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K:\CD - LGBA\Municipalities\07. IYM\2024-25\01. National publication\Q2\03. Final\"/>
    </mc:Choice>
  </mc:AlternateContent>
  <xr:revisionPtr revIDLastSave="0" documentId="8_{FF44863B-2276-4C1A-AE04-AE514264509B}" xr6:coauthVersionLast="47" xr6:coauthVersionMax="47" xr10:uidLastSave="{00000000-0000-0000-0000-000000000000}"/>
  <workbookProtection workbookAlgorithmName="SHA-512" workbookHashValue="VCzEwxIBM9jqz/y3VlJj174oQKLMHE1xYHpkV9TKfAUCtAXbAgTM7fa3BsUtqI8kDKZcsihJJqOmOFe6/YqhHQ==" workbookSaltValue="H8tOF0jpNg9AM+6RnCOzCA==" workbookSpinCount="100000" lockStructure="1"/>
  <bookViews>
    <workbookView xWindow="-110" yWindow="-110" windowWidth="19420" windowHeight="10420" xr2:uid="{00000000-000D-0000-FFFF-FFFF00000000}"/>
  </bookViews>
  <sheets>
    <sheet name="Summary" sheetId="1" r:id="rId1"/>
    <sheet name="MP301" sheetId="2" r:id="rId2"/>
    <sheet name="MP302" sheetId="3" r:id="rId3"/>
    <sheet name="MP303" sheetId="4" r:id="rId4"/>
    <sheet name="MP304" sheetId="5" r:id="rId5"/>
    <sheet name="MP305" sheetId="6" r:id="rId6"/>
    <sheet name="MP306" sheetId="7" r:id="rId7"/>
    <sheet name="MP307" sheetId="8" r:id="rId8"/>
    <sheet name="DC30" sheetId="9" r:id="rId9"/>
    <sheet name="MP311" sheetId="10" r:id="rId10"/>
    <sheet name="MP312" sheetId="11" r:id="rId11"/>
    <sheet name="MP313" sheetId="12" r:id="rId12"/>
    <sheet name="MP314" sheetId="13" r:id="rId13"/>
    <sheet name="MP315" sheetId="14" r:id="rId14"/>
    <sheet name="MP316" sheetId="15" r:id="rId15"/>
    <sheet name="DC31" sheetId="16" r:id="rId16"/>
    <sheet name="MP321" sheetId="17" r:id="rId17"/>
    <sheet name="MP324" sheetId="18" r:id="rId18"/>
    <sheet name="MP325" sheetId="19" r:id="rId19"/>
    <sheet name="MP326" sheetId="20" r:id="rId20"/>
    <sheet name="DC32" sheetId="21" r:id="rId21"/>
  </sheets>
  <definedNames>
    <definedName name="_xlnm.Print_Area" localSheetId="8">'DC30'!$A$1:$X$128</definedName>
    <definedName name="_xlnm.Print_Area" localSheetId="15">'DC31'!$A$1:$X$128</definedName>
    <definedName name="_xlnm.Print_Area" localSheetId="20">'DC32'!$A$1:$X$128</definedName>
    <definedName name="_xlnm.Print_Area" localSheetId="1">'MP301'!$A$1:$X$128</definedName>
    <definedName name="_xlnm.Print_Area" localSheetId="2">'MP302'!$A$1:$X$128</definedName>
    <definedName name="_xlnm.Print_Area" localSheetId="3">'MP303'!$A$1:$X$128</definedName>
    <definedName name="_xlnm.Print_Area" localSheetId="4">'MP304'!$A$1:$X$128</definedName>
    <definedName name="_xlnm.Print_Area" localSheetId="5">'MP305'!$A$1:$X$128</definedName>
    <definedName name="_xlnm.Print_Area" localSheetId="6">'MP306'!$A$1:$X$128</definedName>
    <definedName name="_xlnm.Print_Area" localSheetId="7">'MP307'!$A$1:$X$128</definedName>
    <definedName name="_xlnm.Print_Area" localSheetId="9">'MP311'!$A$1:$X$128</definedName>
    <definedName name="_xlnm.Print_Area" localSheetId="10">'MP312'!$A$1:$X$128</definedName>
    <definedName name="_xlnm.Print_Area" localSheetId="11">'MP313'!$A$1:$X$128</definedName>
    <definedName name="_xlnm.Print_Area" localSheetId="12">'MP314'!$A$1:$X$128</definedName>
    <definedName name="_xlnm.Print_Area" localSheetId="13">'MP315'!$A$1:$X$128</definedName>
    <definedName name="_xlnm.Print_Area" localSheetId="14">'MP316'!$A$1:$X$128</definedName>
    <definedName name="_xlnm.Print_Area" localSheetId="16">'MP321'!$A$1:$X$128</definedName>
    <definedName name="_xlnm.Print_Area" localSheetId="17">'MP324'!$A$1:$X$128</definedName>
    <definedName name="_xlnm.Print_Area" localSheetId="18">'MP325'!$A$1:$X$128</definedName>
    <definedName name="_xlnm.Print_Area" localSheetId="19">'MP326'!$A$1:$X$128</definedName>
    <definedName name="_xlnm.Print_Area" localSheetId="0">Summary!$A$1:$X$128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87" i="2" l="1"/>
  <c r="V87" i="2"/>
  <c r="O87" i="2"/>
  <c r="N87" i="2"/>
  <c r="M87" i="2"/>
  <c r="L87" i="2"/>
  <c r="L115" i="2" s="1"/>
  <c r="R115" i="2" s="1"/>
  <c r="K87" i="2"/>
  <c r="J87" i="2"/>
  <c r="J115" i="2" s="1"/>
  <c r="I87" i="2"/>
  <c r="I115" i="2" s="1"/>
  <c r="H87" i="2"/>
  <c r="H115" i="2" s="1"/>
  <c r="G87" i="2"/>
  <c r="G115" i="2" s="1"/>
  <c r="F87" i="2"/>
  <c r="F115" i="2" s="1"/>
  <c r="D87" i="2"/>
  <c r="C87" i="2"/>
  <c r="C115" i="2" s="1"/>
  <c r="B87" i="2"/>
  <c r="W87" i="3"/>
  <c r="W115" i="3" s="1"/>
  <c r="V87" i="3"/>
  <c r="V115" i="3" s="1"/>
  <c r="O87" i="3"/>
  <c r="N87" i="3"/>
  <c r="N115" i="3" s="1"/>
  <c r="M87" i="3"/>
  <c r="M115" i="3" s="1"/>
  <c r="S115" i="3" s="1"/>
  <c r="L87" i="3"/>
  <c r="K87" i="3"/>
  <c r="K115" i="3" s="1"/>
  <c r="J87" i="3"/>
  <c r="I87" i="3"/>
  <c r="I115" i="3" s="1"/>
  <c r="H87" i="3"/>
  <c r="G87" i="3"/>
  <c r="F87" i="3"/>
  <c r="F115" i="3" s="1"/>
  <c r="D87" i="3"/>
  <c r="C87" i="3"/>
  <c r="B87" i="3"/>
  <c r="B115" i="3" s="1"/>
  <c r="W87" i="4"/>
  <c r="V87" i="4"/>
  <c r="O87" i="4"/>
  <c r="N87" i="4"/>
  <c r="M87" i="4"/>
  <c r="L87" i="4"/>
  <c r="L115" i="4" s="1"/>
  <c r="R115" i="4" s="1"/>
  <c r="K87" i="4"/>
  <c r="J87" i="4"/>
  <c r="J115" i="4" s="1"/>
  <c r="I87" i="4"/>
  <c r="I115" i="4" s="1"/>
  <c r="H87" i="4"/>
  <c r="H115" i="4" s="1"/>
  <c r="G87" i="4"/>
  <c r="F87" i="4"/>
  <c r="D87" i="4"/>
  <c r="D115" i="4" s="1"/>
  <c r="C87" i="4"/>
  <c r="C115" i="4" s="1"/>
  <c r="B87" i="4"/>
  <c r="W87" i="5"/>
  <c r="W115" i="5" s="1"/>
  <c r="V87" i="5"/>
  <c r="V115" i="5" s="1"/>
  <c r="O87" i="5"/>
  <c r="N87" i="5"/>
  <c r="M87" i="5"/>
  <c r="L87" i="5"/>
  <c r="K87" i="5"/>
  <c r="J87" i="5"/>
  <c r="J115" i="5" s="1"/>
  <c r="I87" i="5"/>
  <c r="I115" i="5" s="1"/>
  <c r="H87" i="5"/>
  <c r="G87" i="5"/>
  <c r="G115" i="5" s="1"/>
  <c r="F87" i="5"/>
  <c r="D87" i="5"/>
  <c r="C87" i="5"/>
  <c r="B87" i="5"/>
  <c r="B115" i="5" s="1"/>
  <c r="W87" i="6"/>
  <c r="W115" i="6" s="1"/>
  <c r="V87" i="6"/>
  <c r="V115" i="6" s="1"/>
  <c r="O87" i="6"/>
  <c r="N87" i="6"/>
  <c r="M87" i="6"/>
  <c r="L87" i="6"/>
  <c r="L115" i="6" s="1"/>
  <c r="R115" i="6" s="1"/>
  <c r="K87" i="6"/>
  <c r="K115" i="6" s="1"/>
  <c r="J87" i="6"/>
  <c r="I87" i="6"/>
  <c r="H87" i="6"/>
  <c r="H115" i="6" s="1"/>
  <c r="G87" i="6"/>
  <c r="F87" i="6"/>
  <c r="D87" i="6"/>
  <c r="C87" i="6"/>
  <c r="C115" i="6" s="1"/>
  <c r="B87" i="6"/>
  <c r="W87" i="7"/>
  <c r="V87" i="7"/>
  <c r="V115" i="7" s="1"/>
  <c r="O87" i="7"/>
  <c r="N87" i="7"/>
  <c r="N115" i="7" s="1"/>
  <c r="M87" i="7"/>
  <c r="M115" i="7" s="1"/>
  <c r="L87" i="7"/>
  <c r="K87" i="7"/>
  <c r="J87" i="7"/>
  <c r="I87" i="7"/>
  <c r="H87" i="7"/>
  <c r="G87" i="7"/>
  <c r="G114" i="7" s="1"/>
  <c r="F87" i="7"/>
  <c r="F115" i="7" s="1"/>
  <c r="D87" i="7"/>
  <c r="D115" i="7" s="1"/>
  <c r="C87" i="7"/>
  <c r="B87" i="7"/>
  <c r="W87" i="8"/>
  <c r="V87" i="8"/>
  <c r="O87" i="8"/>
  <c r="O114" i="8" s="1"/>
  <c r="N87" i="8"/>
  <c r="M87" i="8"/>
  <c r="L87" i="8"/>
  <c r="L115" i="8" s="1"/>
  <c r="R115" i="8" s="1"/>
  <c r="K87" i="8"/>
  <c r="J87" i="8"/>
  <c r="I87" i="8"/>
  <c r="H87" i="8"/>
  <c r="G87" i="8"/>
  <c r="G115" i="8" s="1"/>
  <c r="F87" i="8"/>
  <c r="F115" i="8" s="1"/>
  <c r="D87" i="8"/>
  <c r="C87" i="8"/>
  <c r="B87" i="8"/>
  <c r="W87" i="9"/>
  <c r="V87" i="9"/>
  <c r="O87" i="9"/>
  <c r="N87" i="9"/>
  <c r="M87" i="9"/>
  <c r="M115" i="9" s="1"/>
  <c r="S115" i="9" s="1"/>
  <c r="L87" i="9"/>
  <c r="K87" i="9"/>
  <c r="K115" i="9" s="1"/>
  <c r="J87" i="9"/>
  <c r="J115" i="9" s="1"/>
  <c r="I87" i="9"/>
  <c r="H87" i="9"/>
  <c r="G87" i="9"/>
  <c r="F87" i="9"/>
  <c r="D87" i="9"/>
  <c r="D115" i="9" s="1"/>
  <c r="C87" i="9"/>
  <c r="C115" i="9" s="1"/>
  <c r="B87" i="9"/>
  <c r="B115" i="9" s="1"/>
  <c r="W87" i="10"/>
  <c r="V87" i="10"/>
  <c r="O87" i="10"/>
  <c r="N87" i="10"/>
  <c r="M87" i="10"/>
  <c r="L87" i="10"/>
  <c r="L115" i="10" s="1"/>
  <c r="R115" i="10" s="1"/>
  <c r="K87" i="10"/>
  <c r="J87" i="10"/>
  <c r="J115" i="10" s="1"/>
  <c r="I87" i="10"/>
  <c r="H87" i="10"/>
  <c r="H115" i="10" s="1"/>
  <c r="G87" i="10"/>
  <c r="F87" i="10"/>
  <c r="D87" i="10"/>
  <c r="C87" i="10"/>
  <c r="C115" i="10" s="1"/>
  <c r="B87" i="10"/>
  <c r="W87" i="11"/>
  <c r="W115" i="11" s="1"/>
  <c r="V87" i="11"/>
  <c r="V115" i="11" s="1"/>
  <c r="O87" i="11"/>
  <c r="N87" i="11"/>
  <c r="N115" i="11" s="1"/>
  <c r="M87" i="11"/>
  <c r="M115" i="11" s="1"/>
  <c r="S115" i="11" s="1"/>
  <c r="L87" i="11"/>
  <c r="K87" i="11"/>
  <c r="K115" i="11" s="1"/>
  <c r="J87" i="11"/>
  <c r="I87" i="11"/>
  <c r="I115" i="11" s="1"/>
  <c r="H87" i="11"/>
  <c r="G87" i="11"/>
  <c r="F87" i="11"/>
  <c r="F115" i="11" s="1"/>
  <c r="D87" i="11"/>
  <c r="C87" i="11"/>
  <c r="B87" i="11"/>
  <c r="B115" i="11" s="1"/>
  <c r="W87" i="12"/>
  <c r="V87" i="12"/>
  <c r="V115" i="12" s="1"/>
  <c r="O87" i="12"/>
  <c r="N87" i="12"/>
  <c r="M87" i="12"/>
  <c r="L87" i="12"/>
  <c r="L115" i="12" s="1"/>
  <c r="R115" i="12" s="1"/>
  <c r="K87" i="12"/>
  <c r="J87" i="12"/>
  <c r="J115" i="12" s="1"/>
  <c r="I87" i="12"/>
  <c r="H87" i="12"/>
  <c r="H115" i="12" s="1"/>
  <c r="G87" i="12"/>
  <c r="F87" i="12"/>
  <c r="D87" i="12"/>
  <c r="D115" i="12" s="1"/>
  <c r="C87" i="12"/>
  <c r="B87" i="12"/>
  <c r="W87" i="13"/>
  <c r="W115" i="13" s="1"/>
  <c r="V87" i="13"/>
  <c r="O87" i="13"/>
  <c r="N87" i="13"/>
  <c r="M87" i="13"/>
  <c r="L87" i="13"/>
  <c r="K87" i="13"/>
  <c r="J87" i="13"/>
  <c r="J115" i="13" s="1"/>
  <c r="I87" i="13"/>
  <c r="I115" i="13" s="1"/>
  <c r="H87" i="13"/>
  <c r="G87" i="13"/>
  <c r="G115" i="13" s="1"/>
  <c r="F87" i="13"/>
  <c r="D87" i="13"/>
  <c r="C87" i="13"/>
  <c r="B87" i="13"/>
  <c r="B115" i="13" s="1"/>
  <c r="W87" i="14"/>
  <c r="V87" i="14"/>
  <c r="V115" i="14" s="1"/>
  <c r="O87" i="14"/>
  <c r="N87" i="14"/>
  <c r="M87" i="14"/>
  <c r="L87" i="14"/>
  <c r="K87" i="14"/>
  <c r="K115" i="14" s="1"/>
  <c r="J87" i="14"/>
  <c r="I87" i="14"/>
  <c r="H87" i="14"/>
  <c r="H115" i="14" s="1"/>
  <c r="G87" i="14"/>
  <c r="F87" i="14"/>
  <c r="F115" i="14" s="1"/>
  <c r="D87" i="14"/>
  <c r="C87" i="14"/>
  <c r="B87" i="14"/>
  <c r="W87" i="15"/>
  <c r="V87" i="15"/>
  <c r="V115" i="15" s="1"/>
  <c r="O87" i="15"/>
  <c r="O114" i="15" s="1"/>
  <c r="N87" i="15"/>
  <c r="N115" i="15" s="1"/>
  <c r="M87" i="15"/>
  <c r="M115" i="15" s="1"/>
  <c r="S115" i="15" s="1"/>
  <c r="L87" i="15"/>
  <c r="K87" i="15"/>
  <c r="J87" i="15"/>
  <c r="I87" i="15"/>
  <c r="H87" i="15"/>
  <c r="G87" i="15"/>
  <c r="G115" i="15" s="1"/>
  <c r="F87" i="15"/>
  <c r="F115" i="15" s="1"/>
  <c r="D87" i="15"/>
  <c r="D115" i="15" s="1"/>
  <c r="C87" i="15"/>
  <c r="B87" i="15"/>
  <c r="W87" i="16"/>
  <c r="V87" i="16"/>
  <c r="O87" i="16"/>
  <c r="N87" i="16"/>
  <c r="M87" i="16"/>
  <c r="L87" i="16"/>
  <c r="L115" i="16" s="1"/>
  <c r="R115" i="16" s="1"/>
  <c r="K87" i="16"/>
  <c r="J87" i="16"/>
  <c r="I87" i="16"/>
  <c r="H87" i="16"/>
  <c r="G87" i="16"/>
  <c r="F87" i="16"/>
  <c r="F115" i="16" s="1"/>
  <c r="D87" i="16"/>
  <c r="C87" i="16"/>
  <c r="C115" i="16" s="1"/>
  <c r="B87" i="16"/>
  <c r="W87" i="17"/>
  <c r="V87" i="17"/>
  <c r="O87" i="17"/>
  <c r="N87" i="17"/>
  <c r="M87" i="17"/>
  <c r="M115" i="17" s="1"/>
  <c r="S115" i="17" s="1"/>
  <c r="L87" i="17"/>
  <c r="K87" i="17"/>
  <c r="K115" i="17" s="1"/>
  <c r="J87" i="17"/>
  <c r="J115" i="17" s="1"/>
  <c r="I87" i="17"/>
  <c r="H87" i="17"/>
  <c r="G87" i="17"/>
  <c r="F87" i="17"/>
  <c r="D87" i="17"/>
  <c r="D115" i="17" s="1"/>
  <c r="C87" i="17"/>
  <c r="B87" i="17"/>
  <c r="B115" i="17" s="1"/>
  <c r="W87" i="18"/>
  <c r="V87" i="18"/>
  <c r="O87" i="18"/>
  <c r="N87" i="18"/>
  <c r="M87" i="18"/>
  <c r="L87" i="18"/>
  <c r="L115" i="18" s="1"/>
  <c r="R115" i="18" s="1"/>
  <c r="K87" i="18"/>
  <c r="J87" i="18"/>
  <c r="I87" i="18"/>
  <c r="H87" i="18"/>
  <c r="G87" i="18"/>
  <c r="G115" i="18" s="1"/>
  <c r="F87" i="18"/>
  <c r="D87" i="18"/>
  <c r="C87" i="18"/>
  <c r="C115" i="18" s="1"/>
  <c r="B87" i="18"/>
  <c r="W87" i="19"/>
  <c r="W115" i="19" s="1"/>
  <c r="V87" i="19"/>
  <c r="V115" i="19" s="1"/>
  <c r="O87" i="19"/>
  <c r="N87" i="19"/>
  <c r="N115" i="19" s="1"/>
  <c r="M87" i="19"/>
  <c r="L87" i="19"/>
  <c r="K87" i="19"/>
  <c r="K115" i="19" s="1"/>
  <c r="J87" i="19"/>
  <c r="I87" i="19"/>
  <c r="I115" i="19" s="1"/>
  <c r="H87" i="19"/>
  <c r="G87" i="19"/>
  <c r="F87" i="19"/>
  <c r="F115" i="19" s="1"/>
  <c r="D87" i="19"/>
  <c r="C87" i="19"/>
  <c r="B87" i="19"/>
  <c r="B115" i="19" s="1"/>
  <c r="W87" i="20"/>
  <c r="V87" i="20"/>
  <c r="O87" i="20"/>
  <c r="N87" i="20"/>
  <c r="M87" i="20"/>
  <c r="L87" i="20"/>
  <c r="L115" i="20" s="1"/>
  <c r="R115" i="20" s="1"/>
  <c r="K87" i="20"/>
  <c r="J87" i="20"/>
  <c r="J115" i="20" s="1"/>
  <c r="I87" i="20"/>
  <c r="I115" i="20" s="1"/>
  <c r="H87" i="20"/>
  <c r="H115" i="20" s="1"/>
  <c r="G87" i="20"/>
  <c r="F87" i="20"/>
  <c r="D87" i="20"/>
  <c r="D115" i="20" s="1"/>
  <c r="C87" i="20"/>
  <c r="B87" i="20"/>
  <c r="W87" i="21"/>
  <c r="W115" i="21" s="1"/>
  <c r="V87" i="21"/>
  <c r="V115" i="21" s="1"/>
  <c r="O87" i="21"/>
  <c r="O114" i="21" s="1"/>
  <c r="N87" i="21"/>
  <c r="M87" i="21"/>
  <c r="L87" i="21"/>
  <c r="K87" i="21"/>
  <c r="J87" i="21"/>
  <c r="J115" i="21" s="1"/>
  <c r="I87" i="21"/>
  <c r="I115" i="21" s="1"/>
  <c r="H87" i="21"/>
  <c r="G87" i="21"/>
  <c r="G115" i="21" s="1"/>
  <c r="F87" i="21"/>
  <c r="D87" i="21"/>
  <c r="C87" i="21"/>
  <c r="B87" i="21"/>
  <c r="B115" i="21" s="1"/>
  <c r="W87" i="1"/>
  <c r="V87" i="1"/>
  <c r="V115" i="1" s="1"/>
  <c r="O87" i="1"/>
  <c r="N87" i="1"/>
  <c r="M87" i="1"/>
  <c r="L87" i="1"/>
  <c r="K87" i="1"/>
  <c r="J87" i="1"/>
  <c r="I87" i="1"/>
  <c r="H87" i="1"/>
  <c r="H115" i="1" s="1"/>
  <c r="G87" i="1"/>
  <c r="F87" i="1"/>
  <c r="F115" i="1" s="1"/>
  <c r="D87" i="1"/>
  <c r="C87" i="1"/>
  <c r="B87" i="1"/>
  <c r="T67" i="21"/>
  <c r="W115" i="2"/>
  <c r="V115" i="2"/>
  <c r="M115" i="2"/>
  <c r="S115" i="2" s="1"/>
  <c r="K115" i="2"/>
  <c r="D115" i="2"/>
  <c r="B115" i="2"/>
  <c r="U113" i="2"/>
  <c r="T113" i="2"/>
  <c r="S113" i="2"/>
  <c r="R113" i="2"/>
  <c r="S112" i="2"/>
  <c r="R112" i="2"/>
  <c r="E112" i="2"/>
  <c r="U112" i="2" s="1"/>
  <c r="S111" i="2"/>
  <c r="R111" i="2"/>
  <c r="E111" i="2"/>
  <c r="U111" i="2" s="1"/>
  <c r="S110" i="2"/>
  <c r="R110" i="2"/>
  <c r="E110" i="2"/>
  <c r="U110" i="2" s="1"/>
  <c r="S109" i="2"/>
  <c r="R109" i="2"/>
  <c r="E109" i="2"/>
  <c r="T109" i="2" s="1"/>
  <c r="S108" i="2"/>
  <c r="R108" i="2"/>
  <c r="E108" i="2"/>
  <c r="U108" i="2" s="1"/>
  <c r="S107" i="2"/>
  <c r="R107" i="2"/>
  <c r="E107" i="2"/>
  <c r="U107" i="2" s="1"/>
  <c r="S106" i="2"/>
  <c r="R106" i="2"/>
  <c r="E106" i="2"/>
  <c r="U106" i="2" s="1"/>
  <c r="S105" i="2"/>
  <c r="R105" i="2"/>
  <c r="E105" i="2"/>
  <c r="S104" i="2"/>
  <c r="R104" i="2"/>
  <c r="E104" i="2"/>
  <c r="U104" i="2" s="1"/>
  <c r="U103" i="2"/>
  <c r="T103" i="2"/>
  <c r="S103" i="2"/>
  <c r="R103" i="2"/>
  <c r="E103" i="2"/>
  <c r="S102" i="2"/>
  <c r="R102" i="2"/>
  <c r="E102" i="2"/>
  <c r="U102" i="2" s="1"/>
  <c r="U101" i="2"/>
  <c r="S101" i="2"/>
  <c r="R101" i="2"/>
  <c r="E101" i="2"/>
  <c r="T101" i="2" s="1"/>
  <c r="S100" i="2"/>
  <c r="R100" i="2"/>
  <c r="E100" i="2"/>
  <c r="S99" i="2"/>
  <c r="R99" i="2"/>
  <c r="E99" i="2"/>
  <c r="U99" i="2" s="1"/>
  <c r="S98" i="2"/>
  <c r="R98" i="2"/>
  <c r="E98" i="2"/>
  <c r="W97" i="2"/>
  <c r="W114" i="2" s="1"/>
  <c r="V97" i="2"/>
  <c r="V114" i="2" s="1"/>
  <c r="M97" i="2"/>
  <c r="M114" i="2" s="1"/>
  <c r="S114" i="2" s="1"/>
  <c r="L97" i="2"/>
  <c r="R97" i="2" s="1"/>
  <c r="K97" i="2"/>
  <c r="K114" i="2" s="1"/>
  <c r="J97" i="2"/>
  <c r="I97" i="2"/>
  <c r="I114" i="2" s="1"/>
  <c r="H97" i="2"/>
  <c r="G97" i="2"/>
  <c r="F97" i="2"/>
  <c r="F114" i="2" s="1"/>
  <c r="D97" i="2"/>
  <c r="D114" i="2" s="1"/>
  <c r="C97" i="2"/>
  <c r="B97" i="2"/>
  <c r="B114" i="2" s="1"/>
  <c r="O115" i="3"/>
  <c r="L115" i="3"/>
  <c r="R115" i="3" s="1"/>
  <c r="J115" i="3"/>
  <c r="H115" i="3"/>
  <c r="G115" i="3"/>
  <c r="D115" i="3"/>
  <c r="C115" i="3"/>
  <c r="O114" i="3"/>
  <c r="U113" i="3"/>
  <c r="T113" i="3"/>
  <c r="S113" i="3"/>
  <c r="R113" i="3"/>
  <c r="S112" i="3"/>
  <c r="R112" i="3"/>
  <c r="E112" i="3"/>
  <c r="U112" i="3" s="1"/>
  <c r="S111" i="3"/>
  <c r="R111" i="3"/>
  <c r="E111" i="3"/>
  <c r="U111" i="3" s="1"/>
  <c r="U110" i="3"/>
  <c r="S110" i="3"/>
  <c r="R110" i="3"/>
  <c r="E110" i="3"/>
  <c r="T110" i="3" s="1"/>
  <c r="S109" i="3"/>
  <c r="R109" i="3"/>
  <c r="E109" i="3"/>
  <c r="S108" i="3"/>
  <c r="R108" i="3"/>
  <c r="E108" i="3"/>
  <c r="U108" i="3" s="1"/>
  <c r="S107" i="3"/>
  <c r="R107" i="3"/>
  <c r="E107" i="3"/>
  <c r="S106" i="3"/>
  <c r="R106" i="3"/>
  <c r="E106" i="3"/>
  <c r="S105" i="3"/>
  <c r="R105" i="3"/>
  <c r="E105" i="3"/>
  <c r="U105" i="3" s="1"/>
  <c r="S104" i="3"/>
  <c r="R104" i="3"/>
  <c r="E104" i="3"/>
  <c r="U104" i="3" s="1"/>
  <c r="S103" i="3"/>
  <c r="R103" i="3"/>
  <c r="E103" i="3"/>
  <c r="U103" i="3" s="1"/>
  <c r="S102" i="3"/>
  <c r="R102" i="3"/>
  <c r="E102" i="3"/>
  <c r="T102" i="3" s="1"/>
  <c r="S101" i="3"/>
  <c r="R101" i="3"/>
  <c r="E101" i="3"/>
  <c r="U101" i="3" s="1"/>
  <c r="S100" i="3"/>
  <c r="R100" i="3"/>
  <c r="E100" i="3"/>
  <c r="U100" i="3" s="1"/>
  <c r="S99" i="3"/>
  <c r="R99" i="3"/>
  <c r="E99" i="3"/>
  <c r="U99" i="3" s="1"/>
  <c r="S98" i="3"/>
  <c r="R98" i="3"/>
  <c r="E98" i="3"/>
  <c r="W97" i="3"/>
  <c r="V97" i="3"/>
  <c r="M97" i="3"/>
  <c r="S97" i="3" s="1"/>
  <c r="L97" i="3"/>
  <c r="K97" i="3"/>
  <c r="J97" i="3"/>
  <c r="J114" i="3" s="1"/>
  <c r="I97" i="3"/>
  <c r="I114" i="3" s="1"/>
  <c r="H97" i="3"/>
  <c r="H114" i="3" s="1"/>
  <c r="G97" i="3"/>
  <c r="G114" i="3" s="1"/>
  <c r="F97" i="3"/>
  <c r="D97" i="3"/>
  <c r="D114" i="3" s="1"/>
  <c r="C97" i="3"/>
  <c r="C114" i="3" s="1"/>
  <c r="B97" i="3"/>
  <c r="W115" i="4"/>
  <c r="V115" i="4"/>
  <c r="O115" i="4"/>
  <c r="N115" i="4"/>
  <c r="M115" i="4"/>
  <c r="S115" i="4" s="1"/>
  <c r="K115" i="4"/>
  <c r="G115" i="4"/>
  <c r="F115" i="4"/>
  <c r="B115" i="4"/>
  <c r="O114" i="4"/>
  <c r="N114" i="4"/>
  <c r="U113" i="4"/>
  <c r="T113" i="4"/>
  <c r="S113" i="4"/>
  <c r="R113" i="4"/>
  <c r="S112" i="4"/>
  <c r="R112" i="4"/>
  <c r="E112" i="4"/>
  <c r="U112" i="4" s="1"/>
  <c r="S111" i="4"/>
  <c r="R111" i="4"/>
  <c r="E111" i="4"/>
  <c r="S110" i="4"/>
  <c r="R110" i="4"/>
  <c r="E110" i="4"/>
  <c r="S109" i="4"/>
  <c r="R109" i="4"/>
  <c r="E109" i="4"/>
  <c r="T109" i="4" s="1"/>
  <c r="S108" i="4"/>
  <c r="R108" i="4"/>
  <c r="E108" i="4"/>
  <c r="U108" i="4" s="1"/>
  <c r="S107" i="4"/>
  <c r="R107" i="4"/>
  <c r="E107" i="4"/>
  <c r="S106" i="4"/>
  <c r="R106" i="4"/>
  <c r="E106" i="4"/>
  <c r="S105" i="4"/>
  <c r="R105" i="4"/>
  <c r="E105" i="4"/>
  <c r="S104" i="4"/>
  <c r="R104" i="4"/>
  <c r="E104" i="4"/>
  <c r="U104" i="4" s="1"/>
  <c r="S103" i="4"/>
  <c r="R103" i="4"/>
  <c r="E103" i="4"/>
  <c r="T103" i="4" s="1"/>
  <c r="S102" i="4"/>
  <c r="R102" i="4"/>
  <c r="E102" i="4"/>
  <c r="S101" i="4"/>
  <c r="R101" i="4"/>
  <c r="E101" i="4"/>
  <c r="U101" i="4" s="1"/>
  <c r="S100" i="4"/>
  <c r="R100" i="4"/>
  <c r="E100" i="4"/>
  <c r="S99" i="4"/>
  <c r="R99" i="4"/>
  <c r="E99" i="4"/>
  <c r="S98" i="4"/>
  <c r="R98" i="4"/>
  <c r="E98" i="4"/>
  <c r="U98" i="4" s="1"/>
  <c r="W97" i="4"/>
  <c r="W114" i="4" s="1"/>
  <c r="V97" i="4"/>
  <c r="V114" i="4" s="1"/>
  <c r="M97" i="4"/>
  <c r="L97" i="4"/>
  <c r="R97" i="4" s="1"/>
  <c r="K97" i="4"/>
  <c r="K114" i="4" s="1"/>
  <c r="J97" i="4"/>
  <c r="I97" i="4"/>
  <c r="H97" i="4"/>
  <c r="H114" i="4" s="1"/>
  <c r="G97" i="4"/>
  <c r="G114" i="4" s="1"/>
  <c r="F97" i="4"/>
  <c r="F114" i="4" s="1"/>
  <c r="D97" i="4"/>
  <c r="C97" i="4"/>
  <c r="B97" i="4"/>
  <c r="B114" i="4" s="1"/>
  <c r="N115" i="5"/>
  <c r="M115" i="5"/>
  <c r="S115" i="5" s="1"/>
  <c r="L115" i="5"/>
  <c r="R115" i="5" s="1"/>
  <c r="K115" i="5"/>
  <c r="H115" i="5"/>
  <c r="F115" i="5"/>
  <c r="D115" i="5"/>
  <c r="C115" i="5"/>
  <c r="N114" i="5"/>
  <c r="U113" i="5"/>
  <c r="T113" i="5"/>
  <c r="S113" i="5"/>
  <c r="R113" i="5"/>
  <c r="S112" i="5"/>
  <c r="R112" i="5"/>
  <c r="E112" i="5"/>
  <c r="T112" i="5" s="1"/>
  <c r="S111" i="5"/>
  <c r="R111" i="5"/>
  <c r="E111" i="5"/>
  <c r="U111" i="5" s="1"/>
  <c r="S110" i="5"/>
  <c r="R110" i="5"/>
  <c r="E110" i="5"/>
  <c r="T110" i="5" s="1"/>
  <c r="S109" i="5"/>
  <c r="R109" i="5"/>
  <c r="E109" i="5"/>
  <c r="T109" i="5" s="1"/>
  <c r="S108" i="5"/>
  <c r="R108" i="5"/>
  <c r="E108" i="5"/>
  <c r="S107" i="5"/>
  <c r="R107" i="5"/>
  <c r="E107" i="5"/>
  <c r="U107" i="5" s="1"/>
  <c r="S106" i="5"/>
  <c r="R106" i="5"/>
  <c r="E106" i="5"/>
  <c r="U106" i="5" s="1"/>
  <c r="S105" i="5"/>
  <c r="R105" i="5"/>
  <c r="E105" i="5"/>
  <c r="U105" i="5" s="1"/>
  <c r="S104" i="5"/>
  <c r="R104" i="5"/>
  <c r="E104" i="5"/>
  <c r="T104" i="5" s="1"/>
  <c r="S103" i="5"/>
  <c r="R103" i="5"/>
  <c r="E103" i="5"/>
  <c r="S102" i="5"/>
  <c r="R102" i="5"/>
  <c r="E102" i="5"/>
  <c r="U102" i="5" s="1"/>
  <c r="S101" i="5"/>
  <c r="R101" i="5"/>
  <c r="E101" i="5"/>
  <c r="S100" i="5"/>
  <c r="R100" i="5"/>
  <c r="E100" i="5"/>
  <c r="S99" i="5"/>
  <c r="R99" i="5"/>
  <c r="E99" i="5"/>
  <c r="U99" i="5" s="1"/>
  <c r="U98" i="5"/>
  <c r="T98" i="5"/>
  <c r="S98" i="5"/>
  <c r="R98" i="5"/>
  <c r="E98" i="5"/>
  <c r="W97" i="5"/>
  <c r="V97" i="5"/>
  <c r="V114" i="5" s="1"/>
  <c r="M97" i="5"/>
  <c r="M114" i="5" s="1"/>
  <c r="S114" i="5" s="1"/>
  <c r="L97" i="5"/>
  <c r="K97" i="5"/>
  <c r="K114" i="5" s="1"/>
  <c r="J97" i="5"/>
  <c r="I97" i="5"/>
  <c r="H97" i="5"/>
  <c r="H114" i="5" s="1"/>
  <c r="G97" i="5"/>
  <c r="F97" i="5"/>
  <c r="F114" i="5" s="1"/>
  <c r="D97" i="5"/>
  <c r="D114" i="5" s="1"/>
  <c r="C97" i="5"/>
  <c r="C114" i="5" s="1"/>
  <c r="B97" i="5"/>
  <c r="O115" i="6"/>
  <c r="M115" i="6"/>
  <c r="S115" i="6" s="1"/>
  <c r="J115" i="6"/>
  <c r="I115" i="6"/>
  <c r="G115" i="6"/>
  <c r="F115" i="6"/>
  <c r="D115" i="6"/>
  <c r="B115" i="6"/>
  <c r="O114" i="6"/>
  <c r="U113" i="6"/>
  <c r="T113" i="6"/>
  <c r="S113" i="6"/>
  <c r="R113" i="6"/>
  <c r="S112" i="6"/>
  <c r="R112" i="6"/>
  <c r="E112" i="6"/>
  <c r="T112" i="6" s="1"/>
  <c r="S111" i="6"/>
  <c r="R111" i="6"/>
  <c r="E111" i="6"/>
  <c r="U111" i="6" s="1"/>
  <c r="S110" i="6"/>
  <c r="R110" i="6"/>
  <c r="E110" i="6"/>
  <c r="T110" i="6" s="1"/>
  <c r="S109" i="6"/>
  <c r="R109" i="6"/>
  <c r="E109" i="6"/>
  <c r="S108" i="6"/>
  <c r="R108" i="6"/>
  <c r="E108" i="6"/>
  <c r="S107" i="6"/>
  <c r="R107" i="6"/>
  <c r="E107" i="6"/>
  <c r="U107" i="6" s="1"/>
  <c r="S106" i="6"/>
  <c r="R106" i="6"/>
  <c r="E106" i="6"/>
  <c r="U106" i="6" s="1"/>
  <c r="S105" i="6"/>
  <c r="R105" i="6"/>
  <c r="E105" i="6"/>
  <c r="T105" i="6" s="1"/>
  <c r="T104" i="6"/>
  <c r="S104" i="6"/>
  <c r="R104" i="6"/>
  <c r="E104" i="6"/>
  <c r="U104" i="6" s="1"/>
  <c r="S103" i="6"/>
  <c r="R103" i="6"/>
  <c r="E103" i="6"/>
  <c r="U103" i="6" s="1"/>
  <c r="T102" i="6"/>
  <c r="S102" i="6"/>
  <c r="R102" i="6"/>
  <c r="E102" i="6"/>
  <c r="U102" i="6" s="1"/>
  <c r="S101" i="6"/>
  <c r="R101" i="6"/>
  <c r="E101" i="6"/>
  <c r="S100" i="6"/>
  <c r="R100" i="6"/>
  <c r="E100" i="6"/>
  <c r="S99" i="6"/>
  <c r="R99" i="6"/>
  <c r="E99" i="6"/>
  <c r="S98" i="6"/>
  <c r="R98" i="6"/>
  <c r="E98" i="6"/>
  <c r="U98" i="6" s="1"/>
  <c r="W97" i="6"/>
  <c r="W114" i="6" s="1"/>
  <c r="V97" i="6"/>
  <c r="M97" i="6"/>
  <c r="S97" i="6" s="1"/>
  <c r="L97" i="6"/>
  <c r="R97" i="6" s="1"/>
  <c r="K97" i="6"/>
  <c r="J97" i="6"/>
  <c r="J114" i="6" s="1"/>
  <c r="I97" i="6"/>
  <c r="I114" i="6" s="1"/>
  <c r="H97" i="6"/>
  <c r="G97" i="6"/>
  <c r="G114" i="6" s="1"/>
  <c r="F97" i="6"/>
  <c r="D97" i="6"/>
  <c r="C97" i="6"/>
  <c r="B97" i="6"/>
  <c r="B114" i="6" s="1"/>
  <c r="W115" i="7"/>
  <c r="S115" i="7"/>
  <c r="L115" i="7"/>
  <c r="R115" i="7" s="1"/>
  <c r="K115" i="7"/>
  <c r="J115" i="7"/>
  <c r="I115" i="7"/>
  <c r="H115" i="7"/>
  <c r="C115" i="7"/>
  <c r="B115" i="7"/>
  <c r="U113" i="7"/>
  <c r="T113" i="7"/>
  <c r="S113" i="7"/>
  <c r="R113" i="7"/>
  <c r="S112" i="7"/>
  <c r="R112" i="7"/>
  <c r="E112" i="7"/>
  <c r="U112" i="7" s="1"/>
  <c r="S111" i="7"/>
  <c r="R111" i="7"/>
  <c r="E111" i="7"/>
  <c r="U111" i="7" s="1"/>
  <c r="S110" i="7"/>
  <c r="R110" i="7"/>
  <c r="E110" i="7"/>
  <c r="S109" i="7"/>
  <c r="R109" i="7"/>
  <c r="E109" i="7"/>
  <c r="S108" i="7"/>
  <c r="R108" i="7"/>
  <c r="E108" i="7"/>
  <c r="T108" i="7" s="1"/>
  <c r="S107" i="7"/>
  <c r="R107" i="7"/>
  <c r="E107" i="7"/>
  <c r="U107" i="7" s="1"/>
  <c r="S106" i="7"/>
  <c r="R106" i="7"/>
  <c r="E106" i="7"/>
  <c r="T106" i="7" s="1"/>
  <c r="S105" i="7"/>
  <c r="R105" i="7"/>
  <c r="E105" i="7"/>
  <c r="U105" i="7" s="1"/>
  <c r="S104" i="7"/>
  <c r="R104" i="7"/>
  <c r="E104" i="7"/>
  <c r="U104" i="7" s="1"/>
  <c r="S103" i="7"/>
  <c r="R103" i="7"/>
  <c r="E103" i="7"/>
  <c r="U103" i="7" s="1"/>
  <c r="S102" i="7"/>
  <c r="R102" i="7"/>
  <c r="E102" i="7"/>
  <c r="S101" i="7"/>
  <c r="R101" i="7"/>
  <c r="E101" i="7"/>
  <c r="S100" i="7"/>
  <c r="R100" i="7"/>
  <c r="E100" i="7"/>
  <c r="U100" i="7" s="1"/>
  <c r="S99" i="7"/>
  <c r="R99" i="7"/>
  <c r="E99" i="7"/>
  <c r="U99" i="7" s="1"/>
  <c r="S98" i="7"/>
  <c r="R98" i="7"/>
  <c r="E98" i="7"/>
  <c r="T98" i="7" s="1"/>
  <c r="W97" i="7"/>
  <c r="W114" i="7" s="1"/>
  <c r="V97" i="7"/>
  <c r="M97" i="7"/>
  <c r="S97" i="7" s="1"/>
  <c r="L97" i="7"/>
  <c r="L114" i="7" s="1"/>
  <c r="R114" i="7" s="1"/>
  <c r="K97" i="7"/>
  <c r="K114" i="7" s="1"/>
  <c r="J97" i="7"/>
  <c r="J114" i="7" s="1"/>
  <c r="I97" i="7"/>
  <c r="I114" i="7" s="1"/>
  <c r="H97" i="7"/>
  <c r="G97" i="7"/>
  <c r="F97" i="7"/>
  <c r="D97" i="7"/>
  <c r="C97" i="7"/>
  <c r="C114" i="7" s="1"/>
  <c r="B97" i="7"/>
  <c r="B114" i="7" s="1"/>
  <c r="W115" i="8"/>
  <c r="V115" i="8"/>
  <c r="O115" i="8"/>
  <c r="M115" i="8"/>
  <c r="S115" i="8" s="1"/>
  <c r="K115" i="8"/>
  <c r="J115" i="8"/>
  <c r="I115" i="8"/>
  <c r="H115" i="8"/>
  <c r="C115" i="8"/>
  <c r="B115" i="8"/>
  <c r="U113" i="8"/>
  <c r="T113" i="8"/>
  <c r="S113" i="8"/>
  <c r="R113" i="8"/>
  <c r="S112" i="8"/>
  <c r="R112" i="8"/>
  <c r="E112" i="8"/>
  <c r="U112" i="8" s="1"/>
  <c r="S111" i="8"/>
  <c r="R111" i="8"/>
  <c r="E111" i="8"/>
  <c r="S110" i="8"/>
  <c r="R110" i="8"/>
  <c r="E110" i="8"/>
  <c r="S109" i="8"/>
  <c r="R109" i="8"/>
  <c r="E109" i="8"/>
  <c r="S108" i="8"/>
  <c r="R108" i="8"/>
  <c r="E108" i="8"/>
  <c r="U108" i="8" s="1"/>
  <c r="S107" i="8"/>
  <c r="R107" i="8"/>
  <c r="E107" i="8"/>
  <c r="T107" i="8" s="1"/>
  <c r="S106" i="8"/>
  <c r="R106" i="8"/>
  <c r="E106" i="8"/>
  <c r="U106" i="8" s="1"/>
  <c r="U105" i="8"/>
  <c r="S105" i="8"/>
  <c r="R105" i="8"/>
  <c r="E105" i="8"/>
  <c r="T105" i="8" s="1"/>
  <c r="S104" i="8"/>
  <c r="R104" i="8"/>
  <c r="E104" i="8"/>
  <c r="S103" i="8"/>
  <c r="R103" i="8"/>
  <c r="E103" i="8"/>
  <c r="S102" i="8"/>
  <c r="R102" i="8"/>
  <c r="E102" i="8"/>
  <c r="U102" i="8" s="1"/>
  <c r="S101" i="8"/>
  <c r="R101" i="8"/>
  <c r="E101" i="8"/>
  <c r="S100" i="8"/>
  <c r="R100" i="8"/>
  <c r="E100" i="8"/>
  <c r="U100" i="8" s="1"/>
  <c r="S99" i="8"/>
  <c r="R99" i="8"/>
  <c r="E99" i="8"/>
  <c r="T99" i="8" s="1"/>
  <c r="S98" i="8"/>
  <c r="R98" i="8"/>
  <c r="E98" i="8"/>
  <c r="W97" i="8"/>
  <c r="W114" i="8" s="1"/>
  <c r="V97" i="8"/>
  <c r="V114" i="8" s="1"/>
  <c r="M97" i="8"/>
  <c r="L97" i="8"/>
  <c r="R97" i="8" s="1"/>
  <c r="K97" i="8"/>
  <c r="K114" i="8" s="1"/>
  <c r="J97" i="8"/>
  <c r="J114" i="8" s="1"/>
  <c r="I97" i="8"/>
  <c r="I114" i="8" s="1"/>
  <c r="H97" i="8"/>
  <c r="H114" i="8" s="1"/>
  <c r="G97" i="8"/>
  <c r="G114" i="8" s="1"/>
  <c r="F97" i="8"/>
  <c r="D97" i="8"/>
  <c r="C97" i="8"/>
  <c r="C114" i="8" s="1"/>
  <c r="B97" i="8"/>
  <c r="B114" i="8" s="1"/>
  <c r="W115" i="9"/>
  <c r="V115" i="9"/>
  <c r="O115" i="9"/>
  <c r="N115" i="9"/>
  <c r="L115" i="9"/>
  <c r="R115" i="9" s="1"/>
  <c r="I115" i="9"/>
  <c r="H115" i="9"/>
  <c r="G115" i="9"/>
  <c r="F115" i="9"/>
  <c r="O114" i="9"/>
  <c r="N114" i="9"/>
  <c r="U113" i="9"/>
  <c r="T113" i="9"/>
  <c r="S113" i="9"/>
  <c r="R113" i="9"/>
  <c r="S112" i="9"/>
  <c r="R112" i="9"/>
  <c r="E112" i="9"/>
  <c r="S111" i="9"/>
  <c r="R111" i="9"/>
  <c r="E111" i="9"/>
  <c r="S110" i="9"/>
  <c r="R110" i="9"/>
  <c r="E110" i="9"/>
  <c r="S109" i="9"/>
  <c r="R109" i="9"/>
  <c r="E109" i="9"/>
  <c r="U109" i="9" s="1"/>
  <c r="S108" i="9"/>
  <c r="R108" i="9"/>
  <c r="E108" i="9"/>
  <c r="S107" i="9"/>
  <c r="R107" i="9"/>
  <c r="E107" i="9"/>
  <c r="U107" i="9" s="1"/>
  <c r="S106" i="9"/>
  <c r="R106" i="9"/>
  <c r="E106" i="9"/>
  <c r="S105" i="9"/>
  <c r="R105" i="9"/>
  <c r="E105" i="9"/>
  <c r="S104" i="9"/>
  <c r="R104" i="9"/>
  <c r="E104" i="9"/>
  <c r="S103" i="9"/>
  <c r="R103" i="9"/>
  <c r="E103" i="9"/>
  <c r="S102" i="9"/>
  <c r="R102" i="9"/>
  <c r="E102" i="9"/>
  <c r="S101" i="9"/>
  <c r="R101" i="9"/>
  <c r="E101" i="9"/>
  <c r="U101" i="9" s="1"/>
  <c r="S100" i="9"/>
  <c r="R100" i="9"/>
  <c r="E100" i="9"/>
  <c r="S99" i="9"/>
  <c r="R99" i="9"/>
  <c r="E99" i="9"/>
  <c r="T99" i="9" s="1"/>
  <c r="S98" i="9"/>
  <c r="R98" i="9"/>
  <c r="E98" i="9"/>
  <c r="T98" i="9" s="1"/>
  <c r="W97" i="9"/>
  <c r="W114" i="9" s="1"/>
  <c r="V97" i="9"/>
  <c r="V114" i="9" s="1"/>
  <c r="M97" i="9"/>
  <c r="S97" i="9" s="1"/>
  <c r="L97" i="9"/>
  <c r="R97" i="9" s="1"/>
  <c r="K97" i="9"/>
  <c r="J97" i="9"/>
  <c r="I97" i="9"/>
  <c r="I114" i="9" s="1"/>
  <c r="H97" i="9"/>
  <c r="H114" i="9" s="1"/>
  <c r="G97" i="9"/>
  <c r="G114" i="9" s="1"/>
  <c r="F97" i="9"/>
  <c r="F114" i="9" s="1"/>
  <c r="D97" i="9"/>
  <c r="C97" i="9"/>
  <c r="B97" i="9"/>
  <c r="W115" i="10"/>
  <c r="V115" i="10"/>
  <c r="N115" i="10"/>
  <c r="M115" i="10"/>
  <c r="S115" i="10" s="1"/>
  <c r="K115" i="10"/>
  <c r="I115" i="10"/>
  <c r="G115" i="10"/>
  <c r="F115" i="10"/>
  <c r="D115" i="10"/>
  <c r="B115" i="10"/>
  <c r="N114" i="10"/>
  <c r="U113" i="10"/>
  <c r="T113" i="10"/>
  <c r="S113" i="10"/>
  <c r="R113" i="10"/>
  <c r="S112" i="10"/>
  <c r="R112" i="10"/>
  <c r="E112" i="10"/>
  <c r="U112" i="10" s="1"/>
  <c r="S111" i="10"/>
  <c r="R111" i="10"/>
  <c r="E111" i="10"/>
  <c r="S110" i="10"/>
  <c r="R110" i="10"/>
  <c r="E110" i="10"/>
  <c r="T109" i="10"/>
  <c r="S109" i="10"/>
  <c r="R109" i="10"/>
  <c r="E109" i="10"/>
  <c r="U109" i="10" s="1"/>
  <c r="S108" i="10"/>
  <c r="R108" i="10"/>
  <c r="E108" i="10"/>
  <c r="S107" i="10"/>
  <c r="R107" i="10"/>
  <c r="E107" i="10"/>
  <c r="T107" i="10" s="1"/>
  <c r="S106" i="10"/>
  <c r="R106" i="10"/>
  <c r="E106" i="10"/>
  <c r="U106" i="10" s="1"/>
  <c r="S105" i="10"/>
  <c r="R105" i="10"/>
  <c r="E105" i="10"/>
  <c r="S104" i="10"/>
  <c r="R104" i="10"/>
  <c r="E104" i="10"/>
  <c r="S103" i="10"/>
  <c r="R103" i="10"/>
  <c r="E103" i="10"/>
  <c r="U103" i="10" s="1"/>
  <c r="S102" i="10"/>
  <c r="R102" i="10"/>
  <c r="E102" i="10"/>
  <c r="S101" i="10"/>
  <c r="R101" i="10"/>
  <c r="E101" i="10"/>
  <c r="U101" i="10" s="1"/>
  <c r="S100" i="10"/>
  <c r="R100" i="10"/>
  <c r="E100" i="10"/>
  <c r="S99" i="10"/>
  <c r="R99" i="10"/>
  <c r="E99" i="10"/>
  <c r="S98" i="10"/>
  <c r="R98" i="10"/>
  <c r="E98" i="10"/>
  <c r="U98" i="10" s="1"/>
  <c r="W97" i="10"/>
  <c r="W114" i="10" s="1"/>
  <c r="V97" i="10"/>
  <c r="V114" i="10" s="1"/>
  <c r="M97" i="10"/>
  <c r="L97" i="10"/>
  <c r="K97" i="10"/>
  <c r="K114" i="10" s="1"/>
  <c r="J97" i="10"/>
  <c r="I97" i="10"/>
  <c r="I114" i="10" s="1"/>
  <c r="H97" i="10"/>
  <c r="G97" i="10"/>
  <c r="F97" i="10"/>
  <c r="F114" i="10" s="1"/>
  <c r="D97" i="10"/>
  <c r="D114" i="10" s="1"/>
  <c r="C97" i="10"/>
  <c r="B97" i="10"/>
  <c r="B114" i="10" s="1"/>
  <c r="O115" i="11"/>
  <c r="L115" i="11"/>
  <c r="R115" i="11" s="1"/>
  <c r="J115" i="11"/>
  <c r="H115" i="11"/>
  <c r="G115" i="11"/>
  <c r="D115" i="11"/>
  <c r="C115" i="11"/>
  <c r="O114" i="11"/>
  <c r="U113" i="11"/>
  <c r="T113" i="11"/>
  <c r="S113" i="11"/>
  <c r="R113" i="11"/>
  <c r="S112" i="11"/>
  <c r="R112" i="11"/>
  <c r="E112" i="11"/>
  <c r="U112" i="11" s="1"/>
  <c r="S111" i="11"/>
  <c r="R111" i="11"/>
  <c r="E111" i="11"/>
  <c r="T110" i="11"/>
  <c r="S110" i="11"/>
  <c r="R110" i="11"/>
  <c r="E110" i="11"/>
  <c r="U110" i="11" s="1"/>
  <c r="S109" i="11"/>
  <c r="R109" i="11"/>
  <c r="E109" i="11"/>
  <c r="S108" i="11"/>
  <c r="R108" i="11"/>
  <c r="E108" i="11"/>
  <c r="T108" i="11" s="1"/>
  <c r="S107" i="11"/>
  <c r="R107" i="11"/>
  <c r="E107" i="11"/>
  <c r="S106" i="11"/>
  <c r="R106" i="11"/>
  <c r="E106" i="11"/>
  <c r="S105" i="11"/>
  <c r="R105" i="11"/>
  <c r="E105" i="11"/>
  <c r="U105" i="11" s="1"/>
  <c r="S104" i="11"/>
  <c r="R104" i="11"/>
  <c r="E104" i="11"/>
  <c r="T104" i="11" s="1"/>
  <c r="S103" i="11"/>
  <c r="R103" i="11"/>
  <c r="E103" i="11"/>
  <c r="S102" i="11"/>
  <c r="R102" i="11"/>
  <c r="E102" i="11"/>
  <c r="T102" i="11" s="1"/>
  <c r="S101" i="11"/>
  <c r="R101" i="11"/>
  <c r="E101" i="11"/>
  <c r="S100" i="11"/>
  <c r="R100" i="11"/>
  <c r="E100" i="11"/>
  <c r="T100" i="11" s="1"/>
  <c r="S99" i="11"/>
  <c r="R99" i="11"/>
  <c r="E99" i="11"/>
  <c r="S98" i="11"/>
  <c r="R98" i="11"/>
  <c r="E98" i="11"/>
  <c r="W97" i="11"/>
  <c r="V97" i="11"/>
  <c r="M97" i="11"/>
  <c r="M114" i="11" s="1"/>
  <c r="S114" i="11" s="1"/>
  <c r="L97" i="11"/>
  <c r="K97" i="11"/>
  <c r="J97" i="11"/>
  <c r="J114" i="11" s="1"/>
  <c r="I97" i="11"/>
  <c r="H97" i="11"/>
  <c r="H114" i="11" s="1"/>
  <c r="G97" i="11"/>
  <c r="G114" i="11" s="1"/>
  <c r="F97" i="11"/>
  <c r="D97" i="11"/>
  <c r="D114" i="11" s="1"/>
  <c r="C97" i="11"/>
  <c r="C114" i="11" s="1"/>
  <c r="B97" i="11"/>
  <c r="W115" i="12"/>
  <c r="O115" i="12"/>
  <c r="N115" i="12"/>
  <c r="M115" i="12"/>
  <c r="S115" i="12" s="1"/>
  <c r="K115" i="12"/>
  <c r="I115" i="12"/>
  <c r="G115" i="12"/>
  <c r="F115" i="12"/>
  <c r="C115" i="12"/>
  <c r="B115" i="12"/>
  <c r="O114" i="12"/>
  <c r="N114" i="12"/>
  <c r="U113" i="12"/>
  <c r="T113" i="12"/>
  <c r="S113" i="12"/>
  <c r="R113" i="12"/>
  <c r="S112" i="12"/>
  <c r="R112" i="12"/>
  <c r="E112" i="12"/>
  <c r="S111" i="12"/>
  <c r="R111" i="12"/>
  <c r="E111" i="12"/>
  <c r="T110" i="12"/>
  <c r="S110" i="12"/>
  <c r="R110" i="12"/>
  <c r="E110" i="12"/>
  <c r="U110" i="12" s="1"/>
  <c r="S109" i="12"/>
  <c r="R109" i="12"/>
  <c r="E109" i="12"/>
  <c r="T109" i="12" s="1"/>
  <c r="T108" i="12"/>
  <c r="S108" i="12"/>
  <c r="R108" i="12"/>
  <c r="E108" i="12"/>
  <c r="U108" i="12" s="1"/>
  <c r="S107" i="12"/>
  <c r="R107" i="12"/>
  <c r="E107" i="12"/>
  <c r="U107" i="12" s="1"/>
  <c r="S106" i="12"/>
  <c r="R106" i="12"/>
  <c r="E106" i="12"/>
  <c r="U106" i="12" s="1"/>
  <c r="S105" i="12"/>
  <c r="R105" i="12"/>
  <c r="E105" i="12"/>
  <c r="U105" i="12" s="1"/>
  <c r="T104" i="12"/>
  <c r="S104" i="12"/>
  <c r="R104" i="12"/>
  <c r="E104" i="12"/>
  <c r="U104" i="12" s="1"/>
  <c r="S103" i="12"/>
  <c r="R103" i="12"/>
  <c r="E103" i="12"/>
  <c r="U103" i="12" s="1"/>
  <c r="S102" i="12"/>
  <c r="R102" i="12"/>
  <c r="E102" i="12"/>
  <c r="S101" i="12"/>
  <c r="R101" i="12"/>
  <c r="E101" i="12"/>
  <c r="T101" i="12" s="1"/>
  <c r="S100" i="12"/>
  <c r="R100" i="12"/>
  <c r="E100" i="12"/>
  <c r="U99" i="12"/>
  <c r="S99" i="12"/>
  <c r="R99" i="12"/>
  <c r="E99" i="12"/>
  <c r="T99" i="12" s="1"/>
  <c r="S98" i="12"/>
  <c r="R98" i="12"/>
  <c r="E98" i="12"/>
  <c r="U98" i="12" s="1"/>
  <c r="W97" i="12"/>
  <c r="W114" i="12" s="1"/>
  <c r="V97" i="12"/>
  <c r="S97" i="12"/>
  <c r="M97" i="12"/>
  <c r="M114" i="12" s="1"/>
  <c r="S114" i="12" s="1"/>
  <c r="L97" i="12"/>
  <c r="K97" i="12"/>
  <c r="K114" i="12" s="1"/>
  <c r="J97" i="12"/>
  <c r="I97" i="12"/>
  <c r="I114" i="12" s="1"/>
  <c r="H97" i="12"/>
  <c r="H114" i="12" s="1"/>
  <c r="G97" i="12"/>
  <c r="G114" i="12" s="1"/>
  <c r="F97" i="12"/>
  <c r="F114" i="12" s="1"/>
  <c r="D97" i="12"/>
  <c r="C97" i="12"/>
  <c r="C114" i="12" s="1"/>
  <c r="B97" i="12"/>
  <c r="B114" i="12" s="1"/>
  <c r="V115" i="13"/>
  <c r="R115" i="13"/>
  <c r="N115" i="13"/>
  <c r="M115" i="13"/>
  <c r="S115" i="13" s="1"/>
  <c r="L115" i="13"/>
  <c r="K115" i="13"/>
  <c r="H115" i="13"/>
  <c r="F115" i="13"/>
  <c r="D115" i="13"/>
  <c r="C115" i="13"/>
  <c r="N114" i="13"/>
  <c r="U113" i="13"/>
  <c r="T113" i="13"/>
  <c r="S113" i="13"/>
  <c r="R113" i="13"/>
  <c r="T112" i="13"/>
  <c r="S112" i="13"/>
  <c r="R112" i="13"/>
  <c r="E112" i="13"/>
  <c r="U112" i="13" s="1"/>
  <c r="S111" i="13"/>
  <c r="R111" i="13"/>
  <c r="E111" i="13"/>
  <c r="U111" i="13" s="1"/>
  <c r="S110" i="13"/>
  <c r="R110" i="13"/>
  <c r="E110" i="13"/>
  <c r="T110" i="13" s="1"/>
  <c r="S109" i="13"/>
  <c r="R109" i="13"/>
  <c r="E109" i="13"/>
  <c r="S108" i="13"/>
  <c r="R108" i="13"/>
  <c r="E108" i="13"/>
  <c r="T108" i="13" s="1"/>
  <c r="S107" i="13"/>
  <c r="R107" i="13"/>
  <c r="E107" i="13"/>
  <c r="U107" i="13" s="1"/>
  <c r="S106" i="13"/>
  <c r="R106" i="13"/>
  <c r="E106" i="13"/>
  <c r="U106" i="13" s="1"/>
  <c r="S105" i="13"/>
  <c r="R105" i="13"/>
  <c r="E105" i="13"/>
  <c r="S104" i="13"/>
  <c r="R104" i="13"/>
  <c r="E104" i="13"/>
  <c r="U104" i="13" s="1"/>
  <c r="S103" i="13"/>
  <c r="R103" i="13"/>
  <c r="E103" i="13"/>
  <c r="T103" i="13" s="1"/>
  <c r="T102" i="13"/>
  <c r="S102" i="13"/>
  <c r="R102" i="13"/>
  <c r="E102" i="13"/>
  <c r="U102" i="13" s="1"/>
  <c r="S101" i="13"/>
  <c r="R101" i="13"/>
  <c r="E101" i="13"/>
  <c r="U101" i="13" s="1"/>
  <c r="T100" i="13"/>
  <c r="S100" i="13"/>
  <c r="R100" i="13"/>
  <c r="E100" i="13"/>
  <c r="U100" i="13" s="1"/>
  <c r="S99" i="13"/>
  <c r="R99" i="13"/>
  <c r="E99" i="13"/>
  <c r="U99" i="13" s="1"/>
  <c r="S98" i="13"/>
  <c r="R98" i="13"/>
  <c r="E98" i="13"/>
  <c r="U98" i="13" s="1"/>
  <c r="W97" i="13"/>
  <c r="V97" i="13"/>
  <c r="V114" i="13" s="1"/>
  <c r="M97" i="13"/>
  <c r="S97" i="13" s="1"/>
  <c r="L97" i="13"/>
  <c r="L114" i="13" s="1"/>
  <c r="R114" i="13" s="1"/>
  <c r="K97" i="13"/>
  <c r="K114" i="13" s="1"/>
  <c r="J97" i="13"/>
  <c r="I97" i="13"/>
  <c r="H97" i="13"/>
  <c r="H114" i="13" s="1"/>
  <c r="G97" i="13"/>
  <c r="G114" i="13" s="1"/>
  <c r="F97" i="13"/>
  <c r="F114" i="13" s="1"/>
  <c r="D97" i="13"/>
  <c r="D114" i="13" s="1"/>
  <c r="C97" i="13"/>
  <c r="C114" i="13" s="1"/>
  <c r="B97" i="13"/>
  <c r="W115" i="14"/>
  <c r="S115" i="14"/>
  <c r="O115" i="14"/>
  <c r="M115" i="14"/>
  <c r="L115" i="14"/>
  <c r="R115" i="14" s="1"/>
  <c r="J115" i="14"/>
  <c r="I115" i="14"/>
  <c r="G115" i="14"/>
  <c r="D115" i="14"/>
  <c r="C115" i="14"/>
  <c r="B115" i="14"/>
  <c r="O114" i="14"/>
  <c r="I114" i="14"/>
  <c r="U113" i="14"/>
  <c r="T113" i="14"/>
  <c r="S113" i="14"/>
  <c r="R113" i="14"/>
  <c r="S112" i="14"/>
  <c r="R112" i="14"/>
  <c r="E112" i="14"/>
  <c r="U111" i="14"/>
  <c r="S111" i="14"/>
  <c r="R111" i="14"/>
  <c r="E111" i="14"/>
  <c r="T111" i="14" s="1"/>
  <c r="S110" i="14"/>
  <c r="R110" i="14"/>
  <c r="E110" i="14"/>
  <c r="U110" i="14" s="1"/>
  <c r="S109" i="14"/>
  <c r="R109" i="14"/>
  <c r="E109" i="14"/>
  <c r="T109" i="14" s="1"/>
  <c r="S108" i="14"/>
  <c r="R108" i="14"/>
  <c r="E108" i="14"/>
  <c r="U108" i="14" s="1"/>
  <c r="S107" i="14"/>
  <c r="R107" i="14"/>
  <c r="E107" i="14"/>
  <c r="U107" i="14" s="1"/>
  <c r="S106" i="14"/>
  <c r="R106" i="14"/>
  <c r="E106" i="14"/>
  <c r="S105" i="14"/>
  <c r="R105" i="14"/>
  <c r="E105" i="14"/>
  <c r="U105" i="14" s="1"/>
  <c r="S104" i="14"/>
  <c r="R104" i="14"/>
  <c r="E104" i="14"/>
  <c r="T104" i="14" s="1"/>
  <c r="S103" i="14"/>
  <c r="R103" i="14"/>
  <c r="E103" i="14"/>
  <c r="S102" i="14"/>
  <c r="R102" i="14"/>
  <c r="E102" i="14"/>
  <c r="U102" i="14" s="1"/>
  <c r="S101" i="14"/>
  <c r="R101" i="14"/>
  <c r="E101" i="14"/>
  <c r="S100" i="14"/>
  <c r="R100" i="14"/>
  <c r="E100" i="14"/>
  <c r="U100" i="14" s="1"/>
  <c r="S99" i="14"/>
  <c r="R99" i="14"/>
  <c r="E99" i="14"/>
  <c r="U99" i="14" s="1"/>
  <c r="S98" i="14"/>
  <c r="R98" i="14"/>
  <c r="E98" i="14"/>
  <c r="W97" i="14"/>
  <c r="W114" i="14" s="1"/>
  <c r="V97" i="14"/>
  <c r="M97" i="14"/>
  <c r="M114" i="14" s="1"/>
  <c r="S114" i="14" s="1"/>
  <c r="L97" i="14"/>
  <c r="K97" i="14"/>
  <c r="J97" i="14"/>
  <c r="J114" i="14" s="1"/>
  <c r="I97" i="14"/>
  <c r="H97" i="14"/>
  <c r="G97" i="14"/>
  <c r="G114" i="14" s="1"/>
  <c r="F97" i="14"/>
  <c r="D97" i="14"/>
  <c r="D114" i="14" s="1"/>
  <c r="C97" i="14"/>
  <c r="B97" i="14"/>
  <c r="B114" i="14" s="1"/>
  <c r="W115" i="15"/>
  <c r="L115" i="15"/>
  <c r="R115" i="15" s="1"/>
  <c r="K115" i="15"/>
  <c r="J115" i="15"/>
  <c r="I115" i="15"/>
  <c r="H115" i="15"/>
  <c r="C115" i="15"/>
  <c r="B115" i="15"/>
  <c r="U113" i="15"/>
  <c r="T113" i="15"/>
  <c r="S113" i="15"/>
  <c r="R113" i="15"/>
  <c r="U112" i="15"/>
  <c r="S112" i="15"/>
  <c r="R112" i="15"/>
  <c r="E112" i="15"/>
  <c r="T112" i="15" s="1"/>
  <c r="S111" i="15"/>
  <c r="R111" i="15"/>
  <c r="E111" i="15"/>
  <c r="U111" i="15" s="1"/>
  <c r="U110" i="15"/>
  <c r="S110" i="15"/>
  <c r="R110" i="15"/>
  <c r="E110" i="15"/>
  <c r="T110" i="15" s="1"/>
  <c r="S109" i="15"/>
  <c r="R109" i="15"/>
  <c r="E109" i="15"/>
  <c r="U109" i="15" s="1"/>
  <c r="S108" i="15"/>
  <c r="R108" i="15"/>
  <c r="E108" i="15"/>
  <c r="S107" i="15"/>
  <c r="R107" i="15"/>
  <c r="E107" i="15"/>
  <c r="S106" i="15"/>
  <c r="R106" i="15"/>
  <c r="E106" i="15"/>
  <c r="U106" i="15" s="1"/>
  <c r="S105" i="15"/>
  <c r="R105" i="15"/>
  <c r="E105" i="15"/>
  <c r="T105" i="15" s="1"/>
  <c r="S104" i="15"/>
  <c r="R104" i="15"/>
  <c r="E104" i="15"/>
  <c r="S103" i="15"/>
  <c r="R103" i="15"/>
  <c r="E103" i="15"/>
  <c r="U103" i="15" s="1"/>
  <c r="S102" i="15"/>
  <c r="R102" i="15"/>
  <c r="E102" i="15"/>
  <c r="U102" i="15" s="1"/>
  <c r="S101" i="15"/>
  <c r="R101" i="15"/>
  <c r="E101" i="15"/>
  <c r="U101" i="15" s="1"/>
  <c r="S100" i="15"/>
  <c r="R100" i="15"/>
  <c r="E100" i="15"/>
  <c r="S99" i="15"/>
  <c r="R99" i="15"/>
  <c r="E99" i="15"/>
  <c r="S98" i="15"/>
  <c r="R98" i="15"/>
  <c r="E98" i="15"/>
  <c r="U98" i="15" s="1"/>
  <c r="W97" i="15"/>
  <c r="W114" i="15" s="1"/>
  <c r="V97" i="15"/>
  <c r="M97" i="15"/>
  <c r="S97" i="15" s="1"/>
  <c r="L97" i="15"/>
  <c r="R97" i="15" s="1"/>
  <c r="K97" i="15"/>
  <c r="K114" i="15" s="1"/>
  <c r="J97" i="15"/>
  <c r="J114" i="15" s="1"/>
  <c r="I97" i="15"/>
  <c r="I114" i="15" s="1"/>
  <c r="H97" i="15"/>
  <c r="H114" i="15" s="1"/>
  <c r="G97" i="15"/>
  <c r="F97" i="15"/>
  <c r="D97" i="15"/>
  <c r="C97" i="15"/>
  <c r="C114" i="15" s="1"/>
  <c r="B97" i="15"/>
  <c r="B114" i="15" s="1"/>
  <c r="W115" i="16"/>
  <c r="V115" i="16"/>
  <c r="O115" i="16"/>
  <c r="M115" i="16"/>
  <c r="S115" i="16" s="1"/>
  <c r="K115" i="16"/>
  <c r="J115" i="16"/>
  <c r="I115" i="16"/>
  <c r="H115" i="16"/>
  <c r="G115" i="16"/>
  <c r="D115" i="16"/>
  <c r="B115" i="16"/>
  <c r="O114" i="16"/>
  <c r="U113" i="16"/>
  <c r="T113" i="16"/>
  <c r="S113" i="16"/>
  <c r="R113" i="16"/>
  <c r="S112" i="16"/>
  <c r="R112" i="16"/>
  <c r="E112" i="16"/>
  <c r="U112" i="16" s="1"/>
  <c r="T111" i="16"/>
  <c r="S111" i="16"/>
  <c r="R111" i="16"/>
  <c r="E111" i="16"/>
  <c r="U111" i="16" s="1"/>
  <c r="S110" i="16"/>
  <c r="R110" i="16"/>
  <c r="E110" i="16"/>
  <c r="U110" i="16" s="1"/>
  <c r="S109" i="16"/>
  <c r="R109" i="16"/>
  <c r="E109" i="16"/>
  <c r="U109" i="16" s="1"/>
  <c r="S108" i="16"/>
  <c r="R108" i="16"/>
  <c r="E108" i="16"/>
  <c r="S107" i="16"/>
  <c r="R107" i="16"/>
  <c r="E107" i="16"/>
  <c r="U107" i="16" s="1"/>
  <c r="S106" i="16"/>
  <c r="R106" i="16"/>
  <c r="E106" i="16"/>
  <c r="T106" i="16" s="1"/>
  <c r="S105" i="16"/>
  <c r="R105" i="16"/>
  <c r="E105" i="16"/>
  <c r="U105" i="16" s="1"/>
  <c r="S104" i="16"/>
  <c r="R104" i="16"/>
  <c r="E104" i="16"/>
  <c r="U104" i="16" s="1"/>
  <c r="S103" i="16"/>
  <c r="R103" i="16"/>
  <c r="E103" i="16"/>
  <c r="U103" i="16" s="1"/>
  <c r="S102" i="16"/>
  <c r="R102" i="16"/>
  <c r="E102" i="16"/>
  <c r="U102" i="16" s="1"/>
  <c r="S101" i="16"/>
  <c r="R101" i="16"/>
  <c r="E101" i="16"/>
  <c r="U101" i="16" s="1"/>
  <c r="S100" i="16"/>
  <c r="R100" i="16"/>
  <c r="E100" i="16"/>
  <c r="S99" i="16"/>
  <c r="R99" i="16"/>
  <c r="E99" i="16"/>
  <c r="U99" i="16" s="1"/>
  <c r="S98" i="16"/>
  <c r="R98" i="16"/>
  <c r="E98" i="16"/>
  <c r="T98" i="16" s="1"/>
  <c r="W97" i="16"/>
  <c r="W114" i="16" s="1"/>
  <c r="V97" i="16"/>
  <c r="V114" i="16" s="1"/>
  <c r="M97" i="16"/>
  <c r="S97" i="16" s="1"/>
  <c r="L97" i="16"/>
  <c r="R97" i="16" s="1"/>
  <c r="K97" i="16"/>
  <c r="K114" i="16" s="1"/>
  <c r="J97" i="16"/>
  <c r="J114" i="16" s="1"/>
  <c r="I97" i="16"/>
  <c r="I114" i="16" s="1"/>
  <c r="H97" i="16"/>
  <c r="H114" i="16" s="1"/>
  <c r="G97" i="16"/>
  <c r="G114" i="16" s="1"/>
  <c r="F97" i="16"/>
  <c r="D97" i="16"/>
  <c r="C97" i="16"/>
  <c r="B97" i="16"/>
  <c r="B114" i="16" s="1"/>
  <c r="W115" i="17"/>
  <c r="V115" i="17"/>
  <c r="O115" i="17"/>
  <c r="N115" i="17"/>
  <c r="L115" i="17"/>
  <c r="R115" i="17" s="1"/>
  <c r="I115" i="17"/>
  <c r="H115" i="17"/>
  <c r="G115" i="17"/>
  <c r="F115" i="17"/>
  <c r="C115" i="17"/>
  <c r="O114" i="17"/>
  <c r="N114" i="17"/>
  <c r="U113" i="17"/>
  <c r="T113" i="17"/>
  <c r="S113" i="17"/>
  <c r="R113" i="17"/>
  <c r="S112" i="17"/>
  <c r="R112" i="17"/>
  <c r="E112" i="17"/>
  <c r="S111" i="17"/>
  <c r="R111" i="17"/>
  <c r="E111" i="17"/>
  <c r="U111" i="17" s="1"/>
  <c r="S110" i="17"/>
  <c r="R110" i="17"/>
  <c r="E110" i="17"/>
  <c r="U110" i="17" s="1"/>
  <c r="T109" i="17"/>
  <c r="S109" i="17"/>
  <c r="R109" i="17"/>
  <c r="E109" i="17"/>
  <c r="U109" i="17" s="1"/>
  <c r="S108" i="17"/>
  <c r="R108" i="17"/>
  <c r="E108" i="17"/>
  <c r="U108" i="17" s="1"/>
  <c r="S107" i="17"/>
  <c r="R107" i="17"/>
  <c r="E107" i="17"/>
  <c r="S106" i="17"/>
  <c r="R106" i="17"/>
  <c r="E106" i="17"/>
  <c r="S105" i="17"/>
  <c r="R105" i="17"/>
  <c r="E105" i="17"/>
  <c r="U105" i="17" s="1"/>
  <c r="S104" i="17"/>
  <c r="R104" i="17"/>
  <c r="E104" i="17"/>
  <c r="S103" i="17"/>
  <c r="R103" i="17"/>
  <c r="E103" i="17"/>
  <c r="U103" i="17" s="1"/>
  <c r="T102" i="17"/>
  <c r="S102" i="17"/>
  <c r="R102" i="17"/>
  <c r="E102" i="17"/>
  <c r="U102" i="17" s="1"/>
  <c r="S101" i="17"/>
  <c r="R101" i="17"/>
  <c r="E101" i="17"/>
  <c r="U101" i="17" s="1"/>
  <c r="S100" i="17"/>
  <c r="R100" i="17"/>
  <c r="E100" i="17"/>
  <c r="U100" i="17" s="1"/>
  <c r="S99" i="17"/>
  <c r="R99" i="17"/>
  <c r="E99" i="17"/>
  <c r="T99" i="17" s="1"/>
  <c r="S98" i="17"/>
  <c r="R98" i="17"/>
  <c r="E98" i="17"/>
  <c r="W97" i="17"/>
  <c r="W114" i="17" s="1"/>
  <c r="V97" i="17"/>
  <c r="V114" i="17" s="1"/>
  <c r="M97" i="17"/>
  <c r="S97" i="17" s="1"/>
  <c r="L97" i="17"/>
  <c r="L114" i="17" s="1"/>
  <c r="R114" i="17" s="1"/>
  <c r="K97" i="17"/>
  <c r="K114" i="17" s="1"/>
  <c r="J97" i="17"/>
  <c r="I97" i="17"/>
  <c r="I114" i="17" s="1"/>
  <c r="H97" i="17"/>
  <c r="H114" i="17" s="1"/>
  <c r="G97" i="17"/>
  <c r="G114" i="17" s="1"/>
  <c r="F97" i="17"/>
  <c r="F114" i="17" s="1"/>
  <c r="D97" i="17"/>
  <c r="C97" i="17"/>
  <c r="C114" i="17" s="1"/>
  <c r="B97" i="17"/>
  <c r="W115" i="18"/>
  <c r="V115" i="18"/>
  <c r="N115" i="18"/>
  <c r="M115" i="18"/>
  <c r="S115" i="18" s="1"/>
  <c r="K115" i="18"/>
  <c r="J115" i="18"/>
  <c r="I115" i="18"/>
  <c r="H115" i="18"/>
  <c r="F115" i="18"/>
  <c r="D115" i="18"/>
  <c r="B115" i="18"/>
  <c r="N114" i="18"/>
  <c r="U113" i="18"/>
  <c r="T113" i="18"/>
  <c r="S113" i="18"/>
  <c r="R113" i="18"/>
  <c r="S112" i="18"/>
  <c r="R112" i="18"/>
  <c r="E112" i="18"/>
  <c r="U112" i="18" s="1"/>
  <c r="S111" i="18"/>
  <c r="R111" i="18"/>
  <c r="E111" i="18"/>
  <c r="S110" i="18"/>
  <c r="R110" i="18"/>
  <c r="E110" i="18"/>
  <c r="S109" i="18"/>
  <c r="R109" i="18"/>
  <c r="E109" i="18"/>
  <c r="U109" i="18" s="1"/>
  <c r="S108" i="18"/>
  <c r="R108" i="18"/>
  <c r="E108" i="18"/>
  <c r="T108" i="18" s="1"/>
  <c r="S107" i="18"/>
  <c r="R107" i="18"/>
  <c r="E107" i="18"/>
  <c r="S106" i="18"/>
  <c r="R106" i="18"/>
  <c r="E106" i="18"/>
  <c r="U106" i="18" s="1"/>
  <c r="S105" i="18"/>
  <c r="R105" i="18"/>
  <c r="E105" i="18"/>
  <c r="S104" i="18"/>
  <c r="R104" i="18"/>
  <c r="E104" i="18"/>
  <c r="U104" i="18" s="1"/>
  <c r="S103" i="18"/>
  <c r="R103" i="18"/>
  <c r="E103" i="18"/>
  <c r="U103" i="18" s="1"/>
  <c r="S102" i="18"/>
  <c r="R102" i="18"/>
  <c r="E102" i="18"/>
  <c r="S101" i="18"/>
  <c r="R101" i="18"/>
  <c r="E101" i="18"/>
  <c r="U101" i="18" s="1"/>
  <c r="S100" i="18"/>
  <c r="R100" i="18"/>
  <c r="E100" i="18"/>
  <c r="T100" i="18" s="1"/>
  <c r="S99" i="18"/>
  <c r="R99" i="18"/>
  <c r="E99" i="18"/>
  <c r="U99" i="18" s="1"/>
  <c r="S98" i="18"/>
  <c r="R98" i="18"/>
  <c r="E98" i="18"/>
  <c r="U98" i="18" s="1"/>
  <c r="W97" i="18"/>
  <c r="W114" i="18" s="1"/>
  <c r="V97" i="18"/>
  <c r="V114" i="18" s="1"/>
  <c r="M97" i="18"/>
  <c r="M114" i="18" s="1"/>
  <c r="S114" i="18" s="1"/>
  <c r="L97" i="18"/>
  <c r="R97" i="18" s="1"/>
  <c r="K97" i="18"/>
  <c r="K114" i="18" s="1"/>
  <c r="J97" i="18"/>
  <c r="I97" i="18"/>
  <c r="I114" i="18" s="1"/>
  <c r="H97" i="18"/>
  <c r="G97" i="18"/>
  <c r="F97" i="18"/>
  <c r="F114" i="18" s="1"/>
  <c r="D97" i="18"/>
  <c r="D114" i="18" s="1"/>
  <c r="C97" i="18"/>
  <c r="B97" i="18"/>
  <c r="B114" i="18" s="1"/>
  <c r="O115" i="19"/>
  <c r="M115" i="19"/>
  <c r="S115" i="19" s="1"/>
  <c r="L115" i="19"/>
  <c r="R115" i="19" s="1"/>
  <c r="J115" i="19"/>
  <c r="H115" i="19"/>
  <c r="G115" i="19"/>
  <c r="D115" i="19"/>
  <c r="C115" i="19"/>
  <c r="O114" i="19"/>
  <c r="U113" i="19"/>
  <c r="T113" i="19"/>
  <c r="S113" i="19"/>
  <c r="R113" i="19"/>
  <c r="S112" i="19"/>
  <c r="R112" i="19"/>
  <c r="E112" i="19"/>
  <c r="S111" i="19"/>
  <c r="R111" i="19"/>
  <c r="E111" i="19"/>
  <c r="S110" i="19"/>
  <c r="R110" i="19"/>
  <c r="E110" i="19"/>
  <c r="U110" i="19" s="1"/>
  <c r="S109" i="19"/>
  <c r="R109" i="19"/>
  <c r="E109" i="19"/>
  <c r="T109" i="19" s="1"/>
  <c r="U108" i="19"/>
  <c r="S108" i="19"/>
  <c r="R108" i="19"/>
  <c r="E108" i="19"/>
  <c r="T108" i="19" s="1"/>
  <c r="S107" i="19"/>
  <c r="R107" i="19"/>
  <c r="E107" i="19"/>
  <c r="U107" i="19" s="1"/>
  <c r="S106" i="19"/>
  <c r="R106" i="19"/>
  <c r="E106" i="19"/>
  <c r="T106" i="19" s="1"/>
  <c r="S105" i="19"/>
  <c r="R105" i="19"/>
  <c r="E105" i="19"/>
  <c r="U105" i="19" s="1"/>
  <c r="T104" i="19"/>
  <c r="S104" i="19"/>
  <c r="R104" i="19"/>
  <c r="E104" i="19"/>
  <c r="U104" i="19" s="1"/>
  <c r="S103" i="19"/>
  <c r="R103" i="19"/>
  <c r="E103" i="19"/>
  <c r="S102" i="19"/>
  <c r="R102" i="19"/>
  <c r="E102" i="19"/>
  <c r="U102" i="19" s="1"/>
  <c r="S101" i="19"/>
  <c r="R101" i="19"/>
  <c r="E101" i="19"/>
  <c r="T101" i="19" s="1"/>
  <c r="T100" i="19"/>
  <c r="S100" i="19"/>
  <c r="R100" i="19"/>
  <c r="E100" i="19"/>
  <c r="U100" i="19" s="1"/>
  <c r="S99" i="19"/>
  <c r="R99" i="19"/>
  <c r="E99" i="19"/>
  <c r="U99" i="19" s="1"/>
  <c r="T98" i="19"/>
  <c r="S98" i="19"/>
  <c r="R98" i="19"/>
  <c r="E98" i="19"/>
  <c r="U98" i="19" s="1"/>
  <c r="W97" i="19"/>
  <c r="W114" i="19" s="1"/>
  <c r="V97" i="19"/>
  <c r="M97" i="19"/>
  <c r="L97" i="19"/>
  <c r="R97" i="19" s="1"/>
  <c r="K97" i="19"/>
  <c r="J97" i="19"/>
  <c r="J114" i="19" s="1"/>
  <c r="I97" i="19"/>
  <c r="I114" i="19" s="1"/>
  <c r="H97" i="19"/>
  <c r="H114" i="19" s="1"/>
  <c r="G97" i="19"/>
  <c r="G114" i="19" s="1"/>
  <c r="F97" i="19"/>
  <c r="D97" i="19"/>
  <c r="D114" i="19" s="1"/>
  <c r="C97" i="19"/>
  <c r="C114" i="19" s="1"/>
  <c r="B97" i="19"/>
  <c r="W115" i="20"/>
  <c r="V115" i="20"/>
  <c r="O115" i="20"/>
  <c r="N115" i="20"/>
  <c r="M115" i="20"/>
  <c r="S115" i="20" s="1"/>
  <c r="K115" i="20"/>
  <c r="G115" i="20"/>
  <c r="F115" i="20"/>
  <c r="C115" i="20"/>
  <c r="B115" i="20"/>
  <c r="O114" i="20"/>
  <c r="N114" i="20"/>
  <c r="U113" i="20"/>
  <c r="T113" i="20"/>
  <c r="S113" i="20"/>
  <c r="R113" i="20"/>
  <c r="S112" i="20"/>
  <c r="R112" i="20"/>
  <c r="E112" i="20"/>
  <c r="S111" i="20"/>
  <c r="R111" i="20"/>
  <c r="E111" i="20"/>
  <c r="U111" i="20" s="1"/>
  <c r="S110" i="20"/>
  <c r="R110" i="20"/>
  <c r="E110" i="20"/>
  <c r="S109" i="20"/>
  <c r="R109" i="20"/>
  <c r="E109" i="20"/>
  <c r="T109" i="20" s="1"/>
  <c r="S108" i="20"/>
  <c r="R108" i="20"/>
  <c r="E108" i="20"/>
  <c r="U108" i="20" s="1"/>
  <c r="S107" i="20"/>
  <c r="R107" i="20"/>
  <c r="E107" i="20"/>
  <c r="U107" i="20" s="1"/>
  <c r="S106" i="20"/>
  <c r="R106" i="20"/>
  <c r="E106" i="20"/>
  <c r="U106" i="20" s="1"/>
  <c r="S105" i="20"/>
  <c r="R105" i="20"/>
  <c r="E105" i="20"/>
  <c r="U105" i="20" s="1"/>
  <c r="S104" i="20"/>
  <c r="R104" i="20"/>
  <c r="E104" i="20"/>
  <c r="U104" i="20" s="1"/>
  <c r="S103" i="20"/>
  <c r="R103" i="20"/>
  <c r="E103" i="20"/>
  <c r="U103" i="20" s="1"/>
  <c r="S102" i="20"/>
  <c r="R102" i="20"/>
  <c r="E102" i="20"/>
  <c r="T101" i="20"/>
  <c r="S101" i="20"/>
  <c r="R101" i="20"/>
  <c r="E101" i="20"/>
  <c r="U101" i="20" s="1"/>
  <c r="S100" i="20"/>
  <c r="R100" i="20"/>
  <c r="E100" i="20"/>
  <c r="U100" i="20" s="1"/>
  <c r="T99" i="20"/>
  <c r="S99" i="20"/>
  <c r="R99" i="20"/>
  <c r="E99" i="20"/>
  <c r="U99" i="20" s="1"/>
  <c r="S98" i="20"/>
  <c r="R98" i="20"/>
  <c r="E98" i="20"/>
  <c r="U98" i="20" s="1"/>
  <c r="W97" i="20"/>
  <c r="W114" i="20" s="1"/>
  <c r="V97" i="20"/>
  <c r="M97" i="20"/>
  <c r="S97" i="20" s="1"/>
  <c r="L97" i="20"/>
  <c r="R97" i="20" s="1"/>
  <c r="K97" i="20"/>
  <c r="K114" i="20" s="1"/>
  <c r="J97" i="20"/>
  <c r="I97" i="20"/>
  <c r="H97" i="20"/>
  <c r="G97" i="20"/>
  <c r="G114" i="20" s="1"/>
  <c r="F97" i="20"/>
  <c r="F114" i="20" s="1"/>
  <c r="D97" i="20"/>
  <c r="C97" i="20"/>
  <c r="C114" i="20" s="1"/>
  <c r="B97" i="20"/>
  <c r="B114" i="20" s="1"/>
  <c r="O115" i="21"/>
  <c r="N115" i="21"/>
  <c r="M115" i="21"/>
  <c r="S115" i="21" s="1"/>
  <c r="L115" i="21"/>
  <c r="R115" i="21" s="1"/>
  <c r="K115" i="21"/>
  <c r="H115" i="21"/>
  <c r="F115" i="21"/>
  <c r="D115" i="21"/>
  <c r="C115" i="21"/>
  <c r="N114" i="21"/>
  <c r="U113" i="21"/>
  <c r="T113" i="21"/>
  <c r="S113" i="21"/>
  <c r="R113" i="21"/>
  <c r="S112" i="21"/>
  <c r="R112" i="21"/>
  <c r="E112" i="21"/>
  <c r="U112" i="21" s="1"/>
  <c r="S111" i="21"/>
  <c r="R111" i="21"/>
  <c r="E111" i="21"/>
  <c r="T110" i="21"/>
  <c r="S110" i="21"/>
  <c r="R110" i="21"/>
  <c r="E110" i="21"/>
  <c r="U110" i="21" s="1"/>
  <c r="S109" i="21"/>
  <c r="R109" i="21"/>
  <c r="E109" i="21"/>
  <c r="U109" i="21" s="1"/>
  <c r="T108" i="21"/>
  <c r="S108" i="21"/>
  <c r="R108" i="21"/>
  <c r="E108" i="21"/>
  <c r="U108" i="21" s="1"/>
  <c r="S107" i="21"/>
  <c r="R107" i="21"/>
  <c r="E107" i="21"/>
  <c r="U107" i="21" s="1"/>
  <c r="S106" i="21"/>
  <c r="R106" i="21"/>
  <c r="E106" i="21"/>
  <c r="S105" i="21"/>
  <c r="R105" i="21"/>
  <c r="E105" i="21"/>
  <c r="U105" i="21" s="1"/>
  <c r="S104" i="21"/>
  <c r="R104" i="21"/>
  <c r="E104" i="21"/>
  <c r="U104" i="21" s="1"/>
  <c r="S103" i="21"/>
  <c r="R103" i="21"/>
  <c r="E103" i="21"/>
  <c r="T102" i="21"/>
  <c r="S102" i="21"/>
  <c r="R102" i="21"/>
  <c r="E102" i="21"/>
  <c r="U102" i="21" s="1"/>
  <c r="S101" i="21"/>
  <c r="R101" i="21"/>
  <c r="E101" i="21"/>
  <c r="U101" i="21" s="1"/>
  <c r="T100" i="21"/>
  <c r="S100" i="21"/>
  <c r="R100" i="21"/>
  <c r="E100" i="21"/>
  <c r="U100" i="21" s="1"/>
  <c r="S99" i="21"/>
  <c r="R99" i="21"/>
  <c r="E99" i="21"/>
  <c r="U99" i="21" s="1"/>
  <c r="S98" i="21"/>
  <c r="R98" i="21"/>
  <c r="E98" i="21"/>
  <c r="U98" i="21" s="1"/>
  <c r="W97" i="21"/>
  <c r="V97" i="21"/>
  <c r="V114" i="21" s="1"/>
  <c r="M97" i="21"/>
  <c r="L97" i="21"/>
  <c r="L114" i="21" s="1"/>
  <c r="R114" i="21" s="1"/>
  <c r="K97" i="21"/>
  <c r="K114" i="21" s="1"/>
  <c r="J97" i="21"/>
  <c r="I97" i="21"/>
  <c r="H97" i="21"/>
  <c r="H114" i="21" s="1"/>
  <c r="G97" i="21"/>
  <c r="F97" i="21"/>
  <c r="F114" i="21" s="1"/>
  <c r="D97" i="21"/>
  <c r="D114" i="21" s="1"/>
  <c r="C97" i="21"/>
  <c r="C114" i="21" s="1"/>
  <c r="B97" i="21"/>
  <c r="B114" i="21" s="1"/>
  <c r="W115" i="1"/>
  <c r="O115" i="1"/>
  <c r="M115" i="1"/>
  <c r="S115" i="1" s="1"/>
  <c r="L115" i="1"/>
  <c r="R115" i="1" s="1"/>
  <c r="K115" i="1"/>
  <c r="J115" i="1"/>
  <c r="I115" i="1"/>
  <c r="G115" i="1"/>
  <c r="D115" i="1"/>
  <c r="C115" i="1"/>
  <c r="B115" i="1"/>
  <c r="O114" i="1"/>
  <c r="U113" i="1"/>
  <c r="T113" i="1"/>
  <c r="S113" i="1"/>
  <c r="R113" i="1"/>
  <c r="U112" i="1"/>
  <c r="S112" i="1"/>
  <c r="R112" i="1"/>
  <c r="E112" i="1"/>
  <c r="T112" i="1" s="1"/>
  <c r="S111" i="1"/>
  <c r="R111" i="1"/>
  <c r="E111" i="1"/>
  <c r="U111" i="1" s="1"/>
  <c r="S110" i="1"/>
  <c r="R110" i="1"/>
  <c r="E110" i="1"/>
  <c r="U110" i="1" s="1"/>
  <c r="S109" i="1"/>
  <c r="R109" i="1"/>
  <c r="E109" i="1"/>
  <c r="U109" i="1" s="1"/>
  <c r="S108" i="1"/>
  <c r="R108" i="1"/>
  <c r="E108" i="1"/>
  <c r="U108" i="1" s="1"/>
  <c r="S107" i="1"/>
  <c r="R107" i="1"/>
  <c r="E107" i="1"/>
  <c r="S106" i="1"/>
  <c r="R106" i="1"/>
  <c r="E106" i="1"/>
  <c r="U106" i="1" s="1"/>
  <c r="S105" i="1"/>
  <c r="R105" i="1"/>
  <c r="E105" i="1"/>
  <c r="U105" i="1" s="1"/>
  <c r="S104" i="1"/>
  <c r="R104" i="1"/>
  <c r="E104" i="1"/>
  <c r="T104" i="1" s="1"/>
  <c r="S103" i="1"/>
  <c r="R103" i="1"/>
  <c r="E103" i="1"/>
  <c r="U103" i="1" s="1"/>
  <c r="S102" i="1"/>
  <c r="R102" i="1"/>
  <c r="E102" i="1"/>
  <c r="U102" i="1" s="1"/>
  <c r="S101" i="1"/>
  <c r="R101" i="1"/>
  <c r="E101" i="1"/>
  <c r="U101" i="1" s="1"/>
  <c r="S100" i="1"/>
  <c r="R100" i="1"/>
  <c r="E100" i="1"/>
  <c r="U100" i="1" s="1"/>
  <c r="S99" i="1"/>
  <c r="R99" i="1"/>
  <c r="E99" i="1"/>
  <c r="S98" i="1"/>
  <c r="R98" i="1"/>
  <c r="E98" i="1"/>
  <c r="U98" i="1" s="1"/>
  <c r="W97" i="1"/>
  <c r="W114" i="1" s="1"/>
  <c r="V97" i="1"/>
  <c r="S97" i="1"/>
  <c r="M97" i="1"/>
  <c r="M114" i="1" s="1"/>
  <c r="S114" i="1" s="1"/>
  <c r="L97" i="1"/>
  <c r="K97" i="1"/>
  <c r="K114" i="1" s="1"/>
  <c r="J97" i="1"/>
  <c r="J114" i="1" s="1"/>
  <c r="I97" i="1"/>
  <c r="I114" i="1" s="1"/>
  <c r="H97" i="1"/>
  <c r="G97" i="1"/>
  <c r="G114" i="1" s="1"/>
  <c r="F97" i="1"/>
  <c r="D97" i="1"/>
  <c r="D114" i="1" s="1"/>
  <c r="C97" i="1"/>
  <c r="C114" i="1" s="1"/>
  <c r="B97" i="1"/>
  <c r="B114" i="1" s="1"/>
  <c r="E85" i="2"/>
  <c r="E84" i="2"/>
  <c r="E83" i="2"/>
  <c r="E82" i="2"/>
  <c r="W81" i="2"/>
  <c r="V81" i="2"/>
  <c r="M81" i="2"/>
  <c r="L81" i="2"/>
  <c r="K81" i="2"/>
  <c r="J81" i="2"/>
  <c r="I81" i="2"/>
  <c r="H81" i="2"/>
  <c r="G81" i="2"/>
  <c r="F81" i="2"/>
  <c r="D81" i="2"/>
  <c r="C81" i="2"/>
  <c r="B81" i="2"/>
  <c r="A78" i="2"/>
  <c r="E85" i="3"/>
  <c r="E84" i="3"/>
  <c r="E83" i="3"/>
  <c r="E82" i="3"/>
  <c r="W81" i="3"/>
  <c r="V81" i="3"/>
  <c r="M81" i="3"/>
  <c r="L81" i="3"/>
  <c r="K81" i="3"/>
  <c r="J81" i="3"/>
  <c r="I81" i="3"/>
  <c r="H81" i="3"/>
  <c r="G81" i="3"/>
  <c r="F81" i="3"/>
  <c r="D81" i="3"/>
  <c r="C81" i="3"/>
  <c r="B81" i="3"/>
  <c r="A78" i="3"/>
  <c r="E85" i="4"/>
  <c r="E84" i="4"/>
  <c r="E83" i="4"/>
  <c r="E82" i="4"/>
  <c r="W81" i="4"/>
  <c r="V81" i="4"/>
  <c r="M81" i="4"/>
  <c r="L81" i="4"/>
  <c r="K81" i="4"/>
  <c r="J81" i="4"/>
  <c r="I81" i="4"/>
  <c r="H81" i="4"/>
  <c r="G81" i="4"/>
  <c r="F81" i="4"/>
  <c r="D81" i="4"/>
  <c r="C81" i="4"/>
  <c r="B81" i="4"/>
  <c r="A78" i="4"/>
  <c r="E85" i="5"/>
  <c r="E84" i="5"/>
  <c r="E83" i="5"/>
  <c r="E82" i="5"/>
  <c r="W81" i="5"/>
  <c r="V81" i="5"/>
  <c r="M81" i="5"/>
  <c r="L81" i="5"/>
  <c r="K81" i="5"/>
  <c r="J81" i="5"/>
  <c r="I81" i="5"/>
  <c r="H81" i="5"/>
  <c r="G81" i="5"/>
  <c r="F81" i="5"/>
  <c r="D81" i="5"/>
  <c r="C81" i="5"/>
  <c r="B81" i="5"/>
  <c r="A78" i="5"/>
  <c r="E85" i="6"/>
  <c r="E84" i="6"/>
  <c r="E83" i="6"/>
  <c r="E82" i="6"/>
  <c r="W81" i="6"/>
  <c r="V81" i="6"/>
  <c r="M81" i="6"/>
  <c r="L81" i="6"/>
  <c r="K81" i="6"/>
  <c r="J81" i="6"/>
  <c r="I81" i="6"/>
  <c r="H81" i="6"/>
  <c r="G81" i="6"/>
  <c r="F81" i="6"/>
  <c r="D81" i="6"/>
  <c r="C81" i="6"/>
  <c r="B81" i="6"/>
  <c r="A78" i="6"/>
  <c r="E85" i="7"/>
  <c r="E84" i="7"/>
  <c r="E83" i="7"/>
  <c r="E82" i="7"/>
  <c r="W81" i="7"/>
  <c r="V81" i="7"/>
  <c r="M81" i="7"/>
  <c r="L81" i="7"/>
  <c r="K81" i="7"/>
  <c r="J81" i="7"/>
  <c r="I81" i="7"/>
  <c r="H81" i="7"/>
  <c r="G81" i="7"/>
  <c r="F81" i="7"/>
  <c r="D81" i="7"/>
  <c r="C81" i="7"/>
  <c r="B81" i="7"/>
  <c r="A78" i="7"/>
  <c r="E85" i="8"/>
  <c r="E84" i="8"/>
  <c r="E83" i="8"/>
  <c r="E82" i="8"/>
  <c r="W81" i="8"/>
  <c r="V81" i="8"/>
  <c r="M81" i="8"/>
  <c r="L81" i="8"/>
  <c r="K81" i="8"/>
  <c r="J81" i="8"/>
  <c r="I81" i="8"/>
  <c r="H81" i="8"/>
  <c r="G81" i="8"/>
  <c r="F81" i="8"/>
  <c r="D81" i="8"/>
  <c r="C81" i="8"/>
  <c r="B81" i="8"/>
  <c r="A78" i="8"/>
  <c r="E85" i="9"/>
  <c r="E84" i="9"/>
  <c r="E83" i="9"/>
  <c r="E82" i="9"/>
  <c r="W81" i="9"/>
  <c r="V81" i="9"/>
  <c r="M81" i="9"/>
  <c r="L81" i="9"/>
  <c r="K81" i="9"/>
  <c r="J81" i="9"/>
  <c r="I81" i="9"/>
  <c r="H81" i="9"/>
  <c r="G81" i="9"/>
  <c r="F81" i="9"/>
  <c r="D81" i="9"/>
  <c r="C81" i="9"/>
  <c r="B81" i="9"/>
  <c r="A78" i="9"/>
  <c r="E85" i="10"/>
  <c r="E84" i="10"/>
  <c r="E83" i="10"/>
  <c r="E82" i="10"/>
  <c r="W81" i="10"/>
  <c r="V81" i="10"/>
  <c r="M81" i="10"/>
  <c r="L81" i="10"/>
  <c r="K81" i="10"/>
  <c r="J81" i="10"/>
  <c r="I81" i="10"/>
  <c r="H81" i="10"/>
  <c r="G81" i="10"/>
  <c r="F81" i="10"/>
  <c r="D81" i="10"/>
  <c r="C81" i="10"/>
  <c r="B81" i="10"/>
  <c r="A78" i="10"/>
  <c r="E85" i="11"/>
  <c r="E84" i="11"/>
  <c r="E83" i="11"/>
  <c r="E82" i="11"/>
  <c r="W81" i="11"/>
  <c r="V81" i="11"/>
  <c r="M81" i="11"/>
  <c r="L81" i="11"/>
  <c r="K81" i="11"/>
  <c r="J81" i="11"/>
  <c r="I81" i="11"/>
  <c r="H81" i="11"/>
  <c r="G81" i="11"/>
  <c r="F81" i="11"/>
  <c r="D81" i="11"/>
  <c r="C81" i="11"/>
  <c r="B81" i="11"/>
  <c r="A78" i="11"/>
  <c r="E85" i="12"/>
  <c r="E84" i="12"/>
  <c r="E83" i="12"/>
  <c r="E82" i="12"/>
  <c r="W81" i="12"/>
  <c r="V81" i="12"/>
  <c r="M81" i="12"/>
  <c r="L81" i="12"/>
  <c r="K81" i="12"/>
  <c r="J81" i="12"/>
  <c r="I81" i="12"/>
  <c r="H81" i="12"/>
  <c r="G81" i="12"/>
  <c r="F81" i="12"/>
  <c r="D81" i="12"/>
  <c r="C81" i="12"/>
  <c r="B81" i="12"/>
  <c r="A78" i="12"/>
  <c r="E85" i="13"/>
  <c r="E84" i="13"/>
  <c r="E83" i="13"/>
  <c r="E82" i="13"/>
  <c r="W81" i="13"/>
  <c r="V81" i="13"/>
  <c r="M81" i="13"/>
  <c r="L81" i="13"/>
  <c r="K81" i="13"/>
  <c r="J81" i="13"/>
  <c r="I81" i="13"/>
  <c r="H81" i="13"/>
  <c r="G81" i="13"/>
  <c r="F81" i="13"/>
  <c r="D81" i="13"/>
  <c r="C81" i="13"/>
  <c r="B81" i="13"/>
  <c r="A78" i="13"/>
  <c r="E85" i="14"/>
  <c r="E84" i="14"/>
  <c r="E83" i="14"/>
  <c r="E82" i="14"/>
  <c r="W81" i="14"/>
  <c r="V81" i="14"/>
  <c r="M81" i="14"/>
  <c r="L81" i="14"/>
  <c r="K81" i="14"/>
  <c r="J81" i="14"/>
  <c r="I81" i="14"/>
  <c r="H81" i="14"/>
  <c r="G81" i="14"/>
  <c r="F81" i="14"/>
  <c r="D81" i="14"/>
  <c r="C81" i="14"/>
  <c r="B81" i="14"/>
  <c r="A78" i="14"/>
  <c r="E85" i="15"/>
  <c r="E84" i="15"/>
  <c r="E83" i="15"/>
  <c r="E82" i="15"/>
  <c r="W81" i="15"/>
  <c r="V81" i="15"/>
  <c r="M81" i="15"/>
  <c r="L81" i="15"/>
  <c r="K81" i="15"/>
  <c r="J81" i="15"/>
  <c r="I81" i="15"/>
  <c r="H81" i="15"/>
  <c r="G81" i="15"/>
  <c r="F81" i="15"/>
  <c r="D81" i="15"/>
  <c r="C81" i="15"/>
  <c r="B81" i="15"/>
  <c r="A78" i="15"/>
  <c r="E85" i="16"/>
  <c r="E84" i="16"/>
  <c r="E83" i="16"/>
  <c r="E82" i="16"/>
  <c r="W81" i="16"/>
  <c r="V81" i="16"/>
  <c r="M81" i="16"/>
  <c r="L81" i="16"/>
  <c r="K81" i="16"/>
  <c r="J81" i="16"/>
  <c r="I81" i="16"/>
  <c r="H81" i="16"/>
  <c r="G81" i="16"/>
  <c r="F81" i="16"/>
  <c r="D81" i="16"/>
  <c r="C81" i="16"/>
  <c r="B81" i="16"/>
  <c r="A78" i="16"/>
  <c r="E85" i="17"/>
  <c r="E84" i="17"/>
  <c r="E83" i="17"/>
  <c r="E82" i="17"/>
  <c r="W81" i="17"/>
  <c r="V81" i="17"/>
  <c r="M81" i="17"/>
  <c r="L81" i="17"/>
  <c r="K81" i="17"/>
  <c r="J81" i="17"/>
  <c r="I81" i="17"/>
  <c r="H81" i="17"/>
  <c r="G81" i="17"/>
  <c r="F81" i="17"/>
  <c r="D81" i="17"/>
  <c r="C81" i="17"/>
  <c r="B81" i="17"/>
  <c r="A78" i="17"/>
  <c r="E85" i="18"/>
  <c r="E84" i="18"/>
  <c r="E83" i="18"/>
  <c r="E82" i="18"/>
  <c r="W81" i="18"/>
  <c r="V81" i="18"/>
  <c r="M81" i="18"/>
  <c r="L81" i="18"/>
  <c r="K81" i="18"/>
  <c r="J81" i="18"/>
  <c r="I81" i="18"/>
  <c r="H81" i="18"/>
  <c r="G81" i="18"/>
  <c r="F81" i="18"/>
  <c r="D81" i="18"/>
  <c r="C81" i="18"/>
  <c r="B81" i="18"/>
  <c r="A78" i="18"/>
  <c r="E85" i="19"/>
  <c r="E84" i="19"/>
  <c r="E83" i="19"/>
  <c r="E82" i="19"/>
  <c r="W81" i="19"/>
  <c r="V81" i="19"/>
  <c r="M81" i="19"/>
  <c r="L81" i="19"/>
  <c r="K81" i="19"/>
  <c r="J81" i="19"/>
  <c r="I81" i="19"/>
  <c r="H81" i="19"/>
  <c r="G81" i="19"/>
  <c r="F81" i="19"/>
  <c r="D81" i="19"/>
  <c r="C81" i="19"/>
  <c r="B81" i="19"/>
  <c r="A78" i="19"/>
  <c r="E85" i="20"/>
  <c r="E84" i="20"/>
  <c r="E83" i="20"/>
  <c r="E82" i="20"/>
  <c r="W81" i="20"/>
  <c r="V81" i="20"/>
  <c r="M81" i="20"/>
  <c r="L81" i="20"/>
  <c r="K81" i="20"/>
  <c r="J81" i="20"/>
  <c r="I81" i="20"/>
  <c r="H81" i="20"/>
  <c r="G81" i="20"/>
  <c r="F81" i="20"/>
  <c r="D81" i="20"/>
  <c r="C81" i="20"/>
  <c r="B81" i="20"/>
  <c r="A78" i="20"/>
  <c r="E85" i="21"/>
  <c r="E84" i="21"/>
  <c r="E83" i="21"/>
  <c r="E82" i="21"/>
  <c r="W81" i="21"/>
  <c r="V81" i="21"/>
  <c r="M81" i="21"/>
  <c r="L81" i="21"/>
  <c r="K81" i="21"/>
  <c r="J81" i="21"/>
  <c r="I81" i="21"/>
  <c r="H81" i="21"/>
  <c r="G81" i="21"/>
  <c r="F81" i="21"/>
  <c r="D81" i="21"/>
  <c r="C81" i="21"/>
  <c r="B81" i="21"/>
  <c r="A78" i="21"/>
  <c r="E85" i="1"/>
  <c r="E84" i="1"/>
  <c r="E83" i="1"/>
  <c r="E82" i="1"/>
  <c r="W81" i="1"/>
  <c r="V81" i="1"/>
  <c r="M81" i="1"/>
  <c r="L81" i="1"/>
  <c r="K81" i="1"/>
  <c r="J81" i="1"/>
  <c r="I81" i="1"/>
  <c r="H81" i="1"/>
  <c r="G81" i="1"/>
  <c r="F81" i="1"/>
  <c r="D81" i="1"/>
  <c r="C81" i="1"/>
  <c r="B81" i="1"/>
  <c r="A78" i="1"/>
  <c r="S96" i="21"/>
  <c r="R96" i="21"/>
  <c r="Q96" i="21"/>
  <c r="P96" i="21"/>
  <c r="E96" i="21"/>
  <c r="S95" i="21"/>
  <c r="R95" i="21"/>
  <c r="Q95" i="21"/>
  <c r="P95" i="21"/>
  <c r="E95" i="21"/>
  <c r="U95" i="21" s="1"/>
  <c r="U94" i="21"/>
  <c r="S94" i="21"/>
  <c r="R94" i="21"/>
  <c r="Q94" i="21"/>
  <c r="P94" i="21"/>
  <c r="E94" i="21"/>
  <c r="T94" i="21" s="1"/>
  <c r="U93" i="21"/>
  <c r="T93" i="21"/>
  <c r="S93" i="21"/>
  <c r="R93" i="21"/>
  <c r="Q93" i="21"/>
  <c r="P93" i="21"/>
  <c r="E93" i="21"/>
  <c r="T92" i="21"/>
  <c r="S92" i="21"/>
  <c r="R92" i="21"/>
  <c r="Q92" i="21"/>
  <c r="P92" i="21"/>
  <c r="E92" i="21"/>
  <c r="U92" i="21" s="1"/>
  <c r="S91" i="21"/>
  <c r="R91" i="21"/>
  <c r="Q91" i="21"/>
  <c r="P91" i="21"/>
  <c r="E91" i="21"/>
  <c r="U91" i="21" s="1"/>
  <c r="S90" i="21"/>
  <c r="R90" i="21"/>
  <c r="Q90" i="21"/>
  <c r="P90" i="21"/>
  <c r="E90" i="21"/>
  <c r="S89" i="21"/>
  <c r="R89" i="21"/>
  <c r="Q89" i="21"/>
  <c r="P89" i="21"/>
  <c r="E89" i="21"/>
  <c r="S88" i="21"/>
  <c r="R88" i="21"/>
  <c r="Q88" i="21"/>
  <c r="P88" i="21"/>
  <c r="E88" i="21"/>
  <c r="U88" i="21" s="1"/>
  <c r="S86" i="21"/>
  <c r="R86" i="21"/>
  <c r="Q86" i="21"/>
  <c r="P86" i="21"/>
  <c r="E86" i="21"/>
  <c r="U86" i="21" s="1"/>
  <c r="O74" i="21"/>
  <c r="N74" i="21"/>
  <c r="M74" i="21"/>
  <c r="L74" i="21"/>
  <c r="K74" i="21"/>
  <c r="J74" i="21"/>
  <c r="I74" i="21"/>
  <c r="S74" i="21" s="1"/>
  <c r="H74" i="21"/>
  <c r="R74" i="21" s="1"/>
  <c r="G74" i="21"/>
  <c r="F74" i="21"/>
  <c r="C74" i="21"/>
  <c r="B74" i="21"/>
  <c r="O73" i="21"/>
  <c r="N73" i="21"/>
  <c r="M73" i="21"/>
  <c r="L73" i="21"/>
  <c r="K73" i="21"/>
  <c r="J73" i="21"/>
  <c r="I73" i="21"/>
  <c r="S73" i="21" s="1"/>
  <c r="H73" i="21"/>
  <c r="G73" i="21"/>
  <c r="F73" i="21"/>
  <c r="C73" i="21"/>
  <c r="B73" i="21"/>
  <c r="O72" i="21"/>
  <c r="N72" i="21"/>
  <c r="M72" i="21"/>
  <c r="L72" i="21"/>
  <c r="K72" i="21"/>
  <c r="J72" i="21"/>
  <c r="I72" i="21"/>
  <c r="S72" i="21" s="1"/>
  <c r="H72" i="21"/>
  <c r="R72" i="21" s="1"/>
  <c r="G72" i="21"/>
  <c r="F72" i="21"/>
  <c r="C72" i="21"/>
  <c r="B72" i="21"/>
  <c r="E72" i="21" s="1"/>
  <c r="S71" i="21"/>
  <c r="R71" i="21"/>
  <c r="Q71" i="21"/>
  <c r="P71" i="21"/>
  <c r="E71" i="21"/>
  <c r="S70" i="21"/>
  <c r="R70" i="21"/>
  <c r="Q70" i="21"/>
  <c r="P70" i="21"/>
  <c r="E70" i="21"/>
  <c r="U70" i="21" s="1"/>
  <c r="O68" i="21"/>
  <c r="N68" i="21"/>
  <c r="M68" i="21"/>
  <c r="L68" i="21"/>
  <c r="K68" i="21"/>
  <c r="J68" i="21"/>
  <c r="I68" i="21"/>
  <c r="S68" i="21" s="1"/>
  <c r="H68" i="21"/>
  <c r="G68" i="21"/>
  <c r="F68" i="21"/>
  <c r="C68" i="21"/>
  <c r="B68" i="21"/>
  <c r="E68" i="21" s="1"/>
  <c r="S67" i="21"/>
  <c r="O67" i="21"/>
  <c r="N67" i="21"/>
  <c r="M67" i="21"/>
  <c r="L67" i="21"/>
  <c r="K67" i="21"/>
  <c r="J67" i="21"/>
  <c r="I67" i="21"/>
  <c r="H67" i="21"/>
  <c r="R67" i="21" s="1"/>
  <c r="G67" i="21"/>
  <c r="F67" i="21"/>
  <c r="C67" i="21"/>
  <c r="B67" i="21"/>
  <c r="E67" i="21" s="1"/>
  <c r="S66" i="21"/>
  <c r="R66" i="21"/>
  <c r="Q66" i="21"/>
  <c r="P66" i="21"/>
  <c r="E66" i="21"/>
  <c r="U65" i="21"/>
  <c r="S65" i="21"/>
  <c r="R65" i="21"/>
  <c r="Q65" i="21"/>
  <c r="P65" i="21"/>
  <c r="E65" i="21"/>
  <c r="T65" i="21" s="1"/>
  <c r="U64" i="21"/>
  <c r="S64" i="21"/>
  <c r="R64" i="21"/>
  <c r="Q64" i="21"/>
  <c r="P64" i="21"/>
  <c r="E64" i="21"/>
  <c r="T64" i="21" s="1"/>
  <c r="S63" i="21"/>
  <c r="R63" i="21"/>
  <c r="Q63" i="21"/>
  <c r="P63" i="21"/>
  <c r="E63" i="21"/>
  <c r="U63" i="21" s="1"/>
  <c r="U62" i="21"/>
  <c r="S62" i="21"/>
  <c r="R62" i="21"/>
  <c r="Q62" i="21"/>
  <c r="P62" i="21"/>
  <c r="E62" i="21"/>
  <c r="T62" i="21" s="1"/>
  <c r="O60" i="21"/>
  <c r="N60" i="21"/>
  <c r="M60" i="21"/>
  <c r="L60" i="21"/>
  <c r="K60" i="21"/>
  <c r="J60" i="21"/>
  <c r="I60" i="21"/>
  <c r="S60" i="21" s="1"/>
  <c r="H60" i="21"/>
  <c r="C60" i="21"/>
  <c r="B60" i="21"/>
  <c r="E60" i="21" s="1"/>
  <c r="S59" i="21"/>
  <c r="R59" i="21"/>
  <c r="Q59" i="21"/>
  <c r="P59" i="21"/>
  <c r="E59" i="21"/>
  <c r="T59" i="21" s="1"/>
  <c r="S58" i="21"/>
  <c r="R58" i="21"/>
  <c r="Q58" i="21"/>
  <c r="P58" i="21"/>
  <c r="E58" i="21"/>
  <c r="S57" i="21"/>
  <c r="R57" i="21"/>
  <c r="Q57" i="21"/>
  <c r="P57" i="21"/>
  <c r="E57" i="21"/>
  <c r="S56" i="21"/>
  <c r="R56" i="21"/>
  <c r="Q56" i="21"/>
  <c r="P56" i="21"/>
  <c r="E56" i="21"/>
  <c r="O54" i="21"/>
  <c r="N54" i="21"/>
  <c r="M54" i="21"/>
  <c r="L54" i="21"/>
  <c r="K54" i="21"/>
  <c r="J54" i="21"/>
  <c r="I54" i="21"/>
  <c r="H54" i="21"/>
  <c r="R54" i="21" s="1"/>
  <c r="G54" i="21"/>
  <c r="F54" i="21"/>
  <c r="C54" i="21"/>
  <c r="B54" i="21"/>
  <c r="S53" i="21"/>
  <c r="R53" i="21"/>
  <c r="Q53" i="21"/>
  <c r="P53" i="21"/>
  <c r="E53" i="21"/>
  <c r="T53" i="21" s="1"/>
  <c r="U52" i="21"/>
  <c r="S52" i="21"/>
  <c r="R52" i="21"/>
  <c r="Q52" i="21"/>
  <c r="P52" i="21"/>
  <c r="E52" i="21"/>
  <c r="T52" i="21" s="1"/>
  <c r="S51" i="21"/>
  <c r="R51" i="21"/>
  <c r="Q51" i="21"/>
  <c r="P51" i="21"/>
  <c r="E51" i="21"/>
  <c r="S50" i="21"/>
  <c r="R50" i="21"/>
  <c r="Q50" i="21"/>
  <c r="P50" i="21"/>
  <c r="E50" i="21"/>
  <c r="U50" i="21" s="1"/>
  <c r="T49" i="21"/>
  <c r="S49" i="21"/>
  <c r="R49" i="21"/>
  <c r="Q49" i="21"/>
  <c r="P49" i="21"/>
  <c r="E49" i="21"/>
  <c r="U49" i="21" s="1"/>
  <c r="S48" i="21"/>
  <c r="R48" i="21"/>
  <c r="Q48" i="21"/>
  <c r="P48" i="21"/>
  <c r="E48" i="21"/>
  <c r="U48" i="21" s="1"/>
  <c r="S47" i="21"/>
  <c r="R47" i="21"/>
  <c r="Q47" i="21"/>
  <c r="P47" i="21"/>
  <c r="E47" i="21"/>
  <c r="S46" i="21"/>
  <c r="R46" i="21"/>
  <c r="Q46" i="21"/>
  <c r="P46" i="21"/>
  <c r="E46" i="21"/>
  <c r="S45" i="21"/>
  <c r="R45" i="21"/>
  <c r="Q45" i="21"/>
  <c r="P45" i="21"/>
  <c r="E45" i="21"/>
  <c r="T45" i="21" s="1"/>
  <c r="U44" i="21"/>
  <c r="T44" i="21"/>
  <c r="S44" i="21"/>
  <c r="R44" i="21"/>
  <c r="Q44" i="21"/>
  <c r="P44" i="21"/>
  <c r="E44" i="21"/>
  <c r="S43" i="21"/>
  <c r="R43" i="21"/>
  <c r="Q43" i="21"/>
  <c r="P43" i="21"/>
  <c r="E43" i="21"/>
  <c r="O41" i="21"/>
  <c r="N41" i="21"/>
  <c r="M41" i="21"/>
  <c r="L41" i="21"/>
  <c r="K41" i="21"/>
  <c r="J41" i="21"/>
  <c r="I41" i="21"/>
  <c r="S41" i="21" s="1"/>
  <c r="H41" i="21"/>
  <c r="R41" i="21" s="1"/>
  <c r="G41" i="21"/>
  <c r="F41" i="21"/>
  <c r="C41" i="21"/>
  <c r="B41" i="21"/>
  <c r="E41" i="21" s="1"/>
  <c r="T40" i="21"/>
  <c r="S40" i="21"/>
  <c r="R40" i="21"/>
  <c r="Q40" i="21"/>
  <c r="P40" i="21"/>
  <c r="E40" i="21"/>
  <c r="U40" i="21" s="1"/>
  <c r="U39" i="21"/>
  <c r="S39" i="21"/>
  <c r="R39" i="21"/>
  <c r="Q39" i="21"/>
  <c r="P39" i="21"/>
  <c r="E39" i="21"/>
  <c r="T39" i="21" s="1"/>
  <c r="S38" i="21"/>
  <c r="R38" i="21"/>
  <c r="Q38" i="21"/>
  <c r="P38" i="21"/>
  <c r="E38" i="21"/>
  <c r="S37" i="21"/>
  <c r="R37" i="21"/>
  <c r="Q37" i="21"/>
  <c r="P37" i="21"/>
  <c r="E37" i="21"/>
  <c r="U37" i="21" s="1"/>
  <c r="S36" i="21"/>
  <c r="R36" i="21"/>
  <c r="Q36" i="21"/>
  <c r="P36" i="21"/>
  <c r="E36" i="21"/>
  <c r="T41" i="21" s="1"/>
  <c r="O34" i="21"/>
  <c r="N34" i="21"/>
  <c r="M34" i="21"/>
  <c r="L34" i="21"/>
  <c r="K34" i="21"/>
  <c r="J34" i="21"/>
  <c r="I34" i="21"/>
  <c r="S34" i="21" s="1"/>
  <c r="H34" i="21"/>
  <c r="G34" i="21"/>
  <c r="F34" i="21"/>
  <c r="C34" i="21"/>
  <c r="B34" i="21"/>
  <c r="S33" i="21"/>
  <c r="R33" i="21"/>
  <c r="Q33" i="21"/>
  <c r="P33" i="21"/>
  <c r="E33" i="21"/>
  <c r="O31" i="21"/>
  <c r="N31" i="21"/>
  <c r="M31" i="21"/>
  <c r="L31" i="21"/>
  <c r="K31" i="21"/>
  <c r="J31" i="21"/>
  <c r="I31" i="21"/>
  <c r="S31" i="21" s="1"/>
  <c r="H31" i="21"/>
  <c r="R31" i="21" s="1"/>
  <c r="G31" i="21"/>
  <c r="F31" i="21"/>
  <c r="C31" i="21"/>
  <c r="E31" i="21" s="1"/>
  <c r="B31" i="21"/>
  <c r="S30" i="21"/>
  <c r="R30" i="21"/>
  <c r="Q30" i="21"/>
  <c r="P30" i="21"/>
  <c r="E30" i="21"/>
  <c r="S29" i="21"/>
  <c r="R29" i="21"/>
  <c r="Q29" i="21"/>
  <c r="P29" i="21"/>
  <c r="E29" i="21"/>
  <c r="S28" i="21"/>
  <c r="R28" i="21"/>
  <c r="Q28" i="21"/>
  <c r="P28" i="21"/>
  <c r="E28" i="21"/>
  <c r="T28" i="21" s="1"/>
  <c r="S27" i="21"/>
  <c r="R27" i="21"/>
  <c r="Q27" i="21"/>
  <c r="P27" i="21"/>
  <c r="E27" i="21"/>
  <c r="Q25" i="21"/>
  <c r="O25" i="21"/>
  <c r="N25" i="21"/>
  <c r="M25" i="21"/>
  <c r="L25" i="21"/>
  <c r="K25" i="21"/>
  <c r="J25" i="21"/>
  <c r="I25" i="21"/>
  <c r="S25" i="21" s="1"/>
  <c r="H25" i="21"/>
  <c r="R25" i="21" s="1"/>
  <c r="G25" i="21"/>
  <c r="F25" i="21"/>
  <c r="C25" i="21"/>
  <c r="B25" i="21"/>
  <c r="E25" i="21" s="1"/>
  <c r="U24" i="21"/>
  <c r="S24" i="21"/>
  <c r="R24" i="21"/>
  <c r="Q24" i="21"/>
  <c r="P24" i="21"/>
  <c r="E24" i="21"/>
  <c r="T24" i="21" s="1"/>
  <c r="S23" i="21"/>
  <c r="R23" i="21"/>
  <c r="Q23" i="21"/>
  <c r="P23" i="21"/>
  <c r="E23" i="21"/>
  <c r="S22" i="21"/>
  <c r="R22" i="21"/>
  <c r="Q22" i="21"/>
  <c r="P22" i="21"/>
  <c r="E22" i="21"/>
  <c r="U22" i="21" s="1"/>
  <c r="T21" i="21"/>
  <c r="S21" i="21"/>
  <c r="R21" i="21"/>
  <c r="Q21" i="21"/>
  <c r="P21" i="21"/>
  <c r="E21" i="21"/>
  <c r="U21" i="21" s="1"/>
  <c r="S20" i="21"/>
  <c r="R20" i="21"/>
  <c r="Q20" i="21"/>
  <c r="U20" i="21" s="1"/>
  <c r="P20" i="21"/>
  <c r="E20" i="21"/>
  <c r="T20" i="21" s="1"/>
  <c r="S19" i="21"/>
  <c r="R19" i="21"/>
  <c r="Q19" i="21"/>
  <c r="P19" i="21"/>
  <c r="E19" i="21"/>
  <c r="S18" i="21"/>
  <c r="R18" i="21"/>
  <c r="Q18" i="21"/>
  <c r="P18" i="21"/>
  <c r="E18" i="21"/>
  <c r="O16" i="21"/>
  <c r="N16" i="21"/>
  <c r="M16" i="21"/>
  <c r="L16" i="21"/>
  <c r="K16" i="21"/>
  <c r="J16" i="21"/>
  <c r="I16" i="21"/>
  <c r="S16" i="21" s="1"/>
  <c r="H16" i="21"/>
  <c r="R16" i="21" s="1"/>
  <c r="G16" i="21"/>
  <c r="F16" i="21"/>
  <c r="C16" i="21"/>
  <c r="B16" i="21"/>
  <c r="S15" i="21"/>
  <c r="R15" i="21"/>
  <c r="Q15" i="21"/>
  <c r="P15" i="21"/>
  <c r="E15" i="21"/>
  <c r="U14" i="21"/>
  <c r="S14" i="21"/>
  <c r="R14" i="21"/>
  <c r="Q14" i="21"/>
  <c r="P14" i="21"/>
  <c r="E14" i="21"/>
  <c r="T14" i="21" s="1"/>
  <c r="T13" i="21"/>
  <c r="S13" i="21"/>
  <c r="R13" i="21"/>
  <c r="Q13" i="21"/>
  <c r="P13" i="21"/>
  <c r="E13" i="21"/>
  <c r="U13" i="21" s="1"/>
  <c r="S12" i="21"/>
  <c r="R12" i="21"/>
  <c r="Q12" i="21"/>
  <c r="P12" i="21"/>
  <c r="E12" i="21"/>
  <c r="U12" i="21" s="1"/>
  <c r="S11" i="21"/>
  <c r="R11" i="21"/>
  <c r="Q11" i="21"/>
  <c r="P11" i="21"/>
  <c r="E11" i="21"/>
  <c r="U11" i="21" s="1"/>
  <c r="S10" i="21"/>
  <c r="R10" i="21"/>
  <c r="Q10" i="21"/>
  <c r="P10" i="21"/>
  <c r="E10" i="21"/>
  <c r="U10" i="21" s="1"/>
  <c r="S9" i="21"/>
  <c r="R9" i="21"/>
  <c r="Q9" i="21"/>
  <c r="P9" i="21"/>
  <c r="E9" i="21"/>
  <c r="U9" i="21" s="1"/>
  <c r="S96" i="20"/>
  <c r="R96" i="20"/>
  <c r="Q96" i="20"/>
  <c r="P96" i="20"/>
  <c r="E96" i="20"/>
  <c r="S95" i="20"/>
  <c r="R95" i="20"/>
  <c r="Q95" i="20"/>
  <c r="P95" i="20"/>
  <c r="E95" i="20"/>
  <c r="S94" i="20"/>
  <c r="R94" i="20"/>
  <c r="Q94" i="20"/>
  <c r="P94" i="20"/>
  <c r="E94" i="20"/>
  <c r="U93" i="20"/>
  <c r="S93" i="20"/>
  <c r="R93" i="20"/>
  <c r="Q93" i="20"/>
  <c r="P93" i="20"/>
  <c r="E93" i="20"/>
  <c r="T93" i="20" s="1"/>
  <c r="S92" i="20"/>
  <c r="R92" i="20"/>
  <c r="Q92" i="20"/>
  <c r="P92" i="20"/>
  <c r="E92" i="20"/>
  <c r="T92" i="20" s="1"/>
  <c r="S91" i="20"/>
  <c r="R91" i="20"/>
  <c r="Q91" i="20"/>
  <c r="P91" i="20"/>
  <c r="E91" i="20"/>
  <c r="T91" i="20" s="1"/>
  <c r="U90" i="20"/>
  <c r="T90" i="20"/>
  <c r="S90" i="20"/>
  <c r="R90" i="20"/>
  <c r="Q90" i="20"/>
  <c r="P90" i="20"/>
  <c r="E90" i="20"/>
  <c r="U89" i="20"/>
  <c r="T89" i="20"/>
  <c r="S89" i="20"/>
  <c r="R89" i="20"/>
  <c r="Q89" i="20"/>
  <c r="P89" i="20"/>
  <c r="E89" i="20"/>
  <c r="T88" i="20"/>
  <c r="S88" i="20"/>
  <c r="R88" i="20"/>
  <c r="Q88" i="20"/>
  <c r="P88" i="20"/>
  <c r="E88" i="20"/>
  <c r="U88" i="20" s="1"/>
  <c r="S86" i="20"/>
  <c r="R86" i="20"/>
  <c r="Q86" i="20"/>
  <c r="P86" i="20"/>
  <c r="E86" i="20"/>
  <c r="O74" i="20"/>
  <c r="N74" i="20"/>
  <c r="M74" i="20"/>
  <c r="L74" i="20"/>
  <c r="K74" i="20"/>
  <c r="J74" i="20"/>
  <c r="I74" i="20"/>
  <c r="S74" i="20" s="1"/>
  <c r="H74" i="20"/>
  <c r="R74" i="20" s="1"/>
  <c r="G74" i="20"/>
  <c r="F74" i="20"/>
  <c r="C74" i="20"/>
  <c r="E74" i="20" s="1"/>
  <c r="B74" i="20"/>
  <c r="O73" i="20"/>
  <c r="N73" i="20"/>
  <c r="M73" i="20"/>
  <c r="L73" i="20"/>
  <c r="K73" i="20"/>
  <c r="J73" i="20"/>
  <c r="I73" i="20"/>
  <c r="S73" i="20" s="1"/>
  <c r="H73" i="20"/>
  <c r="R73" i="20" s="1"/>
  <c r="G73" i="20"/>
  <c r="F73" i="20"/>
  <c r="C73" i="20"/>
  <c r="E73" i="20" s="1"/>
  <c r="B73" i="20"/>
  <c r="O72" i="20"/>
  <c r="N72" i="20"/>
  <c r="M72" i="20"/>
  <c r="L72" i="20"/>
  <c r="K72" i="20"/>
  <c r="J72" i="20"/>
  <c r="I72" i="20"/>
  <c r="Q72" i="20" s="1"/>
  <c r="H72" i="20"/>
  <c r="G72" i="20"/>
  <c r="F72" i="20"/>
  <c r="C72" i="20"/>
  <c r="B72" i="20"/>
  <c r="E72" i="20" s="1"/>
  <c r="T71" i="20"/>
  <c r="S71" i="20"/>
  <c r="R71" i="20"/>
  <c r="Q71" i="20"/>
  <c r="P71" i="20"/>
  <c r="E71" i="20"/>
  <c r="U71" i="20" s="1"/>
  <c r="S70" i="20"/>
  <c r="R70" i="20"/>
  <c r="Q70" i="20"/>
  <c r="P70" i="20"/>
  <c r="T70" i="20" s="1"/>
  <c r="E70" i="20"/>
  <c r="O68" i="20"/>
  <c r="N68" i="20"/>
  <c r="M68" i="20"/>
  <c r="L68" i="20"/>
  <c r="K68" i="20"/>
  <c r="J68" i="20"/>
  <c r="I68" i="20"/>
  <c r="S68" i="20" s="1"/>
  <c r="H68" i="20"/>
  <c r="G68" i="20"/>
  <c r="F68" i="20"/>
  <c r="C68" i="20"/>
  <c r="B68" i="20"/>
  <c r="O67" i="20"/>
  <c r="N67" i="20"/>
  <c r="M67" i="20"/>
  <c r="L67" i="20"/>
  <c r="K67" i="20"/>
  <c r="J67" i="20"/>
  <c r="I67" i="20"/>
  <c r="H67" i="20"/>
  <c r="R67" i="20" s="1"/>
  <c r="G67" i="20"/>
  <c r="F67" i="20"/>
  <c r="C67" i="20"/>
  <c r="B67" i="20"/>
  <c r="S66" i="20"/>
  <c r="R66" i="20"/>
  <c r="Q66" i="20"/>
  <c r="P66" i="20"/>
  <c r="E66" i="20"/>
  <c r="U66" i="20" s="1"/>
  <c r="U65" i="20"/>
  <c r="S65" i="20"/>
  <c r="R65" i="20"/>
  <c r="Q65" i="20"/>
  <c r="P65" i="20"/>
  <c r="E65" i="20"/>
  <c r="T65" i="20" s="1"/>
  <c r="S64" i="20"/>
  <c r="R64" i="20"/>
  <c r="Q64" i="20"/>
  <c r="P64" i="20"/>
  <c r="E64" i="20"/>
  <c r="S63" i="20"/>
  <c r="R63" i="20"/>
  <c r="Q63" i="20"/>
  <c r="P63" i="20"/>
  <c r="E63" i="20"/>
  <c r="S62" i="20"/>
  <c r="R62" i="20"/>
  <c r="Q62" i="20"/>
  <c r="P62" i="20"/>
  <c r="E62" i="20"/>
  <c r="U62" i="20" s="1"/>
  <c r="O60" i="20"/>
  <c r="N60" i="20"/>
  <c r="M60" i="20"/>
  <c r="L60" i="20"/>
  <c r="K60" i="20"/>
  <c r="J60" i="20"/>
  <c r="I60" i="20"/>
  <c r="H60" i="20"/>
  <c r="R60" i="20" s="1"/>
  <c r="C60" i="20"/>
  <c r="B60" i="20"/>
  <c r="E60" i="20" s="1"/>
  <c r="S59" i="20"/>
  <c r="R59" i="20"/>
  <c r="Q59" i="20"/>
  <c r="P59" i="20"/>
  <c r="E59" i="20"/>
  <c r="U59" i="20" s="1"/>
  <c r="U58" i="20"/>
  <c r="S58" i="20"/>
  <c r="R58" i="20"/>
  <c r="Q58" i="20"/>
  <c r="P58" i="20"/>
  <c r="E58" i="20"/>
  <c r="T58" i="20" s="1"/>
  <c r="S57" i="20"/>
  <c r="R57" i="20"/>
  <c r="Q57" i="20"/>
  <c r="P57" i="20"/>
  <c r="E57" i="20"/>
  <c r="U57" i="20" s="1"/>
  <c r="S56" i="20"/>
  <c r="R56" i="20"/>
  <c r="Q56" i="20"/>
  <c r="P56" i="20"/>
  <c r="E56" i="20"/>
  <c r="O54" i="20"/>
  <c r="N54" i="20"/>
  <c r="M54" i="20"/>
  <c r="L54" i="20"/>
  <c r="K54" i="20"/>
  <c r="J54" i="20"/>
  <c r="I54" i="20"/>
  <c r="S54" i="20" s="1"/>
  <c r="H54" i="20"/>
  <c r="R54" i="20" s="1"/>
  <c r="G54" i="20"/>
  <c r="F54" i="20"/>
  <c r="C54" i="20"/>
  <c r="B54" i="20"/>
  <c r="E54" i="20" s="1"/>
  <c r="S53" i="20"/>
  <c r="R53" i="20"/>
  <c r="Q53" i="20"/>
  <c r="U53" i="20" s="1"/>
  <c r="P53" i="20"/>
  <c r="T53" i="20" s="1"/>
  <c r="E53" i="20"/>
  <c r="S52" i="20"/>
  <c r="R52" i="20"/>
  <c r="Q52" i="20"/>
  <c r="P52" i="20"/>
  <c r="E52" i="20"/>
  <c r="S51" i="20"/>
  <c r="R51" i="20"/>
  <c r="Q51" i="20"/>
  <c r="P51" i="20"/>
  <c r="E51" i="20"/>
  <c r="U50" i="20"/>
  <c r="S50" i="20"/>
  <c r="R50" i="20"/>
  <c r="Q50" i="20"/>
  <c r="P50" i="20"/>
  <c r="E50" i="20"/>
  <c r="T50" i="20" s="1"/>
  <c r="S49" i="20"/>
  <c r="R49" i="20"/>
  <c r="Q49" i="20"/>
  <c r="P49" i="20"/>
  <c r="E49" i="20"/>
  <c r="S48" i="20"/>
  <c r="R48" i="20"/>
  <c r="Q48" i="20"/>
  <c r="P48" i="20"/>
  <c r="E48" i="20"/>
  <c r="T48" i="20" s="1"/>
  <c r="T47" i="20"/>
  <c r="S47" i="20"/>
  <c r="R47" i="20"/>
  <c r="Q47" i="20"/>
  <c r="P47" i="20"/>
  <c r="E47" i="20"/>
  <c r="U47" i="20" s="1"/>
  <c r="T46" i="20"/>
  <c r="S46" i="20"/>
  <c r="R46" i="20"/>
  <c r="Q46" i="20"/>
  <c r="P46" i="20"/>
  <c r="E46" i="20"/>
  <c r="U46" i="20" s="1"/>
  <c r="T45" i="20"/>
  <c r="S45" i="20"/>
  <c r="R45" i="20"/>
  <c r="Q45" i="20"/>
  <c r="P45" i="20"/>
  <c r="E45" i="20"/>
  <c r="U45" i="20" s="1"/>
  <c r="S44" i="20"/>
  <c r="R44" i="20"/>
  <c r="Q44" i="20"/>
  <c r="P44" i="20"/>
  <c r="E44" i="20"/>
  <c r="S43" i="20"/>
  <c r="R43" i="20"/>
  <c r="Q43" i="20"/>
  <c r="P43" i="20"/>
  <c r="E43" i="20"/>
  <c r="O41" i="20"/>
  <c r="N41" i="20"/>
  <c r="M41" i="20"/>
  <c r="L41" i="20"/>
  <c r="K41" i="20"/>
  <c r="J41" i="20"/>
  <c r="I41" i="20"/>
  <c r="Q41" i="20" s="1"/>
  <c r="H41" i="20"/>
  <c r="R41" i="20" s="1"/>
  <c r="G41" i="20"/>
  <c r="F41" i="20"/>
  <c r="C41" i="20"/>
  <c r="B41" i="20"/>
  <c r="S40" i="20"/>
  <c r="R40" i="20"/>
  <c r="Q40" i="20"/>
  <c r="P40" i="20"/>
  <c r="E40" i="20"/>
  <c r="U39" i="20"/>
  <c r="S39" i="20"/>
  <c r="R39" i="20"/>
  <c r="Q39" i="20"/>
  <c r="P39" i="20"/>
  <c r="E39" i="20"/>
  <c r="T39" i="20" s="1"/>
  <c r="U38" i="20"/>
  <c r="T38" i="20"/>
  <c r="S38" i="20"/>
  <c r="R38" i="20"/>
  <c r="Q38" i="20"/>
  <c r="P38" i="20"/>
  <c r="E38" i="20"/>
  <c r="U37" i="20"/>
  <c r="S37" i="20"/>
  <c r="R37" i="20"/>
  <c r="Q37" i="20"/>
  <c r="P37" i="20"/>
  <c r="E37" i="20"/>
  <c r="S36" i="20"/>
  <c r="R36" i="20"/>
  <c r="Q36" i="20"/>
  <c r="P36" i="20"/>
  <c r="E36" i="20"/>
  <c r="O34" i="20"/>
  <c r="N34" i="20"/>
  <c r="M34" i="20"/>
  <c r="L34" i="20"/>
  <c r="K34" i="20"/>
  <c r="J34" i="20"/>
  <c r="I34" i="20"/>
  <c r="S34" i="20" s="1"/>
  <c r="H34" i="20"/>
  <c r="G34" i="20"/>
  <c r="F34" i="20"/>
  <c r="C34" i="20"/>
  <c r="B34" i="20"/>
  <c r="E34" i="20" s="1"/>
  <c r="U33" i="20"/>
  <c r="S33" i="20"/>
  <c r="R33" i="20"/>
  <c r="Q33" i="20"/>
  <c r="P33" i="20"/>
  <c r="E33" i="20"/>
  <c r="T33" i="20" s="1"/>
  <c r="O31" i="20"/>
  <c r="N31" i="20"/>
  <c r="M31" i="20"/>
  <c r="L31" i="20"/>
  <c r="K31" i="20"/>
  <c r="J31" i="20"/>
  <c r="I31" i="20"/>
  <c r="S31" i="20" s="1"/>
  <c r="H31" i="20"/>
  <c r="R31" i="20" s="1"/>
  <c r="G31" i="20"/>
  <c r="F31" i="20"/>
  <c r="C31" i="20"/>
  <c r="B31" i="20"/>
  <c r="S30" i="20"/>
  <c r="R30" i="20"/>
  <c r="Q30" i="20"/>
  <c r="P30" i="20"/>
  <c r="E30" i="20"/>
  <c r="T30" i="20" s="1"/>
  <c r="T29" i="20"/>
  <c r="S29" i="20"/>
  <c r="R29" i="20"/>
  <c r="Q29" i="20"/>
  <c r="P29" i="20"/>
  <c r="E29" i="20"/>
  <c r="U29" i="20" s="1"/>
  <c r="U28" i="20"/>
  <c r="S28" i="20"/>
  <c r="R28" i="20"/>
  <c r="Q28" i="20"/>
  <c r="P28" i="20"/>
  <c r="E28" i="20"/>
  <c r="T28" i="20" s="1"/>
  <c r="S27" i="20"/>
  <c r="R27" i="20"/>
  <c r="Q27" i="20"/>
  <c r="P27" i="20"/>
  <c r="E27" i="20"/>
  <c r="O25" i="20"/>
  <c r="N25" i="20"/>
  <c r="M25" i="20"/>
  <c r="L25" i="20"/>
  <c r="K25" i="20"/>
  <c r="J25" i="20"/>
  <c r="I25" i="20"/>
  <c r="S25" i="20" s="1"/>
  <c r="H25" i="20"/>
  <c r="R25" i="20" s="1"/>
  <c r="G25" i="20"/>
  <c r="F25" i="20"/>
  <c r="C25" i="20"/>
  <c r="B25" i="20"/>
  <c r="E25" i="20" s="1"/>
  <c r="S24" i="20"/>
  <c r="R24" i="20"/>
  <c r="Q24" i="20"/>
  <c r="P24" i="20"/>
  <c r="E24" i="20"/>
  <c r="S23" i="20"/>
  <c r="R23" i="20"/>
  <c r="Q23" i="20"/>
  <c r="P23" i="20"/>
  <c r="E23" i="20"/>
  <c r="S22" i="20"/>
  <c r="R22" i="20"/>
  <c r="Q22" i="20"/>
  <c r="P22" i="20"/>
  <c r="E22" i="20"/>
  <c r="U22" i="20" s="1"/>
  <c r="S21" i="20"/>
  <c r="R21" i="20"/>
  <c r="Q21" i="20"/>
  <c r="P21" i="20"/>
  <c r="E21" i="20"/>
  <c r="U21" i="20" s="1"/>
  <c r="S20" i="20"/>
  <c r="R20" i="20"/>
  <c r="Q20" i="20"/>
  <c r="P20" i="20"/>
  <c r="E20" i="20"/>
  <c r="U20" i="20" s="1"/>
  <c r="S19" i="20"/>
  <c r="R19" i="20"/>
  <c r="Q19" i="20"/>
  <c r="P19" i="20"/>
  <c r="E19" i="20"/>
  <c r="T19" i="20" s="1"/>
  <c r="T18" i="20"/>
  <c r="S18" i="20"/>
  <c r="R18" i="20"/>
  <c r="Q18" i="20"/>
  <c r="P18" i="20"/>
  <c r="E18" i="20"/>
  <c r="U18" i="20" s="1"/>
  <c r="O16" i="20"/>
  <c r="N16" i="20"/>
  <c r="M16" i="20"/>
  <c r="L16" i="20"/>
  <c r="K16" i="20"/>
  <c r="J16" i="20"/>
  <c r="I16" i="20"/>
  <c r="S16" i="20" s="1"/>
  <c r="H16" i="20"/>
  <c r="R16" i="20" s="1"/>
  <c r="G16" i="20"/>
  <c r="F16" i="20"/>
  <c r="C16" i="20"/>
  <c r="B16" i="20"/>
  <c r="S15" i="20"/>
  <c r="R15" i="20"/>
  <c r="Q15" i="20"/>
  <c r="P15" i="20"/>
  <c r="E15" i="20"/>
  <c r="U15" i="20" s="1"/>
  <c r="S14" i="20"/>
  <c r="R14" i="20"/>
  <c r="Q14" i="20"/>
  <c r="P14" i="20"/>
  <c r="E14" i="20"/>
  <c r="T14" i="20" s="1"/>
  <c r="S13" i="20"/>
  <c r="R13" i="20"/>
  <c r="Q13" i="20"/>
  <c r="P13" i="20"/>
  <c r="E13" i="20"/>
  <c r="S12" i="20"/>
  <c r="R12" i="20"/>
  <c r="Q12" i="20"/>
  <c r="P12" i="20"/>
  <c r="E12" i="20"/>
  <c r="S11" i="20"/>
  <c r="R11" i="20"/>
  <c r="Q11" i="20"/>
  <c r="P11" i="20"/>
  <c r="E11" i="20"/>
  <c r="T10" i="20"/>
  <c r="S10" i="20"/>
  <c r="R10" i="20"/>
  <c r="Q10" i="20"/>
  <c r="P10" i="20"/>
  <c r="E10" i="20"/>
  <c r="U10" i="20" s="1"/>
  <c r="T9" i="20"/>
  <c r="S9" i="20"/>
  <c r="R9" i="20"/>
  <c r="Q9" i="20"/>
  <c r="P9" i="20"/>
  <c r="E9" i="20"/>
  <c r="U96" i="19"/>
  <c r="T96" i="19"/>
  <c r="S96" i="19"/>
  <c r="R96" i="19"/>
  <c r="Q96" i="19"/>
  <c r="P96" i="19"/>
  <c r="E96" i="19"/>
  <c r="S95" i="19"/>
  <c r="R95" i="19"/>
  <c r="Q95" i="19"/>
  <c r="P95" i="19"/>
  <c r="E95" i="19"/>
  <c r="S94" i="19"/>
  <c r="R94" i="19"/>
  <c r="Q94" i="19"/>
  <c r="P94" i="19"/>
  <c r="E94" i="19"/>
  <c r="S93" i="19"/>
  <c r="R93" i="19"/>
  <c r="Q93" i="19"/>
  <c r="P93" i="19"/>
  <c r="E93" i="19"/>
  <c r="S92" i="19"/>
  <c r="R92" i="19"/>
  <c r="Q92" i="19"/>
  <c r="P92" i="19"/>
  <c r="E92" i="19"/>
  <c r="S91" i="19"/>
  <c r="R91" i="19"/>
  <c r="Q91" i="19"/>
  <c r="P91" i="19"/>
  <c r="E91" i="19"/>
  <c r="T90" i="19"/>
  <c r="S90" i="19"/>
  <c r="R90" i="19"/>
  <c r="Q90" i="19"/>
  <c r="P90" i="19"/>
  <c r="E90" i="19"/>
  <c r="U90" i="19" s="1"/>
  <c r="T89" i="19"/>
  <c r="S89" i="19"/>
  <c r="R89" i="19"/>
  <c r="Q89" i="19"/>
  <c r="P89" i="19"/>
  <c r="E89" i="19"/>
  <c r="U89" i="19" s="1"/>
  <c r="U88" i="19"/>
  <c r="S88" i="19"/>
  <c r="R88" i="19"/>
  <c r="Q88" i="19"/>
  <c r="P88" i="19"/>
  <c r="E88" i="19"/>
  <c r="T88" i="19" s="1"/>
  <c r="S86" i="19"/>
  <c r="R86" i="19"/>
  <c r="Q86" i="19"/>
  <c r="P86" i="19"/>
  <c r="E86" i="19"/>
  <c r="U86" i="19" s="1"/>
  <c r="O74" i="19"/>
  <c r="N74" i="19"/>
  <c r="M74" i="19"/>
  <c r="L74" i="19"/>
  <c r="K74" i="19"/>
  <c r="J74" i="19"/>
  <c r="I74" i="19"/>
  <c r="H74" i="19"/>
  <c r="G74" i="19"/>
  <c r="F74" i="19"/>
  <c r="C74" i="19"/>
  <c r="B74" i="19"/>
  <c r="E74" i="19" s="1"/>
  <c r="O73" i="19"/>
  <c r="N73" i="19"/>
  <c r="M73" i="19"/>
  <c r="L73" i="19"/>
  <c r="K73" i="19"/>
  <c r="J73" i="19"/>
  <c r="I73" i="19"/>
  <c r="S73" i="19" s="1"/>
  <c r="H73" i="19"/>
  <c r="G73" i="19"/>
  <c r="F73" i="19"/>
  <c r="C73" i="19"/>
  <c r="B73" i="19"/>
  <c r="O72" i="19"/>
  <c r="N72" i="19"/>
  <c r="M72" i="19"/>
  <c r="L72" i="19"/>
  <c r="K72" i="19"/>
  <c r="J72" i="19"/>
  <c r="I72" i="19"/>
  <c r="S72" i="19" s="1"/>
  <c r="H72" i="19"/>
  <c r="G72" i="19"/>
  <c r="F72" i="19"/>
  <c r="C72" i="19"/>
  <c r="B72" i="19"/>
  <c r="E72" i="19" s="1"/>
  <c r="S71" i="19"/>
  <c r="R71" i="19"/>
  <c r="Q71" i="19"/>
  <c r="P71" i="19"/>
  <c r="E71" i="19"/>
  <c r="U71" i="19" s="1"/>
  <c r="S70" i="19"/>
  <c r="R70" i="19"/>
  <c r="Q70" i="19"/>
  <c r="P70" i="19"/>
  <c r="E70" i="19"/>
  <c r="T70" i="19" s="1"/>
  <c r="O68" i="19"/>
  <c r="N68" i="19"/>
  <c r="M68" i="19"/>
  <c r="L68" i="19"/>
  <c r="K68" i="19"/>
  <c r="J68" i="19"/>
  <c r="I68" i="19"/>
  <c r="H68" i="19"/>
  <c r="G68" i="19"/>
  <c r="F68" i="19"/>
  <c r="C68" i="19"/>
  <c r="B68" i="19"/>
  <c r="O67" i="19"/>
  <c r="N67" i="19"/>
  <c r="M67" i="19"/>
  <c r="L67" i="19"/>
  <c r="K67" i="19"/>
  <c r="J67" i="19"/>
  <c r="I67" i="19"/>
  <c r="H67" i="19"/>
  <c r="R67" i="19" s="1"/>
  <c r="G67" i="19"/>
  <c r="F67" i="19"/>
  <c r="C67" i="19"/>
  <c r="B67" i="19"/>
  <c r="S66" i="19"/>
  <c r="R66" i="19"/>
  <c r="Q66" i="19"/>
  <c r="P66" i="19"/>
  <c r="E66" i="19"/>
  <c r="U66" i="19" s="1"/>
  <c r="U65" i="19"/>
  <c r="S65" i="19"/>
  <c r="R65" i="19"/>
  <c r="Q65" i="19"/>
  <c r="P65" i="19"/>
  <c r="E65" i="19"/>
  <c r="T65" i="19" s="1"/>
  <c r="T64" i="19"/>
  <c r="S64" i="19"/>
  <c r="R64" i="19"/>
  <c r="Q64" i="19"/>
  <c r="P64" i="19"/>
  <c r="E64" i="19"/>
  <c r="U64" i="19" s="1"/>
  <c r="S63" i="19"/>
  <c r="R63" i="19"/>
  <c r="Q63" i="19"/>
  <c r="P63" i="19"/>
  <c r="E63" i="19"/>
  <c r="U63" i="19" s="1"/>
  <c r="S62" i="19"/>
  <c r="R62" i="19"/>
  <c r="Q62" i="19"/>
  <c r="P62" i="19"/>
  <c r="E62" i="19"/>
  <c r="O60" i="19"/>
  <c r="N60" i="19"/>
  <c r="M60" i="19"/>
  <c r="L60" i="19"/>
  <c r="K60" i="19"/>
  <c r="J60" i="19"/>
  <c r="I60" i="19"/>
  <c r="H60" i="19"/>
  <c r="R60" i="19" s="1"/>
  <c r="C60" i="19"/>
  <c r="B60" i="19"/>
  <c r="S59" i="19"/>
  <c r="R59" i="19"/>
  <c r="Q59" i="19"/>
  <c r="P59" i="19"/>
  <c r="E59" i="19"/>
  <c r="S58" i="19"/>
  <c r="R58" i="19"/>
  <c r="Q58" i="19"/>
  <c r="P58" i="19"/>
  <c r="E58" i="19"/>
  <c r="T57" i="19"/>
  <c r="S57" i="19"/>
  <c r="R57" i="19"/>
  <c r="Q57" i="19"/>
  <c r="P57" i="19"/>
  <c r="E57" i="19"/>
  <c r="U57" i="19" s="1"/>
  <c r="S56" i="19"/>
  <c r="R56" i="19"/>
  <c r="Q56" i="19"/>
  <c r="P56" i="19"/>
  <c r="E56" i="19"/>
  <c r="T56" i="19" s="1"/>
  <c r="O54" i="19"/>
  <c r="N54" i="19"/>
  <c r="M54" i="19"/>
  <c r="L54" i="19"/>
  <c r="K54" i="19"/>
  <c r="J54" i="19"/>
  <c r="I54" i="19"/>
  <c r="H54" i="19"/>
  <c r="G54" i="19"/>
  <c r="F54" i="19"/>
  <c r="C54" i="19"/>
  <c r="B54" i="19"/>
  <c r="E54" i="19" s="1"/>
  <c r="S53" i="19"/>
  <c r="R53" i="19"/>
  <c r="Q53" i="19"/>
  <c r="P53" i="19"/>
  <c r="E53" i="19"/>
  <c r="T53" i="19" s="1"/>
  <c r="S52" i="19"/>
  <c r="R52" i="19"/>
  <c r="Q52" i="19"/>
  <c r="P52" i="19"/>
  <c r="E52" i="19"/>
  <c r="T52" i="19" s="1"/>
  <c r="S51" i="19"/>
  <c r="R51" i="19"/>
  <c r="Q51" i="19"/>
  <c r="P51" i="19"/>
  <c r="E51" i="19"/>
  <c r="U51" i="19" s="1"/>
  <c r="S50" i="19"/>
  <c r="R50" i="19"/>
  <c r="Q50" i="19"/>
  <c r="P50" i="19"/>
  <c r="E50" i="19"/>
  <c r="S49" i="19"/>
  <c r="R49" i="19"/>
  <c r="Q49" i="19"/>
  <c r="P49" i="19"/>
  <c r="E49" i="19"/>
  <c r="S48" i="19"/>
  <c r="R48" i="19"/>
  <c r="Q48" i="19"/>
  <c r="P48" i="19"/>
  <c r="E48" i="19"/>
  <c r="U48" i="19" s="1"/>
  <c r="U47" i="19"/>
  <c r="T47" i="19"/>
  <c r="S47" i="19"/>
  <c r="R47" i="19"/>
  <c r="Q47" i="19"/>
  <c r="P47" i="19"/>
  <c r="E47" i="19"/>
  <c r="T46" i="19"/>
  <c r="S46" i="19"/>
  <c r="R46" i="19"/>
  <c r="Q46" i="19"/>
  <c r="P46" i="19"/>
  <c r="E46" i="19"/>
  <c r="U46" i="19" s="1"/>
  <c r="S45" i="19"/>
  <c r="R45" i="19"/>
  <c r="Q45" i="19"/>
  <c r="P45" i="19"/>
  <c r="E45" i="19"/>
  <c r="T45" i="19" s="1"/>
  <c r="S44" i="19"/>
  <c r="R44" i="19"/>
  <c r="Q44" i="19"/>
  <c r="P44" i="19"/>
  <c r="E44" i="19"/>
  <c r="U44" i="19" s="1"/>
  <c r="S43" i="19"/>
  <c r="R43" i="19"/>
  <c r="Q43" i="19"/>
  <c r="P43" i="19"/>
  <c r="E43" i="19"/>
  <c r="U43" i="19" s="1"/>
  <c r="O41" i="19"/>
  <c r="N41" i="19"/>
  <c r="M41" i="19"/>
  <c r="L41" i="19"/>
  <c r="K41" i="19"/>
  <c r="J41" i="19"/>
  <c r="I41" i="19"/>
  <c r="S41" i="19" s="1"/>
  <c r="H41" i="19"/>
  <c r="R41" i="19" s="1"/>
  <c r="G41" i="19"/>
  <c r="F41" i="19"/>
  <c r="C41" i="19"/>
  <c r="E41" i="19" s="1"/>
  <c r="B41" i="19"/>
  <c r="S40" i="19"/>
  <c r="R40" i="19"/>
  <c r="Q40" i="19"/>
  <c r="P40" i="19"/>
  <c r="E40" i="19"/>
  <c r="U40" i="19" s="1"/>
  <c r="S39" i="19"/>
  <c r="R39" i="19"/>
  <c r="Q39" i="19"/>
  <c r="P39" i="19"/>
  <c r="E39" i="19"/>
  <c r="S38" i="19"/>
  <c r="R38" i="19"/>
  <c r="Q38" i="19"/>
  <c r="P38" i="19"/>
  <c r="E38" i="19"/>
  <c r="S37" i="19"/>
  <c r="R37" i="19"/>
  <c r="Q37" i="19"/>
  <c r="P37" i="19"/>
  <c r="E37" i="19"/>
  <c r="U37" i="19" s="1"/>
  <c r="S36" i="19"/>
  <c r="R36" i="19"/>
  <c r="Q36" i="19"/>
  <c r="P36" i="19"/>
  <c r="E36" i="19"/>
  <c r="O34" i="19"/>
  <c r="N34" i="19"/>
  <c r="M34" i="19"/>
  <c r="L34" i="19"/>
  <c r="K34" i="19"/>
  <c r="J34" i="19"/>
  <c r="I34" i="19"/>
  <c r="H34" i="19"/>
  <c r="G34" i="19"/>
  <c r="F34" i="19"/>
  <c r="C34" i="19"/>
  <c r="E34" i="19" s="1"/>
  <c r="B34" i="19"/>
  <c r="S33" i="19"/>
  <c r="R33" i="19"/>
  <c r="Q33" i="19"/>
  <c r="P33" i="19"/>
  <c r="E33" i="19"/>
  <c r="T33" i="19" s="1"/>
  <c r="O31" i="19"/>
  <c r="N31" i="19"/>
  <c r="M31" i="19"/>
  <c r="L31" i="19"/>
  <c r="K31" i="19"/>
  <c r="J31" i="19"/>
  <c r="I31" i="19"/>
  <c r="H31" i="19"/>
  <c r="P31" i="19" s="1"/>
  <c r="G31" i="19"/>
  <c r="F31" i="19"/>
  <c r="C31" i="19"/>
  <c r="E31" i="19" s="1"/>
  <c r="U31" i="19" s="1"/>
  <c r="B31" i="19"/>
  <c r="S30" i="19"/>
  <c r="R30" i="19"/>
  <c r="Q30" i="19"/>
  <c r="P30" i="19"/>
  <c r="E30" i="19"/>
  <c r="U30" i="19" s="1"/>
  <c r="S29" i="19"/>
  <c r="R29" i="19"/>
  <c r="Q29" i="19"/>
  <c r="P29" i="19"/>
  <c r="E29" i="19"/>
  <c r="S28" i="19"/>
  <c r="R28" i="19"/>
  <c r="Q28" i="19"/>
  <c r="P28" i="19"/>
  <c r="E28" i="19"/>
  <c r="T28" i="19" s="1"/>
  <c r="S27" i="19"/>
  <c r="R27" i="19"/>
  <c r="Q27" i="19"/>
  <c r="P27" i="19"/>
  <c r="E27" i="19"/>
  <c r="U27" i="19" s="1"/>
  <c r="O25" i="19"/>
  <c r="N25" i="19"/>
  <c r="M25" i="19"/>
  <c r="L25" i="19"/>
  <c r="K25" i="19"/>
  <c r="J25" i="19"/>
  <c r="R25" i="19" s="1"/>
  <c r="I25" i="19"/>
  <c r="S25" i="19" s="1"/>
  <c r="H25" i="19"/>
  <c r="G25" i="19"/>
  <c r="F25" i="19"/>
  <c r="C25" i="19"/>
  <c r="B25" i="19"/>
  <c r="E25" i="19" s="1"/>
  <c r="T24" i="19"/>
  <c r="S24" i="19"/>
  <c r="R24" i="19"/>
  <c r="Q24" i="19"/>
  <c r="P24" i="19"/>
  <c r="E24" i="19"/>
  <c r="U24" i="19" s="1"/>
  <c r="S23" i="19"/>
  <c r="R23" i="19"/>
  <c r="Q23" i="19"/>
  <c r="P23" i="19"/>
  <c r="E23" i="19"/>
  <c r="U23" i="19" s="1"/>
  <c r="S22" i="19"/>
  <c r="R22" i="19"/>
  <c r="Q22" i="19"/>
  <c r="P22" i="19"/>
  <c r="E22" i="19"/>
  <c r="S21" i="19"/>
  <c r="R21" i="19"/>
  <c r="Q21" i="19"/>
  <c r="P21" i="19"/>
  <c r="E21" i="19"/>
  <c r="U20" i="19"/>
  <c r="T20" i="19"/>
  <c r="S20" i="19"/>
  <c r="R20" i="19"/>
  <c r="Q20" i="19"/>
  <c r="P20" i="19"/>
  <c r="E20" i="19"/>
  <c r="S19" i="19"/>
  <c r="R19" i="19"/>
  <c r="Q19" i="19"/>
  <c r="P19" i="19"/>
  <c r="E19" i="19"/>
  <c r="U19" i="19" s="1"/>
  <c r="S18" i="19"/>
  <c r="R18" i="19"/>
  <c r="Q18" i="19"/>
  <c r="P18" i="19"/>
  <c r="E18" i="19"/>
  <c r="O16" i="19"/>
  <c r="N16" i="19"/>
  <c r="M16" i="19"/>
  <c r="L16" i="19"/>
  <c r="K16" i="19"/>
  <c r="J16" i="19"/>
  <c r="I16" i="19"/>
  <c r="H16" i="19"/>
  <c r="R16" i="19" s="1"/>
  <c r="G16" i="19"/>
  <c r="F16" i="19"/>
  <c r="C16" i="19"/>
  <c r="B16" i="19"/>
  <c r="E16" i="19" s="1"/>
  <c r="T15" i="19"/>
  <c r="S15" i="19"/>
  <c r="R15" i="19"/>
  <c r="Q15" i="19"/>
  <c r="P15" i="19"/>
  <c r="E15" i="19"/>
  <c r="U15" i="19" s="1"/>
  <c r="S14" i="19"/>
  <c r="R14" i="19"/>
  <c r="Q14" i="19"/>
  <c r="P14" i="19"/>
  <c r="E14" i="19"/>
  <c r="T14" i="19" s="1"/>
  <c r="S13" i="19"/>
  <c r="R13" i="19"/>
  <c r="Q13" i="19"/>
  <c r="P13" i="19"/>
  <c r="T13" i="19" s="1"/>
  <c r="E13" i="19"/>
  <c r="S12" i="19"/>
  <c r="R12" i="19"/>
  <c r="Q12" i="19"/>
  <c r="P12" i="19"/>
  <c r="E12" i="19"/>
  <c r="U12" i="19" s="1"/>
  <c r="S11" i="19"/>
  <c r="R11" i="19"/>
  <c r="Q11" i="19"/>
  <c r="P11" i="19"/>
  <c r="E11" i="19"/>
  <c r="S10" i="19"/>
  <c r="R10" i="19"/>
  <c r="Q10" i="19"/>
  <c r="P10" i="19"/>
  <c r="E10" i="19"/>
  <c r="T9" i="19"/>
  <c r="S9" i="19"/>
  <c r="R9" i="19"/>
  <c r="Q9" i="19"/>
  <c r="P9" i="19"/>
  <c r="E9" i="19"/>
  <c r="U9" i="19" s="1"/>
  <c r="S96" i="18"/>
  <c r="R96" i="18"/>
  <c r="Q96" i="18"/>
  <c r="P96" i="18"/>
  <c r="E96" i="18"/>
  <c r="S95" i="18"/>
  <c r="R95" i="18"/>
  <c r="Q95" i="18"/>
  <c r="P95" i="18"/>
  <c r="E95" i="18"/>
  <c r="S94" i="18"/>
  <c r="R94" i="18"/>
  <c r="Q94" i="18"/>
  <c r="P94" i="18"/>
  <c r="E94" i="18"/>
  <c r="S93" i="18"/>
  <c r="R93" i="18"/>
  <c r="Q93" i="18"/>
  <c r="P93" i="18"/>
  <c r="E93" i="18"/>
  <c r="U93" i="18" s="1"/>
  <c r="S92" i="18"/>
  <c r="R92" i="18"/>
  <c r="Q92" i="18"/>
  <c r="P92" i="18"/>
  <c r="E92" i="18"/>
  <c r="U92" i="18" s="1"/>
  <c r="S91" i="18"/>
  <c r="R91" i="18"/>
  <c r="Q91" i="18"/>
  <c r="P91" i="18"/>
  <c r="E91" i="18"/>
  <c r="S90" i="18"/>
  <c r="R90" i="18"/>
  <c r="Q90" i="18"/>
  <c r="P90" i="18"/>
  <c r="E90" i="18"/>
  <c r="U89" i="18"/>
  <c r="S89" i="18"/>
  <c r="R89" i="18"/>
  <c r="Q89" i="18"/>
  <c r="P89" i="18"/>
  <c r="E89" i="18"/>
  <c r="T89" i="18" s="1"/>
  <c r="S88" i="18"/>
  <c r="R88" i="18"/>
  <c r="Q88" i="18"/>
  <c r="P88" i="18"/>
  <c r="E88" i="18"/>
  <c r="T86" i="18"/>
  <c r="S86" i="18"/>
  <c r="R86" i="18"/>
  <c r="Q86" i="18"/>
  <c r="P86" i="18"/>
  <c r="E86" i="18"/>
  <c r="U86" i="18" s="1"/>
  <c r="O74" i="18"/>
  <c r="N74" i="18"/>
  <c r="M74" i="18"/>
  <c r="L74" i="18"/>
  <c r="K74" i="18"/>
  <c r="J74" i="18"/>
  <c r="I74" i="18"/>
  <c r="S74" i="18" s="1"/>
  <c r="H74" i="18"/>
  <c r="R74" i="18" s="1"/>
  <c r="G74" i="18"/>
  <c r="F74" i="18"/>
  <c r="C74" i="18"/>
  <c r="B74" i="18"/>
  <c r="O73" i="18"/>
  <c r="N73" i="18"/>
  <c r="M73" i="18"/>
  <c r="L73" i="18"/>
  <c r="K73" i="18"/>
  <c r="J73" i="18"/>
  <c r="I73" i="18"/>
  <c r="H73" i="18"/>
  <c r="G73" i="18"/>
  <c r="F73" i="18"/>
  <c r="C73" i="18"/>
  <c r="B73" i="18"/>
  <c r="O72" i="18"/>
  <c r="N72" i="18"/>
  <c r="M72" i="18"/>
  <c r="L72" i="18"/>
  <c r="K72" i="18"/>
  <c r="J72" i="18"/>
  <c r="I72" i="18"/>
  <c r="H72" i="18"/>
  <c r="G72" i="18"/>
  <c r="F72" i="18"/>
  <c r="E72" i="18"/>
  <c r="C72" i="18"/>
  <c r="B72" i="18"/>
  <c r="U71" i="18"/>
  <c r="T71" i="18"/>
  <c r="S71" i="18"/>
  <c r="R71" i="18"/>
  <c r="Q71" i="18"/>
  <c r="P71" i="18"/>
  <c r="E71" i="18"/>
  <c r="S70" i="18"/>
  <c r="R70" i="18"/>
  <c r="Q70" i="18"/>
  <c r="P70" i="18"/>
  <c r="E70" i="18"/>
  <c r="O68" i="18"/>
  <c r="N68" i="18"/>
  <c r="M68" i="18"/>
  <c r="L68" i="18"/>
  <c r="K68" i="18"/>
  <c r="J68" i="18"/>
  <c r="R68" i="18" s="1"/>
  <c r="I68" i="18"/>
  <c r="H68" i="18"/>
  <c r="G68" i="18"/>
  <c r="F68" i="18"/>
  <c r="C68" i="18"/>
  <c r="B68" i="18"/>
  <c r="O67" i="18"/>
  <c r="N67" i="18"/>
  <c r="M67" i="18"/>
  <c r="L67" i="18"/>
  <c r="K67" i="18"/>
  <c r="J67" i="18"/>
  <c r="I67" i="18"/>
  <c r="H67" i="18"/>
  <c r="P67" i="18" s="1"/>
  <c r="G67" i="18"/>
  <c r="F67" i="18"/>
  <c r="E67" i="18"/>
  <c r="C67" i="18"/>
  <c r="B67" i="18"/>
  <c r="S66" i="18"/>
  <c r="R66" i="18"/>
  <c r="Q66" i="18"/>
  <c r="P66" i="18"/>
  <c r="E66" i="18"/>
  <c r="U66" i="18" s="1"/>
  <c r="T65" i="18"/>
  <c r="S65" i="18"/>
  <c r="R65" i="18"/>
  <c r="Q65" i="18"/>
  <c r="P65" i="18"/>
  <c r="E65" i="18"/>
  <c r="U65" i="18" s="1"/>
  <c r="T64" i="18"/>
  <c r="S64" i="18"/>
  <c r="R64" i="18"/>
  <c r="Q64" i="18"/>
  <c r="P64" i="18"/>
  <c r="E64" i="18"/>
  <c r="U64" i="18" s="1"/>
  <c r="U63" i="18"/>
  <c r="S63" i="18"/>
  <c r="R63" i="18"/>
  <c r="Q63" i="18"/>
  <c r="P63" i="18"/>
  <c r="E63" i="18"/>
  <c r="T63" i="18" s="1"/>
  <c r="S62" i="18"/>
  <c r="R62" i="18"/>
  <c r="Q62" i="18"/>
  <c r="P62" i="18"/>
  <c r="E62" i="18"/>
  <c r="U62" i="18" s="1"/>
  <c r="O60" i="18"/>
  <c r="N60" i="18"/>
  <c r="M60" i="18"/>
  <c r="L60" i="18"/>
  <c r="K60" i="18"/>
  <c r="J60" i="18"/>
  <c r="I60" i="18"/>
  <c r="S60" i="18" s="1"/>
  <c r="H60" i="18"/>
  <c r="R60" i="18" s="1"/>
  <c r="C60" i="18"/>
  <c r="B60" i="18"/>
  <c r="S59" i="18"/>
  <c r="R59" i="18"/>
  <c r="Q59" i="18"/>
  <c r="P59" i="18"/>
  <c r="E59" i="18"/>
  <c r="S58" i="18"/>
  <c r="R58" i="18"/>
  <c r="Q58" i="18"/>
  <c r="P58" i="18"/>
  <c r="E58" i="18"/>
  <c r="U57" i="18"/>
  <c r="S57" i="18"/>
  <c r="R57" i="18"/>
  <c r="Q57" i="18"/>
  <c r="P57" i="18"/>
  <c r="E57" i="18"/>
  <c r="T57" i="18" s="1"/>
  <c r="S56" i="18"/>
  <c r="R56" i="18"/>
  <c r="Q56" i="18"/>
  <c r="P56" i="18"/>
  <c r="E56" i="18"/>
  <c r="O54" i="18"/>
  <c r="N54" i="18"/>
  <c r="M54" i="18"/>
  <c r="L54" i="18"/>
  <c r="K54" i="18"/>
  <c r="J54" i="18"/>
  <c r="I54" i="18"/>
  <c r="H54" i="18"/>
  <c r="G54" i="18"/>
  <c r="F54" i="18"/>
  <c r="C54" i="18"/>
  <c r="B54" i="18"/>
  <c r="S53" i="18"/>
  <c r="R53" i="18"/>
  <c r="Q53" i="18"/>
  <c r="P53" i="18"/>
  <c r="E53" i="18"/>
  <c r="S52" i="18"/>
  <c r="R52" i="18"/>
  <c r="Q52" i="18"/>
  <c r="P52" i="18"/>
  <c r="E52" i="18"/>
  <c r="S51" i="18"/>
  <c r="R51" i="18"/>
  <c r="Q51" i="18"/>
  <c r="P51" i="18"/>
  <c r="E51" i="18"/>
  <c r="S50" i="18"/>
  <c r="R50" i="18"/>
  <c r="Q50" i="18"/>
  <c r="P50" i="18"/>
  <c r="E50" i="18"/>
  <c r="U50" i="18" s="1"/>
  <c r="S49" i="18"/>
  <c r="R49" i="18"/>
  <c r="Q49" i="18"/>
  <c r="P49" i="18"/>
  <c r="E49" i="18"/>
  <c r="U49" i="18" s="1"/>
  <c r="S48" i="18"/>
  <c r="R48" i="18"/>
  <c r="Q48" i="18"/>
  <c r="P48" i="18"/>
  <c r="E48" i="18"/>
  <c r="S47" i="18"/>
  <c r="R47" i="18"/>
  <c r="Q47" i="18"/>
  <c r="P47" i="18"/>
  <c r="E47" i="18"/>
  <c r="U46" i="18"/>
  <c r="T46" i="18"/>
  <c r="S46" i="18"/>
  <c r="R46" i="18"/>
  <c r="Q46" i="18"/>
  <c r="P46" i="18"/>
  <c r="E46" i="18"/>
  <c r="S45" i="18"/>
  <c r="R45" i="18"/>
  <c r="Q45" i="18"/>
  <c r="P45" i="18"/>
  <c r="T45" i="18" s="1"/>
  <c r="E45" i="18"/>
  <c r="U45" i="18" s="1"/>
  <c r="S44" i="18"/>
  <c r="R44" i="18"/>
  <c r="Q44" i="18"/>
  <c r="P44" i="18"/>
  <c r="E44" i="18"/>
  <c r="U43" i="18"/>
  <c r="S43" i="18"/>
  <c r="R43" i="18"/>
  <c r="Q43" i="18"/>
  <c r="P43" i="18"/>
  <c r="E43" i="18"/>
  <c r="T43" i="18" s="1"/>
  <c r="O41" i="18"/>
  <c r="N41" i="18"/>
  <c r="M41" i="18"/>
  <c r="L41" i="18"/>
  <c r="K41" i="18"/>
  <c r="J41" i="18"/>
  <c r="I41" i="18"/>
  <c r="H41" i="18"/>
  <c r="G41" i="18"/>
  <c r="F41" i="18"/>
  <c r="C41" i="18"/>
  <c r="E41" i="18" s="1"/>
  <c r="B41" i="18"/>
  <c r="S40" i="18"/>
  <c r="R40" i="18"/>
  <c r="Q40" i="18"/>
  <c r="P40" i="18"/>
  <c r="E40" i="18"/>
  <c r="T40" i="18" s="1"/>
  <c r="T39" i="18"/>
  <c r="S39" i="18"/>
  <c r="R39" i="18"/>
  <c r="Q39" i="18"/>
  <c r="P39" i="18"/>
  <c r="E39" i="18"/>
  <c r="U39" i="18" s="1"/>
  <c r="S38" i="18"/>
  <c r="R38" i="18"/>
  <c r="Q38" i="18"/>
  <c r="P38" i="18"/>
  <c r="E38" i="18"/>
  <c r="U38" i="18" s="1"/>
  <c r="S37" i="18"/>
  <c r="R37" i="18"/>
  <c r="Q37" i="18"/>
  <c r="P37" i="18"/>
  <c r="E37" i="18"/>
  <c r="S36" i="18"/>
  <c r="R36" i="18"/>
  <c r="Q36" i="18"/>
  <c r="P36" i="18"/>
  <c r="E36" i="18"/>
  <c r="O34" i="18"/>
  <c r="N34" i="18"/>
  <c r="M34" i="18"/>
  <c r="L34" i="18"/>
  <c r="K34" i="18"/>
  <c r="J34" i="18"/>
  <c r="I34" i="18"/>
  <c r="H34" i="18"/>
  <c r="G34" i="18"/>
  <c r="F34" i="18"/>
  <c r="C34" i="18"/>
  <c r="B34" i="18"/>
  <c r="S33" i="18"/>
  <c r="R33" i="18"/>
  <c r="Q33" i="18"/>
  <c r="P33" i="18"/>
  <c r="E33" i="18"/>
  <c r="S31" i="18"/>
  <c r="O31" i="18"/>
  <c r="N31" i="18"/>
  <c r="M31" i="18"/>
  <c r="L31" i="18"/>
  <c r="K31" i="18"/>
  <c r="J31" i="18"/>
  <c r="I31" i="18"/>
  <c r="H31" i="18"/>
  <c r="R31" i="18" s="1"/>
  <c r="G31" i="18"/>
  <c r="F31" i="18"/>
  <c r="C31" i="18"/>
  <c r="B31" i="18"/>
  <c r="S30" i="18"/>
  <c r="R30" i="18"/>
  <c r="Q30" i="18"/>
  <c r="P30" i="18"/>
  <c r="E30" i="18"/>
  <c r="S29" i="18"/>
  <c r="R29" i="18"/>
  <c r="Q29" i="18"/>
  <c r="P29" i="18"/>
  <c r="E29" i="18"/>
  <c r="U29" i="18" s="1"/>
  <c r="S28" i="18"/>
  <c r="R28" i="18"/>
  <c r="Q28" i="18"/>
  <c r="P28" i="18"/>
  <c r="E28" i="18"/>
  <c r="S27" i="18"/>
  <c r="R27" i="18"/>
  <c r="Q27" i="18"/>
  <c r="P27" i="18"/>
  <c r="E27" i="18"/>
  <c r="U27" i="18" s="1"/>
  <c r="O25" i="18"/>
  <c r="N25" i="18"/>
  <c r="M25" i="18"/>
  <c r="L25" i="18"/>
  <c r="K25" i="18"/>
  <c r="J25" i="18"/>
  <c r="I25" i="18"/>
  <c r="S25" i="18" s="1"/>
  <c r="H25" i="18"/>
  <c r="R25" i="18" s="1"/>
  <c r="G25" i="18"/>
  <c r="F25" i="18"/>
  <c r="C25" i="18"/>
  <c r="B25" i="18"/>
  <c r="T24" i="18"/>
  <c r="S24" i="18"/>
  <c r="R24" i="18"/>
  <c r="Q24" i="18"/>
  <c r="P24" i="18"/>
  <c r="E24" i="18"/>
  <c r="U24" i="18" s="1"/>
  <c r="U23" i="18"/>
  <c r="S23" i="18"/>
  <c r="R23" i="18"/>
  <c r="Q23" i="18"/>
  <c r="P23" i="18"/>
  <c r="E23" i="18"/>
  <c r="T23" i="18" s="1"/>
  <c r="T22" i="18"/>
  <c r="S22" i="18"/>
  <c r="R22" i="18"/>
  <c r="Q22" i="18"/>
  <c r="P22" i="18"/>
  <c r="E22" i="18"/>
  <c r="S21" i="18"/>
  <c r="R21" i="18"/>
  <c r="Q21" i="18"/>
  <c r="P21" i="18"/>
  <c r="E21" i="18"/>
  <c r="U21" i="18" s="1"/>
  <c r="S20" i="18"/>
  <c r="R20" i="18"/>
  <c r="Q20" i="18"/>
  <c r="P20" i="18"/>
  <c r="E20" i="18"/>
  <c r="S19" i="18"/>
  <c r="R19" i="18"/>
  <c r="Q19" i="18"/>
  <c r="P19" i="18"/>
  <c r="E19" i="18"/>
  <c r="T18" i="18"/>
  <c r="S18" i="18"/>
  <c r="R18" i="18"/>
  <c r="Q18" i="18"/>
  <c r="P18" i="18"/>
  <c r="E18" i="18"/>
  <c r="U18" i="18" s="1"/>
  <c r="O16" i="18"/>
  <c r="N16" i="18"/>
  <c r="M16" i="18"/>
  <c r="L16" i="18"/>
  <c r="K16" i="18"/>
  <c r="J16" i="18"/>
  <c r="I16" i="18"/>
  <c r="H16" i="18"/>
  <c r="G16" i="18"/>
  <c r="F16" i="18"/>
  <c r="C16" i="18"/>
  <c r="B16" i="18"/>
  <c r="E16" i="18" s="1"/>
  <c r="U15" i="18"/>
  <c r="S15" i="18"/>
  <c r="R15" i="18"/>
  <c r="Q15" i="18"/>
  <c r="P15" i="18"/>
  <c r="E15" i="18"/>
  <c r="T15" i="18" s="1"/>
  <c r="S14" i="18"/>
  <c r="R14" i="18"/>
  <c r="Q14" i="18"/>
  <c r="P14" i="18"/>
  <c r="E14" i="18"/>
  <c r="U14" i="18" s="1"/>
  <c r="S13" i="18"/>
  <c r="R13" i="18"/>
  <c r="Q13" i="18"/>
  <c r="P13" i="18"/>
  <c r="E13" i="18"/>
  <c r="S12" i="18"/>
  <c r="R12" i="18"/>
  <c r="Q12" i="18"/>
  <c r="P12" i="18"/>
  <c r="E12" i="18"/>
  <c r="T12" i="18" s="1"/>
  <c r="T11" i="18"/>
  <c r="S11" i="18"/>
  <c r="R11" i="18"/>
  <c r="Q11" i="18"/>
  <c r="P11" i="18"/>
  <c r="E11" i="18"/>
  <c r="U11" i="18" s="1"/>
  <c r="S10" i="18"/>
  <c r="R10" i="18"/>
  <c r="Q10" i="18"/>
  <c r="P10" i="18"/>
  <c r="E10" i="18"/>
  <c r="S9" i="18"/>
  <c r="R9" i="18"/>
  <c r="Q9" i="18"/>
  <c r="P9" i="18"/>
  <c r="E9" i="18"/>
  <c r="S96" i="17"/>
  <c r="R96" i="17"/>
  <c r="Q96" i="17"/>
  <c r="P96" i="17"/>
  <c r="E96" i="17"/>
  <c r="S95" i="17"/>
  <c r="R95" i="17"/>
  <c r="Q95" i="17"/>
  <c r="P95" i="17"/>
  <c r="E95" i="17"/>
  <c r="T95" i="17" s="1"/>
  <c r="S94" i="17"/>
  <c r="R94" i="17"/>
  <c r="Q94" i="17"/>
  <c r="P94" i="17"/>
  <c r="E94" i="17"/>
  <c r="T94" i="17" s="1"/>
  <c r="S93" i="17"/>
  <c r="R93" i="17"/>
  <c r="Q93" i="17"/>
  <c r="P93" i="17"/>
  <c r="E93" i="17"/>
  <c r="U93" i="17" s="1"/>
  <c r="U92" i="17"/>
  <c r="S92" i="17"/>
  <c r="R92" i="17"/>
  <c r="Q92" i="17"/>
  <c r="P92" i="17"/>
  <c r="E92" i="17"/>
  <c r="T92" i="17" s="1"/>
  <c r="S91" i="17"/>
  <c r="R91" i="17"/>
  <c r="Q91" i="17"/>
  <c r="U91" i="17" s="1"/>
  <c r="P91" i="17"/>
  <c r="E91" i="17"/>
  <c r="T91" i="17" s="1"/>
  <c r="S90" i="17"/>
  <c r="R90" i="17"/>
  <c r="Q90" i="17"/>
  <c r="P90" i="17"/>
  <c r="E90" i="17"/>
  <c r="U90" i="17" s="1"/>
  <c r="S89" i="17"/>
  <c r="R89" i="17"/>
  <c r="Q89" i="17"/>
  <c r="P89" i="17"/>
  <c r="E89" i="17"/>
  <c r="S88" i="17"/>
  <c r="R88" i="17"/>
  <c r="Q88" i="17"/>
  <c r="P88" i="17"/>
  <c r="E88" i="17"/>
  <c r="S86" i="17"/>
  <c r="R86" i="17"/>
  <c r="Q86" i="17"/>
  <c r="P86" i="17"/>
  <c r="E86" i="17"/>
  <c r="T86" i="17" s="1"/>
  <c r="O74" i="17"/>
  <c r="N74" i="17"/>
  <c r="M74" i="17"/>
  <c r="L74" i="17"/>
  <c r="K74" i="17"/>
  <c r="J74" i="17"/>
  <c r="I74" i="17"/>
  <c r="H74" i="17"/>
  <c r="G74" i="17"/>
  <c r="F74" i="17"/>
  <c r="C74" i="17"/>
  <c r="B74" i="17"/>
  <c r="O73" i="17"/>
  <c r="N73" i="17"/>
  <c r="M73" i="17"/>
  <c r="L73" i="17"/>
  <c r="K73" i="17"/>
  <c r="S73" i="17" s="1"/>
  <c r="J73" i="17"/>
  <c r="I73" i="17"/>
  <c r="H73" i="17"/>
  <c r="G73" i="17"/>
  <c r="F73" i="17"/>
  <c r="C73" i="17"/>
  <c r="B73" i="17"/>
  <c r="O72" i="17"/>
  <c r="N72" i="17"/>
  <c r="M72" i="17"/>
  <c r="L72" i="17"/>
  <c r="K72" i="17"/>
  <c r="J72" i="17"/>
  <c r="I72" i="17"/>
  <c r="S72" i="17" s="1"/>
  <c r="H72" i="17"/>
  <c r="R72" i="17" s="1"/>
  <c r="G72" i="17"/>
  <c r="F72" i="17"/>
  <c r="C72" i="17"/>
  <c r="E72" i="17" s="1"/>
  <c r="B72" i="17"/>
  <c r="S71" i="17"/>
  <c r="R71" i="17"/>
  <c r="Q71" i="17"/>
  <c r="P71" i="17"/>
  <c r="E71" i="17"/>
  <c r="S70" i="17"/>
  <c r="R70" i="17"/>
  <c r="Q70" i="17"/>
  <c r="P70" i="17"/>
  <c r="E70" i="17"/>
  <c r="O68" i="17"/>
  <c r="N68" i="17"/>
  <c r="M68" i="17"/>
  <c r="L68" i="17"/>
  <c r="K68" i="17"/>
  <c r="S68" i="17" s="1"/>
  <c r="J68" i="17"/>
  <c r="I68" i="17"/>
  <c r="H68" i="17"/>
  <c r="G68" i="17"/>
  <c r="F68" i="17"/>
  <c r="C68" i="17"/>
  <c r="B68" i="17"/>
  <c r="O67" i="17"/>
  <c r="N67" i="17"/>
  <c r="M67" i="17"/>
  <c r="L67" i="17"/>
  <c r="K67" i="17"/>
  <c r="J67" i="17"/>
  <c r="I67" i="17"/>
  <c r="S67" i="17" s="1"/>
  <c r="H67" i="17"/>
  <c r="R67" i="17" s="1"/>
  <c r="G67" i="17"/>
  <c r="F67" i="17"/>
  <c r="C67" i="17"/>
  <c r="B67" i="17"/>
  <c r="E67" i="17" s="1"/>
  <c r="S66" i="17"/>
  <c r="R66" i="17"/>
  <c r="Q66" i="17"/>
  <c r="P66" i="17"/>
  <c r="E66" i="17"/>
  <c r="S65" i="17"/>
  <c r="R65" i="17"/>
  <c r="Q65" i="17"/>
  <c r="P65" i="17"/>
  <c r="E65" i="17"/>
  <c r="S64" i="17"/>
  <c r="R64" i="17"/>
  <c r="Q64" i="17"/>
  <c r="P64" i="17"/>
  <c r="E64" i="17"/>
  <c r="T64" i="17" s="1"/>
  <c r="U63" i="17"/>
  <c r="S63" i="17"/>
  <c r="R63" i="17"/>
  <c r="Q63" i="17"/>
  <c r="P63" i="17"/>
  <c r="E63" i="17"/>
  <c r="T63" i="17" s="1"/>
  <c r="S62" i="17"/>
  <c r="R62" i="17"/>
  <c r="Q62" i="17"/>
  <c r="P62" i="17"/>
  <c r="E62" i="17"/>
  <c r="O60" i="17"/>
  <c r="N60" i="17"/>
  <c r="M60" i="17"/>
  <c r="L60" i="17"/>
  <c r="K60" i="17"/>
  <c r="J60" i="17"/>
  <c r="I60" i="17"/>
  <c r="S60" i="17" s="1"/>
  <c r="H60" i="17"/>
  <c r="R60" i="17" s="1"/>
  <c r="C60" i="17"/>
  <c r="B60" i="17"/>
  <c r="E60" i="17" s="1"/>
  <c r="U59" i="17"/>
  <c r="S59" i="17"/>
  <c r="R59" i="17"/>
  <c r="Q59" i="17"/>
  <c r="P59" i="17"/>
  <c r="E59" i="17"/>
  <c r="T59" i="17" s="1"/>
  <c r="S58" i="17"/>
  <c r="R58" i="17"/>
  <c r="Q58" i="17"/>
  <c r="P58" i="17"/>
  <c r="E58" i="17"/>
  <c r="T58" i="17" s="1"/>
  <c r="S57" i="17"/>
  <c r="R57" i="17"/>
  <c r="Q57" i="17"/>
  <c r="P57" i="17"/>
  <c r="E57" i="17"/>
  <c r="S56" i="17"/>
  <c r="R56" i="17"/>
  <c r="Q56" i="17"/>
  <c r="P56" i="17"/>
  <c r="E56" i="17"/>
  <c r="O54" i="17"/>
  <c r="N54" i="17"/>
  <c r="M54" i="17"/>
  <c r="L54" i="17"/>
  <c r="K54" i="17"/>
  <c r="J54" i="17"/>
  <c r="I54" i="17"/>
  <c r="H54" i="17"/>
  <c r="G54" i="17"/>
  <c r="F54" i="17"/>
  <c r="C54" i="17"/>
  <c r="B54" i="17"/>
  <c r="S53" i="17"/>
  <c r="R53" i="17"/>
  <c r="Q53" i="17"/>
  <c r="P53" i="17"/>
  <c r="E53" i="17"/>
  <c r="S52" i="17"/>
  <c r="R52" i="17"/>
  <c r="Q52" i="17"/>
  <c r="P52" i="17"/>
  <c r="E52" i="17"/>
  <c r="U51" i="17"/>
  <c r="S51" i="17"/>
  <c r="R51" i="17"/>
  <c r="Q51" i="17"/>
  <c r="P51" i="17"/>
  <c r="E51" i="17"/>
  <c r="T51" i="17" s="1"/>
  <c r="U50" i="17"/>
  <c r="S50" i="17"/>
  <c r="R50" i="17"/>
  <c r="Q50" i="17"/>
  <c r="P50" i="17"/>
  <c r="E50" i="17"/>
  <c r="T50" i="17" s="1"/>
  <c r="U49" i="17"/>
  <c r="T49" i="17"/>
  <c r="S49" i="17"/>
  <c r="R49" i="17"/>
  <c r="Q49" i="17"/>
  <c r="P49" i="17"/>
  <c r="E49" i="17"/>
  <c r="U48" i="17"/>
  <c r="T48" i="17"/>
  <c r="S48" i="17"/>
  <c r="R48" i="17"/>
  <c r="Q48" i="17"/>
  <c r="P48" i="17"/>
  <c r="E48" i="17"/>
  <c r="S47" i="17"/>
  <c r="R47" i="17"/>
  <c r="Q47" i="17"/>
  <c r="P47" i="17"/>
  <c r="E47" i="17"/>
  <c r="S46" i="17"/>
  <c r="R46" i="17"/>
  <c r="Q46" i="17"/>
  <c r="P46" i="17"/>
  <c r="E46" i="17"/>
  <c r="U46" i="17" s="1"/>
  <c r="S45" i="17"/>
  <c r="R45" i="17"/>
  <c r="Q45" i="17"/>
  <c r="P45" i="17"/>
  <c r="E45" i="17"/>
  <c r="S44" i="17"/>
  <c r="R44" i="17"/>
  <c r="Q44" i="17"/>
  <c r="P44" i="17"/>
  <c r="E44" i="17"/>
  <c r="U43" i="17"/>
  <c r="S43" i="17"/>
  <c r="R43" i="17"/>
  <c r="Q43" i="17"/>
  <c r="P43" i="17"/>
  <c r="E43" i="17"/>
  <c r="T43" i="17" s="1"/>
  <c r="S41" i="17"/>
  <c r="O41" i="17"/>
  <c r="N41" i="17"/>
  <c r="M41" i="17"/>
  <c r="L41" i="17"/>
  <c r="K41" i="17"/>
  <c r="J41" i="17"/>
  <c r="I41" i="17"/>
  <c r="H41" i="17"/>
  <c r="G41" i="17"/>
  <c r="F41" i="17"/>
  <c r="C41" i="17"/>
  <c r="B41" i="17"/>
  <c r="E41" i="17" s="1"/>
  <c r="U40" i="17"/>
  <c r="S40" i="17"/>
  <c r="R40" i="17"/>
  <c r="Q40" i="17"/>
  <c r="P40" i="17"/>
  <c r="E40" i="17"/>
  <c r="T40" i="17" s="1"/>
  <c r="S39" i="17"/>
  <c r="R39" i="17"/>
  <c r="Q39" i="17"/>
  <c r="P39" i="17"/>
  <c r="E39" i="17"/>
  <c r="U39" i="17" s="1"/>
  <c r="T38" i="17"/>
  <c r="S38" i="17"/>
  <c r="R38" i="17"/>
  <c r="Q38" i="17"/>
  <c r="P38" i="17"/>
  <c r="E38" i="17"/>
  <c r="U38" i="17" s="1"/>
  <c r="U37" i="17"/>
  <c r="T37" i="17"/>
  <c r="S37" i="17"/>
  <c r="R37" i="17"/>
  <c r="Q37" i="17"/>
  <c r="P37" i="17"/>
  <c r="E37" i="17"/>
  <c r="T36" i="17"/>
  <c r="S36" i="17"/>
  <c r="R36" i="17"/>
  <c r="Q36" i="17"/>
  <c r="P36" i="17"/>
  <c r="E36" i="17"/>
  <c r="O34" i="17"/>
  <c r="N34" i="17"/>
  <c r="M34" i="17"/>
  <c r="L34" i="17"/>
  <c r="K34" i="17"/>
  <c r="J34" i="17"/>
  <c r="I34" i="17"/>
  <c r="H34" i="17"/>
  <c r="G34" i="17"/>
  <c r="F34" i="17"/>
  <c r="C34" i="17"/>
  <c r="E34" i="17" s="1"/>
  <c r="B34" i="17"/>
  <c r="T33" i="17"/>
  <c r="S33" i="17"/>
  <c r="R33" i="17"/>
  <c r="Q33" i="17"/>
  <c r="P33" i="17"/>
  <c r="E33" i="17"/>
  <c r="O31" i="17"/>
  <c r="N31" i="17"/>
  <c r="M31" i="17"/>
  <c r="L31" i="17"/>
  <c r="K31" i="17"/>
  <c r="J31" i="17"/>
  <c r="I31" i="17"/>
  <c r="S31" i="17" s="1"/>
  <c r="H31" i="17"/>
  <c r="R31" i="17" s="1"/>
  <c r="G31" i="17"/>
  <c r="F31" i="17"/>
  <c r="E31" i="17"/>
  <c r="C31" i="17"/>
  <c r="B31" i="17"/>
  <c r="S30" i="17"/>
  <c r="R30" i="17"/>
  <c r="Q30" i="17"/>
  <c r="P30" i="17"/>
  <c r="E30" i="17"/>
  <c r="S29" i="17"/>
  <c r="R29" i="17"/>
  <c r="Q29" i="17"/>
  <c r="P29" i="17"/>
  <c r="E29" i="17"/>
  <c r="U29" i="17" s="1"/>
  <c r="S28" i="17"/>
  <c r="R28" i="17"/>
  <c r="Q28" i="17"/>
  <c r="P28" i="17"/>
  <c r="E28" i="17"/>
  <c r="S27" i="17"/>
  <c r="R27" i="17"/>
  <c r="Q27" i="17"/>
  <c r="P27" i="17"/>
  <c r="E27" i="17"/>
  <c r="O25" i="17"/>
  <c r="N25" i="17"/>
  <c r="M25" i="17"/>
  <c r="L25" i="17"/>
  <c r="K25" i="17"/>
  <c r="J25" i="17"/>
  <c r="I25" i="17"/>
  <c r="Q25" i="17" s="1"/>
  <c r="H25" i="17"/>
  <c r="R25" i="17" s="1"/>
  <c r="G25" i="17"/>
  <c r="F25" i="17"/>
  <c r="C25" i="17"/>
  <c r="B25" i="17"/>
  <c r="S24" i="17"/>
  <c r="R24" i="17"/>
  <c r="Q24" i="17"/>
  <c r="P24" i="17"/>
  <c r="E24" i="17"/>
  <c r="S23" i="17"/>
  <c r="R23" i="17"/>
  <c r="Q23" i="17"/>
  <c r="P23" i="17"/>
  <c r="E23" i="17"/>
  <c r="S22" i="17"/>
  <c r="R22" i="17"/>
  <c r="Q22" i="17"/>
  <c r="P22" i="17"/>
  <c r="E22" i="17"/>
  <c r="U22" i="17" s="1"/>
  <c r="S21" i="17"/>
  <c r="R21" i="17"/>
  <c r="Q21" i="17"/>
  <c r="P21" i="17"/>
  <c r="E21" i="17"/>
  <c r="T21" i="17" s="1"/>
  <c r="T20" i="17"/>
  <c r="S20" i="17"/>
  <c r="R20" i="17"/>
  <c r="Q20" i="17"/>
  <c r="P20" i="17"/>
  <c r="E20" i="17"/>
  <c r="U20" i="17" s="1"/>
  <c r="T19" i="17"/>
  <c r="S19" i="17"/>
  <c r="R19" i="17"/>
  <c r="Q19" i="17"/>
  <c r="P19" i="17"/>
  <c r="E19" i="17"/>
  <c r="U19" i="17" s="1"/>
  <c r="S18" i="17"/>
  <c r="R18" i="17"/>
  <c r="Q18" i="17"/>
  <c r="P18" i="17"/>
  <c r="E18" i="17"/>
  <c r="U18" i="17" s="1"/>
  <c r="O16" i="17"/>
  <c r="N16" i="17"/>
  <c r="M16" i="17"/>
  <c r="L16" i="17"/>
  <c r="K16" i="17"/>
  <c r="S16" i="17" s="1"/>
  <c r="J16" i="17"/>
  <c r="I16" i="17"/>
  <c r="H16" i="17"/>
  <c r="R16" i="17" s="1"/>
  <c r="G16" i="17"/>
  <c r="F16" i="17"/>
  <c r="C16" i="17"/>
  <c r="B16" i="17"/>
  <c r="E16" i="17" s="1"/>
  <c r="S15" i="17"/>
  <c r="R15" i="17"/>
  <c r="Q15" i="17"/>
  <c r="P15" i="17"/>
  <c r="E15" i="17"/>
  <c r="U15" i="17" s="1"/>
  <c r="S14" i="17"/>
  <c r="R14" i="17"/>
  <c r="Q14" i="17"/>
  <c r="P14" i="17"/>
  <c r="E14" i="17"/>
  <c r="S13" i="17"/>
  <c r="R13" i="17"/>
  <c r="Q13" i="17"/>
  <c r="P13" i="17"/>
  <c r="E13" i="17"/>
  <c r="U12" i="17"/>
  <c r="S12" i="17"/>
  <c r="R12" i="17"/>
  <c r="Q12" i="17"/>
  <c r="P12" i="17"/>
  <c r="E12" i="17"/>
  <c r="T12" i="17" s="1"/>
  <c r="S11" i="17"/>
  <c r="R11" i="17"/>
  <c r="Q11" i="17"/>
  <c r="P11" i="17"/>
  <c r="E11" i="17"/>
  <c r="U10" i="17"/>
  <c r="S10" i="17"/>
  <c r="R10" i="17"/>
  <c r="Q10" i="17"/>
  <c r="P10" i="17"/>
  <c r="E10" i="17"/>
  <c r="T10" i="17" s="1"/>
  <c r="T9" i="17"/>
  <c r="S9" i="17"/>
  <c r="R9" i="17"/>
  <c r="Q9" i="17"/>
  <c r="P9" i="17"/>
  <c r="E9" i="17"/>
  <c r="U9" i="17" s="1"/>
  <c r="T96" i="16"/>
  <c r="S96" i="16"/>
  <c r="R96" i="16"/>
  <c r="Q96" i="16"/>
  <c r="P96" i="16"/>
  <c r="E96" i="16"/>
  <c r="U96" i="16" s="1"/>
  <c r="S95" i="16"/>
  <c r="R95" i="16"/>
  <c r="Q95" i="16"/>
  <c r="P95" i="16"/>
  <c r="E95" i="16"/>
  <c r="U95" i="16" s="1"/>
  <c r="S94" i="16"/>
  <c r="R94" i="16"/>
  <c r="Q94" i="16"/>
  <c r="P94" i="16"/>
  <c r="E94" i="16"/>
  <c r="S93" i="16"/>
  <c r="R93" i="16"/>
  <c r="Q93" i="16"/>
  <c r="P93" i="16"/>
  <c r="E93" i="16"/>
  <c r="S92" i="16"/>
  <c r="R92" i="16"/>
  <c r="Q92" i="16"/>
  <c r="P92" i="16"/>
  <c r="E92" i="16"/>
  <c r="S91" i="16"/>
  <c r="R91" i="16"/>
  <c r="Q91" i="16"/>
  <c r="P91" i="16"/>
  <c r="E91" i="16"/>
  <c r="U90" i="16"/>
  <c r="T90" i="16"/>
  <c r="S90" i="16"/>
  <c r="R90" i="16"/>
  <c r="Q90" i="16"/>
  <c r="P90" i="16"/>
  <c r="E90" i="16"/>
  <c r="U89" i="16"/>
  <c r="T89" i="16"/>
  <c r="S89" i="16"/>
  <c r="R89" i="16"/>
  <c r="Q89" i="16"/>
  <c r="P89" i="16"/>
  <c r="E89" i="16"/>
  <c r="T88" i="16"/>
  <c r="S88" i="16"/>
  <c r="R88" i="16"/>
  <c r="R87" i="16" s="1"/>
  <c r="Q88" i="16"/>
  <c r="P88" i="16"/>
  <c r="E88" i="16"/>
  <c r="U88" i="16" s="1"/>
  <c r="S86" i="16"/>
  <c r="R86" i="16"/>
  <c r="Q86" i="16"/>
  <c r="P86" i="16"/>
  <c r="E86" i="16"/>
  <c r="U86" i="16" s="1"/>
  <c r="O74" i="16"/>
  <c r="N74" i="16"/>
  <c r="M74" i="16"/>
  <c r="L74" i="16"/>
  <c r="K74" i="16"/>
  <c r="J74" i="16"/>
  <c r="I74" i="16"/>
  <c r="Q74" i="16" s="1"/>
  <c r="H74" i="16"/>
  <c r="G74" i="16"/>
  <c r="F74" i="16"/>
  <c r="C74" i="16"/>
  <c r="B74" i="16"/>
  <c r="E74" i="16" s="1"/>
  <c r="O73" i="16"/>
  <c r="N73" i="16"/>
  <c r="M73" i="16"/>
  <c r="L73" i="16"/>
  <c r="K73" i="16"/>
  <c r="J73" i="16"/>
  <c r="I73" i="16"/>
  <c r="S73" i="16" s="1"/>
  <c r="H73" i="16"/>
  <c r="R73" i="16" s="1"/>
  <c r="G73" i="16"/>
  <c r="F73" i="16"/>
  <c r="E73" i="16"/>
  <c r="C73" i="16"/>
  <c r="B73" i="16"/>
  <c r="O72" i="16"/>
  <c r="N72" i="16"/>
  <c r="M72" i="16"/>
  <c r="L72" i="16"/>
  <c r="K72" i="16"/>
  <c r="J72" i="16"/>
  <c r="I72" i="16"/>
  <c r="S72" i="16" s="1"/>
  <c r="H72" i="16"/>
  <c r="P72" i="16" s="1"/>
  <c r="G72" i="16"/>
  <c r="F72" i="16"/>
  <c r="C72" i="16"/>
  <c r="B72" i="16"/>
  <c r="E72" i="16" s="1"/>
  <c r="T71" i="16"/>
  <c r="S71" i="16"/>
  <c r="R71" i="16"/>
  <c r="Q71" i="16"/>
  <c r="P71" i="16"/>
  <c r="E71" i="16"/>
  <c r="U71" i="16" s="1"/>
  <c r="T70" i="16"/>
  <c r="S70" i="16"/>
  <c r="R70" i="16"/>
  <c r="Q70" i="16"/>
  <c r="P70" i="16"/>
  <c r="E70" i="16"/>
  <c r="U70" i="16" s="1"/>
  <c r="O68" i="16"/>
  <c r="N68" i="16"/>
  <c r="M68" i="16"/>
  <c r="L68" i="16"/>
  <c r="K68" i="16"/>
  <c r="J68" i="16"/>
  <c r="I68" i="16"/>
  <c r="H68" i="16"/>
  <c r="G68" i="16"/>
  <c r="F68" i="16"/>
  <c r="C68" i="16"/>
  <c r="B68" i="16"/>
  <c r="O67" i="16"/>
  <c r="N67" i="16"/>
  <c r="M67" i="16"/>
  <c r="L67" i="16"/>
  <c r="K67" i="16"/>
  <c r="J67" i="16"/>
  <c r="I67" i="16"/>
  <c r="S67" i="16" s="1"/>
  <c r="H67" i="16"/>
  <c r="P67" i="16" s="1"/>
  <c r="G67" i="16"/>
  <c r="F67" i="16"/>
  <c r="C67" i="16"/>
  <c r="B67" i="16"/>
  <c r="E67" i="16" s="1"/>
  <c r="U66" i="16"/>
  <c r="T66" i="16"/>
  <c r="S66" i="16"/>
  <c r="R66" i="16"/>
  <c r="Q66" i="16"/>
  <c r="P66" i="16"/>
  <c r="E66" i="16"/>
  <c r="S65" i="16"/>
  <c r="R65" i="16"/>
  <c r="Q65" i="16"/>
  <c r="P65" i="16"/>
  <c r="E65" i="16"/>
  <c r="U65" i="16" s="1"/>
  <c r="S64" i="16"/>
  <c r="R64" i="16"/>
  <c r="Q64" i="16"/>
  <c r="P64" i="16"/>
  <c r="E64" i="16"/>
  <c r="U64" i="16" s="1"/>
  <c r="S63" i="16"/>
  <c r="R63" i="16"/>
  <c r="Q63" i="16"/>
  <c r="P63" i="16"/>
  <c r="E63" i="16"/>
  <c r="S62" i="16"/>
  <c r="R62" i="16"/>
  <c r="Q62" i="16"/>
  <c r="P62" i="16"/>
  <c r="E62" i="16"/>
  <c r="S60" i="16"/>
  <c r="O60" i="16"/>
  <c r="N60" i="16"/>
  <c r="M60" i="16"/>
  <c r="L60" i="16"/>
  <c r="K60" i="16"/>
  <c r="J60" i="16"/>
  <c r="I60" i="16"/>
  <c r="H60" i="16"/>
  <c r="R60" i="16" s="1"/>
  <c r="C60" i="16"/>
  <c r="B60" i="16"/>
  <c r="E60" i="16" s="1"/>
  <c r="U59" i="16"/>
  <c r="T59" i="16"/>
  <c r="S59" i="16"/>
  <c r="R59" i="16"/>
  <c r="Q59" i="16"/>
  <c r="P59" i="16"/>
  <c r="E59" i="16"/>
  <c r="S58" i="16"/>
  <c r="R58" i="16"/>
  <c r="Q58" i="16"/>
  <c r="P58" i="16"/>
  <c r="E58" i="16"/>
  <c r="U58" i="16" s="1"/>
  <c r="S57" i="16"/>
  <c r="R57" i="16"/>
  <c r="Q57" i="16"/>
  <c r="P57" i="16"/>
  <c r="E57" i="16"/>
  <c r="U57" i="16" s="1"/>
  <c r="T56" i="16"/>
  <c r="S56" i="16"/>
  <c r="R56" i="16"/>
  <c r="Q56" i="16"/>
  <c r="P56" i="16"/>
  <c r="E56" i="16"/>
  <c r="U56" i="16" s="1"/>
  <c r="O54" i="16"/>
  <c r="N54" i="16"/>
  <c r="M54" i="16"/>
  <c r="L54" i="16"/>
  <c r="K54" i="16"/>
  <c r="J54" i="16"/>
  <c r="I54" i="16"/>
  <c r="H54" i="16"/>
  <c r="R54" i="16" s="1"/>
  <c r="G54" i="16"/>
  <c r="F54" i="16"/>
  <c r="C54" i="16"/>
  <c r="B54" i="16"/>
  <c r="S53" i="16"/>
  <c r="R53" i="16"/>
  <c r="Q53" i="16"/>
  <c r="P53" i="16"/>
  <c r="E53" i="16"/>
  <c r="U53" i="16" s="1"/>
  <c r="S52" i="16"/>
  <c r="R52" i="16"/>
  <c r="Q52" i="16"/>
  <c r="P52" i="16"/>
  <c r="E52" i="16"/>
  <c r="U52" i="16" s="1"/>
  <c r="S51" i="16"/>
  <c r="R51" i="16"/>
  <c r="Q51" i="16"/>
  <c r="P51" i="16"/>
  <c r="E51" i="16"/>
  <c r="S50" i="16"/>
  <c r="R50" i="16"/>
  <c r="Q50" i="16"/>
  <c r="P50" i="16"/>
  <c r="E50" i="16"/>
  <c r="U49" i="16"/>
  <c r="S49" i="16"/>
  <c r="R49" i="16"/>
  <c r="Q49" i="16"/>
  <c r="P49" i="16"/>
  <c r="E49" i="16"/>
  <c r="T49" i="16" s="1"/>
  <c r="S48" i="16"/>
  <c r="R48" i="16"/>
  <c r="Q48" i="16"/>
  <c r="P48" i="16"/>
  <c r="E48" i="16"/>
  <c r="S47" i="16"/>
  <c r="R47" i="16"/>
  <c r="Q47" i="16"/>
  <c r="P47" i="16"/>
  <c r="E47" i="16"/>
  <c r="S46" i="16"/>
  <c r="R46" i="16"/>
  <c r="Q46" i="16"/>
  <c r="P46" i="16"/>
  <c r="E46" i="16"/>
  <c r="U46" i="16" s="1"/>
  <c r="T45" i="16"/>
  <c r="S45" i="16"/>
  <c r="R45" i="16"/>
  <c r="Q45" i="16"/>
  <c r="P45" i="16"/>
  <c r="E45" i="16"/>
  <c r="U45" i="16" s="1"/>
  <c r="S44" i="16"/>
  <c r="R44" i="16"/>
  <c r="Q44" i="16"/>
  <c r="P44" i="16"/>
  <c r="E44" i="16"/>
  <c r="U44" i="16" s="1"/>
  <c r="S43" i="16"/>
  <c r="R43" i="16"/>
  <c r="Q43" i="16"/>
  <c r="P43" i="16"/>
  <c r="E43" i="16"/>
  <c r="O41" i="16"/>
  <c r="N41" i="16"/>
  <c r="M41" i="16"/>
  <c r="L41" i="16"/>
  <c r="K41" i="16"/>
  <c r="J41" i="16"/>
  <c r="I41" i="16"/>
  <c r="Q41" i="16" s="1"/>
  <c r="H41" i="16"/>
  <c r="G41" i="16"/>
  <c r="F41" i="16"/>
  <c r="C41" i="16"/>
  <c r="B41" i="16"/>
  <c r="S40" i="16"/>
  <c r="R40" i="16"/>
  <c r="Q40" i="16"/>
  <c r="P40" i="16"/>
  <c r="E40" i="16"/>
  <c r="S39" i="16"/>
  <c r="R39" i="16"/>
  <c r="Q39" i="16"/>
  <c r="P39" i="16"/>
  <c r="E39" i="16"/>
  <c r="U38" i="16"/>
  <c r="S38" i="16"/>
  <c r="R38" i="16"/>
  <c r="Q38" i="16"/>
  <c r="P38" i="16"/>
  <c r="E38" i="16"/>
  <c r="T38" i="16" s="1"/>
  <c r="U37" i="16"/>
  <c r="S37" i="16"/>
  <c r="R37" i="16"/>
  <c r="Q37" i="16"/>
  <c r="P37" i="16"/>
  <c r="E37" i="16"/>
  <c r="T37" i="16" s="1"/>
  <c r="U36" i="16"/>
  <c r="T36" i="16"/>
  <c r="S36" i="16"/>
  <c r="R36" i="16"/>
  <c r="Q36" i="16"/>
  <c r="P36" i="16"/>
  <c r="E36" i="16"/>
  <c r="O34" i="16"/>
  <c r="N34" i="16"/>
  <c r="M34" i="16"/>
  <c r="L34" i="16"/>
  <c r="K34" i="16"/>
  <c r="J34" i="16"/>
  <c r="I34" i="16"/>
  <c r="H34" i="16"/>
  <c r="G34" i="16"/>
  <c r="F34" i="16"/>
  <c r="C34" i="16"/>
  <c r="B34" i="16"/>
  <c r="S33" i="16"/>
  <c r="R33" i="16"/>
  <c r="Q33" i="16"/>
  <c r="P33" i="16"/>
  <c r="E33" i="16"/>
  <c r="T33" i="16" s="1"/>
  <c r="O31" i="16"/>
  <c r="N31" i="16"/>
  <c r="M31" i="16"/>
  <c r="L31" i="16"/>
  <c r="K31" i="16"/>
  <c r="J31" i="16"/>
  <c r="I31" i="16"/>
  <c r="H31" i="16"/>
  <c r="R31" i="16" s="1"/>
  <c r="G31" i="16"/>
  <c r="F31" i="16"/>
  <c r="C31" i="16"/>
  <c r="B31" i="16"/>
  <c r="T30" i="16"/>
  <c r="S30" i="16"/>
  <c r="R30" i="16"/>
  <c r="Q30" i="16"/>
  <c r="P30" i="16"/>
  <c r="E30" i="16"/>
  <c r="U30" i="16" s="1"/>
  <c r="T29" i="16"/>
  <c r="S29" i="16"/>
  <c r="R29" i="16"/>
  <c r="Q29" i="16"/>
  <c r="P29" i="16"/>
  <c r="E29" i="16"/>
  <c r="U29" i="16" s="1"/>
  <c r="S28" i="16"/>
  <c r="R28" i="16"/>
  <c r="Q28" i="16"/>
  <c r="P28" i="16"/>
  <c r="E28" i="16"/>
  <c r="U28" i="16" s="1"/>
  <c r="S27" i="16"/>
  <c r="R27" i="16"/>
  <c r="Q27" i="16"/>
  <c r="P27" i="16"/>
  <c r="E27" i="16"/>
  <c r="U27" i="16" s="1"/>
  <c r="O25" i="16"/>
  <c r="N25" i="16"/>
  <c r="M25" i="16"/>
  <c r="L25" i="16"/>
  <c r="K25" i="16"/>
  <c r="J25" i="16"/>
  <c r="I25" i="16"/>
  <c r="S25" i="16" s="1"/>
  <c r="H25" i="16"/>
  <c r="R25" i="16" s="1"/>
  <c r="G25" i="16"/>
  <c r="F25" i="16"/>
  <c r="E25" i="16"/>
  <c r="C25" i="16"/>
  <c r="B25" i="16"/>
  <c r="S24" i="16"/>
  <c r="R24" i="16"/>
  <c r="Q24" i="16"/>
  <c r="P24" i="16"/>
  <c r="E24" i="16"/>
  <c r="U24" i="16" s="1"/>
  <c r="S23" i="16"/>
  <c r="R23" i="16"/>
  <c r="Q23" i="16"/>
  <c r="P23" i="16"/>
  <c r="E23" i="16"/>
  <c r="S22" i="16"/>
  <c r="R22" i="16"/>
  <c r="Q22" i="16"/>
  <c r="P22" i="16"/>
  <c r="E22" i="16"/>
  <c r="S21" i="16"/>
  <c r="R21" i="16"/>
  <c r="Q21" i="16"/>
  <c r="P21" i="16"/>
  <c r="E21" i="16"/>
  <c r="T21" i="16" s="1"/>
  <c r="U20" i="16"/>
  <c r="S20" i="16"/>
  <c r="R20" i="16"/>
  <c r="Q20" i="16"/>
  <c r="P20" i="16"/>
  <c r="E20" i="16"/>
  <c r="T20" i="16" s="1"/>
  <c r="T19" i="16"/>
  <c r="S19" i="16"/>
  <c r="R19" i="16"/>
  <c r="Q19" i="16"/>
  <c r="P19" i="16"/>
  <c r="E19" i="16"/>
  <c r="U19" i="16" s="1"/>
  <c r="U18" i="16"/>
  <c r="S18" i="16"/>
  <c r="R18" i="16"/>
  <c r="Q18" i="16"/>
  <c r="P18" i="16"/>
  <c r="E18" i="16"/>
  <c r="T18" i="16" s="1"/>
  <c r="O16" i="16"/>
  <c r="N16" i="16"/>
  <c r="M16" i="16"/>
  <c r="L16" i="16"/>
  <c r="K16" i="16"/>
  <c r="J16" i="16"/>
  <c r="I16" i="16"/>
  <c r="S16" i="16" s="1"/>
  <c r="H16" i="16"/>
  <c r="R16" i="16" s="1"/>
  <c r="G16" i="16"/>
  <c r="F16" i="16"/>
  <c r="C16" i="16"/>
  <c r="E16" i="16" s="1"/>
  <c r="B16" i="16"/>
  <c r="S15" i="16"/>
  <c r="R15" i="16"/>
  <c r="Q15" i="16"/>
  <c r="P15" i="16"/>
  <c r="E15" i="16"/>
  <c r="S14" i="16"/>
  <c r="R14" i="16"/>
  <c r="Q14" i="16"/>
  <c r="P14" i="16"/>
  <c r="E14" i="16"/>
  <c r="S13" i="16"/>
  <c r="R13" i="16"/>
  <c r="Q13" i="16"/>
  <c r="P13" i="16"/>
  <c r="E13" i="16"/>
  <c r="U13" i="16" s="1"/>
  <c r="S12" i="16"/>
  <c r="R12" i="16"/>
  <c r="Q12" i="16"/>
  <c r="P12" i="16"/>
  <c r="E12" i="16"/>
  <c r="S11" i="16"/>
  <c r="R11" i="16"/>
  <c r="Q11" i="16"/>
  <c r="P11" i="16"/>
  <c r="E11" i="16"/>
  <c r="U10" i="16"/>
  <c r="S10" i="16"/>
  <c r="R10" i="16"/>
  <c r="Q10" i="16"/>
  <c r="P10" i="16"/>
  <c r="E10" i="16"/>
  <c r="U9" i="16"/>
  <c r="T9" i="16"/>
  <c r="S9" i="16"/>
  <c r="R9" i="16"/>
  <c r="Q9" i="16"/>
  <c r="P9" i="16"/>
  <c r="E9" i="16"/>
  <c r="U96" i="15"/>
  <c r="T96" i="15"/>
  <c r="S96" i="15"/>
  <c r="R96" i="15"/>
  <c r="Q96" i="15"/>
  <c r="P96" i="15"/>
  <c r="E96" i="15"/>
  <c r="S95" i="15"/>
  <c r="R95" i="15"/>
  <c r="Q95" i="15"/>
  <c r="P95" i="15"/>
  <c r="E95" i="15"/>
  <c r="S94" i="15"/>
  <c r="R94" i="15"/>
  <c r="Q94" i="15"/>
  <c r="P94" i="15"/>
  <c r="E94" i="15"/>
  <c r="S93" i="15"/>
  <c r="R93" i="15"/>
  <c r="Q93" i="15"/>
  <c r="P93" i="15"/>
  <c r="E93" i="15"/>
  <c r="U93" i="15" s="1"/>
  <c r="S92" i="15"/>
  <c r="R92" i="15"/>
  <c r="Q92" i="15"/>
  <c r="P92" i="15"/>
  <c r="E92" i="15"/>
  <c r="S91" i="15"/>
  <c r="R91" i="15"/>
  <c r="Q91" i="15"/>
  <c r="P91" i="15"/>
  <c r="E91" i="15"/>
  <c r="U90" i="15"/>
  <c r="S90" i="15"/>
  <c r="R90" i="15"/>
  <c r="Q90" i="15"/>
  <c r="P90" i="15"/>
  <c r="E90" i="15"/>
  <c r="T90" i="15" s="1"/>
  <c r="U89" i="15"/>
  <c r="T89" i="15"/>
  <c r="S89" i="15"/>
  <c r="R89" i="15"/>
  <c r="Q89" i="15"/>
  <c r="P89" i="15"/>
  <c r="E89" i="15"/>
  <c r="U88" i="15"/>
  <c r="T88" i="15"/>
  <c r="S88" i="15"/>
  <c r="R88" i="15"/>
  <c r="Q88" i="15"/>
  <c r="P88" i="15"/>
  <c r="E88" i="15"/>
  <c r="S86" i="15"/>
  <c r="R86" i="15"/>
  <c r="Q86" i="15"/>
  <c r="P86" i="15"/>
  <c r="E86" i="15"/>
  <c r="U86" i="15" s="1"/>
  <c r="O74" i="15"/>
  <c r="N74" i="15"/>
  <c r="M74" i="15"/>
  <c r="L74" i="15"/>
  <c r="K74" i="15"/>
  <c r="J74" i="15"/>
  <c r="I74" i="15"/>
  <c r="S74" i="15" s="1"/>
  <c r="H74" i="15"/>
  <c r="G74" i="15"/>
  <c r="F74" i="15"/>
  <c r="C74" i="15"/>
  <c r="B74" i="15"/>
  <c r="O73" i="15"/>
  <c r="N73" i="15"/>
  <c r="M73" i="15"/>
  <c r="L73" i="15"/>
  <c r="K73" i="15"/>
  <c r="J73" i="15"/>
  <c r="I73" i="15"/>
  <c r="S73" i="15" s="1"/>
  <c r="H73" i="15"/>
  <c r="R73" i="15" s="1"/>
  <c r="G73" i="15"/>
  <c r="F73" i="15"/>
  <c r="C73" i="15"/>
  <c r="B73" i="15"/>
  <c r="R72" i="15"/>
  <c r="O72" i="15"/>
  <c r="N72" i="15"/>
  <c r="M72" i="15"/>
  <c r="L72" i="15"/>
  <c r="K72" i="15"/>
  <c r="J72" i="15"/>
  <c r="I72" i="15"/>
  <c r="H72" i="15"/>
  <c r="G72" i="15"/>
  <c r="F72" i="15"/>
  <c r="C72" i="15"/>
  <c r="B72" i="15"/>
  <c r="E72" i="15" s="1"/>
  <c r="U71" i="15"/>
  <c r="S71" i="15"/>
  <c r="R71" i="15"/>
  <c r="Q71" i="15"/>
  <c r="P71" i="15"/>
  <c r="E71" i="15"/>
  <c r="T71" i="15" s="1"/>
  <c r="U70" i="15"/>
  <c r="T70" i="15"/>
  <c r="S70" i="15"/>
  <c r="R70" i="15"/>
  <c r="Q70" i="15"/>
  <c r="P70" i="15"/>
  <c r="E70" i="15"/>
  <c r="O68" i="15"/>
  <c r="N68" i="15"/>
  <c r="M68" i="15"/>
  <c r="L68" i="15"/>
  <c r="K68" i="15"/>
  <c r="J68" i="15"/>
  <c r="I68" i="15"/>
  <c r="S68" i="15" s="1"/>
  <c r="H68" i="15"/>
  <c r="G68" i="15"/>
  <c r="F68" i="15"/>
  <c r="C68" i="15"/>
  <c r="B68" i="15"/>
  <c r="O67" i="15"/>
  <c r="N67" i="15"/>
  <c r="M67" i="15"/>
  <c r="L67" i="15"/>
  <c r="K67" i="15"/>
  <c r="J67" i="15"/>
  <c r="I67" i="15"/>
  <c r="S67" i="15" s="1"/>
  <c r="H67" i="15"/>
  <c r="R67" i="15" s="1"/>
  <c r="G67" i="15"/>
  <c r="F67" i="15"/>
  <c r="C67" i="15"/>
  <c r="B67" i="15"/>
  <c r="E67" i="15" s="1"/>
  <c r="U66" i="15"/>
  <c r="S66" i="15"/>
  <c r="R66" i="15"/>
  <c r="Q66" i="15"/>
  <c r="P66" i="15"/>
  <c r="E66" i="15"/>
  <c r="T66" i="15" s="1"/>
  <c r="T65" i="15"/>
  <c r="S65" i="15"/>
  <c r="R65" i="15"/>
  <c r="Q65" i="15"/>
  <c r="P65" i="15"/>
  <c r="E65" i="15"/>
  <c r="U65" i="15" s="1"/>
  <c r="S64" i="15"/>
  <c r="R64" i="15"/>
  <c r="Q64" i="15"/>
  <c r="P64" i="15"/>
  <c r="E64" i="15"/>
  <c r="S63" i="15"/>
  <c r="R63" i="15"/>
  <c r="Q63" i="15"/>
  <c r="P63" i="15"/>
  <c r="E63" i="15"/>
  <c r="S62" i="15"/>
  <c r="R62" i="15"/>
  <c r="Q62" i="15"/>
  <c r="P62" i="15"/>
  <c r="E62" i="15"/>
  <c r="U62" i="15" s="1"/>
  <c r="S60" i="15"/>
  <c r="O60" i="15"/>
  <c r="N60" i="15"/>
  <c r="M60" i="15"/>
  <c r="L60" i="15"/>
  <c r="K60" i="15"/>
  <c r="J60" i="15"/>
  <c r="I60" i="15"/>
  <c r="H60" i="15"/>
  <c r="R60" i="15" s="1"/>
  <c r="C60" i="15"/>
  <c r="B60" i="15"/>
  <c r="S59" i="15"/>
  <c r="R59" i="15"/>
  <c r="Q59" i="15"/>
  <c r="P59" i="15"/>
  <c r="E59" i="15"/>
  <c r="S58" i="15"/>
  <c r="R58" i="15"/>
  <c r="Q58" i="15"/>
  <c r="P58" i="15"/>
  <c r="E58" i="15"/>
  <c r="T58" i="15" s="1"/>
  <c r="S57" i="15"/>
  <c r="R57" i="15"/>
  <c r="Q57" i="15"/>
  <c r="P57" i="15"/>
  <c r="E57" i="15"/>
  <c r="T56" i="15"/>
  <c r="S56" i="15"/>
  <c r="R56" i="15"/>
  <c r="Q56" i="15"/>
  <c r="P56" i="15"/>
  <c r="E56" i="15"/>
  <c r="U56" i="15" s="1"/>
  <c r="S54" i="15"/>
  <c r="O54" i="15"/>
  <c r="N54" i="15"/>
  <c r="M54" i="15"/>
  <c r="L54" i="15"/>
  <c r="K54" i="15"/>
  <c r="J54" i="15"/>
  <c r="I54" i="15"/>
  <c r="H54" i="15"/>
  <c r="R54" i="15" s="1"/>
  <c r="G54" i="15"/>
  <c r="F54" i="15"/>
  <c r="C54" i="15"/>
  <c r="B54" i="15"/>
  <c r="E54" i="15" s="1"/>
  <c r="U53" i="15"/>
  <c r="T53" i="15"/>
  <c r="S53" i="15"/>
  <c r="R53" i="15"/>
  <c r="Q53" i="15"/>
  <c r="P53" i="15"/>
  <c r="E53" i="15"/>
  <c r="S52" i="15"/>
  <c r="R52" i="15"/>
  <c r="Q52" i="15"/>
  <c r="P52" i="15"/>
  <c r="E52" i="15"/>
  <c r="S51" i="15"/>
  <c r="R51" i="15"/>
  <c r="Q51" i="15"/>
  <c r="P51" i="15"/>
  <c r="E51" i="15"/>
  <c r="S50" i="15"/>
  <c r="R50" i="15"/>
  <c r="Q50" i="15"/>
  <c r="P50" i="15"/>
  <c r="E50" i="15"/>
  <c r="U50" i="15" s="1"/>
  <c r="S49" i="15"/>
  <c r="R49" i="15"/>
  <c r="Q49" i="15"/>
  <c r="P49" i="15"/>
  <c r="E49" i="15"/>
  <c r="S48" i="15"/>
  <c r="R48" i="15"/>
  <c r="Q48" i="15"/>
  <c r="P48" i="15"/>
  <c r="E48" i="15"/>
  <c r="U47" i="15"/>
  <c r="S47" i="15"/>
  <c r="R47" i="15"/>
  <c r="Q47" i="15"/>
  <c r="P47" i="15"/>
  <c r="E47" i="15"/>
  <c r="T47" i="15" s="1"/>
  <c r="U46" i="15"/>
  <c r="T46" i="15"/>
  <c r="S46" i="15"/>
  <c r="R46" i="15"/>
  <c r="Q46" i="15"/>
  <c r="P46" i="15"/>
  <c r="E46" i="15"/>
  <c r="S45" i="15"/>
  <c r="R45" i="15"/>
  <c r="Q45" i="15"/>
  <c r="U45" i="15" s="1"/>
  <c r="P45" i="15"/>
  <c r="T45" i="15" s="1"/>
  <c r="E45" i="15"/>
  <c r="S44" i="15"/>
  <c r="R44" i="15"/>
  <c r="Q44" i="15"/>
  <c r="P44" i="15"/>
  <c r="E44" i="15"/>
  <c r="S43" i="15"/>
  <c r="R43" i="15"/>
  <c r="Q43" i="15"/>
  <c r="P43" i="15"/>
  <c r="E43" i="15"/>
  <c r="O41" i="15"/>
  <c r="N41" i="15"/>
  <c r="M41" i="15"/>
  <c r="L41" i="15"/>
  <c r="K41" i="15"/>
  <c r="J41" i="15"/>
  <c r="I41" i="15"/>
  <c r="H41" i="15"/>
  <c r="R41" i="15" s="1"/>
  <c r="G41" i="15"/>
  <c r="F41" i="15"/>
  <c r="C41" i="15"/>
  <c r="B41" i="15"/>
  <c r="T40" i="15"/>
  <c r="S40" i="15"/>
  <c r="R40" i="15"/>
  <c r="Q40" i="15"/>
  <c r="P40" i="15"/>
  <c r="E40" i="15"/>
  <c r="U40" i="15" s="1"/>
  <c r="S39" i="15"/>
  <c r="R39" i="15"/>
  <c r="Q39" i="15"/>
  <c r="P39" i="15"/>
  <c r="E39" i="15"/>
  <c r="U39" i="15" s="1"/>
  <c r="S38" i="15"/>
  <c r="R38" i="15"/>
  <c r="Q38" i="15"/>
  <c r="P38" i="15"/>
  <c r="E38" i="15"/>
  <c r="S37" i="15"/>
  <c r="R37" i="15"/>
  <c r="Q37" i="15"/>
  <c r="P37" i="15"/>
  <c r="E37" i="15"/>
  <c r="S36" i="15"/>
  <c r="R36" i="15"/>
  <c r="Q36" i="15"/>
  <c r="P36" i="15"/>
  <c r="E36" i="15"/>
  <c r="U36" i="15" s="1"/>
  <c r="O34" i="15"/>
  <c r="N34" i="15"/>
  <c r="M34" i="15"/>
  <c r="L34" i="15"/>
  <c r="K34" i="15"/>
  <c r="J34" i="15"/>
  <c r="I34" i="15"/>
  <c r="H34" i="15"/>
  <c r="G34" i="15"/>
  <c r="F34" i="15"/>
  <c r="C34" i="15"/>
  <c r="B34" i="15"/>
  <c r="E34" i="15" s="1"/>
  <c r="U33" i="15"/>
  <c r="S33" i="15"/>
  <c r="R33" i="15"/>
  <c r="Q33" i="15"/>
  <c r="P33" i="15"/>
  <c r="E33" i="15"/>
  <c r="O31" i="15"/>
  <c r="N31" i="15"/>
  <c r="M31" i="15"/>
  <c r="L31" i="15"/>
  <c r="K31" i="15"/>
  <c r="J31" i="15"/>
  <c r="I31" i="15"/>
  <c r="H31" i="15"/>
  <c r="P31" i="15" s="1"/>
  <c r="G31" i="15"/>
  <c r="F31" i="15"/>
  <c r="C31" i="15"/>
  <c r="B31" i="15"/>
  <c r="E31" i="15" s="1"/>
  <c r="S30" i="15"/>
  <c r="R30" i="15"/>
  <c r="Q30" i="15"/>
  <c r="P30" i="15"/>
  <c r="E30" i="15"/>
  <c r="S29" i="15"/>
  <c r="R29" i="15"/>
  <c r="Q29" i="15"/>
  <c r="P29" i="15"/>
  <c r="E29" i="15"/>
  <c r="U28" i="15"/>
  <c r="T28" i="15"/>
  <c r="S28" i="15"/>
  <c r="R28" i="15"/>
  <c r="Q28" i="15"/>
  <c r="P28" i="15"/>
  <c r="E28" i="15"/>
  <c r="U27" i="15"/>
  <c r="T27" i="15"/>
  <c r="S27" i="15"/>
  <c r="R27" i="15"/>
  <c r="Q27" i="15"/>
  <c r="P27" i="15"/>
  <c r="E27" i="15"/>
  <c r="O25" i="15"/>
  <c r="N25" i="15"/>
  <c r="M25" i="15"/>
  <c r="L25" i="15"/>
  <c r="K25" i="15"/>
  <c r="J25" i="15"/>
  <c r="I25" i="15"/>
  <c r="S25" i="15" s="1"/>
  <c r="H25" i="15"/>
  <c r="R25" i="15" s="1"/>
  <c r="G25" i="15"/>
  <c r="F25" i="15"/>
  <c r="C25" i="15"/>
  <c r="B25" i="15"/>
  <c r="E25" i="15" s="1"/>
  <c r="T24" i="15"/>
  <c r="S24" i="15"/>
  <c r="R24" i="15"/>
  <c r="Q24" i="15"/>
  <c r="P24" i="15"/>
  <c r="E24" i="15"/>
  <c r="U24" i="15" s="1"/>
  <c r="T23" i="15"/>
  <c r="S23" i="15"/>
  <c r="R23" i="15"/>
  <c r="Q23" i="15"/>
  <c r="P23" i="15"/>
  <c r="E23" i="15"/>
  <c r="U23" i="15" s="1"/>
  <c r="S22" i="15"/>
  <c r="R22" i="15"/>
  <c r="Q22" i="15"/>
  <c r="P22" i="15"/>
  <c r="E22" i="15"/>
  <c r="U22" i="15" s="1"/>
  <c r="S21" i="15"/>
  <c r="R21" i="15"/>
  <c r="Q21" i="15"/>
  <c r="P21" i="15"/>
  <c r="E21" i="15"/>
  <c r="S20" i="15"/>
  <c r="R20" i="15"/>
  <c r="Q20" i="15"/>
  <c r="P20" i="15"/>
  <c r="E20" i="15"/>
  <c r="S19" i="15"/>
  <c r="R19" i="15"/>
  <c r="Q19" i="15"/>
  <c r="P19" i="15"/>
  <c r="E19" i="15"/>
  <c r="S18" i="15"/>
  <c r="R18" i="15"/>
  <c r="Q18" i="15"/>
  <c r="P18" i="15"/>
  <c r="E18" i="15"/>
  <c r="O16" i="15"/>
  <c r="N16" i="15"/>
  <c r="M16" i="15"/>
  <c r="L16" i="15"/>
  <c r="K16" i="15"/>
  <c r="J16" i="15"/>
  <c r="I16" i="15"/>
  <c r="S16" i="15" s="1"/>
  <c r="H16" i="15"/>
  <c r="G16" i="15"/>
  <c r="F16" i="15"/>
  <c r="C16" i="15"/>
  <c r="B16" i="15"/>
  <c r="E16" i="15" s="1"/>
  <c r="U15" i="15"/>
  <c r="T15" i="15"/>
  <c r="S15" i="15"/>
  <c r="R15" i="15"/>
  <c r="Q15" i="15"/>
  <c r="P15" i="15"/>
  <c r="E15" i="15"/>
  <c r="S14" i="15"/>
  <c r="R14" i="15"/>
  <c r="Q14" i="15"/>
  <c r="P14" i="15"/>
  <c r="E14" i="15"/>
  <c r="S13" i="15"/>
  <c r="R13" i="15"/>
  <c r="Q13" i="15"/>
  <c r="P13" i="15"/>
  <c r="E13" i="15"/>
  <c r="T12" i="15"/>
  <c r="S12" i="15"/>
  <c r="R12" i="15"/>
  <c r="Q12" i="15"/>
  <c r="P12" i="15"/>
  <c r="E12" i="15"/>
  <c r="U12" i="15" s="1"/>
  <c r="S11" i="15"/>
  <c r="R11" i="15"/>
  <c r="Q11" i="15"/>
  <c r="P11" i="15"/>
  <c r="E11" i="15"/>
  <c r="U11" i="15" s="1"/>
  <c r="S10" i="15"/>
  <c r="R10" i="15"/>
  <c r="Q10" i="15"/>
  <c r="P10" i="15"/>
  <c r="E10" i="15"/>
  <c r="S9" i="15"/>
  <c r="R9" i="15"/>
  <c r="Q9" i="15"/>
  <c r="P9" i="15"/>
  <c r="E9" i="15"/>
  <c r="S96" i="14"/>
  <c r="R96" i="14"/>
  <c r="Q96" i="14"/>
  <c r="P96" i="14"/>
  <c r="E96" i="14"/>
  <c r="T96" i="14" s="1"/>
  <c r="S95" i="14"/>
  <c r="R95" i="14"/>
  <c r="Q95" i="14"/>
  <c r="P95" i="14"/>
  <c r="E95" i="14"/>
  <c r="U95" i="14" s="1"/>
  <c r="S94" i="14"/>
  <c r="R94" i="14"/>
  <c r="Q94" i="14"/>
  <c r="P94" i="14"/>
  <c r="E94" i="14"/>
  <c r="S93" i="14"/>
  <c r="R93" i="14"/>
  <c r="Q93" i="14"/>
  <c r="P93" i="14"/>
  <c r="E93" i="14"/>
  <c r="T92" i="14"/>
  <c r="S92" i="14"/>
  <c r="R92" i="14"/>
  <c r="Q92" i="14"/>
  <c r="P92" i="14"/>
  <c r="E92" i="14"/>
  <c r="U92" i="14" s="1"/>
  <c r="S91" i="14"/>
  <c r="R91" i="14"/>
  <c r="Q91" i="14"/>
  <c r="P91" i="14"/>
  <c r="E91" i="14"/>
  <c r="S90" i="14"/>
  <c r="R90" i="14"/>
  <c r="Q90" i="14"/>
  <c r="P90" i="14"/>
  <c r="E90" i="14"/>
  <c r="S89" i="14"/>
  <c r="R89" i="14"/>
  <c r="Q89" i="14"/>
  <c r="P89" i="14"/>
  <c r="E89" i="14"/>
  <c r="S88" i="14"/>
  <c r="R88" i="14"/>
  <c r="Q88" i="14"/>
  <c r="P88" i="14"/>
  <c r="E88" i="14"/>
  <c r="U88" i="14" s="1"/>
  <c r="S86" i="14"/>
  <c r="R86" i="14"/>
  <c r="Q86" i="14"/>
  <c r="P86" i="14"/>
  <c r="E86" i="14"/>
  <c r="U86" i="14" s="1"/>
  <c r="O74" i="14"/>
  <c r="N74" i="14"/>
  <c r="M74" i="14"/>
  <c r="L74" i="14"/>
  <c r="K74" i="14"/>
  <c r="J74" i="14"/>
  <c r="I74" i="14"/>
  <c r="S74" i="14" s="1"/>
  <c r="H74" i="14"/>
  <c r="G74" i="14"/>
  <c r="F74" i="14"/>
  <c r="C74" i="14"/>
  <c r="B74" i="14"/>
  <c r="O73" i="14"/>
  <c r="N73" i="14"/>
  <c r="M73" i="14"/>
  <c r="L73" i="14"/>
  <c r="K73" i="14"/>
  <c r="J73" i="14"/>
  <c r="R73" i="14" s="1"/>
  <c r="I73" i="14"/>
  <c r="S73" i="14" s="1"/>
  <c r="H73" i="14"/>
  <c r="G73" i="14"/>
  <c r="F73" i="14"/>
  <c r="C73" i="14"/>
  <c r="B73" i="14"/>
  <c r="E73" i="14" s="1"/>
  <c r="O72" i="14"/>
  <c r="N72" i="14"/>
  <c r="M72" i="14"/>
  <c r="L72" i="14"/>
  <c r="K72" i="14"/>
  <c r="J72" i="14"/>
  <c r="R72" i="14" s="1"/>
  <c r="I72" i="14"/>
  <c r="H72" i="14"/>
  <c r="G72" i="14"/>
  <c r="F72" i="14"/>
  <c r="C72" i="14"/>
  <c r="B72" i="14"/>
  <c r="E72" i="14" s="1"/>
  <c r="S71" i="14"/>
  <c r="R71" i="14"/>
  <c r="Q71" i="14"/>
  <c r="P71" i="14"/>
  <c r="E71" i="14"/>
  <c r="S70" i="14"/>
  <c r="R70" i="14"/>
  <c r="Q70" i="14"/>
  <c r="P70" i="14"/>
  <c r="E70" i="14"/>
  <c r="U70" i="14" s="1"/>
  <c r="O68" i="14"/>
  <c r="N68" i="14"/>
  <c r="M68" i="14"/>
  <c r="L68" i="14"/>
  <c r="K68" i="14"/>
  <c r="J68" i="14"/>
  <c r="I68" i="14"/>
  <c r="S68" i="14" s="1"/>
  <c r="H68" i="14"/>
  <c r="G68" i="14"/>
  <c r="F68" i="14"/>
  <c r="C68" i="14"/>
  <c r="B68" i="14"/>
  <c r="O67" i="14"/>
  <c r="N67" i="14"/>
  <c r="M67" i="14"/>
  <c r="L67" i="14"/>
  <c r="K67" i="14"/>
  <c r="J67" i="14"/>
  <c r="I67" i="14"/>
  <c r="H67" i="14"/>
  <c r="R67" i="14" s="1"/>
  <c r="G67" i="14"/>
  <c r="F67" i="14"/>
  <c r="C67" i="14"/>
  <c r="B67" i="14"/>
  <c r="E67" i="14" s="1"/>
  <c r="S66" i="14"/>
  <c r="R66" i="14"/>
  <c r="Q66" i="14"/>
  <c r="P66" i="14"/>
  <c r="E66" i="14"/>
  <c r="U65" i="14"/>
  <c r="S65" i="14"/>
  <c r="R65" i="14"/>
  <c r="Q65" i="14"/>
  <c r="P65" i="14"/>
  <c r="E65" i="14"/>
  <c r="T65" i="14" s="1"/>
  <c r="S64" i="14"/>
  <c r="R64" i="14"/>
  <c r="Q64" i="14"/>
  <c r="P64" i="14"/>
  <c r="E64" i="14"/>
  <c r="T63" i="14"/>
  <c r="S63" i="14"/>
  <c r="R63" i="14"/>
  <c r="Q63" i="14"/>
  <c r="P63" i="14"/>
  <c r="E63" i="14"/>
  <c r="U63" i="14" s="1"/>
  <c r="S62" i="14"/>
  <c r="R62" i="14"/>
  <c r="Q62" i="14"/>
  <c r="P62" i="14"/>
  <c r="E62" i="14"/>
  <c r="O60" i="14"/>
  <c r="N60" i="14"/>
  <c r="M60" i="14"/>
  <c r="L60" i="14"/>
  <c r="K60" i="14"/>
  <c r="J60" i="14"/>
  <c r="I60" i="14"/>
  <c r="S60" i="14" s="1"/>
  <c r="H60" i="14"/>
  <c r="R60" i="14" s="1"/>
  <c r="C60" i="14"/>
  <c r="B60" i="14"/>
  <c r="E60" i="14" s="1"/>
  <c r="S59" i="14"/>
  <c r="R59" i="14"/>
  <c r="Q59" i="14"/>
  <c r="P59" i="14"/>
  <c r="E59" i="14"/>
  <c r="U59" i="14" s="1"/>
  <c r="S58" i="14"/>
  <c r="R58" i="14"/>
  <c r="Q58" i="14"/>
  <c r="P58" i="14"/>
  <c r="E58" i="14"/>
  <c r="S57" i="14"/>
  <c r="R57" i="14"/>
  <c r="Q57" i="14"/>
  <c r="P57" i="14"/>
  <c r="E57" i="14"/>
  <c r="S56" i="14"/>
  <c r="R56" i="14"/>
  <c r="Q56" i="14"/>
  <c r="P56" i="14"/>
  <c r="E56" i="14"/>
  <c r="S54" i="14"/>
  <c r="O54" i="14"/>
  <c r="N54" i="14"/>
  <c r="M54" i="14"/>
  <c r="L54" i="14"/>
  <c r="K54" i="14"/>
  <c r="J54" i="14"/>
  <c r="I54" i="14"/>
  <c r="H54" i="14"/>
  <c r="G54" i="14"/>
  <c r="F54" i="14"/>
  <c r="C54" i="14"/>
  <c r="B54" i="14"/>
  <c r="E54" i="14" s="1"/>
  <c r="S53" i="14"/>
  <c r="R53" i="14"/>
  <c r="Q53" i="14"/>
  <c r="P53" i="14"/>
  <c r="E53" i="14"/>
  <c r="T53" i="14" s="1"/>
  <c r="S52" i="14"/>
  <c r="R52" i="14"/>
  <c r="Q52" i="14"/>
  <c r="P52" i="14"/>
  <c r="T52" i="14" s="1"/>
  <c r="E52" i="14"/>
  <c r="U52" i="14" s="1"/>
  <c r="S51" i="14"/>
  <c r="R51" i="14"/>
  <c r="Q51" i="14"/>
  <c r="P51" i="14"/>
  <c r="E51" i="14"/>
  <c r="S50" i="14"/>
  <c r="R50" i="14"/>
  <c r="Q50" i="14"/>
  <c r="P50" i="14"/>
  <c r="E50" i="14"/>
  <c r="T49" i="14"/>
  <c r="S49" i="14"/>
  <c r="R49" i="14"/>
  <c r="Q49" i="14"/>
  <c r="P49" i="14"/>
  <c r="E49" i="14"/>
  <c r="U49" i="14" s="1"/>
  <c r="S48" i="14"/>
  <c r="R48" i="14"/>
  <c r="Q48" i="14"/>
  <c r="P48" i="14"/>
  <c r="E48" i="14"/>
  <c r="U48" i="14" s="1"/>
  <c r="S47" i="14"/>
  <c r="R47" i="14"/>
  <c r="Q47" i="14"/>
  <c r="P47" i="14"/>
  <c r="E47" i="14"/>
  <c r="S46" i="14"/>
  <c r="R46" i="14"/>
  <c r="Q46" i="14"/>
  <c r="P46" i="14"/>
  <c r="E46" i="14"/>
  <c r="S45" i="14"/>
  <c r="R45" i="14"/>
  <c r="Q45" i="14"/>
  <c r="P45" i="14"/>
  <c r="E45" i="14"/>
  <c r="T45" i="14" s="1"/>
  <c r="T44" i="14"/>
  <c r="S44" i="14"/>
  <c r="R44" i="14"/>
  <c r="Q44" i="14"/>
  <c r="P44" i="14"/>
  <c r="E44" i="14"/>
  <c r="U44" i="14" s="1"/>
  <c r="S43" i="14"/>
  <c r="R43" i="14"/>
  <c r="Q43" i="14"/>
  <c r="P43" i="14"/>
  <c r="E43" i="14"/>
  <c r="O41" i="14"/>
  <c r="N41" i="14"/>
  <c r="M41" i="14"/>
  <c r="L41" i="14"/>
  <c r="K41" i="14"/>
  <c r="J41" i="14"/>
  <c r="I41" i="14"/>
  <c r="S41" i="14" s="1"/>
  <c r="H41" i="14"/>
  <c r="R41" i="14" s="1"/>
  <c r="G41" i="14"/>
  <c r="F41" i="14"/>
  <c r="C41" i="14"/>
  <c r="B41" i="14"/>
  <c r="E41" i="14" s="1"/>
  <c r="U40" i="14"/>
  <c r="S40" i="14"/>
  <c r="R40" i="14"/>
  <c r="Q40" i="14"/>
  <c r="P40" i="14"/>
  <c r="E40" i="14"/>
  <c r="T40" i="14" s="1"/>
  <c r="U39" i="14"/>
  <c r="S39" i="14"/>
  <c r="R39" i="14"/>
  <c r="Q39" i="14"/>
  <c r="P39" i="14"/>
  <c r="E39" i="14"/>
  <c r="T39" i="14" s="1"/>
  <c r="S38" i="14"/>
  <c r="R38" i="14"/>
  <c r="Q38" i="14"/>
  <c r="P38" i="14"/>
  <c r="E38" i="14"/>
  <c r="S37" i="14"/>
  <c r="R37" i="14"/>
  <c r="Q37" i="14"/>
  <c r="P37" i="14"/>
  <c r="E37" i="14"/>
  <c r="S36" i="14"/>
  <c r="R36" i="14"/>
  <c r="Q36" i="14"/>
  <c r="P36" i="14"/>
  <c r="E36" i="14"/>
  <c r="O34" i="14"/>
  <c r="N34" i="14"/>
  <c r="M34" i="14"/>
  <c r="L34" i="14"/>
  <c r="K34" i="14"/>
  <c r="J34" i="14"/>
  <c r="R34" i="14" s="1"/>
  <c r="I34" i="14"/>
  <c r="H34" i="14"/>
  <c r="G34" i="14"/>
  <c r="F34" i="14"/>
  <c r="C34" i="14"/>
  <c r="B34" i="14"/>
  <c r="S33" i="14"/>
  <c r="R33" i="14"/>
  <c r="Q33" i="14"/>
  <c r="P33" i="14"/>
  <c r="E33" i="14"/>
  <c r="O31" i="14"/>
  <c r="N31" i="14"/>
  <c r="M31" i="14"/>
  <c r="L31" i="14"/>
  <c r="K31" i="14"/>
  <c r="J31" i="14"/>
  <c r="I31" i="14"/>
  <c r="S31" i="14" s="1"/>
  <c r="H31" i="14"/>
  <c r="R31" i="14" s="1"/>
  <c r="G31" i="14"/>
  <c r="F31" i="14"/>
  <c r="C31" i="14"/>
  <c r="E31" i="14" s="1"/>
  <c r="B31" i="14"/>
  <c r="S30" i="14"/>
  <c r="R30" i="14"/>
  <c r="Q30" i="14"/>
  <c r="P30" i="14"/>
  <c r="E30" i="14"/>
  <c r="S29" i="14"/>
  <c r="R29" i="14"/>
  <c r="Q29" i="14"/>
  <c r="P29" i="14"/>
  <c r="E29" i="14"/>
  <c r="S28" i="14"/>
  <c r="R28" i="14"/>
  <c r="Q28" i="14"/>
  <c r="P28" i="14"/>
  <c r="E28" i="14"/>
  <c r="T28" i="14" s="1"/>
  <c r="S27" i="14"/>
  <c r="R27" i="14"/>
  <c r="Q27" i="14"/>
  <c r="P27" i="14"/>
  <c r="E27" i="14"/>
  <c r="O25" i="14"/>
  <c r="N25" i="14"/>
  <c r="M25" i="14"/>
  <c r="L25" i="14"/>
  <c r="K25" i="14"/>
  <c r="J25" i="14"/>
  <c r="I25" i="14"/>
  <c r="S25" i="14" s="1"/>
  <c r="H25" i="14"/>
  <c r="R25" i="14" s="1"/>
  <c r="G25" i="14"/>
  <c r="F25" i="14"/>
  <c r="C25" i="14"/>
  <c r="B25" i="14"/>
  <c r="S24" i="14"/>
  <c r="R24" i="14"/>
  <c r="Q24" i="14"/>
  <c r="P24" i="14"/>
  <c r="E24" i="14"/>
  <c r="T24" i="14" s="1"/>
  <c r="S23" i="14"/>
  <c r="R23" i="14"/>
  <c r="Q23" i="14"/>
  <c r="P23" i="14"/>
  <c r="E23" i="14"/>
  <c r="U23" i="14" s="1"/>
  <c r="S22" i="14"/>
  <c r="R22" i="14"/>
  <c r="Q22" i="14"/>
  <c r="P22" i="14"/>
  <c r="E22" i="14"/>
  <c r="T21" i="14"/>
  <c r="S21" i="14"/>
  <c r="R21" i="14"/>
  <c r="Q21" i="14"/>
  <c r="P21" i="14"/>
  <c r="E21" i="14"/>
  <c r="U21" i="14" s="1"/>
  <c r="S20" i="14"/>
  <c r="R20" i="14"/>
  <c r="Q20" i="14"/>
  <c r="P20" i="14"/>
  <c r="E20" i="14"/>
  <c r="U20" i="14" s="1"/>
  <c r="S19" i="14"/>
  <c r="R19" i="14"/>
  <c r="Q19" i="14"/>
  <c r="P19" i="14"/>
  <c r="E19" i="14"/>
  <c r="S18" i="14"/>
  <c r="R18" i="14"/>
  <c r="Q18" i="14"/>
  <c r="P18" i="14"/>
  <c r="E18" i="14"/>
  <c r="O16" i="14"/>
  <c r="N16" i="14"/>
  <c r="M16" i="14"/>
  <c r="L16" i="14"/>
  <c r="K16" i="14"/>
  <c r="J16" i="14"/>
  <c r="R16" i="14" s="1"/>
  <c r="I16" i="14"/>
  <c r="S16" i="14" s="1"/>
  <c r="H16" i="14"/>
  <c r="G16" i="14"/>
  <c r="F16" i="14"/>
  <c r="C16" i="14"/>
  <c r="B16" i="14"/>
  <c r="E16" i="14" s="1"/>
  <c r="S15" i="14"/>
  <c r="R15" i="14"/>
  <c r="Q15" i="14"/>
  <c r="P15" i="14"/>
  <c r="E15" i="14"/>
  <c r="U14" i="14"/>
  <c r="S14" i="14"/>
  <c r="R14" i="14"/>
  <c r="Q14" i="14"/>
  <c r="P14" i="14"/>
  <c r="E14" i="14"/>
  <c r="T14" i="14" s="1"/>
  <c r="S13" i="14"/>
  <c r="R13" i="14"/>
  <c r="Q13" i="14"/>
  <c r="P13" i="14"/>
  <c r="E13" i="14"/>
  <c r="T12" i="14"/>
  <c r="S12" i="14"/>
  <c r="R12" i="14"/>
  <c r="Q12" i="14"/>
  <c r="P12" i="14"/>
  <c r="E12" i="14"/>
  <c r="U12" i="14" s="1"/>
  <c r="S11" i="14"/>
  <c r="R11" i="14"/>
  <c r="Q11" i="14"/>
  <c r="P11" i="14"/>
  <c r="E11" i="14"/>
  <c r="S10" i="14"/>
  <c r="R10" i="14"/>
  <c r="Q10" i="14"/>
  <c r="P10" i="14"/>
  <c r="E10" i="14"/>
  <c r="T10" i="14" s="1"/>
  <c r="S9" i="14"/>
  <c r="R9" i="14"/>
  <c r="Q9" i="14"/>
  <c r="P9" i="14"/>
  <c r="E9" i="14"/>
  <c r="U9" i="14" s="1"/>
  <c r="S96" i="13"/>
  <c r="R96" i="13"/>
  <c r="Q96" i="13"/>
  <c r="P96" i="13"/>
  <c r="E96" i="13"/>
  <c r="S95" i="13"/>
  <c r="R95" i="13"/>
  <c r="Q95" i="13"/>
  <c r="P95" i="13"/>
  <c r="E95" i="13"/>
  <c r="U94" i="13"/>
  <c r="S94" i="13"/>
  <c r="R94" i="13"/>
  <c r="Q94" i="13"/>
  <c r="P94" i="13"/>
  <c r="E94" i="13"/>
  <c r="T94" i="13" s="1"/>
  <c r="S93" i="13"/>
  <c r="R93" i="13"/>
  <c r="Q93" i="13"/>
  <c r="P93" i="13"/>
  <c r="E93" i="13"/>
  <c r="S92" i="13"/>
  <c r="R92" i="13"/>
  <c r="Q92" i="13"/>
  <c r="P92" i="13"/>
  <c r="E92" i="13"/>
  <c r="U91" i="13"/>
  <c r="S91" i="13"/>
  <c r="R91" i="13"/>
  <c r="Q91" i="13"/>
  <c r="P91" i="13"/>
  <c r="E91" i="13"/>
  <c r="T91" i="13" s="1"/>
  <c r="T90" i="13"/>
  <c r="S90" i="13"/>
  <c r="R90" i="13"/>
  <c r="Q90" i="13"/>
  <c r="P90" i="13"/>
  <c r="E90" i="13"/>
  <c r="U90" i="13" s="1"/>
  <c r="S89" i="13"/>
  <c r="R89" i="13"/>
  <c r="Q89" i="13"/>
  <c r="P89" i="13"/>
  <c r="E89" i="13"/>
  <c r="U89" i="13" s="1"/>
  <c r="S88" i="13"/>
  <c r="R88" i="13"/>
  <c r="Q88" i="13"/>
  <c r="P88" i="13"/>
  <c r="E88" i="13"/>
  <c r="S86" i="13"/>
  <c r="R86" i="13"/>
  <c r="Q86" i="13"/>
  <c r="P86" i="13"/>
  <c r="E86" i="13"/>
  <c r="O74" i="13"/>
  <c r="N74" i="13"/>
  <c r="M74" i="13"/>
  <c r="L74" i="13"/>
  <c r="K74" i="13"/>
  <c r="S74" i="13" s="1"/>
  <c r="J74" i="13"/>
  <c r="I74" i="13"/>
  <c r="H74" i="13"/>
  <c r="G74" i="13"/>
  <c r="F74" i="13"/>
  <c r="C74" i="13"/>
  <c r="B74" i="13"/>
  <c r="E74" i="13" s="1"/>
  <c r="O73" i="13"/>
  <c r="N73" i="13"/>
  <c r="M73" i="13"/>
  <c r="L73" i="13"/>
  <c r="K73" i="13"/>
  <c r="J73" i="13"/>
  <c r="I73" i="13"/>
  <c r="H73" i="13"/>
  <c r="P73" i="13" s="1"/>
  <c r="G73" i="13"/>
  <c r="F73" i="13"/>
  <c r="C73" i="13"/>
  <c r="B73" i="13"/>
  <c r="E73" i="13" s="1"/>
  <c r="O72" i="13"/>
  <c r="N72" i="13"/>
  <c r="M72" i="13"/>
  <c r="L72" i="13"/>
  <c r="K72" i="13"/>
  <c r="S72" i="13" s="1"/>
  <c r="J72" i="13"/>
  <c r="I72" i="13"/>
  <c r="H72" i="13"/>
  <c r="R72" i="13" s="1"/>
  <c r="G72" i="13"/>
  <c r="F72" i="13"/>
  <c r="C72" i="13"/>
  <c r="E72" i="13" s="1"/>
  <c r="B72" i="13"/>
  <c r="S71" i="13"/>
  <c r="R71" i="13"/>
  <c r="Q71" i="13"/>
  <c r="P71" i="13"/>
  <c r="E71" i="13"/>
  <c r="U71" i="13" s="1"/>
  <c r="S70" i="13"/>
  <c r="R70" i="13"/>
  <c r="Q70" i="13"/>
  <c r="P70" i="13"/>
  <c r="E70" i="13"/>
  <c r="T72" i="13" s="1"/>
  <c r="O68" i="13"/>
  <c r="N68" i="13"/>
  <c r="M68" i="13"/>
  <c r="L68" i="13"/>
  <c r="K68" i="13"/>
  <c r="S68" i="13" s="1"/>
  <c r="J68" i="13"/>
  <c r="I68" i="13"/>
  <c r="H68" i="13"/>
  <c r="G68" i="13"/>
  <c r="F68" i="13"/>
  <c r="C68" i="13"/>
  <c r="B68" i="13"/>
  <c r="S67" i="13"/>
  <c r="O67" i="13"/>
  <c r="N67" i="13"/>
  <c r="M67" i="13"/>
  <c r="L67" i="13"/>
  <c r="K67" i="13"/>
  <c r="J67" i="13"/>
  <c r="I67" i="13"/>
  <c r="H67" i="13"/>
  <c r="R67" i="13" s="1"/>
  <c r="G67" i="13"/>
  <c r="F67" i="13"/>
  <c r="C67" i="13"/>
  <c r="B67" i="13"/>
  <c r="E67" i="13" s="1"/>
  <c r="S66" i="13"/>
  <c r="R66" i="13"/>
  <c r="Q66" i="13"/>
  <c r="P66" i="13"/>
  <c r="E66" i="13"/>
  <c r="U66" i="13" s="1"/>
  <c r="S65" i="13"/>
  <c r="R65" i="13"/>
  <c r="Q65" i="13"/>
  <c r="P65" i="13"/>
  <c r="E65" i="13"/>
  <c r="S64" i="13"/>
  <c r="R64" i="13"/>
  <c r="Q64" i="13"/>
  <c r="P64" i="13"/>
  <c r="E64" i="13"/>
  <c r="S63" i="13"/>
  <c r="R63" i="13"/>
  <c r="Q63" i="13"/>
  <c r="P63" i="13"/>
  <c r="E63" i="13"/>
  <c r="T63" i="13" s="1"/>
  <c r="T62" i="13"/>
  <c r="S62" i="13"/>
  <c r="R62" i="13"/>
  <c r="Q62" i="13"/>
  <c r="P62" i="13"/>
  <c r="E62" i="13"/>
  <c r="U62" i="13" s="1"/>
  <c r="O60" i="13"/>
  <c r="N60" i="13"/>
  <c r="M60" i="13"/>
  <c r="L60" i="13"/>
  <c r="K60" i="13"/>
  <c r="J60" i="13"/>
  <c r="I60" i="13"/>
  <c r="H60" i="13"/>
  <c r="C60" i="13"/>
  <c r="B60" i="13"/>
  <c r="T59" i="13"/>
  <c r="S59" i="13"/>
  <c r="R59" i="13"/>
  <c r="Q59" i="13"/>
  <c r="P59" i="13"/>
  <c r="E59" i="13"/>
  <c r="U59" i="13" s="1"/>
  <c r="S58" i="13"/>
  <c r="R58" i="13"/>
  <c r="Q58" i="13"/>
  <c r="P58" i="13"/>
  <c r="E58" i="13"/>
  <c r="S57" i="13"/>
  <c r="R57" i="13"/>
  <c r="Q57" i="13"/>
  <c r="P57" i="13"/>
  <c r="E57" i="13"/>
  <c r="U57" i="13" s="1"/>
  <c r="S56" i="13"/>
  <c r="R56" i="13"/>
  <c r="Q56" i="13"/>
  <c r="P56" i="13"/>
  <c r="E56" i="13"/>
  <c r="O54" i="13"/>
  <c r="N54" i="13"/>
  <c r="M54" i="13"/>
  <c r="L54" i="13"/>
  <c r="K54" i="13"/>
  <c r="J54" i="13"/>
  <c r="R54" i="13" s="1"/>
  <c r="I54" i="13"/>
  <c r="Q54" i="13" s="1"/>
  <c r="H54" i="13"/>
  <c r="G54" i="13"/>
  <c r="F54" i="13"/>
  <c r="C54" i="13"/>
  <c r="B54" i="13"/>
  <c r="S53" i="13"/>
  <c r="R53" i="13"/>
  <c r="Q53" i="13"/>
  <c r="P53" i="13"/>
  <c r="E53" i="13"/>
  <c r="S52" i="13"/>
  <c r="R52" i="13"/>
  <c r="Q52" i="13"/>
  <c r="P52" i="13"/>
  <c r="E52" i="13"/>
  <c r="U51" i="13"/>
  <c r="S51" i="13"/>
  <c r="R51" i="13"/>
  <c r="Q51" i="13"/>
  <c r="P51" i="13"/>
  <c r="E51" i="13"/>
  <c r="T51" i="13" s="1"/>
  <c r="T50" i="13"/>
  <c r="S50" i="13"/>
  <c r="R50" i="13"/>
  <c r="Q50" i="13"/>
  <c r="P50" i="13"/>
  <c r="E50" i="13"/>
  <c r="U50" i="13" s="1"/>
  <c r="S49" i="13"/>
  <c r="R49" i="13"/>
  <c r="Q49" i="13"/>
  <c r="P49" i="13"/>
  <c r="E49" i="13"/>
  <c r="U49" i="13" s="1"/>
  <c r="S48" i="13"/>
  <c r="R48" i="13"/>
  <c r="Q48" i="13"/>
  <c r="P48" i="13"/>
  <c r="E48" i="13"/>
  <c r="U48" i="13" s="1"/>
  <c r="S47" i="13"/>
  <c r="R47" i="13"/>
  <c r="Q47" i="13"/>
  <c r="P47" i="13"/>
  <c r="E47" i="13"/>
  <c r="S46" i="13"/>
  <c r="R46" i="13"/>
  <c r="Q46" i="13"/>
  <c r="P46" i="13"/>
  <c r="E46" i="13"/>
  <c r="U46" i="13" s="1"/>
  <c r="S45" i="13"/>
  <c r="R45" i="13"/>
  <c r="Q45" i="13"/>
  <c r="P45" i="13"/>
  <c r="E45" i="13"/>
  <c r="S44" i="13"/>
  <c r="R44" i="13"/>
  <c r="Q44" i="13"/>
  <c r="P44" i="13"/>
  <c r="E44" i="13"/>
  <c r="U43" i="13"/>
  <c r="S43" i="13"/>
  <c r="R43" i="13"/>
  <c r="Q43" i="13"/>
  <c r="P43" i="13"/>
  <c r="E43" i="13"/>
  <c r="T43" i="13" s="1"/>
  <c r="O41" i="13"/>
  <c r="N41" i="13"/>
  <c r="M41" i="13"/>
  <c r="L41" i="13"/>
  <c r="K41" i="13"/>
  <c r="J41" i="13"/>
  <c r="I41" i="13"/>
  <c r="H41" i="13"/>
  <c r="P41" i="13" s="1"/>
  <c r="G41" i="13"/>
  <c r="F41" i="13"/>
  <c r="C41" i="13"/>
  <c r="B41" i="13"/>
  <c r="E41" i="13" s="1"/>
  <c r="S40" i="13"/>
  <c r="R40" i="13"/>
  <c r="Q40" i="13"/>
  <c r="P40" i="13"/>
  <c r="E40" i="13"/>
  <c r="T40" i="13" s="1"/>
  <c r="S39" i="13"/>
  <c r="R39" i="13"/>
  <c r="Q39" i="13"/>
  <c r="P39" i="13"/>
  <c r="E39" i="13"/>
  <c r="U39" i="13" s="1"/>
  <c r="U38" i="13"/>
  <c r="T38" i="13"/>
  <c r="S38" i="13"/>
  <c r="R38" i="13"/>
  <c r="Q38" i="13"/>
  <c r="P38" i="13"/>
  <c r="E38" i="13"/>
  <c r="T37" i="13"/>
  <c r="S37" i="13"/>
  <c r="R37" i="13"/>
  <c r="Q37" i="13"/>
  <c r="P37" i="13"/>
  <c r="E37" i="13"/>
  <c r="U37" i="13" s="1"/>
  <c r="T36" i="13"/>
  <c r="S36" i="13"/>
  <c r="R36" i="13"/>
  <c r="Q36" i="13"/>
  <c r="P36" i="13"/>
  <c r="E36" i="13"/>
  <c r="U36" i="13" s="1"/>
  <c r="O34" i="13"/>
  <c r="N34" i="13"/>
  <c r="M34" i="13"/>
  <c r="L34" i="13"/>
  <c r="K34" i="13"/>
  <c r="J34" i="13"/>
  <c r="I34" i="13"/>
  <c r="H34" i="13"/>
  <c r="G34" i="13"/>
  <c r="F34" i="13"/>
  <c r="C34" i="13"/>
  <c r="E34" i="13" s="1"/>
  <c r="B34" i="13"/>
  <c r="T33" i="13"/>
  <c r="S33" i="13"/>
  <c r="R33" i="13"/>
  <c r="Q33" i="13"/>
  <c r="P33" i="13"/>
  <c r="E33" i="13"/>
  <c r="O31" i="13"/>
  <c r="N31" i="13"/>
  <c r="M31" i="13"/>
  <c r="L31" i="13"/>
  <c r="K31" i="13"/>
  <c r="J31" i="13"/>
  <c r="I31" i="13"/>
  <c r="H31" i="13"/>
  <c r="R31" i="13" s="1"/>
  <c r="G31" i="13"/>
  <c r="F31" i="13"/>
  <c r="C31" i="13"/>
  <c r="B31" i="13"/>
  <c r="S30" i="13"/>
  <c r="R30" i="13"/>
  <c r="Q30" i="13"/>
  <c r="P30" i="13"/>
  <c r="E30" i="13"/>
  <c r="U30" i="13" s="1"/>
  <c r="S29" i="13"/>
  <c r="R29" i="13"/>
  <c r="Q29" i="13"/>
  <c r="P29" i="13"/>
  <c r="E29" i="13"/>
  <c r="U29" i="13" s="1"/>
  <c r="S28" i="13"/>
  <c r="R28" i="13"/>
  <c r="Q28" i="13"/>
  <c r="P28" i="13"/>
  <c r="E28" i="13"/>
  <c r="S27" i="13"/>
  <c r="R27" i="13"/>
  <c r="Q27" i="13"/>
  <c r="P27" i="13"/>
  <c r="E27" i="13"/>
  <c r="O25" i="13"/>
  <c r="N25" i="13"/>
  <c r="M25" i="13"/>
  <c r="L25" i="13"/>
  <c r="K25" i="13"/>
  <c r="J25" i="13"/>
  <c r="I25" i="13"/>
  <c r="S25" i="13" s="1"/>
  <c r="H25" i="13"/>
  <c r="R25" i="13" s="1"/>
  <c r="G25" i="13"/>
  <c r="F25" i="13"/>
  <c r="C25" i="13"/>
  <c r="B25" i="13"/>
  <c r="E25" i="13" s="1"/>
  <c r="S24" i="13"/>
  <c r="R24" i="13"/>
  <c r="Q24" i="13"/>
  <c r="P24" i="13"/>
  <c r="E24" i="13"/>
  <c r="S23" i="13"/>
  <c r="R23" i="13"/>
  <c r="Q23" i="13"/>
  <c r="P23" i="13"/>
  <c r="E23" i="13"/>
  <c r="T23" i="13" s="1"/>
  <c r="U22" i="13"/>
  <c r="T22" i="13"/>
  <c r="S22" i="13"/>
  <c r="R22" i="13"/>
  <c r="Q22" i="13"/>
  <c r="P22" i="13"/>
  <c r="E22" i="13"/>
  <c r="T21" i="13"/>
  <c r="S21" i="13"/>
  <c r="R21" i="13"/>
  <c r="Q21" i="13"/>
  <c r="P21" i="13"/>
  <c r="E21" i="13"/>
  <c r="U21" i="13" s="1"/>
  <c r="S20" i="13"/>
  <c r="R20" i="13"/>
  <c r="Q20" i="13"/>
  <c r="P20" i="13"/>
  <c r="E20" i="13"/>
  <c r="U20" i="13" s="1"/>
  <c r="T19" i="13"/>
  <c r="S19" i="13"/>
  <c r="R19" i="13"/>
  <c r="Q19" i="13"/>
  <c r="P19" i="13"/>
  <c r="E19" i="13"/>
  <c r="U19" i="13" s="1"/>
  <c r="S18" i="13"/>
  <c r="R18" i="13"/>
  <c r="Q18" i="13"/>
  <c r="P18" i="13"/>
  <c r="E18" i="13"/>
  <c r="U18" i="13" s="1"/>
  <c r="S16" i="13"/>
  <c r="O16" i="13"/>
  <c r="N16" i="13"/>
  <c r="M16" i="13"/>
  <c r="L16" i="13"/>
  <c r="K16" i="13"/>
  <c r="J16" i="13"/>
  <c r="I16" i="13"/>
  <c r="H16" i="13"/>
  <c r="R16" i="13" s="1"/>
  <c r="G16" i="13"/>
  <c r="F16" i="13"/>
  <c r="C16" i="13"/>
  <c r="B16" i="13"/>
  <c r="E16" i="13" s="1"/>
  <c r="S15" i="13"/>
  <c r="R15" i="13"/>
  <c r="Q15" i="13"/>
  <c r="P15" i="13"/>
  <c r="E15" i="13"/>
  <c r="U15" i="13" s="1"/>
  <c r="S14" i="13"/>
  <c r="R14" i="13"/>
  <c r="Q14" i="13"/>
  <c r="P14" i="13"/>
  <c r="E14" i="13"/>
  <c r="S13" i="13"/>
  <c r="R13" i="13"/>
  <c r="Q13" i="13"/>
  <c r="P13" i="13"/>
  <c r="E13" i="13"/>
  <c r="S12" i="13"/>
  <c r="R12" i="13"/>
  <c r="Q12" i="13"/>
  <c r="P12" i="13"/>
  <c r="E12" i="13"/>
  <c r="S11" i="13"/>
  <c r="R11" i="13"/>
  <c r="Q11" i="13"/>
  <c r="P11" i="13"/>
  <c r="E11" i="13"/>
  <c r="T11" i="13" s="1"/>
  <c r="U10" i="13"/>
  <c r="T10" i="13"/>
  <c r="S10" i="13"/>
  <c r="R10" i="13"/>
  <c r="Q10" i="13"/>
  <c r="P10" i="13"/>
  <c r="E10" i="13"/>
  <c r="T9" i="13"/>
  <c r="S9" i="13"/>
  <c r="R9" i="13"/>
  <c r="Q9" i="13"/>
  <c r="P9" i="13"/>
  <c r="E9" i="13"/>
  <c r="U9" i="13" s="1"/>
  <c r="T96" i="12"/>
  <c r="S96" i="12"/>
  <c r="R96" i="12"/>
  <c r="Q96" i="12"/>
  <c r="P96" i="12"/>
  <c r="E96" i="12"/>
  <c r="U96" i="12" s="1"/>
  <c r="S95" i="12"/>
  <c r="R95" i="12"/>
  <c r="Q95" i="12"/>
  <c r="P95" i="12"/>
  <c r="E95" i="12"/>
  <c r="U95" i="12" s="1"/>
  <c r="U94" i="12"/>
  <c r="S94" i="12"/>
  <c r="R94" i="12"/>
  <c r="Q94" i="12"/>
  <c r="P94" i="12"/>
  <c r="E94" i="12"/>
  <c r="T94" i="12" s="1"/>
  <c r="S93" i="12"/>
  <c r="R93" i="12"/>
  <c r="Q93" i="12"/>
  <c r="P93" i="12"/>
  <c r="E93" i="12"/>
  <c r="U93" i="12" s="1"/>
  <c r="S92" i="12"/>
  <c r="R92" i="12"/>
  <c r="Q92" i="12"/>
  <c r="P92" i="12"/>
  <c r="E92" i="12"/>
  <c r="T92" i="12" s="1"/>
  <c r="S91" i="12"/>
  <c r="R91" i="12"/>
  <c r="Q91" i="12"/>
  <c r="P91" i="12"/>
  <c r="E91" i="12"/>
  <c r="T90" i="12"/>
  <c r="S90" i="12"/>
  <c r="R90" i="12"/>
  <c r="Q90" i="12"/>
  <c r="P90" i="12"/>
  <c r="E90" i="12"/>
  <c r="U90" i="12" s="1"/>
  <c r="S89" i="12"/>
  <c r="R89" i="12"/>
  <c r="Q89" i="12"/>
  <c r="P89" i="12"/>
  <c r="E89" i="12"/>
  <c r="U89" i="12" s="1"/>
  <c r="T88" i="12"/>
  <c r="S88" i="12"/>
  <c r="R88" i="12"/>
  <c r="Q88" i="12"/>
  <c r="P88" i="12"/>
  <c r="E88" i="12"/>
  <c r="S86" i="12"/>
  <c r="R86" i="12"/>
  <c r="Q86" i="12"/>
  <c r="P86" i="12"/>
  <c r="E86" i="12"/>
  <c r="U86" i="12" s="1"/>
  <c r="O74" i="12"/>
  <c r="N74" i="12"/>
  <c r="M74" i="12"/>
  <c r="L74" i="12"/>
  <c r="K74" i="12"/>
  <c r="J74" i="12"/>
  <c r="I74" i="12"/>
  <c r="S74" i="12" s="1"/>
  <c r="H74" i="12"/>
  <c r="G74" i="12"/>
  <c r="F74" i="12"/>
  <c r="C74" i="12"/>
  <c r="B74" i="12"/>
  <c r="O73" i="12"/>
  <c r="N73" i="12"/>
  <c r="M73" i="12"/>
  <c r="L73" i="12"/>
  <c r="K73" i="12"/>
  <c r="J73" i="12"/>
  <c r="I73" i="12"/>
  <c r="S73" i="12" s="1"/>
  <c r="H73" i="12"/>
  <c r="R73" i="12" s="1"/>
  <c r="G73" i="12"/>
  <c r="F73" i="12"/>
  <c r="C73" i="12"/>
  <c r="E73" i="12" s="1"/>
  <c r="B73" i="12"/>
  <c r="O72" i="12"/>
  <c r="N72" i="12"/>
  <c r="M72" i="12"/>
  <c r="L72" i="12"/>
  <c r="K72" i="12"/>
  <c r="J72" i="12"/>
  <c r="I72" i="12"/>
  <c r="H72" i="12"/>
  <c r="R72" i="12" s="1"/>
  <c r="G72" i="12"/>
  <c r="F72" i="12"/>
  <c r="E72" i="12"/>
  <c r="C72" i="12"/>
  <c r="B72" i="12"/>
  <c r="S71" i="12"/>
  <c r="R71" i="12"/>
  <c r="Q71" i="12"/>
  <c r="P71" i="12"/>
  <c r="E71" i="12"/>
  <c r="U71" i="12" s="1"/>
  <c r="S70" i="12"/>
  <c r="R70" i="12"/>
  <c r="Q70" i="12"/>
  <c r="P70" i="12"/>
  <c r="E70" i="12"/>
  <c r="T70" i="12" s="1"/>
  <c r="O68" i="12"/>
  <c r="N68" i="12"/>
  <c r="M68" i="12"/>
  <c r="L68" i="12"/>
  <c r="K68" i="12"/>
  <c r="J68" i="12"/>
  <c r="I68" i="12"/>
  <c r="S68" i="12" s="1"/>
  <c r="H68" i="12"/>
  <c r="G68" i="12"/>
  <c r="F68" i="12"/>
  <c r="C68" i="12"/>
  <c r="B68" i="12"/>
  <c r="O67" i="12"/>
  <c r="N67" i="12"/>
  <c r="M67" i="12"/>
  <c r="L67" i="12"/>
  <c r="K67" i="12"/>
  <c r="J67" i="12"/>
  <c r="I67" i="12"/>
  <c r="S67" i="12" s="1"/>
  <c r="H67" i="12"/>
  <c r="R67" i="12" s="1"/>
  <c r="G67" i="12"/>
  <c r="F67" i="12"/>
  <c r="E67" i="12"/>
  <c r="C67" i="12"/>
  <c r="B67" i="12"/>
  <c r="S66" i="12"/>
  <c r="R66" i="12"/>
  <c r="Q66" i="12"/>
  <c r="P66" i="12"/>
  <c r="E66" i="12"/>
  <c r="U66" i="12" s="1"/>
  <c r="S65" i="12"/>
  <c r="R65" i="12"/>
  <c r="Q65" i="12"/>
  <c r="P65" i="12"/>
  <c r="E65" i="12"/>
  <c r="S64" i="12"/>
  <c r="R64" i="12"/>
  <c r="Q64" i="12"/>
  <c r="P64" i="12"/>
  <c r="E64" i="12"/>
  <c r="S63" i="12"/>
  <c r="R63" i="12"/>
  <c r="Q63" i="12"/>
  <c r="P63" i="12"/>
  <c r="E63" i="12"/>
  <c r="T63" i="12" s="1"/>
  <c r="S62" i="12"/>
  <c r="R62" i="12"/>
  <c r="Q62" i="12"/>
  <c r="P62" i="12"/>
  <c r="E62" i="12"/>
  <c r="U62" i="12" s="1"/>
  <c r="O60" i="12"/>
  <c r="N60" i="12"/>
  <c r="M60" i="12"/>
  <c r="L60" i="12"/>
  <c r="K60" i="12"/>
  <c r="J60" i="12"/>
  <c r="I60" i="12"/>
  <c r="S60" i="12" s="1"/>
  <c r="H60" i="12"/>
  <c r="R60" i="12" s="1"/>
  <c r="C60" i="12"/>
  <c r="B60" i="12"/>
  <c r="S59" i="12"/>
  <c r="R59" i="12"/>
  <c r="Q59" i="12"/>
  <c r="P59" i="12"/>
  <c r="E59" i="12"/>
  <c r="T59" i="12" s="1"/>
  <c r="S58" i="12"/>
  <c r="R58" i="12"/>
  <c r="Q58" i="12"/>
  <c r="P58" i="12"/>
  <c r="E58" i="12"/>
  <c r="U58" i="12" s="1"/>
  <c r="S57" i="12"/>
  <c r="R57" i="12"/>
  <c r="Q57" i="12"/>
  <c r="P57" i="12"/>
  <c r="E57" i="12"/>
  <c r="U57" i="12" s="1"/>
  <c r="S56" i="12"/>
  <c r="R56" i="12"/>
  <c r="Q56" i="12"/>
  <c r="P56" i="12"/>
  <c r="E56" i="12"/>
  <c r="U56" i="12" s="1"/>
  <c r="O54" i="12"/>
  <c r="N54" i="12"/>
  <c r="M54" i="12"/>
  <c r="L54" i="12"/>
  <c r="K54" i="12"/>
  <c r="J54" i="12"/>
  <c r="I54" i="12"/>
  <c r="S54" i="12" s="1"/>
  <c r="H54" i="12"/>
  <c r="R54" i="12" s="1"/>
  <c r="G54" i="12"/>
  <c r="F54" i="12"/>
  <c r="C54" i="12"/>
  <c r="B54" i="12"/>
  <c r="S53" i="12"/>
  <c r="R53" i="12"/>
  <c r="Q53" i="12"/>
  <c r="P53" i="12"/>
  <c r="E53" i="12"/>
  <c r="U53" i="12" s="1"/>
  <c r="S52" i="12"/>
  <c r="R52" i="12"/>
  <c r="Q52" i="12"/>
  <c r="P52" i="12"/>
  <c r="E52" i="12"/>
  <c r="T52" i="12" s="1"/>
  <c r="U51" i="12"/>
  <c r="T51" i="12"/>
  <c r="S51" i="12"/>
  <c r="R51" i="12"/>
  <c r="Q51" i="12"/>
  <c r="P51" i="12"/>
  <c r="E51" i="12"/>
  <c r="U50" i="12"/>
  <c r="T50" i="12"/>
  <c r="S50" i="12"/>
  <c r="R50" i="12"/>
  <c r="Q50" i="12"/>
  <c r="P50" i="12"/>
  <c r="E50" i="12"/>
  <c r="S49" i="12"/>
  <c r="R49" i="12"/>
  <c r="Q49" i="12"/>
  <c r="P49" i="12"/>
  <c r="E49" i="12"/>
  <c r="U49" i="12" s="1"/>
  <c r="S48" i="12"/>
  <c r="R48" i="12"/>
  <c r="Q48" i="12"/>
  <c r="P48" i="12"/>
  <c r="E48" i="12"/>
  <c r="U47" i="12"/>
  <c r="T47" i="12"/>
  <c r="S47" i="12"/>
  <c r="R47" i="12"/>
  <c r="Q47" i="12"/>
  <c r="P47" i="12"/>
  <c r="E47" i="12"/>
  <c r="U46" i="12"/>
  <c r="S46" i="12"/>
  <c r="R46" i="12"/>
  <c r="Q46" i="12"/>
  <c r="P46" i="12"/>
  <c r="E46" i="12"/>
  <c r="T46" i="12" s="1"/>
  <c r="S45" i="12"/>
  <c r="R45" i="12"/>
  <c r="Q45" i="12"/>
  <c r="P45" i="12"/>
  <c r="E45" i="12"/>
  <c r="U45" i="12" s="1"/>
  <c r="S44" i="12"/>
  <c r="R44" i="12"/>
  <c r="Q44" i="12"/>
  <c r="P44" i="12"/>
  <c r="E44" i="12"/>
  <c r="S43" i="12"/>
  <c r="R43" i="12"/>
  <c r="Q43" i="12"/>
  <c r="P43" i="12"/>
  <c r="E43" i="12"/>
  <c r="U43" i="12" s="1"/>
  <c r="O41" i="12"/>
  <c r="N41" i="12"/>
  <c r="M41" i="12"/>
  <c r="L41" i="12"/>
  <c r="K41" i="12"/>
  <c r="J41" i="12"/>
  <c r="I41" i="12"/>
  <c r="S41" i="12" s="1"/>
  <c r="H41" i="12"/>
  <c r="R41" i="12" s="1"/>
  <c r="G41" i="12"/>
  <c r="F41" i="12"/>
  <c r="E41" i="12"/>
  <c r="C41" i="12"/>
  <c r="B41" i="12"/>
  <c r="S40" i="12"/>
  <c r="R40" i="12"/>
  <c r="Q40" i="12"/>
  <c r="P40" i="12"/>
  <c r="E40" i="12"/>
  <c r="S39" i="12"/>
  <c r="R39" i="12"/>
  <c r="Q39" i="12"/>
  <c r="P39" i="12"/>
  <c r="E39" i="12"/>
  <c r="S38" i="12"/>
  <c r="R38" i="12"/>
  <c r="Q38" i="12"/>
  <c r="P38" i="12"/>
  <c r="E38" i="12"/>
  <c r="T38" i="12" s="1"/>
  <c r="S37" i="12"/>
  <c r="R37" i="12"/>
  <c r="Q37" i="12"/>
  <c r="P37" i="12"/>
  <c r="T37" i="12" s="1"/>
  <c r="E37" i="12"/>
  <c r="S36" i="12"/>
  <c r="R36" i="12"/>
  <c r="Q36" i="12"/>
  <c r="P36" i="12"/>
  <c r="E36" i="12"/>
  <c r="O34" i="12"/>
  <c r="N34" i="12"/>
  <c r="M34" i="12"/>
  <c r="L34" i="12"/>
  <c r="K34" i="12"/>
  <c r="J34" i="12"/>
  <c r="I34" i="12"/>
  <c r="S34" i="12" s="1"/>
  <c r="H34" i="12"/>
  <c r="G34" i="12"/>
  <c r="F34" i="12"/>
  <c r="C34" i="12"/>
  <c r="B34" i="12"/>
  <c r="E34" i="12" s="1"/>
  <c r="T33" i="12"/>
  <c r="S33" i="12"/>
  <c r="R33" i="12"/>
  <c r="Q33" i="12"/>
  <c r="P33" i="12"/>
  <c r="E33" i="12"/>
  <c r="U33" i="12" s="1"/>
  <c r="O31" i="12"/>
  <c r="N31" i="12"/>
  <c r="M31" i="12"/>
  <c r="L31" i="12"/>
  <c r="K31" i="12"/>
  <c r="J31" i="12"/>
  <c r="I31" i="12"/>
  <c r="S31" i="12" s="1"/>
  <c r="H31" i="12"/>
  <c r="R31" i="12" s="1"/>
  <c r="G31" i="12"/>
  <c r="F31" i="12"/>
  <c r="C31" i="12"/>
  <c r="B31" i="12"/>
  <c r="S30" i="12"/>
  <c r="R30" i="12"/>
  <c r="Q30" i="12"/>
  <c r="P30" i="12"/>
  <c r="E30" i="12"/>
  <c r="S29" i="12"/>
  <c r="R29" i="12"/>
  <c r="Q29" i="12"/>
  <c r="P29" i="12"/>
  <c r="E29" i="12"/>
  <c r="S28" i="12"/>
  <c r="R28" i="12"/>
  <c r="Q28" i="12"/>
  <c r="P28" i="12"/>
  <c r="E28" i="12"/>
  <c r="U28" i="12" s="1"/>
  <c r="S27" i="12"/>
  <c r="R27" i="12"/>
  <c r="Q27" i="12"/>
  <c r="P27" i="12"/>
  <c r="E27" i="12"/>
  <c r="O25" i="12"/>
  <c r="N25" i="12"/>
  <c r="M25" i="12"/>
  <c r="L25" i="12"/>
  <c r="K25" i="12"/>
  <c r="J25" i="12"/>
  <c r="R25" i="12" s="1"/>
  <c r="I25" i="12"/>
  <c r="S25" i="12" s="1"/>
  <c r="H25" i="12"/>
  <c r="G25" i="12"/>
  <c r="F25" i="12"/>
  <c r="C25" i="12"/>
  <c r="B25" i="12"/>
  <c r="E25" i="12" s="1"/>
  <c r="S24" i="12"/>
  <c r="R24" i="12"/>
  <c r="Q24" i="12"/>
  <c r="P24" i="12"/>
  <c r="E24" i="12"/>
  <c r="T24" i="12" s="1"/>
  <c r="U23" i="12"/>
  <c r="S23" i="12"/>
  <c r="R23" i="12"/>
  <c r="Q23" i="12"/>
  <c r="P23" i="12"/>
  <c r="E23" i="12"/>
  <c r="T23" i="12" s="1"/>
  <c r="U22" i="12"/>
  <c r="T22" i="12"/>
  <c r="S22" i="12"/>
  <c r="R22" i="12"/>
  <c r="Q22" i="12"/>
  <c r="P22" i="12"/>
  <c r="E22" i="12"/>
  <c r="S21" i="12"/>
  <c r="R21" i="12"/>
  <c r="Q21" i="12"/>
  <c r="P21" i="12"/>
  <c r="E21" i="12"/>
  <c r="S20" i="12"/>
  <c r="R20" i="12"/>
  <c r="Q20" i="12"/>
  <c r="P20" i="12"/>
  <c r="E20" i="12"/>
  <c r="U20" i="12" s="1"/>
  <c r="T19" i="12"/>
  <c r="S19" i="12"/>
  <c r="R19" i="12"/>
  <c r="Q19" i="12"/>
  <c r="P19" i="12"/>
  <c r="E19" i="12"/>
  <c r="U19" i="12" s="1"/>
  <c r="S18" i="12"/>
  <c r="R18" i="12"/>
  <c r="Q18" i="12"/>
  <c r="P18" i="12"/>
  <c r="E18" i="12"/>
  <c r="O16" i="12"/>
  <c r="N16" i="12"/>
  <c r="M16" i="12"/>
  <c r="L16" i="12"/>
  <c r="K16" i="12"/>
  <c r="J16" i="12"/>
  <c r="I16" i="12"/>
  <c r="S16" i="12" s="1"/>
  <c r="H16" i="12"/>
  <c r="G16" i="12"/>
  <c r="F16" i="12"/>
  <c r="C16" i="12"/>
  <c r="B16" i="12"/>
  <c r="E16" i="12" s="1"/>
  <c r="U15" i="12"/>
  <c r="S15" i="12"/>
  <c r="R15" i="12"/>
  <c r="Q15" i="12"/>
  <c r="P15" i="12"/>
  <c r="E15" i="12"/>
  <c r="T15" i="12" s="1"/>
  <c r="S14" i="12"/>
  <c r="R14" i="12"/>
  <c r="Q14" i="12"/>
  <c r="P14" i="12"/>
  <c r="E14" i="12"/>
  <c r="U14" i="12" s="1"/>
  <c r="U13" i="12"/>
  <c r="S13" i="12"/>
  <c r="R13" i="12"/>
  <c r="Q13" i="12"/>
  <c r="P13" i="12"/>
  <c r="E13" i="12"/>
  <c r="T13" i="12" s="1"/>
  <c r="S12" i="12"/>
  <c r="R12" i="12"/>
  <c r="Q12" i="12"/>
  <c r="P12" i="12"/>
  <c r="E12" i="12"/>
  <c r="U12" i="12" s="1"/>
  <c r="S11" i="12"/>
  <c r="R11" i="12"/>
  <c r="Q11" i="12"/>
  <c r="P11" i="12"/>
  <c r="E11" i="12"/>
  <c r="S10" i="12"/>
  <c r="R10" i="12"/>
  <c r="Q10" i="12"/>
  <c r="P10" i="12"/>
  <c r="E10" i="12"/>
  <c r="S9" i="12"/>
  <c r="R9" i="12"/>
  <c r="Q9" i="12"/>
  <c r="P9" i="12"/>
  <c r="E9" i="12"/>
  <c r="U9" i="12" s="1"/>
  <c r="U96" i="11"/>
  <c r="T96" i="11"/>
  <c r="S96" i="11"/>
  <c r="R96" i="11"/>
  <c r="Q96" i="11"/>
  <c r="P96" i="11"/>
  <c r="E96" i="11"/>
  <c r="T95" i="11"/>
  <c r="S95" i="11"/>
  <c r="R95" i="11"/>
  <c r="Q95" i="11"/>
  <c r="P95" i="11"/>
  <c r="E95" i="11"/>
  <c r="U95" i="11" s="1"/>
  <c r="T94" i="11"/>
  <c r="S94" i="11"/>
  <c r="R94" i="11"/>
  <c r="Q94" i="11"/>
  <c r="P94" i="11"/>
  <c r="E94" i="11"/>
  <c r="U94" i="11" s="1"/>
  <c r="S93" i="11"/>
  <c r="R93" i="11"/>
  <c r="Q93" i="11"/>
  <c r="P93" i="11"/>
  <c r="E93" i="11"/>
  <c r="S92" i="11"/>
  <c r="R92" i="11"/>
  <c r="Q92" i="11"/>
  <c r="P92" i="11"/>
  <c r="E92" i="11"/>
  <c r="S91" i="11"/>
  <c r="R91" i="11"/>
  <c r="Q91" i="11"/>
  <c r="U91" i="11" s="1"/>
  <c r="P91" i="11"/>
  <c r="E91" i="11"/>
  <c r="T91" i="11" s="1"/>
  <c r="S90" i="11"/>
  <c r="R90" i="11"/>
  <c r="Q90" i="11"/>
  <c r="P90" i="11"/>
  <c r="E90" i="11"/>
  <c r="U89" i="11"/>
  <c r="S89" i="11"/>
  <c r="R89" i="11"/>
  <c r="Q89" i="11"/>
  <c r="P89" i="11"/>
  <c r="E89" i="11"/>
  <c r="T89" i="11" s="1"/>
  <c r="U88" i="11"/>
  <c r="T88" i="11"/>
  <c r="S88" i="11"/>
  <c r="R88" i="11"/>
  <c r="Q88" i="11"/>
  <c r="P88" i="11"/>
  <c r="E88" i="11"/>
  <c r="S86" i="11"/>
  <c r="R86" i="11"/>
  <c r="Q86" i="11"/>
  <c r="P86" i="11"/>
  <c r="E86" i="11"/>
  <c r="U86" i="11" s="1"/>
  <c r="O74" i="11"/>
  <c r="N74" i="11"/>
  <c r="M74" i="11"/>
  <c r="L74" i="11"/>
  <c r="K74" i="11"/>
  <c r="J74" i="11"/>
  <c r="I74" i="11"/>
  <c r="H74" i="11"/>
  <c r="G74" i="11"/>
  <c r="F74" i="11"/>
  <c r="C74" i="11"/>
  <c r="B74" i="11"/>
  <c r="E74" i="11" s="1"/>
  <c r="O73" i="11"/>
  <c r="Q73" i="11" s="1"/>
  <c r="N73" i="11"/>
  <c r="M73" i="11"/>
  <c r="L73" i="11"/>
  <c r="K73" i="11"/>
  <c r="J73" i="11"/>
  <c r="I73" i="11"/>
  <c r="S73" i="11" s="1"/>
  <c r="H73" i="11"/>
  <c r="R73" i="11" s="1"/>
  <c r="G73" i="11"/>
  <c r="F73" i="11"/>
  <c r="C73" i="11"/>
  <c r="B73" i="11"/>
  <c r="E73" i="11" s="1"/>
  <c r="O72" i="11"/>
  <c r="N72" i="11"/>
  <c r="M72" i="11"/>
  <c r="L72" i="11"/>
  <c r="K72" i="11"/>
  <c r="J72" i="11"/>
  <c r="I72" i="11"/>
  <c r="S72" i="11" s="1"/>
  <c r="H72" i="11"/>
  <c r="G72" i="11"/>
  <c r="F72" i="11"/>
  <c r="C72" i="11"/>
  <c r="B72" i="11"/>
  <c r="S71" i="11"/>
  <c r="R71" i="11"/>
  <c r="Q71" i="11"/>
  <c r="P71" i="11"/>
  <c r="E71" i="11"/>
  <c r="S70" i="11"/>
  <c r="R70" i="11"/>
  <c r="Q70" i="11"/>
  <c r="P70" i="11"/>
  <c r="E70" i="11"/>
  <c r="O68" i="11"/>
  <c r="N68" i="11"/>
  <c r="M68" i="11"/>
  <c r="L68" i="11"/>
  <c r="K68" i="11"/>
  <c r="J68" i="11"/>
  <c r="I68" i="11"/>
  <c r="S68" i="11" s="1"/>
  <c r="H68" i="11"/>
  <c r="G68" i="11"/>
  <c r="F68" i="11"/>
  <c r="C68" i="11"/>
  <c r="B68" i="11"/>
  <c r="O67" i="11"/>
  <c r="N67" i="11"/>
  <c r="M67" i="11"/>
  <c r="L67" i="11"/>
  <c r="K67" i="11"/>
  <c r="J67" i="11"/>
  <c r="I67" i="11"/>
  <c r="H67" i="11"/>
  <c r="R67" i="11" s="1"/>
  <c r="G67" i="11"/>
  <c r="F67" i="11"/>
  <c r="C67" i="11"/>
  <c r="B67" i="11"/>
  <c r="S66" i="11"/>
  <c r="R66" i="11"/>
  <c r="Q66" i="11"/>
  <c r="P66" i="11"/>
  <c r="E66" i="11"/>
  <c r="U66" i="11" s="1"/>
  <c r="S65" i="11"/>
  <c r="R65" i="11"/>
  <c r="Q65" i="11"/>
  <c r="P65" i="11"/>
  <c r="E65" i="11"/>
  <c r="S64" i="11"/>
  <c r="R64" i="11"/>
  <c r="Q64" i="11"/>
  <c r="P64" i="11"/>
  <c r="E64" i="11"/>
  <c r="S63" i="11"/>
  <c r="R63" i="11"/>
  <c r="Q63" i="11"/>
  <c r="P63" i="11"/>
  <c r="E63" i="11"/>
  <c r="U63" i="11" s="1"/>
  <c r="U62" i="11"/>
  <c r="S62" i="11"/>
  <c r="R62" i="11"/>
  <c r="Q62" i="11"/>
  <c r="P62" i="11"/>
  <c r="E62" i="11"/>
  <c r="O60" i="11"/>
  <c r="N60" i="11"/>
  <c r="M60" i="11"/>
  <c r="L60" i="11"/>
  <c r="K60" i="11"/>
  <c r="J60" i="11"/>
  <c r="I60" i="11"/>
  <c r="S60" i="11" s="1"/>
  <c r="H60" i="11"/>
  <c r="C60" i="11"/>
  <c r="E60" i="11" s="1"/>
  <c r="B60" i="11"/>
  <c r="S59" i="11"/>
  <c r="R59" i="11"/>
  <c r="Q59" i="11"/>
  <c r="P59" i="11"/>
  <c r="E59" i="11"/>
  <c r="S58" i="11"/>
  <c r="R58" i="11"/>
  <c r="Q58" i="11"/>
  <c r="P58" i="11"/>
  <c r="E58" i="11"/>
  <c r="U57" i="11"/>
  <c r="S57" i="11"/>
  <c r="R57" i="11"/>
  <c r="Q57" i="11"/>
  <c r="P57" i="11"/>
  <c r="E57" i="11"/>
  <c r="T57" i="11" s="1"/>
  <c r="S56" i="11"/>
  <c r="R56" i="11"/>
  <c r="Q56" i="11"/>
  <c r="P56" i="11"/>
  <c r="E56" i="11"/>
  <c r="U56" i="11" s="1"/>
  <c r="O54" i="11"/>
  <c r="N54" i="11"/>
  <c r="M54" i="11"/>
  <c r="L54" i="11"/>
  <c r="K54" i="11"/>
  <c r="J54" i="11"/>
  <c r="I54" i="11"/>
  <c r="S54" i="11" s="1"/>
  <c r="H54" i="11"/>
  <c r="R54" i="11" s="1"/>
  <c r="G54" i="11"/>
  <c r="F54" i="11"/>
  <c r="C54" i="11"/>
  <c r="B54" i="11"/>
  <c r="S53" i="11"/>
  <c r="R53" i="11"/>
  <c r="Q53" i="11"/>
  <c r="P53" i="11"/>
  <c r="E53" i="11"/>
  <c r="U52" i="11"/>
  <c r="S52" i="11"/>
  <c r="R52" i="11"/>
  <c r="Q52" i="11"/>
  <c r="P52" i="11"/>
  <c r="E52" i="11"/>
  <c r="T52" i="11" s="1"/>
  <c r="T51" i="11"/>
  <c r="S51" i="11"/>
  <c r="R51" i="11"/>
  <c r="Q51" i="11"/>
  <c r="P51" i="11"/>
  <c r="E51" i="11"/>
  <c r="U51" i="11" s="1"/>
  <c r="S50" i="11"/>
  <c r="R50" i="11"/>
  <c r="Q50" i="11"/>
  <c r="P50" i="11"/>
  <c r="E50" i="11"/>
  <c r="S49" i="11"/>
  <c r="R49" i="11"/>
  <c r="Q49" i="11"/>
  <c r="P49" i="11"/>
  <c r="E49" i="11"/>
  <c r="U48" i="11"/>
  <c r="S48" i="11"/>
  <c r="R48" i="11"/>
  <c r="Q48" i="11"/>
  <c r="P48" i="11"/>
  <c r="E48" i="11"/>
  <c r="T48" i="11" s="1"/>
  <c r="S47" i="11"/>
  <c r="R47" i="11"/>
  <c r="Q47" i="11"/>
  <c r="P47" i="11"/>
  <c r="E47" i="11"/>
  <c r="S46" i="11"/>
  <c r="R46" i="11"/>
  <c r="Q46" i="11"/>
  <c r="P46" i="11"/>
  <c r="E46" i="11"/>
  <c r="S45" i="11"/>
  <c r="R45" i="11"/>
  <c r="Q45" i="11"/>
  <c r="P45" i="11"/>
  <c r="E45" i="11"/>
  <c r="U44" i="11"/>
  <c r="S44" i="11"/>
  <c r="R44" i="11"/>
  <c r="Q44" i="11"/>
  <c r="P44" i="11"/>
  <c r="E44" i="11"/>
  <c r="T44" i="11" s="1"/>
  <c r="S43" i="11"/>
  <c r="R43" i="11"/>
  <c r="Q43" i="11"/>
  <c r="P43" i="11"/>
  <c r="E43" i="11"/>
  <c r="O41" i="11"/>
  <c r="N41" i="11"/>
  <c r="M41" i="11"/>
  <c r="L41" i="11"/>
  <c r="K41" i="11"/>
  <c r="S41" i="11" s="1"/>
  <c r="J41" i="11"/>
  <c r="I41" i="11"/>
  <c r="H41" i="11"/>
  <c r="R41" i="11" s="1"/>
  <c r="G41" i="11"/>
  <c r="F41" i="11"/>
  <c r="C41" i="11"/>
  <c r="B41" i="11"/>
  <c r="E41" i="11" s="1"/>
  <c r="S40" i="11"/>
  <c r="R40" i="11"/>
  <c r="Q40" i="11"/>
  <c r="P40" i="11"/>
  <c r="E40" i="11"/>
  <c r="U40" i="11" s="1"/>
  <c r="S39" i="11"/>
  <c r="R39" i="11"/>
  <c r="Q39" i="11"/>
  <c r="P39" i="11"/>
  <c r="E39" i="11"/>
  <c r="T39" i="11" s="1"/>
  <c r="T38" i="11"/>
  <c r="S38" i="11"/>
  <c r="R38" i="11"/>
  <c r="Q38" i="11"/>
  <c r="P38" i="11"/>
  <c r="E38" i="11"/>
  <c r="U38" i="11" s="1"/>
  <c r="S37" i="11"/>
  <c r="R37" i="11"/>
  <c r="Q37" i="11"/>
  <c r="P37" i="11"/>
  <c r="E37" i="11"/>
  <c r="S36" i="11"/>
  <c r="R36" i="11"/>
  <c r="Q36" i="11"/>
  <c r="P36" i="11"/>
  <c r="E36" i="11"/>
  <c r="U36" i="11" s="1"/>
  <c r="O34" i="11"/>
  <c r="N34" i="11"/>
  <c r="M34" i="11"/>
  <c r="L34" i="11"/>
  <c r="K34" i="11"/>
  <c r="J34" i="11"/>
  <c r="I34" i="11"/>
  <c r="S34" i="11" s="1"/>
  <c r="H34" i="11"/>
  <c r="R34" i="11" s="1"/>
  <c r="G34" i="11"/>
  <c r="F34" i="11"/>
  <c r="E34" i="11"/>
  <c r="C34" i="11"/>
  <c r="B34" i="11"/>
  <c r="S33" i="11"/>
  <c r="R33" i="11"/>
  <c r="Q33" i="11"/>
  <c r="P33" i="11"/>
  <c r="E33" i="11"/>
  <c r="O31" i="11"/>
  <c r="N31" i="11"/>
  <c r="M31" i="11"/>
  <c r="L31" i="11"/>
  <c r="K31" i="11"/>
  <c r="J31" i="11"/>
  <c r="I31" i="11"/>
  <c r="S31" i="11" s="1"/>
  <c r="H31" i="11"/>
  <c r="R31" i="11" s="1"/>
  <c r="G31" i="11"/>
  <c r="F31" i="11"/>
  <c r="C31" i="11"/>
  <c r="B31" i="11"/>
  <c r="E31" i="11" s="1"/>
  <c r="S30" i="11"/>
  <c r="R30" i="11"/>
  <c r="Q30" i="11"/>
  <c r="P30" i="11"/>
  <c r="E30" i="11"/>
  <c r="U30" i="11" s="1"/>
  <c r="S29" i="11"/>
  <c r="R29" i="11"/>
  <c r="Q29" i="11"/>
  <c r="P29" i="11"/>
  <c r="E29" i="11"/>
  <c r="T28" i="11"/>
  <c r="S28" i="11"/>
  <c r="R28" i="11"/>
  <c r="Q28" i="11"/>
  <c r="P28" i="11"/>
  <c r="E28" i="11"/>
  <c r="U28" i="11" s="1"/>
  <c r="S27" i="11"/>
  <c r="R27" i="11"/>
  <c r="Q27" i="11"/>
  <c r="P27" i="11"/>
  <c r="E27" i="11"/>
  <c r="T27" i="11" s="1"/>
  <c r="O25" i="11"/>
  <c r="N25" i="11"/>
  <c r="M25" i="11"/>
  <c r="L25" i="11"/>
  <c r="K25" i="11"/>
  <c r="J25" i="11"/>
  <c r="I25" i="11"/>
  <c r="S25" i="11" s="1"/>
  <c r="H25" i="11"/>
  <c r="R25" i="11" s="1"/>
  <c r="G25" i="11"/>
  <c r="F25" i="11"/>
  <c r="C25" i="11"/>
  <c r="B25" i="11"/>
  <c r="S24" i="11"/>
  <c r="R24" i="11"/>
  <c r="Q24" i="11"/>
  <c r="P24" i="11"/>
  <c r="E24" i="11"/>
  <c r="S23" i="11"/>
  <c r="R23" i="11"/>
  <c r="Q23" i="11"/>
  <c r="P23" i="11"/>
  <c r="E23" i="11"/>
  <c r="U23" i="11" s="1"/>
  <c r="S22" i="11"/>
  <c r="R22" i="11"/>
  <c r="Q22" i="11"/>
  <c r="P22" i="11"/>
  <c r="E22" i="11"/>
  <c r="U22" i="11" s="1"/>
  <c r="S21" i="11"/>
  <c r="R21" i="11"/>
  <c r="Q21" i="11"/>
  <c r="P21" i="11"/>
  <c r="E21" i="11"/>
  <c r="S20" i="11"/>
  <c r="R20" i="11"/>
  <c r="Q20" i="11"/>
  <c r="P20" i="11"/>
  <c r="E20" i="11"/>
  <c r="U20" i="11" s="1"/>
  <c r="S19" i="11"/>
  <c r="R19" i="11"/>
  <c r="Q19" i="11"/>
  <c r="P19" i="11"/>
  <c r="E19" i="11"/>
  <c r="S18" i="11"/>
  <c r="R18" i="11"/>
  <c r="Q18" i="11"/>
  <c r="P18" i="11"/>
  <c r="E18" i="11"/>
  <c r="O16" i="11"/>
  <c r="N16" i="11"/>
  <c r="M16" i="11"/>
  <c r="L16" i="11"/>
  <c r="K16" i="11"/>
  <c r="S16" i="11" s="1"/>
  <c r="J16" i="11"/>
  <c r="I16" i="11"/>
  <c r="H16" i="11"/>
  <c r="G16" i="11"/>
  <c r="F16" i="11"/>
  <c r="C16" i="11"/>
  <c r="B16" i="11"/>
  <c r="E16" i="11" s="1"/>
  <c r="S15" i="11"/>
  <c r="R15" i="11"/>
  <c r="Q15" i="11"/>
  <c r="P15" i="11"/>
  <c r="E15" i="11"/>
  <c r="S14" i="11"/>
  <c r="R14" i="11"/>
  <c r="Q14" i="11"/>
  <c r="P14" i="11"/>
  <c r="E14" i="11"/>
  <c r="T14" i="11" s="1"/>
  <c r="U13" i="11"/>
  <c r="S13" i="11"/>
  <c r="R13" i="11"/>
  <c r="Q13" i="11"/>
  <c r="P13" i="11"/>
  <c r="E13" i="11"/>
  <c r="T13" i="11" s="1"/>
  <c r="S12" i="11"/>
  <c r="R12" i="11"/>
  <c r="Q12" i="11"/>
  <c r="P12" i="11"/>
  <c r="E12" i="11"/>
  <c r="U12" i="11" s="1"/>
  <c r="U11" i="11"/>
  <c r="S11" i="11"/>
  <c r="R11" i="11"/>
  <c r="Q11" i="11"/>
  <c r="P11" i="11"/>
  <c r="E11" i="11"/>
  <c r="T11" i="11" s="1"/>
  <c r="S10" i="11"/>
  <c r="R10" i="11"/>
  <c r="Q10" i="11"/>
  <c r="P10" i="11"/>
  <c r="E10" i="11"/>
  <c r="S9" i="11"/>
  <c r="R9" i="11"/>
  <c r="Q9" i="11"/>
  <c r="P9" i="11"/>
  <c r="E9" i="11"/>
  <c r="U9" i="11" s="1"/>
  <c r="S96" i="10"/>
  <c r="R96" i="10"/>
  <c r="Q96" i="10"/>
  <c r="P96" i="10"/>
  <c r="E96" i="10"/>
  <c r="S95" i="10"/>
  <c r="R95" i="10"/>
  <c r="Q95" i="10"/>
  <c r="P95" i="10"/>
  <c r="E95" i="10"/>
  <c r="U94" i="10"/>
  <c r="S94" i="10"/>
  <c r="R94" i="10"/>
  <c r="Q94" i="10"/>
  <c r="P94" i="10"/>
  <c r="E94" i="10"/>
  <c r="T94" i="10" s="1"/>
  <c r="S93" i="10"/>
  <c r="R93" i="10"/>
  <c r="Q93" i="10"/>
  <c r="P93" i="10"/>
  <c r="E93" i="10"/>
  <c r="T93" i="10" s="1"/>
  <c r="S92" i="10"/>
  <c r="R92" i="10"/>
  <c r="Q92" i="10"/>
  <c r="P92" i="10"/>
  <c r="E92" i="10"/>
  <c r="U92" i="10" s="1"/>
  <c r="S91" i="10"/>
  <c r="R91" i="10"/>
  <c r="Q91" i="10"/>
  <c r="U91" i="10" s="1"/>
  <c r="P91" i="10"/>
  <c r="T91" i="10" s="1"/>
  <c r="E91" i="10"/>
  <c r="S90" i="10"/>
  <c r="R90" i="10"/>
  <c r="Q90" i="10"/>
  <c r="P90" i="10"/>
  <c r="E90" i="10"/>
  <c r="S89" i="10"/>
  <c r="R89" i="10"/>
  <c r="Q89" i="10"/>
  <c r="P89" i="10"/>
  <c r="E89" i="10"/>
  <c r="U89" i="10" s="1"/>
  <c r="S88" i="10"/>
  <c r="R88" i="10"/>
  <c r="Q88" i="10"/>
  <c r="P88" i="10"/>
  <c r="E88" i="10"/>
  <c r="S86" i="10"/>
  <c r="R86" i="10"/>
  <c r="Q86" i="10"/>
  <c r="P86" i="10"/>
  <c r="E86" i="10"/>
  <c r="S74" i="10"/>
  <c r="O74" i="10"/>
  <c r="N74" i="10"/>
  <c r="M74" i="10"/>
  <c r="L74" i="10"/>
  <c r="K74" i="10"/>
  <c r="J74" i="10"/>
  <c r="I74" i="10"/>
  <c r="H74" i="10"/>
  <c r="G74" i="10"/>
  <c r="F74" i="10"/>
  <c r="C74" i="10"/>
  <c r="B74" i="10"/>
  <c r="O73" i="10"/>
  <c r="N73" i="10"/>
  <c r="M73" i="10"/>
  <c r="L73" i="10"/>
  <c r="K73" i="10"/>
  <c r="J73" i="10"/>
  <c r="I73" i="10"/>
  <c r="S73" i="10" s="1"/>
  <c r="H73" i="10"/>
  <c r="R73" i="10" s="1"/>
  <c r="G73" i="10"/>
  <c r="F73" i="10"/>
  <c r="C73" i="10"/>
  <c r="E73" i="10" s="1"/>
  <c r="B73" i="10"/>
  <c r="O72" i="10"/>
  <c r="N72" i="10"/>
  <c r="M72" i="10"/>
  <c r="L72" i="10"/>
  <c r="K72" i="10"/>
  <c r="J72" i="10"/>
  <c r="I72" i="10"/>
  <c r="S72" i="10" s="1"/>
  <c r="H72" i="10"/>
  <c r="G72" i="10"/>
  <c r="F72" i="10"/>
  <c r="E72" i="10"/>
  <c r="C72" i="10"/>
  <c r="B72" i="10"/>
  <c r="S71" i="10"/>
  <c r="R71" i="10"/>
  <c r="Q71" i="10"/>
  <c r="P71" i="10"/>
  <c r="E71" i="10"/>
  <c r="U71" i="10" s="1"/>
  <c r="S70" i="10"/>
  <c r="R70" i="10"/>
  <c r="Q70" i="10"/>
  <c r="P70" i="10"/>
  <c r="E70" i="10"/>
  <c r="O68" i="10"/>
  <c r="N68" i="10"/>
  <c r="M68" i="10"/>
  <c r="L68" i="10"/>
  <c r="K68" i="10"/>
  <c r="J68" i="10"/>
  <c r="I68" i="10"/>
  <c r="S68" i="10" s="1"/>
  <c r="H68" i="10"/>
  <c r="G68" i="10"/>
  <c r="F68" i="10"/>
  <c r="C68" i="10"/>
  <c r="B68" i="10"/>
  <c r="O67" i="10"/>
  <c r="N67" i="10"/>
  <c r="M67" i="10"/>
  <c r="L67" i="10"/>
  <c r="K67" i="10"/>
  <c r="J67" i="10"/>
  <c r="I67" i="10"/>
  <c r="S67" i="10" s="1"/>
  <c r="H67" i="10"/>
  <c r="R67" i="10" s="1"/>
  <c r="G67" i="10"/>
  <c r="F67" i="10"/>
  <c r="E67" i="10"/>
  <c r="C67" i="10"/>
  <c r="B67" i="10"/>
  <c r="S66" i="10"/>
  <c r="R66" i="10"/>
  <c r="Q66" i="10"/>
  <c r="P66" i="10"/>
  <c r="E66" i="10"/>
  <c r="U66" i="10" s="1"/>
  <c r="S65" i="10"/>
  <c r="R65" i="10"/>
  <c r="Q65" i="10"/>
  <c r="P65" i="10"/>
  <c r="E65" i="10"/>
  <c r="S64" i="10"/>
  <c r="R64" i="10"/>
  <c r="Q64" i="10"/>
  <c r="P64" i="10"/>
  <c r="E64" i="10"/>
  <c r="S63" i="10"/>
  <c r="R63" i="10"/>
  <c r="Q63" i="10"/>
  <c r="P63" i="10"/>
  <c r="E63" i="10"/>
  <c r="S62" i="10"/>
  <c r="R62" i="10"/>
  <c r="Q62" i="10"/>
  <c r="P62" i="10"/>
  <c r="E62" i="10"/>
  <c r="O60" i="10"/>
  <c r="N60" i="10"/>
  <c r="M60" i="10"/>
  <c r="L60" i="10"/>
  <c r="K60" i="10"/>
  <c r="J60" i="10"/>
  <c r="I60" i="10"/>
  <c r="S60" i="10" s="1"/>
  <c r="H60" i="10"/>
  <c r="R60" i="10" s="1"/>
  <c r="C60" i="10"/>
  <c r="B60" i="10"/>
  <c r="E60" i="10" s="1"/>
  <c r="U59" i="10"/>
  <c r="S59" i="10"/>
  <c r="R59" i="10"/>
  <c r="Q59" i="10"/>
  <c r="P59" i="10"/>
  <c r="E59" i="10"/>
  <c r="T59" i="10" s="1"/>
  <c r="T58" i="10"/>
  <c r="S58" i="10"/>
  <c r="R58" i="10"/>
  <c r="Q58" i="10"/>
  <c r="P58" i="10"/>
  <c r="E58" i="10"/>
  <c r="U58" i="10" s="1"/>
  <c r="S57" i="10"/>
  <c r="R57" i="10"/>
  <c r="Q57" i="10"/>
  <c r="P57" i="10"/>
  <c r="E57" i="10"/>
  <c r="U57" i="10" s="1"/>
  <c r="S56" i="10"/>
  <c r="R56" i="10"/>
  <c r="Q56" i="10"/>
  <c r="P56" i="10"/>
  <c r="E56" i="10"/>
  <c r="S54" i="10"/>
  <c r="O54" i="10"/>
  <c r="N54" i="10"/>
  <c r="M54" i="10"/>
  <c r="L54" i="10"/>
  <c r="K54" i="10"/>
  <c r="J54" i="10"/>
  <c r="I54" i="10"/>
  <c r="H54" i="10"/>
  <c r="G54" i="10"/>
  <c r="F54" i="10"/>
  <c r="C54" i="10"/>
  <c r="B54" i="10"/>
  <c r="E54" i="10" s="1"/>
  <c r="S53" i="10"/>
  <c r="R53" i="10"/>
  <c r="Q53" i="10"/>
  <c r="P53" i="10"/>
  <c r="E53" i="10"/>
  <c r="S52" i="10"/>
  <c r="R52" i="10"/>
  <c r="Q52" i="10"/>
  <c r="P52" i="10"/>
  <c r="E52" i="10"/>
  <c r="U51" i="10"/>
  <c r="S51" i="10"/>
  <c r="R51" i="10"/>
  <c r="Q51" i="10"/>
  <c r="P51" i="10"/>
  <c r="E51" i="10"/>
  <c r="T51" i="10" s="1"/>
  <c r="S50" i="10"/>
  <c r="R50" i="10"/>
  <c r="Q50" i="10"/>
  <c r="P50" i="10"/>
  <c r="E50" i="10"/>
  <c r="T50" i="10" s="1"/>
  <c r="T49" i="10"/>
  <c r="S49" i="10"/>
  <c r="R49" i="10"/>
  <c r="Q49" i="10"/>
  <c r="P49" i="10"/>
  <c r="E49" i="10"/>
  <c r="U49" i="10" s="1"/>
  <c r="S48" i="10"/>
  <c r="R48" i="10"/>
  <c r="Q48" i="10"/>
  <c r="P48" i="10"/>
  <c r="E48" i="10"/>
  <c r="T47" i="10"/>
  <c r="S47" i="10"/>
  <c r="R47" i="10"/>
  <c r="Q47" i="10"/>
  <c r="P47" i="10"/>
  <c r="E47" i="10"/>
  <c r="U47" i="10" s="1"/>
  <c r="S46" i="10"/>
  <c r="R46" i="10"/>
  <c r="Q46" i="10"/>
  <c r="P46" i="10"/>
  <c r="E46" i="10"/>
  <c r="U46" i="10" s="1"/>
  <c r="S45" i="10"/>
  <c r="R45" i="10"/>
  <c r="Q45" i="10"/>
  <c r="P45" i="10"/>
  <c r="E45" i="10"/>
  <c r="S44" i="10"/>
  <c r="R44" i="10"/>
  <c r="Q44" i="10"/>
  <c r="P44" i="10"/>
  <c r="E44" i="10"/>
  <c r="S43" i="10"/>
  <c r="R43" i="10"/>
  <c r="Q43" i="10"/>
  <c r="P43" i="10"/>
  <c r="E43" i="10"/>
  <c r="T43" i="10" s="1"/>
  <c r="O41" i="10"/>
  <c r="N41" i="10"/>
  <c r="M41" i="10"/>
  <c r="L41" i="10"/>
  <c r="K41" i="10"/>
  <c r="J41" i="10"/>
  <c r="I41" i="10"/>
  <c r="S41" i="10" s="1"/>
  <c r="H41" i="10"/>
  <c r="G41" i="10"/>
  <c r="F41" i="10"/>
  <c r="E41" i="10"/>
  <c r="C41" i="10"/>
  <c r="B41" i="10"/>
  <c r="S40" i="10"/>
  <c r="R40" i="10"/>
  <c r="Q40" i="10"/>
  <c r="P40" i="10"/>
  <c r="E40" i="10"/>
  <c r="U39" i="10"/>
  <c r="S39" i="10"/>
  <c r="R39" i="10"/>
  <c r="Q39" i="10"/>
  <c r="P39" i="10"/>
  <c r="E39" i="10"/>
  <c r="T39" i="10" s="1"/>
  <c r="U38" i="10"/>
  <c r="T38" i="10"/>
  <c r="S38" i="10"/>
  <c r="R38" i="10"/>
  <c r="Q38" i="10"/>
  <c r="P38" i="10"/>
  <c r="E38" i="10"/>
  <c r="T37" i="10"/>
  <c r="S37" i="10"/>
  <c r="R37" i="10"/>
  <c r="Q37" i="10"/>
  <c r="P37" i="10"/>
  <c r="E37" i="10"/>
  <c r="U37" i="10" s="1"/>
  <c r="S36" i="10"/>
  <c r="R36" i="10"/>
  <c r="Q36" i="10"/>
  <c r="P36" i="10"/>
  <c r="E36" i="10"/>
  <c r="U36" i="10" s="1"/>
  <c r="O34" i="10"/>
  <c r="N34" i="10"/>
  <c r="M34" i="10"/>
  <c r="L34" i="10"/>
  <c r="K34" i="10"/>
  <c r="J34" i="10"/>
  <c r="I34" i="10"/>
  <c r="S34" i="10" s="1"/>
  <c r="H34" i="10"/>
  <c r="G34" i="10"/>
  <c r="F34" i="10"/>
  <c r="C34" i="10"/>
  <c r="B34" i="10"/>
  <c r="T33" i="10"/>
  <c r="S33" i="10"/>
  <c r="R33" i="10"/>
  <c r="Q33" i="10"/>
  <c r="P33" i="10"/>
  <c r="E33" i="10"/>
  <c r="U33" i="10" s="1"/>
  <c r="O31" i="10"/>
  <c r="N31" i="10"/>
  <c r="M31" i="10"/>
  <c r="L31" i="10"/>
  <c r="K31" i="10"/>
  <c r="J31" i="10"/>
  <c r="I31" i="10"/>
  <c r="H31" i="10"/>
  <c r="R31" i="10" s="1"/>
  <c r="G31" i="10"/>
  <c r="F31" i="10"/>
  <c r="C31" i="10"/>
  <c r="E31" i="10" s="1"/>
  <c r="B31" i="10"/>
  <c r="S30" i="10"/>
  <c r="R30" i="10"/>
  <c r="Q30" i="10"/>
  <c r="P30" i="10"/>
  <c r="E30" i="10"/>
  <c r="S29" i="10"/>
  <c r="R29" i="10"/>
  <c r="Q29" i="10"/>
  <c r="P29" i="10"/>
  <c r="E29" i="10"/>
  <c r="U29" i="10" s="1"/>
  <c r="S28" i="10"/>
  <c r="R28" i="10"/>
  <c r="Q28" i="10"/>
  <c r="P28" i="10"/>
  <c r="E28" i="10"/>
  <c r="T28" i="10" s="1"/>
  <c r="S27" i="10"/>
  <c r="R27" i="10"/>
  <c r="Q27" i="10"/>
  <c r="P27" i="10"/>
  <c r="E27" i="10"/>
  <c r="U27" i="10" s="1"/>
  <c r="O25" i="10"/>
  <c r="N25" i="10"/>
  <c r="M25" i="10"/>
  <c r="L25" i="10"/>
  <c r="K25" i="10"/>
  <c r="J25" i="10"/>
  <c r="I25" i="10"/>
  <c r="S25" i="10" s="1"/>
  <c r="H25" i="10"/>
  <c r="R25" i="10" s="1"/>
  <c r="G25" i="10"/>
  <c r="F25" i="10"/>
  <c r="C25" i="10"/>
  <c r="B25" i="10"/>
  <c r="E25" i="10" s="1"/>
  <c r="T24" i="10"/>
  <c r="S24" i="10"/>
  <c r="R24" i="10"/>
  <c r="Q24" i="10"/>
  <c r="P24" i="10"/>
  <c r="E24" i="10"/>
  <c r="U24" i="10" s="1"/>
  <c r="S23" i="10"/>
  <c r="R23" i="10"/>
  <c r="Q23" i="10"/>
  <c r="P23" i="10"/>
  <c r="E23" i="10"/>
  <c r="U22" i="10"/>
  <c r="S22" i="10"/>
  <c r="R22" i="10"/>
  <c r="Q22" i="10"/>
  <c r="P22" i="10"/>
  <c r="E22" i="10"/>
  <c r="T22" i="10" s="1"/>
  <c r="T21" i="10"/>
  <c r="S21" i="10"/>
  <c r="R21" i="10"/>
  <c r="Q21" i="10"/>
  <c r="P21" i="10"/>
  <c r="E21" i="10"/>
  <c r="U21" i="10" s="1"/>
  <c r="T20" i="10"/>
  <c r="S20" i="10"/>
  <c r="R20" i="10"/>
  <c r="Q20" i="10"/>
  <c r="P20" i="10"/>
  <c r="E20" i="10"/>
  <c r="U20" i="10" s="1"/>
  <c r="S19" i="10"/>
  <c r="R19" i="10"/>
  <c r="Q19" i="10"/>
  <c r="P19" i="10"/>
  <c r="E19" i="10"/>
  <c r="S18" i="10"/>
  <c r="R18" i="10"/>
  <c r="Q18" i="10"/>
  <c r="P18" i="10"/>
  <c r="E18" i="10"/>
  <c r="U18" i="10" s="1"/>
  <c r="O16" i="10"/>
  <c r="N16" i="10"/>
  <c r="M16" i="10"/>
  <c r="L16" i="10"/>
  <c r="K16" i="10"/>
  <c r="J16" i="10"/>
  <c r="I16" i="10"/>
  <c r="S16" i="10" s="1"/>
  <c r="H16" i="10"/>
  <c r="R16" i="10" s="1"/>
  <c r="G16" i="10"/>
  <c r="F16" i="10"/>
  <c r="C16" i="10"/>
  <c r="B16" i="10"/>
  <c r="E16" i="10" s="1"/>
  <c r="S15" i="10"/>
  <c r="R15" i="10"/>
  <c r="Q15" i="10"/>
  <c r="P15" i="10"/>
  <c r="E15" i="10"/>
  <c r="U15" i="10" s="1"/>
  <c r="U14" i="10"/>
  <c r="S14" i="10"/>
  <c r="R14" i="10"/>
  <c r="Q14" i="10"/>
  <c r="P14" i="10"/>
  <c r="E14" i="10"/>
  <c r="T14" i="10" s="1"/>
  <c r="T13" i="10"/>
  <c r="S13" i="10"/>
  <c r="R13" i="10"/>
  <c r="Q13" i="10"/>
  <c r="P13" i="10"/>
  <c r="E13" i="10"/>
  <c r="U13" i="10" s="1"/>
  <c r="U12" i="10"/>
  <c r="S12" i="10"/>
  <c r="R12" i="10"/>
  <c r="Q12" i="10"/>
  <c r="P12" i="10"/>
  <c r="E12" i="10"/>
  <c r="T12" i="10" s="1"/>
  <c r="S11" i="10"/>
  <c r="R11" i="10"/>
  <c r="Q11" i="10"/>
  <c r="P11" i="10"/>
  <c r="E11" i="10"/>
  <c r="T10" i="10"/>
  <c r="S10" i="10"/>
  <c r="R10" i="10"/>
  <c r="Q10" i="10"/>
  <c r="P10" i="10"/>
  <c r="E10" i="10"/>
  <c r="T9" i="10"/>
  <c r="S9" i="10"/>
  <c r="R9" i="10"/>
  <c r="Q9" i="10"/>
  <c r="P9" i="10"/>
  <c r="E9" i="10"/>
  <c r="U9" i="10" s="1"/>
  <c r="S96" i="9"/>
  <c r="R96" i="9"/>
  <c r="Q96" i="9"/>
  <c r="P96" i="9"/>
  <c r="E96" i="9"/>
  <c r="U96" i="9" s="1"/>
  <c r="S95" i="9"/>
  <c r="R95" i="9"/>
  <c r="Q95" i="9"/>
  <c r="P95" i="9"/>
  <c r="E95" i="9"/>
  <c r="U95" i="9" s="1"/>
  <c r="S94" i="9"/>
  <c r="R94" i="9"/>
  <c r="Q94" i="9"/>
  <c r="P94" i="9"/>
  <c r="E94" i="9"/>
  <c r="S93" i="9"/>
  <c r="R93" i="9"/>
  <c r="Q93" i="9"/>
  <c r="P93" i="9"/>
  <c r="E93" i="9"/>
  <c r="U93" i="9" s="1"/>
  <c r="S92" i="9"/>
  <c r="R92" i="9"/>
  <c r="Q92" i="9"/>
  <c r="P92" i="9"/>
  <c r="E92" i="9"/>
  <c r="S91" i="9"/>
  <c r="R91" i="9"/>
  <c r="Q91" i="9"/>
  <c r="P91" i="9"/>
  <c r="E91" i="9"/>
  <c r="U90" i="9"/>
  <c r="S90" i="9"/>
  <c r="R90" i="9"/>
  <c r="Q90" i="9"/>
  <c r="P90" i="9"/>
  <c r="E90" i="9"/>
  <c r="T90" i="9" s="1"/>
  <c r="U89" i="9"/>
  <c r="T89" i="9"/>
  <c r="S89" i="9"/>
  <c r="R89" i="9"/>
  <c r="Q89" i="9"/>
  <c r="P89" i="9"/>
  <c r="E89" i="9"/>
  <c r="S88" i="9"/>
  <c r="R88" i="9"/>
  <c r="Q88" i="9"/>
  <c r="P88" i="9"/>
  <c r="E88" i="9"/>
  <c r="T88" i="9" s="1"/>
  <c r="S86" i="9"/>
  <c r="R86" i="9"/>
  <c r="Q86" i="9"/>
  <c r="P86" i="9"/>
  <c r="E86" i="9"/>
  <c r="U86" i="9" s="1"/>
  <c r="O74" i="9"/>
  <c r="N74" i="9"/>
  <c r="M74" i="9"/>
  <c r="L74" i="9"/>
  <c r="K74" i="9"/>
  <c r="J74" i="9"/>
  <c r="I74" i="9"/>
  <c r="S74" i="9" s="1"/>
  <c r="H74" i="9"/>
  <c r="G74" i="9"/>
  <c r="F74" i="9"/>
  <c r="C74" i="9"/>
  <c r="B74" i="9"/>
  <c r="O73" i="9"/>
  <c r="N73" i="9"/>
  <c r="M73" i="9"/>
  <c r="L73" i="9"/>
  <c r="K73" i="9"/>
  <c r="J73" i="9"/>
  <c r="I73" i="9"/>
  <c r="S73" i="9" s="1"/>
  <c r="H73" i="9"/>
  <c r="R73" i="9" s="1"/>
  <c r="G73" i="9"/>
  <c r="F73" i="9"/>
  <c r="C73" i="9"/>
  <c r="E73" i="9" s="1"/>
  <c r="B73" i="9"/>
  <c r="O72" i="9"/>
  <c r="N72" i="9"/>
  <c r="M72" i="9"/>
  <c r="L72" i="9"/>
  <c r="K72" i="9"/>
  <c r="J72" i="9"/>
  <c r="I72" i="9"/>
  <c r="S72" i="9" s="1"/>
  <c r="H72" i="9"/>
  <c r="R72" i="9" s="1"/>
  <c r="G72" i="9"/>
  <c r="F72" i="9"/>
  <c r="C72" i="9"/>
  <c r="B72" i="9"/>
  <c r="E72" i="9" s="1"/>
  <c r="U71" i="9"/>
  <c r="T71" i="9"/>
  <c r="S71" i="9"/>
  <c r="R71" i="9"/>
  <c r="Q71" i="9"/>
  <c r="P71" i="9"/>
  <c r="E71" i="9"/>
  <c r="S70" i="9"/>
  <c r="R70" i="9"/>
  <c r="Q70" i="9"/>
  <c r="P70" i="9"/>
  <c r="E70" i="9"/>
  <c r="T70" i="9" s="1"/>
  <c r="O68" i="9"/>
  <c r="N68" i="9"/>
  <c r="M68" i="9"/>
  <c r="L68" i="9"/>
  <c r="K68" i="9"/>
  <c r="J68" i="9"/>
  <c r="I68" i="9"/>
  <c r="H68" i="9"/>
  <c r="G68" i="9"/>
  <c r="F68" i="9"/>
  <c r="C68" i="9"/>
  <c r="B68" i="9"/>
  <c r="O67" i="9"/>
  <c r="N67" i="9"/>
  <c r="M67" i="9"/>
  <c r="L67" i="9"/>
  <c r="K67" i="9"/>
  <c r="J67" i="9"/>
  <c r="I67" i="9"/>
  <c r="S67" i="9" s="1"/>
  <c r="H67" i="9"/>
  <c r="P67" i="9" s="1"/>
  <c r="G67" i="9"/>
  <c r="F67" i="9"/>
  <c r="C67" i="9"/>
  <c r="E67" i="9" s="1"/>
  <c r="B67" i="9"/>
  <c r="T66" i="9"/>
  <c r="S66" i="9"/>
  <c r="R66" i="9"/>
  <c r="Q66" i="9"/>
  <c r="P66" i="9"/>
  <c r="E66" i="9"/>
  <c r="U66" i="9" s="1"/>
  <c r="S65" i="9"/>
  <c r="R65" i="9"/>
  <c r="Q65" i="9"/>
  <c r="P65" i="9"/>
  <c r="E65" i="9"/>
  <c r="U65" i="9" s="1"/>
  <c r="S64" i="9"/>
  <c r="R64" i="9"/>
  <c r="Q64" i="9"/>
  <c r="P64" i="9"/>
  <c r="E64" i="9"/>
  <c r="U64" i="9" s="1"/>
  <c r="S63" i="9"/>
  <c r="R63" i="9"/>
  <c r="Q63" i="9"/>
  <c r="P63" i="9"/>
  <c r="E63" i="9"/>
  <c r="S62" i="9"/>
  <c r="R62" i="9"/>
  <c r="Q62" i="9"/>
  <c r="P62" i="9"/>
  <c r="E62" i="9"/>
  <c r="T62" i="9" s="1"/>
  <c r="O60" i="9"/>
  <c r="N60" i="9"/>
  <c r="M60" i="9"/>
  <c r="L60" i="9"/>
  <c r="K60" i="9"/>
  <c r="J60" i="9"/>
  <c r="I60" i="9"/>
  <c r="S60" i="9" s="1"/>
  <c r="H60" i="9"/>
  <c r="C60" i="9"/>
  <c r="B60" i="9"/>
  <c r="S59" i="9"/>
  <c r="R59" i="9"/>
  <c r="Q59" i="9"/>
  <c r="P59" i="9"/>
  <c r="E59" i="9"/>
  <c r="T59" i="9" s="1"/>
  <c r="S58" i="9"/>
  <c r="R58" i="9"/>
  <c r="Q58" i="9"/>
  <c r="P58" i="9"/>
  <c r="E58" i="9"/>
  <c r="U58" i="9" s="1"/>
  <c r="S57" i="9"/>
  <c r="R57" i="9"/>
  <c r="Q57" i="9"/>
  <c r="P57" i="9"/>
  <c r="E57" i="9"/>
  <c r="S56" i="9"/>
  <c r="R56" i="9"/>
  <c r="Q56" i="9"/>
  <c r="P56" i="9"/>
  <c r="E56" i="9"/>
  <c r="U56" i="9" s="1"/>
  <c r="O54" i="9"/>
  <c r="N54" i="9"/>
  <c r="M54" i="9"/>
  <c r="L54" i="9"/>
  <c r="K54" i="9"/>
  <c r="J54" i="9"/>
  <c r="I54" i="9"/>
  <c r="S54" i="9" s="1"/>
  <c r="H54" i="9"/>
  <c r="R54" i="9" s="1"/>
  <c r="G54" i="9"/>
  <c r="F54" i="9"/>
  <c r="C54" i="9"/>
  <c r="E54" i="9" s="1"/>
  <c r="B54" i="9"/>
  <c r="S53" i="9"/>
  <c r="R53" i="9"/>
  <c r="Q53" i="9"/>
  <c r="P53" i="9"/>
  <c r="E53" i="9"/>
  <c r="U53" i="9" s="1"/>
  <c r="S52" i="9"/>
  <c r="R52" i="9"/>
  <c r="Q52" i="9"/>
  <c r="P52" i="9"/>
  <c r="E52" i="9"/>
  <c r="U52" i="9" s="1"/>
  <c r="S51" i="9"/>
  <c r="R51" i="9"/>
  <c r="Q51" i="9"/>
  <c r="P51" i="9"/>
  <c r="E51" i="9"/>
  <c r="T51" i="9" s="1"/>
  <c r="S50" i="9"/>
  <c r="R50" i="9"/>
  <c r="Q50" i="9"/>
  <c r="P50" i="9"/>
  <c r="E50" i="9"/>
  <c r="S49" i="9"/>
  <c r="R49" i="9"/>
  <c r="Q49" i="9"/>
  <c r="P49" i="9"/>
  <c r="E49" i="9"/>
  <c r="S48" i="9"/>
  <c r="R48" i="9"/>
  <c r="Q48" i="9"/>
  <c r="P48" i="9"/>
  <c r="E48" i="9"/>
  <c r="S47" i="9"/>
  <c r="R47" i="9"/>
  <c r="Q47" i="9"/>
  <c r="P47" i="9"/>
  <c r="E47" i="9"/>
  <c r="S46" i="9"/>
  <c r="R46" i="9"/>
  <c r="Q46" i="9"/>
  <c r="P46" i="9"/>
  <c r="E46" i="9"/>
  <c r="S45" i="9"/>
  <c r="R45" i="9"/>
  <c r="Q45" i="9"/>
  <c r="P45" i="9"/>
  <c r="E45" i="9"/>
  <c r="U45" i="9" s="1"/>
  <c r="S44" i="9"/>
  <c r="R44" i="9"/>
  <c r="Q44" i="9"/>
  <c r="P44" i="9"/>
  <c r="E44" i="9"/>
  <c r="U44" i="9" s="1"/>
  <c r="S43" i="9"/>
  <c r="R43" i="9"/>
  <c r="Q43" i="9"/>
  <c r="P43" i="9"/>
  <c r="E43" i="9"/>
  <c r="O41" i="9"/>
  <c r="N41" i="9"/>
  <c r="M41" i="9"/>
  <c r="L41" i="9"/>
  <c r="K41" i="9"/>
  <c r="J41" i="9"/>
  <c r="I41" i="9"/>
  <c r="Q41" i="9" s="1"/>
  <c r="H41" i="9"/>
  <c r="G41" i="9"/>
  <c r="F41" i="9"/>
  <c r="C41" i="9"/>
  <c r="B41" i="9"/>
  <c r="E41" i="9" s="1"/>
  <c r="S40" i="9"/>
  <c r="R40" i="9"/>
  <c r="Q40" i="9"/>
  <c r="P40" i="9"/>
  <c r="E40" i="9"/>
  <c r="T40" i="9" s="1"/>
  <c r="S39" i="9"/>
  <c r="R39" i="9"/>
  <c r="Q39" i="9"/>
  <c r="P39" i="9"/>
  <c r="E39" i="9"/>
  <c r="U39" i="9" s="1"/>
  <c r="S38" i="9"/>
  <c r="R38" i="9"/>
  <c r="Q38" i="9"/>
  <c r="P38" i="9"/>
  <c r="E38" i="9"/>
  <c r="S37" i="9"/>
  <c r="R37" i="9"/>
  <c r="Q37" i="9"/>
  <c r="P37" i="9"/>
  <c r="E37" i="9"/>
  <c r="T36" i="9"/>
  <c r="S36" i="9"/>
  <c r="R36" i="9"/>
  <c r="Q36" i="9"/>
  <c r="P36" i="9"/>
  <c r="E36" i="9"/>
  <c r="U36" i="9" s="1"/>
  <c r="O34" i="9"/>
  <c r="N34" i="9"/>
  <c r="M34" i="9"/>
  <c r="L34" i="9"/>
  <c r="K34" i="9"/>
  <c r="J34" i="9"/>
  <c r="I34" i="9"/>
  <c r="S34" i="9" s="1"/>
  <c r="H34" i="9"/>
  <c r="G34" i="9"/>
  <c r="F34" i="9"/>
  <c r="C34" i="9"/>
  <c r="B34" i="9"/>
  <c r="S33" i="9"/>
  <c r="R33" i="9"/>
  <c r="Q33" i="9"/>
  <c r="P33" i="9"/>
  <c r="E33" i="9"/>
  <c r="O31" i="9"/>
  <c r="N31" i="9"/>
  <c r="M31" i="9"/>
  <c r="L31" i="9"/>
  <c r="K31" i="9"/>
  <c r="J31" i="9"/>
  <c r="R31" i="9" s="1"/>
  <c r="I31" i="9"/>
  <c r="H31" i="9"/>
  <c r="G31" i="9"/>
  <c r="F31" i="9"/>
  <c r="C31" i="9"/>
  <c r="B31" i="9"/>
  <c r="S30" i="9"/>
  <c r="R30" i="9"/>
  <c r="Q30" i="9"/>
  <c r="P30" i="9"/>
  <c r="E30" i="9"/>
  <c r="S29" i="9"/>
  <c r="R29" i="9"/>
  <c r="Q29" i="9"/>
  <c r="P29" i="9"/>
  <c r="E29" i="9"/>
  <c r="U29" i="9" s="1"/>
  <c r="S28" i="9"/>
  <c r="R28" i="9"/>
  <c r="Q28" i="9"/>
  <c r="P28" i="9"/>
  <c r="E28" i="9"/>
  <c r="S27" i="9"/>
  <c r="R27" i="9"/>
  <c r="Q27" i="9"/>
  <c r="P27" i="9"/>
  <c r="E27" i="9"/>
  <c r="U27" i="9" s="1"/>
  <c r="O25" i="9"/>
  <c r="N25" i="9"/>
  <c r="M25" i="9"/>
  <c r="L25" i="9"/>
  <c r="K25" i="9"/>
  <c r="J25" i="9"/>
  <c r="I25" i="9"/>
  <c r="S25" i="9" s="1"/>
  <c r="H25" i="9"/>
  <c r="R25" i="9" s="1"/>
  <c r="G25" i="9"/>
  <c r="F25" i="9"/>
  <c r="C25" i="9"/>
  <c r="E25" i="9" s="1"/>
  <c r="B25" i="9"/>
  <c r="S24" i="9"/>
  <c r="R24" i="9"/>
  <c r="Q24" i="9"/>
  <c r="P24" i="9"/>
  <c r="E24" i="9"/>
  <c r="S23" i="9"/>
  <c r="R23" i="9"/>
  <c r="Q23" i="9"/>
  <c r="P23" i="9"/>
  <c r="E23" i="9"/>
  <c r="T23" i="9" s="1"/>
  <c r="T22" i="9"/>
  <c r="S22" i="9"/>
  <c r="R22" i="9"/>
  <c r="Q22" i="9"/>
  <c r="P22" i="9"/>
  <c r="E22" i="9"/>
  <c r="U22" i="9" s="1"/>
  <c r="S21" i="9"/>
  <c r="R21" i="9"/>
  <c r="Q21" i="9"/>
  <c r="P21" i="9"/>
  <c r="E21" i="9"/>
  <c r="U20" i="9"/>
  <c r="S20" i="9"/>
  <c r="R20" i="9"/>
  <c r="Q20" i="9"/>
  <c r="P20" i="9"/>
  <c r="E20" i="9"/>
  <c r="T20" i="9" s="1"/>
  <c r="U19" i="9"/>
  <c r="S19" i="9"/>
  <c r="R19" i="9"/>
  <c r="Q19" i="9"/>
  <c r="P19" i="9"/>
  <c r="E19" i="9"/>
  <c r="T19" i="9" s="1"/>
  <c r="T18" i="9"/>
  <c r="S18" i="9"/>
  <c r="R18" i="9"/>
  <c r="Q18" i="9"/>
  <c r="P18" i="9"/>
  <c r="E18" i="9"/>
  <c r="U18" i="9" s="1"/>
  <c r="O16" i="9"/>
  <c r="N16" i="9"/>
  <c r="M16" i="9"/>
  <c r="L16" i="9"/>
  <c r="K16" i="9"/>
  <c r="J16" i="9"/>
  <c r="I16" i="9"/>
  <c r="H16" i="9"/>
  <c r="R16" i="9" s="1"/>
  <c r="G16" i="9"/>
  <c r="F16" i="9"/>
  <c r="C16" i="9"/>
  <c r="B16" i="9"/>
  <c r="E16" i="9" s="1"/>
  <c r="S15" i="9"/>
  <c r="R15" i="9"/>
  <c r="Q15" i="9"/>
  <c r="P15" i="9"/>
  <c r="E15" i="9"/>
  <c r="S14" i="9"/>
  <c r="R14" i="9"/>
  <c r="Q14" i="9"/>
  <c r="P14" i="9"/>
  <c r="E14" i="9"/>
  <c r="S13" i="9"/>
  <c r="R13" i="9"/>
  <c r="Q13" i="9"/>
  <c r="P13" i="9"/>
  <c r="E13" i="9"/>
  <c r="U13" i="9" s="1"/>
  <c r="S12" i="9"/>
  <c r="R12" i="9"/>
  <c r="Q12" i="9"/>
  <c r="P12" i="9"/>
  <c r="E12" i="9"/>
  <c r="T12" i="9" s="1"/>
  <c r="T11" i="9"/>
  <c r="S11" i="9"/>
  <c r="R11" i="9"/>
  <c r="Q11" i="9"/>
  <c r="P11" i="9"/>
  <c r="E11" i="9"/>
  <c r="S10" i="9"/>
  <c r="R10" i="9"/>
  <c r="Q10" i="9"/>
  <c r="U10" i="9" s="1"/>
  <c r="P10" i="9"/>
  <c r="E10" i="9"/>
  <c r="S9" i="9"/>
  <c r="R9" i="9"/>
  <c r="Q9" i="9"/>
  <c r="P9" i="9"/>
  <c r="E9" i="9"/>
  <c r="S96" i="8"/>
  <c r="R96" i="8"/>
  <c r="Q96" i="8"/>
  <c r="P96" i="8"/>
  <c r="E96" i="8"/>
  <c r="U95" i="8"/>
  <c r="T95" i="8"/>
  <c r="S95" i="8"/>
  <c r="R95" i="8"/>
  <c r="Q95" i="8"/>
  <c r="P95" i="8"/>
  <c r="E95" i="8"/>
  <c r="U94" i="8"/>
  <c r="T94" i="8"/>
  <c r="S94" i="8"/>
  <c r="R94" i="8"/>
  <c r="Q94" i="8"/>
  <c r="P94" i="8"/>
  <c r="E94" i="8"/>
  <c r="S93" i="8"/>
  <c r="R93" i="8"/>
  <c r="Q93" i="8"/>
  <c r="P93" i="8"/>
  <c r="E93" i="8"/>
  <c r="U93" i="8" s="1"/>
  <c r="S92" i="8"/>
  <c r="R92" i="8"/>
  <c r="Q92" i="8"/>
  <c r="P92" i="8"/>
  <c r="E92" i="8"/>
  <c r="T92" i="8" s="1"/>
  <c r="S91" i="8"/>
  <c r="R91" i="8"/>
  <c r="Q91" i="8"/>
  <c r="P91" i="8"/>
  <c r="E91" i="8"/>
  <c r="S90" i="8"/>
  <c r="R90" i="8"/>
  <c r="Q90" i="8"/>
  <c r="P90" i="8"/>
  <c r="E90" i="8"/>
  <c r="U89" i="8"/>
  <c r="T89" i="8"/>
  <c r="S89" i="8"/>
  <c r="R89" i="8"/>
  <c r="Q89" i="8"/>
  <c r="P89" i="8"/>
  <c r="E89" i="8"/>
  <c r="S88" i="8"/>
  <c r="R88" i="8"/>
  <c r="Q88" i="8"/>
  <c r="P88" i="8"/>
  <c r="E88" i="8"/>
  <c r="S86" i="8"/>
  <c r="R86" i="8"/>
  <c r="Q86" i="8"/>
  <c r="P86" i="8"/>
  <c r="E86" i="8"/>
  <c r="O74" i="8"/>
  <c r="N74" i="8"/>
  <c r="M74" i="8"/>
  <c r="L74" i="8"/>
  <c r="K74" i="8"/>
  <c r="J74" i="8"/>
  <c r="I74" i="8"/>
  <c r="S74" i="8" s="1"/>
  <c r="H74" i="8"/>
  <c r="G74" i="8"/>
  <c r="F74" i="8"/>
  <c r="C74" i="8"/>
  <c r="B74" i="8"/>
  <c r="O73" i="8"/>
  <c r="Q73" i="8" s="1"/>
  <c r="N73" i="8"/>
  <c r="M73" i="8"/>
  <c r="L73" i="8"/>
  <c r="K73" i="8"/>
  <c r="J73" i="8"/>
  <c r="I73" i="8"/>
  <c r="S73" i="8" s="1"/>
  <c r="H73" i="8"/>
  <c r="G73" i="8"/>
  <c r="F73" i="8"/>
  <c r="C73" i="8"/>
  <c r="B73" i="8"/>
  <c r="E73" i="8" s="1"/>
  <c r="O72" i="8"/>
  <c r="N72" i="8"/>
  <c r="M72" i="8"/>
  <c r="L72" i="8"/>
  <c r="K72" i="8"/>
  <c r="J72" i="8"/>
  <c r="I72" i="8"/>
  <c r="H72" i="8"/>
  <c r="G72" i="8"/>
  <c r="F72" i="8"/>
  <c r="C72" i="8"/>
  <c r="B72" i="8"/>
  <c r="S71" i="8"/>
  <c r="R71" i="8"/>
  <c r="Q71" i="8"/>
  <c r="P71" i="8"/>
  <c r="E71" i="8"/>
  <c r="U71" i="8" s="1"/>
  <c r="S70" i="8"/>
  <c r="R70" i="8"/>
  <c r="Q70" i="8"/>
  <c r="P70" i="8"/>
  <c r="E70" i="8"/>
  <c r="O68" i="8"/>
  <c r="N68" i="8"/>
  <c r="M68" i="8"/>
  <c r="L68" i="8"/>
  <c r="K68" i="8"/>
  <c r="J68" i="8"/>
  <c r="I68" i="8"/>
  <c r="H68" i="8"/>
  <c r="R68" i="8" s="1"/>
  <c r="G68" i="8"/>
  <c r="F68" i="8"/>
  <c r="C68" i="8"/>
  <c r="B68" i="8"/>
  <c r="O67" i="8"/>
  <c r="N67" i="8"/>
  <c r="M67" i="8"/>
  <c r="L67" i="8"/>
  <c r="K67" i="8"/>
  <c r="J67" i="8"/>
  <c r="I67" i="8"/>
  <c r="S67" i="8" s="1"/>
  <c r="H67" i="8"/>
  <c r="R67" i="8" s="1"/>
  <c r="G67" i="8"/>
  <c r="F67" i="8"/>
  <c r="C67" i="8"/>
  <c r="B67" i="8"/>
  <c r="E67" i="8" s="1"/>
  <c r="S66" i="8"/>
  <c r="R66" i="8"/>
  <c r="Q66" i="8"/>
  <c r="P66" i="8"/>
  <c r="E66" i="8"/>
  <c r="U66" i="8" s="1"/>
  <c r="S65" i="8"/>
  <c r="R65" i="8"/>
  <c r="Q65" i="8"/>
  <c r="P65" i="8"/>
  <c r="E65" i="8"/>
  <c r="S64" i="8"/>
  <c r="R64" i="8"/>
  <c r="Q64" i="8"/>
  <c r="P64" i="8"/>
  <c r="E64" i="8"/>
  <c r="U63" i="8"/>
  <c r="S63" i="8"/>
  <c r="R63" i="8"/>
  <c r="Q63" i="8"/>
  <c r="P63" i="8"/>
  <c r="E63" i="8"/>
  <c r="T63" i="8" s="1"/>
  <c r="S62" i="8"/>
  <c r="R62" i="8"/>
  <c r="Q62" i="8"/>
  <c r="P62" i="8"/>
  <c r="E62" i="8"/>
  <c r="O60" i="8"/>
  <c r="N60" i="8"/>
  <c r="M60" i="8"/>
  <c r="L60" i="8"/>
  <c r="K60" i="8"/>
  <c r="J60" i="8"/>
  <c r="I60" i="8"/>
  <c r="S60" i="8" s="1"/>
  <c r="H60" i="8"/>
  <c r="R60" i="8" s="1"/>
  <c r="C60" i="8"/>
  <c r="B60" i="8"/>
  <c r="S59" i="8"/>
  <c r="R59" i="8"/>
  <c r="Q59" i="8"/>
  <c r="P59" i="8"/>
  <c r="E59" i="8"/>
  <c r="U59" i="8" s="1"/>
  <c r="S58" i="8"/>
  <c r="R58" i="8"/>
  <c r="Q58" i="8"/>
  <c r="P58" i="8"/>
  <c r="E58" i="8"/>
  <c r="T58" i="8" s="1"/>
  <c r="U57" i="8"/>
  <c r="S57" i="8"/>
  <c r="R57" i="8"/>
  <c r="Q57" i="8"/>
  <c r="P57" i="8"/>
  <c r="E57" i="8"/>
  <c r="T57" i="8" s="1"/>
  <c r="U56" i="8"/>
  <c r="S56" i="8"/>
  <c r="R56" i="8"/>
  <c r="Q56" i="8"/>
  <c r="P56" i="8"/>
  <c r="E56" i="8"/>
  <c r="T56" i="8" s="1"/>
  <c r="O54" i="8"/>
  <c r="N54" i="8"/>
  <c r="M54" i="8"/>
  <c r="L54" i="8"/>
  <c r="K54" i="8"/>
  <c r="J54" i="8"/>
  <c r="I54" i="8"/>
  <c r="S54" i="8" s="1"/>
  <c r="H54" i="8"/>
  <c r="R54" i="8" s="1"/>
  <c r="G54" i="8"/>
  <c r="F54" i="8"/>
  <c r="C54" i="8"/>
  <c r="B54" i="8"/>
  <c r="S53" i="8"/>
  <c r="R53" i="8"/>
  <c r="Q53" i="8"/>
  <c r="P53" i="8"/>
  <c r="E53" i="8"/>
  <c r="U52" i="8"/>
  <c r="T52" i="8"/>
  <c r="S52" i="8"/>
  <c r="R52" i="8"/>
  <c r="Q52" i="8"/>
  <c r="P52" i="8"/>
  <c r="E52" i="8"/>
  <c r="U51" i="8"/>
  <c r="T51" i="8"/>
  <c r="S51" i="8"/>
  <c r="R51" i="8"/>
  <c r="Q51" i="8"/>
  <c r="P51" i="8"/>
  <c r="E51" i="8"/>
  <c r="T50" i="8"/>
  <c r="S50" i="8"/>
  <c r="R50" i="8"/>
  <c r="Q50" i="8"/>
  <c r="P50" i="8"/>
  <c r="E50" i="8"/>
  <c r="U50" i="8" s="1"/>
  <c r="S49" i="8"/>
  <c r="R49" i="8"/>
  <c r="Q49" i="8"/>
  <c r="P49" i="8"/>
  <c r="E49" i="8"/>
  <c r="U48" i="8"/>
  <c r="S48" i="8"/>
  <c r="R48" i="8"/>
  <c r="Q48" i="8"/>
  <c r="P48" i="8"/>
  <c r="E48" i="8"/>
  <c r="T48" i="8" s="1"/>
  <c r="S47" i="8"/>
  <c r="R47" i="8"/>
  <c r="Q47" i="8"/>
  <c r="P47" i="8"/>
  <c r="E47" i="8"/>
  <c r="S46" i="8"/>
  <c r="R46" i="8"/>
  <c r="Q46" i="8"/>
  <c r="P46" i="8"/>
  <c r="E46" i="8"/>
  <c r="U45" i="8"/>
  <c r="S45" i="8"/>
  <c r="R45" i="8"/>
  <c r="Q45" i="8"/>
  <c r="P45" i="8"/>
  <c r="E45" i="8"/>
  <c r="T45" i="8" s="1"/>
  <c r="U44" i="8"/>
  <c r="T44" i="8"/>
  <c r="S44" i="8"/>
  <c r="R44" i="8"/>
  <c r="Q44" i="8"/>
  <c r="P44" i="8"/>
  <c r="E44" i="8"/>
  <c r="T43" i="8"/>
  <c r="S43" i="8"/>
  <c r="R43" i="8"/>
  <c r="Q43" i="8"/>
  <c r="P43" i="8"/>
  <c r="E43" i="8"/>
  <c r="U43" i="8" s="1"/>
  <c r="O41" i="8"/>
  <c r="N41" i="8"/>
  <c r="M41" i="8"/>
  <c r="L41" i="8"/>
  <c r="K41" i="8"/>
  <c r="J41" i="8"/>
  <c r="I41" i="8"/>
  <c r="H41" i="8"/>
  <c r="G41" i="8"/>
  <c r="F41" i="8"/>
  <c r="C41" i="8"/>
  <c r="B41" i="8"/>
  <c r="S40" i="8"/>
  <c r="R40" i="8"/>
  <c r="Q40" i="8"/>
  <c r="P40" i="8"/>
  <c r="E40" i="8"/>
  <c r="T40" i="8" s="1"/>
  <c r="S39" i="8"/>
  <c r="R39" i="8"/>
  <c r="Q39" i="8"/>
  <c r="P39" i="8"/>
  <c r="E39" i="8"/>
  <c r="U39" i="8" s="1"/>
  <c r="S38" i="8"/>
  <c r="R38" i="8"/>
  <c r="Q38" i="8"/>
  <c r="P38" i="8"/>
  <c r="E38" i="8"/>
  <c r="S37" i="8"/>
  <c r="R37" i="8"/>
  <c r="Q37" i="8"/>
  <c r="P37" i="8"/>
  <c r="E37" i="8"/>
  <c r="U37" i="8" s="1"/>
  <c r="U36" i="8"/>
  <c r="T36" i="8"/>
  <c r="S36" i="8"/>
  <c r="R36" i="8"/>
  <c r="Q36" i="8"/>
  <c r="P36" i="8"/>
  <c r="E36" i="8"/>
  <c r="O34" i="8"/>
  <c r="Q34" i="8" s="1"/>
  <c r="N34" i="8"/>
  <c r="M34" i="8"/>
  <c r="L34" i="8"/>
  <c r="K34" i="8"/>
  <c r="J34" i="8"/>
  <c r="I34" i="8"/>
  <c r="S34" i="8" s="1"/>
  <c r="H34" i="8"/>
  <c r="G34" i="8"/>
  <c r="F34" i="8"/>
  <c r="C34" i="8"/>
  <c r="B34" i="8"/>
  <c r="S33" i="8"/>
  <c r="R33" i="8"/>
  <c r="Q33" i="8"/>
  <c r="P33" i="8"/>
  <c r="E33" i="8"/>
  <c r="O31" i="8"/>
  <c r="N31" i="8"/>
  <c r="M31" i="8"/>
  <c r="L31" i="8"/>
  <c r="K31" i="8"/>
  <c r="J31" i="8"/>
  <c r="I31" i="8"/>
  <c r="H31" i="8"/>
  <c r="R31" i="8" s="1"/>
  <c r="G31" i="8"/>
  <c r="F31" i="8"/>
  <c r="C31" i="8"/>
  <c r="E31" i="8" s="1"/>
  <c r="B31" i="8"/>
  <c r="U30" i="8"/>
  <c r="S30" i="8"/>
  <c r="R30" i="8"/>
  <c r="Q30" i="8"/>
  <c r="P30" i="8"/>
  <c r="E30" i="8"/>
  <c r="T30" i="8" s="1"/>
  <c r="T29" i="8"/>
  <c r="S29" i="8"/>
  <c r="R29" i="8"/>
  <c r="Q29" i="8"/>
  <c r="P29" i="8"/>
  <c r="E29" i="8"/>
  <c r="U29" i="8" s="1"/>
  <c r="S28" i="8"/>
  <c r="R28" i="8"/>
  <c r="Q28" i="8"/>
  <c r="P28" i="8"/>
  <c r="E28" i="8"/>
  <c r="U27" i="8"/>
  <c r="S27" i="8"/>
  <c r="R27" i="8"/>
  <c r="Q27" i="8"/>
  <c r="P27" i="8"/>
  <c r="E27" i="8"/>
  <c r="T27" i="8" s="1"/>
  <c r="O25" i="8"/>
  <c r="N25" i="8"/>
  <c r="M25" i="8"/>
  <c r="L25" i="8"/>
  <c r="K25" i="8"/>
  <c r="J25" i="8"/>
  <c r="I25" i="8"/>
  <c r="H25" i="8"/>
  <c r="P25" i="8" s="1"/>
  <c r="G25" i="8"/>
  <c r="F25" i="8"/>
  <c r="C25" i="8"/>
  <c r="B25" i="8"/>
  <c r="E25" i="8" s="1"/>
  <c r="U24" i="8"/>
  <c r="T24" i="8"/>
  <c r="S24" i="8"/>
  <c r="R24" i="8"/>
  <c r="Q24" i="8"/>
  <c r="P24" i="8"/>
  <c r="E24" i="8"/>
  <c r="S23" i="8"/>
  <c r="R23" i="8"/>
  <c r="Q23" i="8"/>
  <c r="P23" i="8"/>
  <c r="E23" i="8"/>
  <c r="S22" i="8"/>
  <c r="R22" i="8"/>
  <c r="Q22" i="8"/>
  <c r="P22" i="8"/>
  <c r="E22" i="8"/>
  <c r="U21" i="8"/>
  <c r="S21" i="8"/>
  <c r="R21" i="8"/>
  <c r="Q21" i="8"/>
  <c r="P21" i="8"/>
  <c r="E21" i="8"/>
  <c r="T21" i="8" s="1"/>
  <c r="T20" i="8"/>
  <c r="S20" i="8"/>
  <c r="R20" i="8"/>
  <c r="Q20" i="8"/>
  <c r="P20" i="8"/>
  <c r="E20" i="8"/>
  <c r="U20" i="8" s="1"/>
  <c r="S19" i="8"/>
  <c r="R19" i="8"/>
  <c r="Q19" i="8"/>
  <c r="P19" i="8"/>
  <c r="E19" i="8"/>
  <c r="U18" i="8"/>
  <c r="S18" i="8"/>
  <c r="R18" i="8"/>
  <c r="Q18" i="8"/>
  <c r="P18" i="8"/>
  <c r="E18" i="8"/>
  <c r="T18" i="8" s="1"/>
  <c r="O16" i="8"/>
  <c r="N16" i="8"/>
  <c r="M16" i="8"/>
  <c r="L16" i="8"/>
  <c r="K16" i="8"/>
  <c r="J16" i="8"/>
  <c r="I16" i="8"/>
  <c r="H16" i="8"/>
  <c r="G16" i="8"/>
  <c r="F16" i="8"/>
  <c r="C16" i="8"/>
  <c r="B16" i="8"/>
  <c r="E16" i="8" s="1"/>
  <c r="U15" i="8"/>
  <c r="T15" i="8"/>
  <c r="S15" i="8"/>
  <c r="R15" i="8"/>
  <c r="Q15" i="8"/>
  <c r="P15" i="8"/>
  <c r="E15" i="8"/>
  <c r="S14" i="8"/>
  <c r="R14" i="8"/>
  <c r="Q14" i="8"/>
  <c r="P14" i="8"/>
  <c r="E14" i="8"/>
  <c r="U13" i="8"/>
  <c r="S13" i="8"/>
  <c r="R13" i="8"/>
  <c r="Q13" i="8"/>
  <c r="P13" i="8"/>
  <c r="E13" i="8"/>
  <c r="T13" i="8" s="1"/>
  <c r="S12" i="8"/>
  <c r="R12" i="8"/>
  <c r="Q12" i="8"/>
  <c r="P12" i="8"/>
  <c r="E12" i="8"/>
  <c r="S11" i="8"/>
  <c r="R11" i="8"/>
  <c r="Q11" i="8"/>
  <c r="P11" i="8"/>
  <c r="E11" i="8"/>
  <c r="S10" i="8"/>
  <c r="R10" i="8"/>
  <c r="Q10" i="8"/>
  <c r="P10" i="8"/>
  <c r="E10" i="8"/>
  <c r="U9" i="8"/>
  <c r="T9" i="8"/>
  <c r="S9" i="8"/>
  <c r="R9" i="8"/>
  <c r="Q9" i="8"/>
  <c r="P9" i="8"/>
  <c r="E9" i="8"/>
  <c r="U96" i="7"/>
  <c r="S96" i="7"/>
  <c r="R96" i="7"/>
  <c r="Q96" i="7"/>
  <c r="P96" i="7"/>
  <c r="E96" i="7"/>
  <c r="T96" i="7" s="1"/>
  <c r="S95" i="7"/>
  <c r="R95" i="7"/>
  <c r="Q95" i="7"/>
  <c r="P95" i="7"/>
  <c r="E95" i="7"/>
  <c r="S94" i="7"/>
  <c r="R94" i="7"/>
  <c r="Q94" i="7"/>
  <c r="P94" i="7"/>
  <c r="E94" i="7"/>
  <c r="T93" i="7"/>
  <c r="S93" i="7"/>
  <c r="R93" i="7"/>
  <c r="Q93" i="7"/>
  <c r="P93" i="7"/>
  <c r="E93" i="7"/>
  <c r="U93" i="7" s="1"/>
  <c r="S92" i="7"/>
  <c r="R92" i="7"/>
  <c r="Q92" i="7"/>
  <c r="P92" i="7"/>
  <c r="E92" i="7"/>
  <c r="U92" i="7" s="1"/>
  <c r="S91" i="7"/>
  <c r="R91" i="7"/>
  <c r="Q91" i="7"/>
  <c r="P91" i="7"/>
  <c r="E91" i="7"/>
  <c r="U91" i="7" s="1"/>
  <c r="S90" i="7"/>
  <c r="R90" i="7"/>
  <c r="Q90" i="7"/>
  <c r="P90" i="7"/>
  <c r="E90" i="7"/>
  <c r="T90" i="7" s="1"/>
  <c r="S89" i="7"/>
  <c r="R89" i="7"/>
  <c r="Q89" i="7"/>
  <c r="P89" i="7"/>
  <c r="E89" i="7"/>
  <c r="S88" i="7"/>
  <c r="R88" i="7"/>
  <c r="Q88" i="7"/>
  <c r="P88" i="7"/>
  <c r="E88" i="7"/>
  <c r="U86" i="7"/>
  <c r="S86" i="7"/>
  <c r="R86" i="7"/>
  <c r="Q86" i="7"/>
  <c r="P86" i="7"/>
  <c r="E86" i="7"/>
  <c r="T86" i="7" s="1"/>
  <c r="O74" i="7"/>
  <c r="N74" i="7"/>
  <c r="M74" i="7"/>
  <c r="L74" i="7"/>
  <c r="K74" i="7"/>
  <c r="J74" i="7"/>
  <c r="R74" i="7" s="1"/>
  <c r="I74" i="7"/>
  <c r="S74" i="7" s="1"/>
  <c r="H74" i="7"/>
  <c r="G74" i="7"/>
  <c r="F74" i="7"/>
  <c r="C74" i="7"/>
  <c r="B74" i="7"/>
  <c r="O73" i="7"/>
  <c r="N73" i="7"/>
  <c r="M73" i="7"/>
  <c r="L73" i="7"/>
  <c r="K73" i="7"/>
  <c r="J73" i="7"/>
  <c r="I73" i="7"/>
  <c r="S73" i="7" s="1"/>
  <c r="H73" i="7"/>
  <c r="G73" i="7"/>
  <c r="F73" i="7"/>
  <c r="C73" i="7"/>
  <c r="B73" i="7"/>
  <c r="S72" i="7"/>
  <c r="O72" i="7"/>
  <c r="N72" i="7"/>
  <c r="M72" i="7"/>
  <c r="L72" i="7"/>
  <c r="K72" i="7"/>
  <c r="J72" i="7"/>
  <c r="I72" i="7"/>
  <c r="H72" i="7"/>
  <c r="P72" i="7" s="1"/>
  <c r="G72" i="7"/>
  <c r="F72" i="7"/>
  <c r="C72" i="7"/>
  <c r="B72" i="7"/>
  <c r="E72" i="7" s="1"/>
  <c r="S71" i="7"/>
  <c r="R71" i="7"/>
  <c r="Q71" i="7"/>
  <c r="P71" i="7"/>
  <c r="E71" i="7"/>
  <c r="S70" i="7"/>
  <c r="R70" i="7"/>
  <c r="Q70" i="7"/>
  <c r="P70" i="7"/>
  <c r="E70" i="7"/>
  <c r="U70" i="7" s="1"/>
  <c r="O68" i="7"/>
  <c r="N68" i="7"/>
  <c r="M68" i="7"/>
  <c r="L68" i="7"/>
  <c r="K68" i="7"/>
  <c r="J68" i="7"/>
  <c r="I68" i="7"/>
  <c r="H68" i="7"/>
  <c r="G68" i="7"/>
  <c r="F68" i="7"/>
  <c r="C68" i="7"/>
  <c r="B68" i="7"/>
  <c r="O67" i="7"/>
  <c r="N67" i="7"/>
  <c r="M67" i="7"/>
  <c r="L67" i="7"/>
  <c r="K67" i="7"/>
  <c r="J67" i="7"/>
  <c r="I67" i="7"/>
  <c r="S67" i="7" s="1"/>
  <c r="H67" i="7"/>
  <c r="R67" i="7" s="1"/>
  <c r="G67" i="7"/>
  <c r="F67" i="7"/>
  <c r="C67" i="7"/>
  <c r="B67" i="7"/>
  <c r="E67" i="7" s="1"/>
  <c r="S66" i="7"/>
  <c r="R66" i="7"/>
  <c r="Q66" i="7"/>
  <c r="P66" i="7"/>
  <c r="E66" i="7"/>
  <c r="U65" i="7"/>
  <c r="S65" i="7"/>
  <c r="R65" i="7"/>
  <c r="Q65" i="7"/>
  <c r="P65" i="7"/>
  <c r="E65" i="7"/>
  <c r="T65" i="7" s="1"/>
  <c r="T64" i="7"/>
  <c r="S64" i="7"/>
  <c r="R64" i="7"/>
  <c r="Q64" i="7"/>
  <c r="P64" i="7"/>
  <c r="E64" i="7"/>
  <c r="U64" i="7" s="1"/>
  <c r="S63" i="7"/>
  <c r="R63" i="7"/>
  <c r="Q63" i="7"/>
  <c r="P63" i="7"/>
  <c r="E63" i="7"/>
  <c r="T63" i="7" s="1"/>
  <c r="S62" i="7"/>
  <c r="R62" i="7"/>
  <c r="Q62" i="7"/>
  <c r="P62" i="7"/>
  <c r="E62" i="7"/>
  <c r="U62" i="7" s="1"/>
  <c r="O60" i="7"/>
  <c r="N60" i="7"/>
  <c r="M60" i="7"/>
  <c r="L60" i="7"/>
  <c r="K60" i="7"/>
  <c r="J60" i="7"/>
  <c r="I60" i="7"/>
  <c r="H60" i="7"/>
  <c r="C60" i="7"/>
  <c r="B60" i="7"/>
  <c r="S59" i="7"/>
  <c r="R59" i="7"/>
  <c r="Q59" i="7"/>
  <c r="P59" i="7"/>
  <c r="E59" i="7"/>
  <c r="S58" i="7"/>
  <c r="R58" i="7"/>
  <c r="Q58" i="7"/>
  <c r="P58" i="7"/>
  <c r="E58" i="7"/>
  <c r="T58" i="7" s="1"/>
  <c r="T57" i="7"/>
  <c r="S57" i="7"/>
  <c r="R57" i="7"/>
  <c r="Q57" i="7"/>
  <c r="P57" i="7"/>
  <c r="E57" i="7"/>
  <c r="U57" i="7" s="1"/>
  <c r="U56" i="7"/>
  <c r="S56" i="7"/>
  <c r="R56" i="7"/>
  <c r="Q56" i="7"/>
  <c r="P56" i="7"/>
  <c r="E56" i="7"/>
  <c r="T56" i="7" s="1"/>
  <c r="O54" i="7"/>
  <c r="N54" i="7"/>
  <c r="M54" i="7"/>
  <c r="L54" i="7"/>
  <c r="K54" i="7"/>
  <c r="J54" i="7"/>
  <c r="I54" i="7"/>
  <c r="Q54" i="7" s="1"/>
  <c r="H54" i="7"/>
  <c r="G54" i="7"/>
  <c r="F54" i="7"/>
  <c r="C54" i="7"/>
  <c r="B54" i="7"/>
  <c r="S53" i="7"/>
  <c r="R53" i="7"/>
  <c r="Q53" i="7"/>
  <c r="P53" i="7"/>
  <c r="E53" i="7"/>
  <c r="U52" i="7"/>
  <c r="T52" i="7"/>
  <c r="S52" i="7"/>
  <c r="R52" i="7"/>
  <c r="Q52" i="7"/>
  <c r="P52" i="7"/>
  <c r="E52" i="7"/>
  <c r="S51" i="7"/>
  <c r="R51" i="7"/>
  <c r="Q51" i="7"/>
  <c r="P51" i="7"/>
  <c r="E51" i="7"/>
  <c r="U50" i="7"/>
  <c r="S50" i="7"/>
  <c r="R50" i="7"/>
  <c r="Q50" i="7"/>
  <c r="P50" i="7"/>
  <c r="E50" i="7"/>
  <c r="T50" i="7" s="1"/>
  <c r="S49" i="7"/>
  <c r="R49" i="7"/>
  <c r="Q49" i="7"/>
  <c r="P49" i="7"/>
  <c r="E49" i="7"/>
  <c r="S48" i="7"/>
  <c r="R48" i="7"/>
  <c r="Q48" i="7"/>
  <c r="P48" i="7"/>
  <c r="E48" i="7"/>
  <c r="U48" i="7" s="1"/>
  <c r="S47" i="7"/>
  <c r="R47" i="7"/>
  <c r="Q47" i="7"/>
  <c r="P47" i="7"/>
  <c r="E47" i="7"/>
  <c r="U46" i="7"/>
  <c r="T46" i="7"/>
  <c r="S46" i="7"/>
  <c r="R46" i="7"/>
  <c r="Q46" i="7"/>
  <c r="P46" i="7"/>
  <c r="E46" i="7"/>
  <c r="S45" i="7"/>
  <c r="R45" i="7"/>
  <c r="Q45" i="7"/>
  <c r="P45" i="7"/>
  <c r="E45" i="7"/>
  <c r="U45" i="7" s="1"/>
  <c r="S44" i="7"/>
  <c r="R44" i="7"/>
  <c r="Q44" i="7"/>
  <c r="P44" i="7"/>
  <c r="E44" i="7"/>
  <c r="T44" i="7" s="1"/>
  <c r="S43" i="7"/>
  <c r="R43" i="7"/>
  <c r="Q43" i="7"/>
  <c r="P43" i="7"/>
  <c r="E43" i="7"/>
  <c r="S41" i="7"/>
  <c r="O41" i="7"/>
  <c r="N41" i="7"/>
  <c r="M41" i="7"/>
  <c r="L41" i="7"/>
  <c r="K41" i="7"/>
  <c r="J41" i="7"/>
  <c r="I41" i="7"/>
  <c r="H41" i="7"/>
  <c r="R41" i="7" s="1"/>
  <c r="G41" i="7"/>
  <c r="F41" i="7"/>
  <c r="C41" i="7"/>
  <c r="B41" i="7"/>
  <c r="E41" i="7" s="1"/>
  <c r="U40" i="7"/>
  <c r="T40" i="7"/>
  <c r="S40" i="7"/>
  <c r="R40" i="7"/>
  <c r="Q40" i="7"/>
  <c r="P40" i="7"/>
  <c r="E40" i="7"/>
  <c r="S39" i="7"/>
  <c r="R39" i="7"/>
  <c r="Q39" i="7"/>
  <c r="P39" i="7"/>
  <c r="E39" i="7"/>
  <c r="S38" i="7"/>
  <c r="R38" i="7"/>
  <c r="Q38" i="7"/>
  <c r="P38" i="7"/>
  <c r="E38" i="7"/>
  <c r="T37" i="7"/>
  <c r="S37" i="7"/>
  <c r="R37" i="7"/>
  <c r="Q37" i="7"/>
  <c r="P37" i="7"/>
  <c r="E37" i="7"/>
  <c r="U37" i="7" s="1"/>
  <c r="S36" i="7"/>
  <c r="R36" i="7"/>
  <c r="Q36" i="7"/>
  <c r="U36" i="7" s="1"/>
  <c r="P36" i="7"/>
  <c r="E36" i="7"/>
  <c r="S34" i="7"/>
  <c r="O34" i="7"/>
  <c r="N34" i="7"/>
  <c r="M34" i="7"/>
  <c r="L34" i="7"/>
  <c r="K34" i="7"/>
  <c r="J34" i="7"/>
  <c r="I34" i="7"/>
  <c r="H34" i="7"/>
  <c r="R34" i="7" s="1"/>
  <c r="G34" i="7"/>
  <c r="F34" i="7"/>
  <c r="C34" i="7"/>
  <c r="B34" i="7"/>
  <c r="E34" i="7" s="1"/>
  <c r="U33" i="7"/>
  <c r="S33" i="7"/>
  <c r="R33" i="7"/>
  <c r="Q33" i="7"/>
  <c r="P33" i="7"/>
  <c r="E33" i="7"/>
  <c r="O31" i="7"/>
  <c r="N31" i="7"/>
  <c r="M31" i="7"/>
  <c r="L31" i="7"/>
  <c r="K31" i="7"/>
  <c r="J31" i="7"/>
  <c r="I31" i="7"/>
  <c r="H31" i="7"/>
  <c r="P31" i="7" s="1"/>
  <c r="G31" i="7"/>
  <c r="F31" i="7"/>
  <c r="C31" i="7"/>
  <c r="B31" i="7"/>
  <c r="S30" i="7"/>
  <c r="R30" i="7"/>
  <c r="Q30" i="7"/>
  <c r="P30" i="7"/>
  <c r="E30" i="7"/>
  <c r="T30" i="7" s="1"/>
  <c r="S29" i="7"/>
  <c r="R29" i="7"/>
  <c r="Q29" i="7"/>
  <c r="P29" i="7"/>
  <c r="E29" i="7"/>
  <c r="U28" i="7"/>
  <c r="T28" i="7"/>
  <c r="S28" i="7"/>
  <c r="R28" i="7"/>
  <c r="Q28" i="7"/>
  <c r="P28" i="7"/>
  <c r="E28" i="7"/>
  <c r="U27" i="7"/>
  <c r="S27" i="7"/>
  <c r="R27" i="7"/>
  <c r="Q27" i="7"/>
  <c r="P27" i="7"/>
  <c r="E27" i="7"/>
  <c r="T27" i="7" s="1"/>
  <c r="O25" i="7"/>
  <c r="N25" i="7"/>
  <c r="M25" i="7"/>
  <c r="L25" i="7"/>
  <c r="K25" i="7"/>
  <c r="J25" i="7"/>
  <c r="I25" i="7"/>
  <c r="S25" i="7" s="1"/>
  <c r="H25" i="7"/>
  <c r="G25" i="7"/>
  <c r="F25" i="7"/>
  <c r="C25" i="7"/>
  <c r="E25" i="7" s="1"/>
  <c r="B25" i="7"/>
  <c r="S24" i="7"/>
  <c r="R24" i="7"/>
  <c r="Q24" i="7"/>
  <c r="P24" i="7"/>
  <c r="E24" i="7"/>
  <c r="S23" i="7"/>
  <c r="R23" i="7"/>
  <c r="Q23" i="7"/>
  <c r="P23" i="7"/>
  <c r="E23" i="7"/>
  <c r="T22" i="7"/>
  <c r="S22" i="7"/>
  <c r="R22" i="7"/>
  <c r="Q22" i="7"/>
  <c r="P22" i="7"/>
  <c r="E22" i="7"/>
  <c r="U22" i="7" s="1"/>
  <c r="U21" i="7"/>
  <c r="S21" i="7"/>
  <c r="R21" i="7"/>
  <c r="Q21" i="7"/>
  <c r="P21" i="7"/>
  <c r="E21" i="7"/>
  <c r="T21" i="7" s="1"/>
  <c r="S20" i="7"/>
  <c r="R20" i="7"/>
  <c r="Q20" i="7"/>
  <c r="P20" i="7"/>
  <c r="E20" i="7"/>
  <c r="S19" i="7"/>
  <c r="R19" i="7"/>
  <c r="Q19" i="7"/>
  <c r="P19" i="7"/>
  <c r="E19" i="7"/>
  <c r="U18" i="7"/>
  <c r="S18" i="7"/>
  <c r="R18" i="7"/>
  <c r="Q18" i="7"/>
  <c r="P18" i="7"/>
  <c r="E18" i="7"/>
  <c r="T18" i="7" s="1"/>
  <c r="O16" i="7"/>
  <c r="N16" i="7"/>
  <c r="M16" i="7"/>
  <c r="L16" i="7"/>
  <c r="K16" i="7"/>
  <c r="J16" i="7"/>
  <c r="I16" i="7"/>
  <c r="H16" i="7"/>
  <c r="R16" i="7" s="1"/>
  <c r="G16" i="7"/>
  <c r="F16" i="7"/>
  <c r="C16" i="7"/>
  <c r="E16" i="7" s="1"/>
  <c r="B16" i="7"/>
  <c r="S15" i="7"/>
  <c r="R15" i="7"/>
  <c r="Q15" i="7"/>
  <c r="P15" i="7"/>
  <c r="E15" i="7"/>
  <c r="U15" i="7" s="1"/>
  <c r="S14" i="7"/>
  <c r="R14" i="7"/>
  <c r="Q14" i="7"/>
  <c r="P14" i="7"/>
  <c r="E14" i="7"/>
  <c r="U13" i="7"/>
  <c r="T13" i="7"/>
  <c r="S13" i="7"/>
  <c r="R13" i="7"/>
  <c r="Q13" i="7"/>
  <c r="P13" i="7"/>
  <c r="E13" i="7"/>
  <c r="T12" i="7"/>
  <c r="S12" i="7"/>
  <c r="R12" i="7"/>
  <c r="Q12" i="7"/>
  <c r="P12" i="7"/>
  <c r="E12" i="7"/>
  <c r="U12" i="7" s="1"/>
  <c r="S11" i="7"/>
  <c r="R11" i="7"/>
  <c r="Q11" i="7"/>
  <c r="P11" i="7"/>
  <c r="E11" i="7"/>
  <c r="S10" i="7"/>
  <c r="R10" i="7"/>
  <c r="Q10" i="7"/>
  <c r="P10" i="7"/>
  <c r="E10" i="7"/>
  <c r="T10" i="7" s="1"/>
  <c r="S9" i="7"/>
  <c r="R9" i="7"/>
  <c r="Q9" i="7"/>
  <c r="P9" i="7"/>
  <c r="E9" i="7"/>
  <c r="T9" i="7" s="1"/>
  <c r="S96" i="6"/>
  <c r="R96" i="6"/>
  <c r="Q96" i="6"/>
  <c r="P96" i="6"/>
  <c r="E96" i="6"/>
  <c r="S95" i="6"/>
  <c r="R95" i="6"/>
  <c r="Q95" i="6"/>
  <c r="P95" i="6"/>
  <c r="E95" i="6"/>
  <c r="T95" i="6" s="1"/>
  <c r="U94" i="6"/>
  <c r="S94" i="6"/>
  <c r="R94" i="6"/>
  <c r="Q94" i="6"/>
  <c r="P94" i="6"/>
  <c r="E94" i="6"/>
  <c r="T94" i="6" s="1"/>
  <c r="S93" i="6"/>
  <c r="R93" i="6"/>
  <c r="Q93" i="6"/>
  <c r="P93" i="6"/>
  <c r="E93" i="6"/>
  <c r="U93" i="6" s="1"/>
  <c r="S92" i="6"/>
  <c r="R92" i="6"/>
  <c r="Q92" i="6"/>
  <c r="P92" i="6"/>
  <c r="E92" i="6"/>
  <c r="T91" i="6"/>
  <c r="S91" i="6"/>
  <c r="R91" i="6"/>
  <c r="Q91" i="6"/>
  <c r="U91" i="6" s="1"/>
  <c r="P91" i="6"/>
  <c r="E91" i="6"/>
  <c r="U90" i="6"/>
  <c r="S90" i="6"/>
  <c r="R90" i="6"/>
  <c r="Q90" i="6"/>
  <c r="P90" i="6"/>
  <c r="E90" i="6"/>
  <c r="T90" i="6" s="1"/>
  <c r="S89" i="6"/>
  <c r="R89" i="6"/>
  <c r="Q89" i="6"/>
  <c r="P89" i="6"/>
  <c r="E89" i="6"/>
  <c r="S88" i="6"/>
  <c r="R88" i="6"/>
  <c r="Q88" i="6"/>
  <c r="P88" i="6"/>
  <c r="E88" i="6"/>
  <c r="U88" i="6" s="1"/>
  <c r="S86" i="6"/>
  <c r="R86" i="6"/>
  <c r="Q86" i="6"/>
  <c r="P86" i="6"/>
  <c r="E86" i="6"/>
  <c r="U86" i="6" s="1"/>
  <c r="O74" i="6"/>
  <c r="N74" i="6"/>
  <c r="M74" i="6"/>
  <c r="L74" i="6"/>
  <c r="K74" i="6"/>
  <c r="J74" i="6"/>
  <c r="I74" i="6"/>
  <c r="H74" i="6"/>
  <c r="G74" i="6"/>
  <c r="F74" i="6"/>
  <c r="C74" i="6"/>
  <c r="B74" i="6"/>
  <c r="S73" i="6"/>
  <c r="O73" i="6"/>
  <c r="N73" i="6"/>
  <c r="M73" i="6"/>
  <c r="L73" i="6"/>
  <c r="K73" i="6"/>
  <c r="J73" i="6"/>
  <c r="I73" i="6"/>
  <c r="H73" i="6"/>
  <c r="G73" i="6"/>
  <c r="F73" i="6"/>
  <c r="C73" i="6"/>
  <c r="B73" i="6"/>
  <c r="O72" i="6"/>
  <c r="N72" i="6"/>
  <c r="M72" i="6"/>
  <c r="L72" i="6"/>
  <c r="K72" i="6"/>
  <c r="J72" i="6"/>
  <c r="I72" i="6"/>
  <c r="H72" i="6"/>
  <c r="R72" i="6" s="1"/>
  <c r="G72" i="6"/>
  <c r="F72" i="6"/>
  <c r="C72" i="6"/>
  <c r="B72" i="6"/>
  <c r="S71" i="6"/>
  <c r="R71" i="6"/>
  <c r="Q71" i="6"/>
  <c r="P71" i="6"/>
  <c r="E71" i="6"/>
  <c r="U70" i="6"/>
  <c r="S70" i="6"/>
  <c r="R70" i="6"/>
  <c r="Q70" i="6"/>
  <c r="P70" i="6"/>
  <c r="E70" i="6"/>
  <c r="O68" i="6"/>
  <c r="N68" i="6"/>
  <c r="M68" i="6"/>
  <c r="L68" i="6"/>
  <c r="K68" i="6"/>
  <c r="J68" i="6"/>
  <c r="I68" i="6"/>
  <c r="H68" i="6"/>
  <c r="R68" i="6" s="1"/>
  <c r="G68" i="6"/>
  <c r="F68" i="6"/>
  <c r="C68" i="6"/>
  <c r="B68" i="6"/>
  <c r="O67" i="6"/>
  <c r="N67" i="6"/>
  <c r="M67" i="6"/>
  <c r="L67" i="6"/>
  <c r="K67" i="6"/>
  <c r="J67" i="6"/>
  <c r="I67" i="6"/>
  <c r="S67" i="6" s="1"/>
  <c r="H67" i="6"/>
  <c r="G67" i="6"/>
  <c r="F67" i="6"/>
  <c r="C67" i="6"/>
  <c r="B67" i="6"/>
  <c r="E67" i="6" s="1"/>
  <c r="U66" i="6"/>
  <c r="S66" i="6"/>
  <c r="R66" i="6"/>
  <c r="Q66" i="6"/>
  <c r="P66" i="6"/>
  <c r="E66" i="6"/>
  <c r="T66" i="6" s="1"/>
  <c r="S65" i="6"/>
  <c r="R65" i="6"/>
  <c r="Q65" i="6"/>
  <c r="P65" i="6"/>
  <c r="E65" i="6"/>
  <c r="U65" i="6" s="1"/>
  <c r="S64" i="6"/>
  <c r="R64" i="6"/>
  <c r="Q64" i="6"/>
  <c r="P64" i="6"/>
  <c r="E64" i="6"/>
  <c r="T64" i="6" s="1"/>
  <c r="S63" i="6"/>
  <c r="R63" i="6"/>
  <c r="Q63" i="6"/>
  <c r="P63" i="6"/>
  <c r="E63" i="6"/>
  <c r="U63" i="6" s="1"/>
  <c r="S62" i="6"/>
  <c r="R62" i="6"/>
  <c r="Q62" i="6"/>
  <c r="P62" i="6"/>
  <c r="E62" i="6"/>
  <c r="O60" i="6"/>
  <c r="N60" i="6"/>
  <c r="M60" i="6"/>
  <c r="L60" i="6"/>
  <c r="K60" i="6"/>
  <c r="J60" i="6"/>
  <c r="I60" i="6"/>
  <c r="S60" i="6" s="1"/>
  <c r="H60" i="6"/>
  <c r="C60" i="6"/>
  <c r="B60" i="6"/>
  <c r="S59" i="6"/>
  <c r="R59" i="6"/>
  <c r="Q59" i="6"/>
  <c r="P59" i="6"/>
  <c r="E59" i="6"/>
  <c r="T59" i="6" s="1"/>
  <c r="S58" i="6"/>
  <c r="R58" i="6"/>
  <c r="Q58" i="6"/>
  <c r="P58" i="6"/>
  <c r="E58" i="6"/>
  <c r="U58" i="6" s="1"/>
  <c r="S57" i="6"/>
  <c r="R57" i="6"/>
  <c r="Q57" i="6"/>
  <c r="P57" i="6"/>
  <c r="E57" i="6"/>
  <c r="T56" i="6"/>
  <c r="S56" i="6"/>
  <c r="R56" i="6"/>
  <c r="Q56" i="6"/>
  <c r="P56" i="6"/>
  <c r="E56" i="6"/>
  <c r="U56" i="6" s="1"/>
  <c r="O54" i="6"/>
  <c r="N54" i="6"/>
  <c r="M54" i="6"/>
  <c r="L54" i="6"/>
  <c r="K54" i="6"/>
  <c r="J54" i="6"/>
  <c r="I54" i="6"/>
  <c r="S54" i="6" s="1"/>
  <c r="H54" i="6"/>
  <c r="G54" i="6"/>
  <c r="F54" i="6"/>
  <c r="C54" i="6"/>
  <c r="B54" i="6"/>
  <c r="S53" i="6"/>
  <c r="R53" i="6"/>
  <c r="Q53" i="6"/>
  <c r="P53" i="6"/>
  <c r="E53" i="6"/>
  <c r="U53" i="6" s="1"/>
  <c r="S52" i="6"/>
  <c r="R52" i="6"/>
  <c r="Q52" i="6"/>
  <c r="P52" i="6"/>
  <c r="E52" i="6"/>
  <c r="T52" i="6" s="1"/>
  <c r="U51" i="6"/>
  <c r="T51" i="6"/>
  <c r="S51" i="6"/>
  <c r="R51" i="6"/>
  <c r="Q51" i="6"/>
  <c r="P51" i="6"/>
  <c r="E51" i="6"/>
  <c r="S50" i="6"/>
  <c r="R50" i="6"/>
  <c r="Q50" i="6"/>
  <c r="P50" i="6"/>
  <c r="E50" i="6"/>
  <c r="U50" i="6" s="1"/>
  <c r="S49" i="6"/>
  <c r="R49" i="6"/>
  <c r="Q49" i="6"/>
  <c r="P49" i="6"/>
  <c r="E49" i="6"/>
  <c r="U49" i="6" s="1"/>
  <c r="S48" i="6"/>
  <c r="R48" i="6"/>
  <c r="Q48" i="6"/>
  <c r="P48" i="6"/>
  <c r="E48" i="6"/>
  <c r="T48" i="6" s="1"/>
  <c r="T47" i="6"/>
  <c r="S47" i="6"/>
  <c r="R47" i="6"/>
  <c r="Q47" i="6"/>
  <c r="P47" i="6"/>
  <c r="E47" i="6"/>
  <c r="U47" i="6" s="1"/>
  <c r="S46" i="6"/>
  <c r="R46" i="6"/>
  <c r="Q46" i="6"/>
  <c r="P46" i="6"/>
  <c r="E46" i="6"/>
  <c r="U46" i="6" s="1"/>
  <c r="S45" i="6"/>
  <c r="R45" i="6"/>
  <c r="Q45" i="6"/>
  <c r="P45" i="6"/>
  <c r="T45" i="6" s="1"/>
  <c r="E45" i="6"/>
  <c r="S44" i="6"/>
  <c r="R44" i="6"/>
  <c r="Q44" i="6"/>
  <c r="P44" i="6"/>
  <c r="E44" i="6"/>
  <c r="U44" i="6" s="1"/>
  <c r="S43" i="6"/>
  <c r="R43" i="6"/>
  <c r="Q43" i="6"/>
  <c r="P43" i="6"/>
  <c r="E43" i="6"/>
  <c r="U43" i="6" s="1"/>
  <c r="O41" i="6"/>
  <c r="N41" i="6"/>
  <c r="M41" i="6"/>
  <c r="L41" i="6"/>
  <c r="K41" i="6"/>
  <c r="J41" i="6"/>
  <c r="I41" i="6"/>
  <c r="S41" i="6" s="1"/>
  <c r="H41" i="6"/>
  <c r="G41" i="6"/>
  <c r="F41" i="6"/>
  <c r="C41" i="6"/>
  <c r="B41" i="6"/>
  <c r="E41" i="6" s="1"/>
  <c r="S40" i="6"/>
  <c r="R40" i="6"/>
  <c r="Q40" i="6"/>
  <c r="P40" i="6"/>
  <c r="E40" i="6"/>
  <c r="U40" i="6" s="1"/>
  <c r="T39" i="6"/>
  <c r="S39" i="6"/>
  <c r="R39" i="6"/>
  <c r="Q39" i="6"/>
  <c r="P39" i="6"/>
  <c r="E39" i="6"/>
  <c r="U39" i="6" s="1"/>
  <c r="S38" i="6"/>
  <c r="R38" i="6"/>
  <c r="Q38" i="6"/>
  <c r="P38" i="6"/>
  <c r="E38" i="6"/>
  <c r="S37" i="6"/>
  <c r="R37" i="6"/>
  <c r="Q37" i="6"/>
  <c r="P37" i="6"/>
  <c r="E37" i="6"/>
  <c r="T37" i="6" s="1"/>
  <c r="S36" i="6"/>
  <c r="R36" i="6"/>
  <c r="Q36" i="6"/>
  <c r="P36" i="6"/>
  <c r="E36" i="6"/>
  <c r="U36" i="6" s="1"/>
  <c r="O34" i="6"/>
  <c r="N34" i="6"/>
  <c r="M34" i="6"/>
  <c r="L34" i="6"/>
  <c r="K34" i="6"/>
  <c r="J34" i="6"/>
  <c r="R34" i="6" s="1"/>
  <c r="I34" i="6"/>
  <c r="S34" i="6" s="1"/>
  <c r="H34" i="6"/>
  <c r="G34" i="6"/>
  <c r="F34" i="6"/>
  <c r="C34" i="6"/>
  <c r="B34" i="6"/>
  <c r="T33" i="6"/>
  <c r="S33" i="6"/>
  <c r="R33" i="6"/>
  <c r="Q33" i="6"/>
  <c r="P33" i="6"/>
  <c r="E33" i="6"/>
  <c r="U33" i="6" s="1"/>
  <c r="O31" i="6"/>
  <c r="N31" i="6"/>
  <c r="M31" i="6"/>
  <c r="L31" i="6"/>
  <c r="K31" i="6"/>
  <c r="J31" i="6"/>
  <c r="I31" i="6"/>
  <c r="H31" i="6"/>
  <c r="R31" i="6" s="1"/>
  <c r="G31" i="6"/>
  <c r="F31" i="6"/>
  <c r="C31" i="6"/>
  <c r="B31" i="6"/>
  <c r="E31" i="6" s="1"/>
  <c r="S30" i="6"/>
  <c r="R30" i="6"/>
  <c r="Q30" i="6"/>
  <c r="P30" i="6"/>
  <c r="E30" i="6"/>
  <c r="U30" i="6" s="1"/>
  <c r="S29" i="6"/>
  <c r="R29" i="6"/>
  <c r="Q29" i="6"/>
  <c r="P29" i="6"/>
  <c r="E29" i="6"/>
  <c r="U29" i="6" s="1"/>
  <c r="S28" i="6"/>
  <c r="R28" i="6"/>
  <c r="Q28" i="6"/>
  <c r="P28" i="6"/>
  <c r="E28" i="6"/>
  <c r="S27" i="6"/>
  <c r="R27" i="6"/>
  <c r="Q27" i="6"/>
  <c r="P27" i="6"/>
  <c r="E27" i="6"/>
  <c r="T27" i="6" s="1"/>
  <c r="O25" i="6"/>
  <c r="N25" i="6"/>
  <c r="M25" i="6"/>
  <c r="L25" i="6"/>
  <c r="K25" i="6"/>
  <c r="J25" i="6"/>
  <c r="I25" i="6"/>
  <c r="H25" i="6"/>
  <c r="G25" i="6"/>
  <c r="F25" i="6"/>
  <c r="C25" i="6"/>
  <c r="B25" i="6"/>
  <c r="S24" i="6"/>
  <c r="R24" i="6"/>
  <c r="Q24" i="6"/>
  <c r="P24" i="6"/>
  <c r="E24" i="6"/>
  <c r="T24" i="6" s="1"/>
  <c r="T23" i="6"/>
  <c r="S23" i="6"/>
  <c r="R23" i="6"/>
  <c r="Q23" i="6"/>
  <c r="P23" i="6"/>
  <c r="E23" i="6"/>
  <c r="U23" i="6" s="1"/>
  <c r="S22" i="6"/>
  <c r="R22" i="6"/>
  <c r="Q22" i="6"/>
  <c r="P22" i="6"/>
  <c r="E22" i="6"/>
  <c r="U22" i="6" s="1"/>
  <c r="S21" i="6"/>
  <c r="R21" i="6"/>
  <c r="Q21" i="6"/>
  <c r="P21" i="6"/>
  <c r="E21" i="6"/>
  <c r="U20" i="6"/>
  <c r="S20" i="6"/>
  <c r="R20" i="6"/>
  <c r="Q20" i="6"/>
  <c r="P20" i="6"/>
  <c r="E20" i="6"/>
  <c r="T20" i="6" s="1"/>
  <c r="U19" i="6"/>
  <c r="T19" i="6"/>
  <c r="S19" i="6"/>
  <c r="R19" i="6"/>
  <c r="Q19" i="6"/>
  <c r="P19" i="6"/>
  <c r="E19" i="6"/>
  <c r="S18" i="6"/>
  <c r="R18" i="6"/>
  <c r="Q18" i="6"/>
  <c r="P18" i="6"/>
  <c r="E18" i="6"/>
  <c r="U18" i="6" s="1"/>
  <c r="O16" i="6"/>
  <c r="N16" i="6"/>
  <c r="M16" i="6"/>
  <c r="L16" i="6"/>
  <c r="K16" i="6"/>
  <c r="J16" i="6"/>
  <c r="I16" i="6"/>
  <c r="H16" i="6"/>
  <c r="G16" i="6"/>
  <c r="F16" i="6"/>
  <c r="C16" i="6"/>
  <c r="E16" i="6" s="1"/>
  <c r="B16" i="6"/>
  <c r="U15" i="6"/>
  <c r="S15" i="6"/>
  <c r="R15" i="6"/>
  <c r="Q15" i="6"/>
  <c r="P15" i="6"/>
  <c r="E15" i="6"/>
  <c r="T15" i="6" s="1"/>
  <c r="S14" i="6"/>
  <c r="R14" i="6"/>
  <c r="Q14" i="6"/>
  <c r="P14" i="6"/>
  <c r="E14" i="6"/>
  <c r="U14" i="6" s="1"/>
  <c r="S13" i="6"/>
  <c r="R13" i="6"/>
  <c r="Q13" i="6"/>
  <c r="P13" i="6"/>
  <c r="E13" i="6"/>
  <c r="U12" i="6"/>
  <c r="T12" i="6"/>
  <c r="S12" i="6"/>
  <c r="R12" i="6"/>
  <c r="Q12" i="6"/>
  <c r="P12" i="6"/>
  <c r="E12" i="6"/>
  <c r="U11" i="6"/>
  <c r="T11" i="6"/>
  <c r="S11" i="6"/>
  <c r="R11" i="6"/>
  <c r="Q11" i="6"/>
  <c r="P11" i="6"/>
  <c r="E11" i="6"/>
  <c r="S10" i="6"/>
  <c r="R10" i="6"/>
  <c r="Q10" i="6"/>
  <c r="P10" i="6"/>
  <c r="E10" i="6"/>
  <c r="S9" i="6"/>
  <c r="R9" i="6"/>
  <c r="Q9" i="6"/>
  <c r="P9" i="6"/>
  <c r="E9" i="6"/>
  <c r="T9" i="6" s="1"/>
  <c r="S96" i="5"/>
  <c r="R96" i="5"/>
  <c r="Q96" i="5"/>
  <c r="P96" i="5"/>
  <c r="E96" i="5"/>
  <c r="U96" i="5" s="1"/>
  <c r="T95" i="5"/>
  <c r="S95" i="5"/>
  <c r="R95" i="5"/>
  <c r="Q95" i="5"/>
  <c r="P95" i="5"/>
  <c r="E95" i="5"/>
  <c r="U95" i="5" s="1"/>
  <c r="S94" i="5"/>
  <c r="R94" i="5"/>
  <c r="Q94" i="5"/>
  <c r="P94" i="5"/>
  <c r="E94" i="5"/>
  <c r="S93" i="5"/>
  <c r="R93" i="5"/>
  <c r="Q93" i="5"/>
  <c r="P93" i="5"/>
  <c r="E93" i="5"/>
  <c r="T93" i="5" s="1"/>
  <c r="T92" i="5"/>
  <c r="S92" i="5"/>
  <c r="R92" i="5"/>
  <c r="Q92" i="5"/>
  <c r="P92" i="5"/>
  <c r="E92" i="5"/>
  <c r="U92" i="5" s="1"/>
  <c r="U91" i="5"/>
  <c r="S91" i="5"/>
  <c r="R91" i="5"/>
  <c r="Q91" i="5"/>
  <c r="P91" i="5"/>
  <c r="E91" i="5"/>
  <c r="T91" i="5" s="1"/>
  <c r="S90" i="5"/>
  <c r="R90" i="5"/>
  <c r="Q90" i="5"/>
  <c r="P90" i="5"/>
  <c r="E90" i="5"/>
  <c r="U90" i="5" s="1"/>
  <c r="S89" i="5"/>
  <c r="R89" i="5"/>
  <c r="Q89" i="5"/>
  <c r="P89" i="5"/>
  <c r="E89" i="5"/>
  <c r="U89" i="5" s="1"/>
  <c r="S88" i="5"/>
  <c r="R88" i="5"/>
  <c r="Q88" i="5"/>
  <c r="P88" i="5"/>
  <c r="E88" i="5"/>
  <c r="T88" i="5" s="1"/>
  <c r="S86" i="5"/>
  <c r="R86" i="5"/>
  <c r="Q86" i="5"/>
  <c r="P86" i="5"/>
  <c r="E86" i="5"/>
  <c r="O74" i="5"/>
  <c r="N74" i="5"/>
  <c r="M74" i="5"/>
  <c r="L74" i="5"/>
  <c r="K74" i="5"/>
  <c r="J74" i="5"/>
  <c r="R74" i="5" s="1"/>
  <c r="I74" i="5"/>
  <c r="H74" i="5"/>
  <c r="G74" i="5"/>
  <c r="F74" i="5"/>
  <c r="C74" i="5"/>
  <c r="B74" i="5"/>
  <c r="S73" i="5"/>
  <c r="O73" i="5"/>
  <c r="N73" i="5"/>
  <c r="M73" i="5"/>
  <c r="L73" i="5"/>
  <c r="K73" i="5"/>
  <c r="J73" i="5"/>
  <c r="R73" i="5" s="1"/>
  <c r="I73" i="5"/>
  <c r="H73" i="5"/>
  <c r="G73" i="5"/>
  <c r="F73" i="5"/>
  <c r="C73" i="5"/>
  <c r="B73" i="5"/>
  <c r="E73" i="5" s="1"/>
  <c r="S72" i="5"/>
  <c r="O72" i="5"/>
  <c r="N72" i="5"/>
  <c r="M72" i="5"/>
  <c r="L72" i="5"/>
  <c r="K72" i="5"/>
  <c r="J72" i="5"/>
  <c r="I72" i="5"/>
  <c r="H72" i="5"/>
  <c r="R72" i="5" s="1"/>
  <c r="G72" i="5"/>
  <c r="F72" i="5"/>
  <c r="C72" i="5"/>
  <c r="B72" i="5"/>
  <c r="S71" i="5"/>
  <c r="R71" i="5"/>
  <c r="Q71" i="5"/>
  <c r="P71" i="5"/>
  <c r="E71" i="5"/>
  <c r="S70" i="5"/>
  <c r="R70" i="5"/>
  <c r="Q70" i="5"/>
  <c r="U70" i="5" s="1"/>
  <c r="P70" i="5"/>
  <c r="T70" i="5" s="1"/>
  <c r="E70" i="5"/>
  <c r="O68" i="5"/>
  <c r="N68" i="5"/>
  <c r="M68" i="5"/>
  <c r="L68" i="5"/>
  <c r="K68" i="5"/>
  <c r="S68" i="5" s="1"/>
  <c r="J68" i="5"/>
  <c r="I68" i="5"/>
  <c r="H68" i="5"/>
  <c r="G68" i="5"/>
  <c r="F68" i="5"/>
  <c r="C68" i="5"/>
  <c r="B68" i="5"/>
  <c r="S67" i="5"/>
  <c r="O67" i="5"/>
  <c r="N67" i="5"/>
  <c r="M67" i="5"/>
  <c r="L67" i="5"/>
  <c r="K67" i="5"/>
  <c r="J67" i="5"/>
  <c r="I67" i="5"/>
  <c r="H67" i="5"/>
  <c r="R67" i="5" s="1"/>
  <c r="G67" i="5"/>
  <c r="F67" i="5"/>
  <c r="C67" i="5"/>
  <c r="B67" i="5"/>
  <c r="E67" i="5" s="1"/>
  <c r="S66" i="5"/>
  <c r="R66" i="5"/>
  <c r="Q66" i="5"/>
  <c r="P66" i="5"/>
  <c r="E66" i="5"/>
  <c r="S65" i="5"/>
  <c r="R65" i="5"/>
  <c r="Q65" i="5"/>
  <c r="P65" i="5"/>
  <c r="E65" i="5"/>
  <c r="U65" i="5" s="1"/>
  <c r="S64" i="5"/>
  <c r="R64" i="5"/>
  <c r="Q64" i="5"/>
  <c r="P64" i="5"/>
  <c r="E64" i="5"/>
  <c r="T64" i="5" s="1"/>
  <c r="S63" i="5"/>
  <c r="R63" i="5"/>
  <c r="Q63" i="5"/>
  <c r="P63" i="5"/>
  <c r="E63" i="5"/>
  <c r="U63" i="5" s="1"/>
  <c r="U62" i="5"/>
  <c r="S62" i="5"/>
  <c r="R62" i="5"/>
  <c r="Q62" i="5"/>
  <c r="P62" i="5"/>
  <c r="E62" i="5"/>
  <c r="T62" i="5" s="1"/>
  <c r="O60" i="5"/>
  <c r="N60" i="5"/>
  <c r="M60" i="5"/>
  <c r="L60" i="5"/>
  <c r="K60" i="5"/>
  <c r="J60" i="5"/>
  <c r="I60" i="5"/>
  <c r="S60" i="5" s="1"/>
  <c r="H60" i="5"/>
  <c r="R60" i="5" s="1"/>
  <c r="C60" i="5"/>
  <c r="B60" i="5"/>
  <c r="S59" i="5"/>
  <c r="R59" i="5"/>
  <c r="Q59" i="5"/>
  <c r="P59" i="5"/>
  <c r="E59" i="5"/>
  <c r="U59" i="5" s="1"/>
  <c r="S58" i="5"/>
  <c r="R58" i="5"/>
  <c r="Q58" i="5"/>
  <c r="P58" i="5"/>
  <c r="E58" i="5"/>
  <c r="U58" i="5" s="1"/>
  <c r="S57" i="5"/>
  <c r="R57" i="5"/>
  <c r="Q57" i="5"/>
  <c r="P57" i="5"/>
  <c r="E57" i="5"/>
  <c r="T56" i="5"/>
  <c r="S56" i="5"/>
  <c r="R56" i="5"/>
  <c r="Q56" i="5"/>
  <c r="P56" i="5"/>
  <c r="E56" i="5"/>
  <c r="U56" i="5" s="1"/>
  <c r="O54" i="5"/>
  <c r="N54" i="5"/>
  <c r="M54" i="5"/>
  <c r="L54" i="5"/>
  <c r="K54" i="5"/>
  <c r="J54" i="5"/>
  <c r="R54" i="5" s="1"/>
  <c r="I54" i="5"/>
  <c r="S54" i="5" s="1"/>
  <c r="H54" i="5"/>
  <c r="G54" i="5"/>
  <c r="F54" i="5"/>
  <c r="C54" i="5"/>
  <c r="B54" i="5"/>
  <c r="E54" i="5" s="1"/>
  <c r="S53" i="5"/>
  <c r="R53" i="5"/>
  <c r="Q53" i="5"/>
  <c r="P53" i="5"/>
  <c r="E53" i="5"/>
  <c r="U53" i="5" s="1"/>
  <c r="U52" i="5"/>
  <c r="S52" i="5"/>
  <c r="R52" i="5"/>
  <c r="Q52" i="5"/>
  <c r="P52" i="5"/>
  <c r="E52" i="5"/>
  <c r="S51" i="5"/>
  <c r="R51" i="5"/>
  <c r="Q51" i="5"/>
  <c r="P51" i="5"/>
  <c r="E51" i="5"/>
  <c r="U51" i="5" s="1"/>
  <c r="S50" i="5"/>
  <c r="R50" i="5"/>
  <c r="Q50" i="5"/>
  <c r="P50" i="5"/>
  <c r="E50" i="5"/>
  <c r="T50" i="5" s="1"/>
  <c r="S49" i="5"/>
  <c r="R49" i="5"/>
  <c r="Q49" i="5"/>
  <c r="P49" i="5"/>
  <c r="E49" i="5"/>
  <c r="T49" i="5" s="1"/>
  <c r="S48" i="5"/>
  <c r="R48" i="5"/>
  <c r="Q48" i="5"/>
  <c r="P48" i="5"/>
  <c r="E48" i="5"/>
  <c r="U48" i="5" s="1"/>
  <c r="S47" i="5"/>
  <c r="R47" i="5"/>
  <c r="Q47" i="5"/>
  <c r="P47" i="5"/>
  <c r="E47" i="5"/>
  <c r="U47" i="5" s="1"/>
  <c r="S46" i="5"/>
  <c r="R46" i="5"/>
  <c r="Q46" i="5"/>
  <c r="P46" i="5"/>
  <c r="E46" i="5"/>
  <c r="S45" i="5"/>
  <c r="R45" i="5"/>
  <c r="Q45" i="5"/>
  <c r="P45" i="5"/>
  <c r="E45" i="5"/>
  <c r="U45" i="5" s="1"/>
  <c r="U44" i="5"/>
  <c r="S44" i="5"/>
  <c r="R44" i="5"/>
  <c r="Q44" i="5"/>
  <c r="P44" i="5"/>
  <c r="E44" i="5"/>
  <c r="S43" i="5"/>
  <c r="R43" i="5"/>
  <c r="Q43" i="5"/>
  <c r="P43" i="5"/>
  <c r="E43" i="5"/>
  <c r="U43" i="5" s="1"/>
  <c r="O41" i="5"/>
  <c r="N41" i="5"/>
  <c r="M41" i="5"/>
  <c r="L41" i="5"/>
  <c r="K41" i="5"/>
  <c r="J41" i="5"/>
  <c r="I41" i="5"/>
  <c r="S41" i="5" s="1"/>
  <c r="H41" i="5"/>
  <c r="G41" i="5"/>
  <c r="F41" i="5"/>
  <c r="C41" i="5"/>
  <c r="B41" i="5"/>
  <c r="E41" i="5" s="1"/>
  <c r="S40" i="5"/>
  <c r="R40" i="5"/>
  <c r="Q40" i="5"/>
  <c r="P40" i="5"/>
  <c r="E40" i="5"/>
  <c r="U40" i="5" s="1"/>
  <c r="U39" i="5"/>
  <c r="S39" i="5"/>
  <c r="R39" i="5"/>
  <c r="Q39" i="5"/>
  <c r="P39" i="5"/>
  <c r="E39" i="5"/>
  <c r="T39" i="5" s="1"/>
  <c r="S38" i="5"/>
  <c r="R38" i="5"/>
  <c r="Q38" i="5"/>
  <c r="P38" i="5"/>
  <c r="E38" i="5"/>
  <c r="U38" i="5" s="1"/>
  <c r="S37" i="5"/>
  <c r="R37" i="5"/>
  <c r="Q37" i="5"/>
  <c r="P37" i="5"/>
  <c r="E37" i="5"/>
  <c r="S36" i="5"/>
  <c r="R36" i="5"/>
  <c r="Q36" i="5"/>
  <c r="P36" i="5"/>
  <c r="E36" i="5"/>
  <c r="O34" i="5"/>
  <c r="N34" i="5"/>
  <c r="M34" i="5"/>
  <c r="L34" i="5"/>
  <c r="K34" i="5"/>
  <c r="S34" i="5" s="1"/>
  <c r="J34" i="5"/>
  <c r="I34" i="5"/>
  <c r="H34" i="5"/>
  <c r="R34" i="5" s="1"/>
  <c r="G34" i="5"/>
  <c r="F34" i="5"/>
  <c r="C34" i="5"/>
  <c r="B34" i="5"/>
  <c r="E34" i="5" s="1"/>
  <c r="S33" i="5"/>
  <c r="R33" i="5"/>
  <c r="Q33" i="5"/>
  <c r="P33" i="5"/>
  <c r="E33" i="5"/>
  <c r="U33" i="5" s="1"/>
  <c r="O31" i="5"/>
  <c r="N31" i="5"/>
  <c r="M31" i="5"/>
  <c r="L31" i="5"/>
  <c r="K31" i="5"/>
  <c r="J31" i="5"/>
  <c r="I31" i="5"/>
  <c r="Q31" i="5" s="1"/>
  <c r="H31" i="5"/>
  <c r="R31" i="5" s="1"/>
  <c r="G31" i="5"/>
  <c r="F31" i="5"/>
  <c r="C31" i="5"/>
  <c r="B31" i="5"/>
  <c r="E31" i="5" s="1"/>
  <c r="S30" i="5"/>
  <c r="R30" i="5"/>
  <c r="Q30" i="5"/>
  <c r="P30" i="5"/>
  <c r="E30" i="5"/>
  <c r="U30" i="5" s="1"/>
  <c r="S29" i="5"/>
  <c r="R29" i="5"/>
  <c r="Q29" i="5"/>
  <c r="P29" i="5"/>
  <c r="E29" i="5"/>
  <c r="S28" i="5"/>
  <c r="R28" i="5"/>
  <c r="Q28" i="5"/>
  <c r="P28" i="5"/>
  <c r="E28" i="5"/>
  <c r="U28" i="5" s="1"/>
  <c r="U27" i="5"/>
  <c r="T27" i="5"/>
  <c r="S27" i="5"/>
  <c r="R27" i="5"/>
  <c r="Q27" i="5"/>
  <c r="P27" i="5"/>
  <c r="E27" i="5"/>
  <c r="O25" i="5"/>
  <c r="N25" i="5"/>
  <c r="M25" i="5"/>
  <c r="L25" i="5"/>
  <c r="K25" i="5"/>
  <c r="J25" i="5"/>
  <c r="I25" i="5"/>
  <c r="H25" i="5"/>
  <c r="P25" i="5" s="1"/>
  <c r="G25" i="5"/>
  <c r="F25" i="5"/>
  <c r="E25" i="5"/>
  <c r="C25" i="5"/>
  <c r="B25" i="5"/>
  <c r="S24" i="5"/>
  <c r="R24" i="5"/>
  <c r="Q24" i="5"/>
  <c r="P24" i="5"/>
  <c r="E24" i="5"/>
  <c r="T24" i="5" s="1"/>
  <c r="S23" i="5"/>
  <c r="R23" i="5"/>
  <c r="Q23" i="5"/>
  <c r="P23" i="5"/>
  <c r="E23" i="5"/>
  <c r="U23" i="5" s="1"/>
  <c r="U22" i="5"/>
  <c r="S22" i="5"/>
  <c r="R22" i="5"/>
  <c r="Q22" i="5"/>
  <c r="P22" i="5"/>
  <c r="E22" i="5"/>
  <c r="T22" i="5" s="1"/>
  <c r="T21" i="5"/>
  <c r="S21" i="5"/>
  <c r="R21" i="5"/>
  <c r="Q21" i="5"/>
  <c r="P21" i="5"/>
  <c r="E21" i="5"/>
  <c r="U21" i="5" s="1"/>
  <c r="S20" i="5"/>
  <c r="R20" i="5"/>
  <c r="Q20" i="5"/>
  <c r="P20" i="5"/>
  <c r="E20" i="5"/>
  <c r="U20" i="5" s="1"/>
  <c r="S19" i="5"/>
  <c r="R19" i="5"/>
  <c r="Q19" i="5"/>
  <c r="P19" i="5"/>
  <c r="E19" i="5"/>
  <c r="U19" i="5" s="1"/>
  <c r="S18" i="5"/>
  <c r="R18" i="5"/>
  <c r="Q18" i="5"/>
  <c r="P18" i="5"/>
  <c r="E18" i="5"/>
  <c r="S16" i="5"/>
  <c r="O16" i="5"/>
  <c r="N16" i="5"/>
  <c r="M16" i="5"/>
  <c r="L16" i="5"/>
  <c r="K16" i="5"/>
  <c r="J16" i="5"/>
  <c r="I16" i="5"/>
  <c r="H16" i="5"/>
  <c r="G16" i="5"/>
  <c r="F16" i="5"/>
  <c r="C16" i="5"/>
  <c r="B16" i="5"/>
  <c r="S15" i="5"/>
  <c r="R15" i="5"/>
  <c r="Q15" i="5"/>
  <c r="P15" i="5"/>
  <c r="E15" i="5"/>
  <c r="U14" i="5"/>
  <c r="T14" i="5"/>
  <c r="S14" i="5"/>
  <c r="R14" i="5"/>
  <c r="Q14" i="5"/>
  <c r="P14" i="5"/>
  <c r="E14" i="5"/>
  <c r="S13" i="5"/>
  <c r="R13" i="5"/>
  <c r="Q13" i="5"/>
  <c r="P13" i="5"/>
  <c r="E13" i="5"/>
  <c r="T13" i="5" s="1"/>
  <c r="S12" i="5"/>
  <c r="R12" i="5"/>
  <c r="Q12" i="5"/>
  <c r="P12" i="5"/>
  <c r="E12" i="5"/>
  <c r="U12" i="5" s="1"/>
  <c r="U11" i="5"/>
  <c r="S11" i="5"/>
  <c r="R11" i="5"/>
  <c r="Q11" i="5"/>
  <c r="P11" i="5"/>
  <c r="E11" i="5"/>
  <c r="T11" i="5" s="1"/>
  <c r="U10" i="5"/>
  <c r="T10" i="5"/>
  <c r="S10" i="5"/>
  <c r="R10" i="5"/>
  <c r="Q10" i="5"/>
  <c r="P10" i="5"/>
  <c r="E10" i="5"/>
  <c r="S9" i="5"/>
  <c r="R9" i="5"/>
  <c r="Q9" i="5"/>
  <c r="P9" i="5"/>
  <c r="E9" i="5"/>
  <c r="U9" i="5" s="1"/>
  <c r="S96" i="4"/>
  <c r="R96" i="4"/>
  <c r="Q96" i="4"/>
  <c r="P96" i="4"/>
  <c r="E96" i="4"/>
  <c r="U96" i="4" s="1"/>
  <c r="S95" i="4"/>
  <c r="R95" i="4"/>
  <c r="Q95" i="4"/>
  <c r="P95" i="4"/>
  <c r="E95" i="4"/>
  <c r="T94" i="4"/>
  <c r="S94" i="4"/>
  <c r="R94" i="4"/>
  <c r="Q94" i="4"/>
  <c r="P94" i="4"/>
  <c r="E94" i="4"/>
  <c r="U94" i="4" s="1"/>
  <c r="U93" i="4"/>
  <c r="S93" i="4"/>
  <c r="R93" i="4"/>
  <c r="Q93" i="4"/>
  <c r="P93" i="4"/>
  <c r="E93" i="4"/>
  <c r="T93" i="4" s="1"/>
  <c r="S92" i="4"/>
  <c r="R92" i="4"/>
  <c r="Q92" i="4"/>
  <c r="P92" i="4"/>
  <c r="E92" i="4"/>
  <c r="U92" i="4" s="1"/>
  <c r="S91" i="4"/>
  <c r="R91" i="4"/>
  <c r="Q91" i="4"/>
  <c r="P91" i="4"/>
  <c r="E91" i="4"/>
  <c r="U91" i="4" s="1"/>
  <c r="U90" i="4"/>
  <c r="T90" i="4"/>
  <c r="S90" i="4"/>
  <c r="R90" i="4"/>
  <c r="Q90" i="4"/>
  <c r="P90" i="4"/>
  <c r="E90" i="4"/>
  <c r="S89" i="4"/>
  <c r="R89" i="4"/>
  <c r="Q89" i="4"/>
  <c r="P89" i="4"/>
  <c r="E89" i="4"/>
  <c r="U89" i="4" s="1"/>
  <c r="S88" i="4"/>
  <c r="R88" i="4"/>
  <c r="Q88" i="4"/>
  <c r="P88" i="4"/>
  <c r="E88" i="4"/>
  <c r="S86" i="4"/>
  <c r="R86" i="4"/>
  <c r="Q86" i="4"/>
  <c r="P86" i="4"/>
  <c r="E86" i="4"/>
  <c r="O74" i="4"/>
  <c r="N74" i="4"/>
  <c r="M74" i="4"/>
  <c r="L74" i="4"/>
  <c r="K74" i="4"/>
  <c r="J74" i="4"/>
  <c r="I74" i="4"/>
  <c r="S74" i="4" s="1"/>
  <c r="H74" i="4"/>
  <c r="G74" i="4"/>
  <c r="F74" i="4"/>
  <c r="C74" i="4"/>
  <c r="B74" i="4"/>
  <c r="S73" i="4"/>
  <c r="O73" i="4"/>
  <c r="N73" i="4"/>
  <c r="M73" i="4"/>
  <c r="L73" i="4"/>
  <c r="K73" i="4"/>
  <c r="J73" i="4"/>
  <c r="I73" i="4"/>
  <c r="H73" i="4"/>
  <c r="G73" i="4"/>
  <c r="F73" i="4"/>
  <c r="C73" i="4"/>
  <c r="B73" i="4"/>
  <c r="E73" i="4" s="1"/>
  <c r="O72" i="4"/>
  <c r="N72" i="4"/>
  <c r="M72" i="4"/>
  <c r="L72" i="4"/>
  <c r="K72" i="4"/>
  <c r="J72" i="4"/>
  <c r="I72" i="4"/>
  <c r="S72" i="4" s="1"/>
  <c r="H72" i="4"/>
  <c r="R72" i="4" s="1"/>
  <c r="G72" i="4"/>
  <c r="F72" i="4"/>
  <c r="E72" i="4"/>
  <c r="C72" i="4"/>
  <c r="B72" i="4"/>
  <c r="S71" i="4"/>
  <c r="R71" i="4"/>
  <c r="Q71" i="4"/>
  <c r="P71" i="4"/>
  <c r="E71" i="4"/>
  <c r="U71" i="4" s="1"/>
  <c r="S70" i="4"/>
  <c r="R70" i="4"/>
  <c r="Q70" i="4"/>
  <c r="P70" i="4"/>
  <c r="E70" i="4"/>
  <c r="O68" i="4"/>
  <c r="N68" i="4"/>
  <c r="M68" i="4"/>
  <c r="L68" i="4"/>
  <c r="K68" i="4"/>
  <c r="J68" i="4"/>
  <c r="I68" i="4"/>
  <c r="S68" i="4" s="1"/>
  <c r="H68" i="4"/>
  <c r="G68" i="4"/>
  <c r="F68" i="4"/>
  <c r="C68" i="4"/>
  <c r="B68" i="4"/>
  <c r="O67" i="4"/>
  <c r="N67" i="4"/>
  <c r="M67" i="4"/>
  <c r="L67" i="4"/>
  <c r="K67" i="4"/>
  <c r="J67" i="4"/>
  <c r="I67" i="4"/>
  <c r="S67" i="4" s="1"/>
  <c r="H67" i="4"/>
  <c r="R67" i="4" s="1"/>
  <c r="G67" i="4"/>
  <c r="F67" i="4"/>
  <c r="C67" i="4"/>
  <c r="E67" i="4" s="1"/>
  <c r="B67" i="4"/>
  <c r="S66" i="4"/>
  <c r="R66" i="4"/>
  <c r="Q66" i="4"/>
  <c r="P66" i="4"/>
  <c r="E66" i="4"/>
  <c r="U66" i="4" s="1"/>
  <c r="S65" i="4"/>
  <c r="R65" i="4"/>
  <c r="Q65" i="4"/>
  <c r="P65" i="4"/>
  <c r="E65" i="4"/>
  <c r="S64" i="4"/>
  <c r="R64" i="4"/>
  <c r="Q64" i="4"/>
  <c r="P64" i="4"/>
  <c r="E64" i="4"/>
  <c r="S63" i="4"/>
  <c r="R63" i="4"/>
  <c r="Q63" i="4"/>
  <c r="P63" i="4"/>
  <c r="E63" i="4"/>
  <c r="T63" i="4" s="1"/>
  <c r="U62" i="4"/>
  <c r="S62" i="4"/>
  <c r="R62" i="4"/>
  <c r="Q62" i="4"/>
  <c r="P62" i="4"/>
  <c r="E62" i="4"/>
  <c r="O60" i="4"/>
  <c r="N60" i="4"/>
  <c r="M60" i="4"/>
  <c r="L60" i="4"/>
  <c r="K60" i="4"/>
  <c r="J60" i="4"/>
  <c r="I60" i="4"/>
  <c r="S60" i="4" s="1"/>
  <c r="H60" i="4"/>
  <c r="R60" i="4" s="1"/>
  <c r="C60" i="4"/>
  <c r="B60" i="4"/>
  <c r="S59" i="4"/>
  <c r="R59" i="4"/>
  <c r="Q59" i="4"/>
  <c r="P59" i="4"/>
  <c r="E59" i="4"/>
  <c r="T59" i="4" s="1"/>
  <c r="S58" i="4"/>
  <c r="R58" i="4"/>
  <c r="Q58" i="4"/>
  <c r="P58" i="4"/>
  <c r="E58" i="4"/>
  <c r="U58" i="4" s="1"/>
  <c r="S57" i="4"/>
  <c r="R57" i="4"/>
  <c r="Q57" i="4"/>
  <c r="P57" i="4"/>
  <c r="E57" i="4"/>
  <c r="U57" i="4" s="1"/>
  <c r="S56" i="4"/>
  <c r="R56" i="4"/>
  <c r="Q56" i="4"/>
  <c r="P56" i="4"/>
  <c r="E56" i="4"/>
  <c r="O54" i="4"/>
  <c r="N54" i="4"/>
  <c r="M54" i="4"/>
  <c r="L54" i="4"/>
  <c r="K54" i="4"/>
  <c r="J54" i="4"/>
  <c r="I54" i="4"/>
  <c r="H54" i="4"/>
  <c r="R54" i="4" s="1"/>
  <c r="G54" i="4"/>
  <c r="F54" i="4"/>
  <c r="C54" i="4"/>
  <c r="B54" i="4"/>
  <c r="S53" i="4"/>
  <c r="R53" i="4"/>
  <c r="Q53" i="4"/>
  <c r="P53" i="4"/>
  <c r="E53" i="4"/>
  <c r="S52" i="4"/>
  <c r="R52" i="4"/>
  <c r="Q52" i="4"/>
  <c r="P52" i="4"/>
  <c r="E52" i="4"/>
  <c r="S51" i="4"/>
  <c r="R51" i="4"/>
  <c r="Q51" i="4"/>
  <c r="P51" i="4"/>
  <c r="E51" i="4"/>
  <c r="U51" i="4" s="1"/>
  <c r="T50" i="4"/>
  <c r="S50" i="4"/>
  <c r="R50" i="4"/>
  <c r="Q50" i="4"/>
  <c r="P50" i="4"/>
  <c r="E50" i="4"/>
  <c r="U50" i="4" s="1"/>
  <c r="S49" i="4"/>
  <c r="R49" i="4"/>
  <c r="Q49" i="4"/>
  <c r="P49" i="4"/>
  <c r="E49" i="4"/>
  <c r="U49" i="4" s="1"/>
  <c r="U48" i="4"/>
  <c r="S48" i="4"/>
  <c r="R48" i="4"/>
  <c r="Q48" i="4"/>
  <c r="P48" i="4"/>
  <c r="E48" i="4"/>
  <c r="T48" i="4" s="1"/>
  <c r="U47" i="4"/>
  <c r="S47" i="4"/>
  <c r="R47" i="4"/>
  <c r="Q47" i="4"/>
  <c r="P47" i="4"/>
  <c r="E47" i="4"/>
  <c r="T47" i="4" s="1"/>
  <c r="S46" i="4"/>
  <c r="R46" i="4"/>
  <c r="Q46" i="4"/>
  <c r="P46" i="4"/>
  <c r="E46" i="4"/>
  <c r="U46" i="4" s="1"/>
  <c r="S45" i="4"/>
  <c r="R45" i="4"/>
  <c r="Q45" i="4"/>
  <c r="P45" i="4"/>
  <c r="E45" i="4"/>
  <c r="S44" i="4"/>
  <c r="R44" i="4"/>
  <c r="Q44" i="4"/>
  <c r="P44" i="4"/>
  <c r="E44" i="4"/>
  <c r="S43" i="4"/>
  <c r="R43" i="4"/>
  <c r="Q43" i="4"/>
  <c r="P43" i="4"/>
  <c r="E43" i="4"/>
  <c r="U43" i="4" s="1"/>
  <c r="O41" i="4"/>
  <c r="N41" i="4"/>
  <c r="M41" i="4"/>
  <c r="L41" i="4"/>
  <c r="K41" i="4"/>
  <c r="J41" i="4"/>
  <c r="R41" i="4" s="1"/>
  <c r="I41" i="4"/>
  <c r="H41" i="4"/>
  <c r="G41" i="4"/>
  <c r="F41" i="4"/>
  <c r="C41" i="4"/>
  <c r="B41" i="4"/>
  <c r="E41" i="4" s="1"/>
  <c r="S40" i="4"/>
  <c r="R40" i="4"/>
  <c r="Q40" i="4"/>
  <c r="P40" i="4"/>
  <c r="E40" i="4"/>
  <c r="U40" i="4" s="1"/>
  <c r="T39" i="4"/>
  <c r="S39" i="4"/>
  <c r="R39" i="4"/>
  <c r="Q39" i="4"/>
  <c r="P39" i="4"/>
  <c r="E39" i="4"/>
  <c r="U39" i="4" s="1"/>
  <c r="S38" i="4"/>
  <c r="R38" i="4"/>
  <c r="Q38" i="4"/>
  <c r="P38" i="4"/>
  <c r="E38" i="4"/>
  <c r="U38" i="4" s="1"/>
  <c r="S37" i="4"/>
  <c r="R37" i="4"/>
  <c r="Q37" i="4"/>
  <c r="P37" i="4"/>
  <c r="E37" i="4"/>
  <c r="T37" i="4" s="1"/>
  <c r="S36" i="4"/>
  <c r="R36" i="4"/>
  <c r="Q36" i="4"/>
  <c r="P36" i="4"/>
  <c r="E36" i="4"/>
  <c r="U36" i="4" s="1"/>
  <c r="R34" i="4"/>
  <c r="O34" i="4"/>
  <c r="N34" i="4"/>
  <c r="M34" i="4"/>
  <c r="L34" i="4"/>
  <c r="K34" i="4"/>
  <c r="J34" i="4"/>
  <c r="I34" i="4"/>
  <c r="S34" i="4" s="1"/>
  <c r="H34" i="4"/>
  <c r="G34" i="4"/>
  <c r="F34" i="4"/>
  <c r="C34" i="4"/>
  <c r="E34" i="4" s="1"/>
  <c r="B34" i="4"/>
  <c r="T33" i="4"/>
  <c r="S33" i="4"/>
  <c r="R33" i="4"/>
  <c r="Q33" i="4"/>
  <c r="P33" i="4"/>
  <c r="E33" i="4"/>
  <c r="U33" i="4" s="1"/>
  <c r="O31" i="4"/>
  <c r="N31" i="4"/>
  <c r="M31" i="4"/>
  <c r="L31" i="4"/>
  <c r="K31" i="4"/>
  <c r="J31" i="4"/>
  <c r="I31" i="4"/>
  <c r="S31" i="4" s="1"/>
  <c r="H31" i="4"/>
  <c r="G31" i="4"/>
  <c r="F31" i="4"/>
  <c r="E31" i="4"/>
  <c r="C31" i="4"/>
  <c r="B31" i="4"/>
  <c r="T30" i="4"/>
  <c r="S30" i="4"/>
  <c r="R30" i="4"/>
  <c r="Q30" i="4"/>
  <c r="P30" i="4"/>
  <c r="E30" i="4"/>
  <c r="U30" i="4" s="1"/>
  <c r="S29" i="4"/>
  <c r="R29" i="4"/>
  <c r="Q29" i="4"/>
  <c r="P29" i="4"/>
  <c r="E29" i="4"/>
  <c r="U29" i="4" s="1"/>
  <c r="S28" i="4"/>
  <c r="R28" i="4"/>
  <c r="Q28" i="4"/>
  <c r="P28" i="4"/>
  <c r="E28" i="4"/>
  <c r="S27" i="4"/>
  <c r="R27" i="4"/>
  <c r="Q27" i="4"/>
  <c r="P27" i="4"/>
  <c r="E27" i="4"/>
  <c r="O25" i="4"/>
  <c r="N25" i="4"/>
  <c r="M25" i="4"/>
  <c r="L25" i="4"/>
  <c r="K25" i="4"/>
  <c r="J25" i="4"/>
  <c r="I25" i="4"/>
  <c r="H25" i="4"/>
  <c r="R25" i="4" s="1"/>
  <c r="G25" i="4"/>
  <c r="F25" i="4"/>
  <c r="C25" i="4"/>
  <c r="B25" i="4"/>
  <c r="S24" i="4"/>
  <c r="R24" i="4"/>
  <c r="Q24" i="4"/>
  <c r="P24" i="4"/>
  <c r="E24" i="4"/>
  <c r="T24" i="4" s="1"/>
  <c r="S23" i="4"/>
  <c r="R23" i="4"/>
  <c r="Q23" i="4"/>
  <c r="P23" i="4"/>
  <c r="E23" i="4"/>
  <c r="U23" i="4" s="1"/>
  <c r="S22" i="4"/>
  <c r="R22" i="4"/>
  <c r="Q22" i="4"/>
  <c r="P22" i="4"/>
  <c r="E22" i="4"/>
  <c r="U22" i="4" s="1"/>
  <c r="S21" i="4"/>
  <c r="R21" i="4"/>
  <c r="Q21" i="4"/>
  <c r="P21" i="4"/>
  <c r="E21" i="4"/>
  <c r="U21" i="4" s="1"/>
  <c r="U20" i="4"/>
  <c r="S20" i="4"/>
  <c r="R20" i="4"/>
  <c r="Q20" i="4"/>
  <c r="P20" i="4"/>
  <c r="E20" i="4"/>
  <c r="T20" i="4" s="1"/>
  <c r="T19" i="4"/>
  <c r="S19" i="4"/>
  <c r="R19" i="4"/>
  <c r="Q19" i="4"/>
  <c r="P19" i="4"/>
  <c r="E19" i="4"/>
  <c r="U19" i="4" s="1"/>
  <c r="S18" i="4"/>
  <c r="R18" i="4"/>
  <c r="Q18" i="4"/>
  <c r="P18" i="4"/>
  <c r="E18" i="4"/>
  <c r="U18" i="4" s="1"/>
  <c r="O16" i="4"/>
  <c r="N16" i="4"/>
  <c r="M16" i="4"/>
  <c r="L16" i="4"/>
  <c r="K16" i="4"/>
  <c r="J16" i="4"/>
  <c r="I16" i="4"/>
  <c r="S16" i="4" s="1"/>
  <c r="H16" i="4"/>
  <c r="G16" i="4"/>
  <c r="F16" i="4"/>
  <c r="C16" i="4"/>
  <c r="B16" i="4"/>
  <c r="S15" i="4"/>
  <c r="R15" i="4"/>
  <c r="Q15" i="4"/>
  <c r="P15" i="4"/>
  <c r="E15" i="4"/>
  <c r="U15" i="4" s="1"/>
  <c r="S14" i="4"/>
  <c r="R14" i="4"/>
  <c r="Q14" i="4"/>
  <c r="P14" i="4"/>
  <c r="E14" i="4"/>
  <c r="S13" i="4"/>
  <c r="R13" i="4"/>
  <c r="Q13" i="4"/>
  <c r="P13" i="4"/>
  <c r="E13" i="4"/>
  <c r="T13" i="4" s="1"/>
  <c r="U12" i="4"/>
  <c r="T12" i="4"/>
  <c r="S12" i="4"/>
  <c r="R12" i="4"/>
  <c r="Q12" i="4"/>
  <c r="P12" i="4"/>
  <c r="E12" i="4"/>
  <c r="T11" i="4"/>
  <c r="S11" i="4"/>
  <c r="R11" i="4"/>
  <c r="Q11" i="4"/>
  <c r="P11" i="4"/>
  <c r="E11" i="4"/>
  <c r="U11" i="4" s="1"/>
  <c r="S10" i="4"/>
  <c r="R10" i="4"/>
  <c r="Q10" i="4"/>
  <c r="P10" i="4"/>
  <c r="E10" i="4"/>
  <c r="U10" i="4" s="1"/>
  <c r="S9" i="4"/>
  <c r="R9" i="4"/>
  <c r="Q9" i="4"/>
  <c r="P9" i="4"/>
  <c r="E9" i="4"/>
  <c r="T9" i="4" s="1"/>
  <c r="U96" i="3"/>
  <c r="T96" i="3"/>
  <c r="S96" i="3"/>
  <c r="R96" i="3"/>
  <c r="Q96" i="3"/>
  <c r="P96" i="3"/>
  <c r="E96" i="3"/>
  <c r="S95" i="3"/>
  <c r="R95" i="3"/>
  <c r="Q95" i="3"/>
  <c r="P95" i="3"/>
  <c r="E95" i="3"/>
  <c r="U95" i="3" s="1"/>
  <c r="S94" i="3"/>
  <c r="R94" i="3"/>
  <c r="Q94" i="3"/>
  <c r="P94" i="3"/>
  <c r="E94" i="3"/>
  <c r="S93" i="3"/>
  <c r="R93" i="3"/>
  <c r="Q93" i="3"/>
  <c r="P93" i="3"/>
  <c r="E93" i="3"/>
  <c r="T93" i="3" s="1"/>
  <c r="T92" i="3"/>
  <c r="S92" i="3"/>
  <c r="R92" i="3"/>
  <c r="Q92" i="3"/>
  <c r="P92" i="3"/>
  <c r="E92" i="3"/>
  <c r="U92" i="3" s="1"/>
  <c r="S91" i="3"/>
  <c r="R91" i="3"/>
  <c r="Q91" i="3"/>
  <c r="P91" i="3"/>
  <c r="E91" i="3"/>
  <c r="U91" i="3" s="1"/>
  <c r="S90" i="3"/>
  <c r="R90" i="3"/>
  <c r="Q90" i="3"/>
  <c r="P90" i="3"/>
  <c r="E90" i="3"/>
  <c r="U90" i="3" s="1"/>
  <c r="S89" i="3"/>
  <c r="R89" i="3"/>
  <c r="Q89" i="3"/>
  <c r="P89" i="3"/>
  <c r="E89" i="3"/>
  <c r="T89" i="3" s="1"/>
  <c r="U88" i="3"/>
  <c r="T88" i="3"/>
  <c r="S88" i="3"/>
  <c r="R88" i="3"/>
  <c r="Q88" i="3"/>
  <c r="P88" i="3"/>
  <c r="E88" i="3"/>
  <c r="S86" i="3"/>
  <c r="R86" i="3"/>
  <c r="Q86" i="3"/>
  <c r="P86" i="3"/>
  <c r="E86" i="3"/>
  <c r="U86" i="3" s="1"/>
  <c r="O74" i="3"/>
  <c r="N74" i="3"/>
  <c r="M74" i="3"/>
  <c r="L74" i="3"/>
  <c r="K74" i="3"/>
  <c r="J74" i="3"/>
  <c r="I74" i="3"/>
  <c r="H74" i="3"/>
  <c r="G74" i="3"/>
  <c r="F74" i="3"/>
  <c r="C74" i="3"/>
  <c r="B74" i="3"/>
  <c r="O73" i="3"/>
  <c r="N73" i="3"/>
  <c r="M73" i="3"/>
  <c r="L73" i="3"/>
  <c r="K73" i="3"/>
  <c r="J73" i="3"/>
  <c r="I73" i="3"/>
  <c r="S73" i="3" s="1"/>
  <c r="H73" i="3"/>
  <c r="R73" i="3" s="1"/>
  <c r="G73" i="3"/>
  <c r="F73" i="3"/>
  <c r="C73" i="3"/>
  <c r="B73" i="3"/>
  <c r="E73" i="3" s="1"/>
  <c r="O72" i="3"/>
  <c r="N72" i="3"/>
  <c r="M72" i="3"/>
  <c r="L72" i="3"/>
  <c r="K72" i="3"/>
  <c r="J72" i="3"/>
  <c r="I72" i="3"/>
  <c r="H72" i="3"/>
  <c r="P72" i="3" s="1"/>
  <c r="G72" i="3"/>
  <c r="F72" i="3"/>
  <c r="C72" i="3"/>
  <c r="B72" i="3"/>
  <c r="S71" i="3"/>
  <c r="R71" i="3"/>
  <c r="Q71" i="3"/>
  <c r="P71" i="3"/>
  <c r="E71" i="3"/>
  <c r="T71" i="3" s="1"/>
  <c r="S70" i="3"/>
  <c r="R70" i="3"/>
  <c r="Q70" i="3"/>
  <c r="U70" i="3" s="1"/>
  <c r="P70" i="3"/>
  <c r="T70" i="3" s="1"/>
  <c r="E70" i="3"/>
  <c r="O68" i="3"/>
  <c r="N68" i="3"/>
  <c r="M68" i="3"/>
  <c r="L68" i="3"/>
  <c r="K68" i="3"/>
  <c r="J68" i="3"/>
  <c r="I68" i="3"/>
  <c r="H68" i="3"/>
  <c r="R68" i="3" s="1"/>
  <c r="G68" i="3"/>
  <c r="F68" i="3"/>
  <c r="C68" i="3"/>
  <c r="B68" i="3"/>
  <c r="O67" i="3"/>
  <c r="N67" i="3"/>
  <c r="M67" i="3"/>
  <c r="L67" i="3"/>
  <c r="K67" i="3"/>
  <c r="J67" i="3"/>
  <c r="I67" i="3"/>
  <c r="H67" i="3"/>
  <c r="G67" i="3"/>
  <c r="F67" i="3"/>
  <c r="C67" i="3"/>
  <c r="B67" i="3"/>
  <c r="S66" i="3"/>
  <c r="R66" i="3"/>
  <c r="Q66" i="3"/>
  <c r="P66" i="3"/>
  <c r="E66" i="3"/>
  <c r="T66" i="3" s="1"/>
  <c r="S65" i="3"/>
  <c r="R65" i="3"/>
  <c r="Q65" i="3"/>
  <c r="P65" i="3"/>
  <c r="E65" i="3"/>
  <c r="U65" i="3" s="1"/>
  <c r="S64" i="3"/>
  <c r="R64" i="3"/>
  <c r="Q64" i="3"/>
  <c r="P64" i="3"/>
  <c r="E64" i="3"/>
  <c r="U64" i="3" s="1"/>
  <c r="S63" i="3"/>
  <c r="R63" i="3"/>
  <c r="Q63" i="3"/>
  <c r="P63" i="3"/>
  <c r="E63" i="3"/>
  <c r="U63" i="3" s="1"/>
  <c r="U62" i="3"/>
  <c r="S62" i="3"/>
  <c r="R62" i="3"/>
  <c r="Q62" i="3"/>
  <c r="P62" i="3"/>
  <c r="E62" i="3"/>
  <c r="O60" i="3"/>
  <c r="N60" i="3"/>
  <c r="M60" i="3"/>
  <c r="L60" i="3"/>
  <c r="K60" i="3"/>
  <c r="J60" i="3"/>
  <c r="I60" i="3"/>
  <c r="S60" i="3" s="1"/>
  <c r="H60" i="3"/>
  <c r="C60" i="3"/>
  <c r="B60" i="3"/>
  <c r="U59" i="3"/>
  <c r="S59" i="3"/>
  <c r="R59" i="3"/>
  <c r="Q59" i="3"/>
  <c r="P59" i="3"/>
  <c r="E59" i="3"/>
  <c r="T59" i="3" s="1"/>
  <c r="S58" i="3"/>
  <c r="R58" i="3"/>
  <c r="Q58" i="3"/>
  <c r="P58" i="3"/>
  <c r="E58" i="3"/>
  <c r="U58" i="3" s="1"/>
  <c r="S57" i="3"/>
  <c r="R57" i="3"/>
  <c r="Q57" i="3"/>
  <c r="P57" i="3"/>
  <c r="E57" i="3"/>
  <c r="T57" i="3" s="1"/>
  <c r="S56" i="3"/>
  <c r="R56" i="3"/>
  <c r="Q56" i="3"/>
  <c r="P56" i="3"/>
  <c r="E56" i="3"/>
  <c r="U56" i="3" s="1"/>
  <c r="O54" i="3"/>
  <c r="N54" i="3"/>
  <c r="M54" i="3"/>
  <c r="L54" i="3"/>
  <c r="K54" i="3"/>
  <c r="J54" i="3"/>
  <c r="I54" i="3"/>
  <c r="S54" i="3" s="1"/>
  <c r="H54" i="3"/>
  <c r="G54" i="3"/>
  <c r="F54" i="3"/>
  <c r="C54" i="3"/>
  <c r="B54" i="3"/>
  <c r="S53" i="3"/>
  <c r="R53" i="3"/>
  <c r="Q53" i="3"/>
  <c r="P53" i="3"/>
  <c r="E53" i="3"/>
  <c r="U53" i="3" s="1"/>
  <c r="S52" i="3"/>
  <c r="R52" i="3"/>
  <c r="Q52" i="3"/>
  <c r="P52" i="3"/>
  <c r="E52" i="3"/>
  <c r="U52" i="3" s="1"/>
  <c r="T51" i="3"/>
  <c r="S51" i="3"/>
  <c r="R51" i="3"/>
  <c r="Q51" i="3"/>
  <c r="P51" i="3"/>
  <c r="E51" i="3"/>
  <c r="U51" i="3" s="1"/>
  <c r="S50" i="3"/>
  <c r="R50" i="3"/>
  <c r="Q50" i="3"/>
  <c r="P50" i="3"/>
  <c r="E50" i="3"/>
  <c r="T50" i="3" s="1"/>
  <c r="S49" i="3"/>
  <c r="R49" i="3"/>
  <c r="Q49" i="3"/>
  <c r="P49" i="3"/>
  <c r="E49" i="3"/>
  <c r="U49" i="3" s="1"/>
  <c r="S48" i="3"/>
  <c r="R48" i="3"/>
  <c r="Q48" i="3"/>
  <c r="P48" i="3"/>
  <c r="E48" i="3"/>
  <c r="U48" i="3" s="1"/>
  <c r="S47" i="3"/>
  <c r="R47" i="3"/>
  <c r="Q47" i="3"/>
  <c r="P47" i="3"/>
  <c r="E47" i="3"/>
  <c r="U47" i="3" s="1"/>
  <c r="S46" i="3"/>
  <c r="R46" i="3"/>
  <c r="Q46" i="3"/>
  <c r="P46" i="3"/>
  <c r="E46" i="3"/>
  <c r="T46" i="3" s="1"/>
  <c r="S45" i="3"/>
  <c r="R45" i="3"/>
  <c r="Q45" i="3"/>
  <c r="P45" i="3"/>
  <c r="E45" i="3"/>
  <c r="T45" i="3" s="1"/>
  <c r="S44" i="3"/>
  <c r="R44" i="3"/>
  <c r="Q44" i="3"/>
  <c r="P44" i="3"/>
  <c r="E44" i="3"/>
  <c r="S43" i="3"/>
  <c r="R43" i="3"/>
  <c r="Q43" i="3"/>
  <c r="P43" i="3"/>
  <c r="E43" i="3"/>
  <c r="U43" i="3" s="1"/>
  <c r="O41" i="3"/>
  <c r="N41" i="3"/>
  <c r="M41" i="3"/>
  <c r="L41" i="3"/>
  <c r="K41" i="3"/>
  <c r="J41" i="3"/>
  <c r="I41" i="3"/>
  <c r="S41" i="3" s="1"/>
  <c r="H41" i="3"/>
  <c r="R41" i="3" s="1"/>
  <c r="G41" i="3"/>
  <c r="F41" i="3"/>
  <c r="C41" i="3"/>
  <c r="B41" i="3"/>
  <c r="S40" i="3"/>
  <c r="R40" i="3"/>
  <c r="Q40" i="3"/>
  <c r="P40" i="3"/>
  <c r="E40" i="3"/>
  <c r="U40" i="3" s="1"/>
  <c r="S39" i="3"/>
  <c r="R39" i="3"/>
  <c r="Q39" i="3"/>
  <c r="P39" i="3"/>
  <c r="E39" i="3"/>
  <c r="T39" i="3" s="1"/>
  <c r="S38" i="3"/>
  <c r="R38" i="3"/>
  <c r="Q38" i="3"/>
  <c r="P38" i="3"/>
  <c r="E38" i="3"/>
  <c r="U38" i="3" s="1"/>
  <c r="S37" i="3"/>
  <c r="R37" i="3"/>
  <c r="Q37" i="3"/>
  <c r="P37" i="3"/>
  <c r="E37" i="3"/>
  <c r="U37" i="3" s="1"/>
  <c r="S36" i="3"/>
  <c r="R36" i="3"/>
  <c r="Q36" i="3"/>
  <c r="P36" i="3"/>
  <c r="E36" i="3"/>
  <c r="O34" i="3"/>
  <c r="N34" i="3"/>
  <c r="M34" i="3"/>
  <c r="L34" i="3"/>
  <c r="K34" i="3"/>
  <c r="J34" i="3"/>
  <c r="I34" i="3"/>
  <c r="H34" i="3"/>
  <c r="R34" i="3" s="1"/>
  <c r="G34" i="3"/>
  <c r="F34" i="3"/>
  <c r="C34" i="3"/>
  <c r="B34" i="3"/>
  <c r="S33" i="3"/>
  <c r="R33" i="3"/>
  <c r="Q33" i="3"/>
  <c r="P33" i="3"/>
  <c r="E33" i="3"/>
  <c r="O31" i="3"/>
  <c r="N31" i="3"/>
  <c r="M31" i="3"/>
  <c r="L31" i="3"/>
  <c r="K31" i="3"/>
  <c r="J31" i="3"/>
  <c r="I31" i="3"/>
  <c r="S31" i="3" s="1"/>
  <c r="H31" i="3"/>
  <c r="G31" i="3"/>
  <c r="F31" i="3"/>
  <c r="C31" i="3"/>
  <c r="E31" i="3" s="1"/>
  <c r="B31" i="3"/>
  <c r="S30" i="3"/>
  <c r="R30" i="3"/>
  <c r="Q30" i="3"/>
  <c r="P30" i="3"/>
  <c r="E30" i="3"/>
  <c r="U30" i="3" s="1"/>
  <c r="S29" i="3"/>
  <c r="R29" i="3"/>
  <c r="Q29" i="3"/>
  <c r="P29" i="3"/>
  <c r="E29" i="3"/>
  <c r="U29" i="3" s="1"/>
  <c r="S28" i="3"/>
  <c r="R28" i="3"/>
  <c r="Q28" i="3"/>
  <c r="P28" i="3"/>
  <c r="E28" i="3"/>
  <c r="U28" i="3" s="1"/>
  <c r="U27" i="3"/>
  <c r="S27" i="3"/>
  <c r="R27" i="3"/>
  <c r="Q27" i="3"/>
  <c r="P27" i="3"/>
  <c r="E27" i="3"/>
  <c r="T27" i="3" s="1"/>
  <c r="O25" i="3"/>
  <c r="N25" i="3"/>
  <c r="M25" i="3"/>
  <c r="L25" i="3"/>
  <c r="K25" i="3"/>
  <c r="J25" i="3"/>
  <c r="I25" i="3"/>
  <c r="S25" i="3" s="1"/>
  <c r="H25" i="3"/>
  <c r="G25" i="3"/>
  <c r="F25" i="3"/>
  <c r="C25" i="3"/>
  <c r="E25" i="3" s="1"/>
  <c r="B25" i="3"/>
  <c r="S24" i="3"/>
  <c r="R24" i="3"/>
  <c r="Q24" i="3"/>
  <c r="P24" i="3"/>
  <c r="E24" i="3"/>
  <c r="U24" i="3" s="1"/>
  <c r="S23" i="3"/>
  <c r="R23" i="3"/>
  <c r="Q23" i="3"/>
  <c r="P23" i="3"/>
  <c r="E23" i="3"/>
  <c r="U23" i="3" s="1"/>
  <c r="S22" i="3"/>
  <c r="R22" i="3"/>
  <c r="Q22" i="3"/>
  <c r="P22" i="3"/>
  <c r="E22" i="3"/>
  <c r="T22" i="3" s="1"/>
  <c r="S21" i="3"/>
  <c r="R21" i="3"/>
  <c r="Q21" i="3"/>
  <c r="P21" i="3"/>
  <c r="E21" i="3"/>
  <c r="U21" i="3" s="1"/>
  <c r="T20" i="3"/>
  <c r="S20" i="3"/>
  <c r="R20" i="3"/>
  <c r="Q20" i="3"/>
  <c r="P20" i="3"/>
  <c r="E20" i="3"/>
  <c r="U20" i="3" s="1"/>
  <c r="S19" i="3"/>
  <c r="R19" i="3"/>
  <c r="Q19" i="3"/>
  <c r="P19" i="3"/>
  <c r="E19" i="3"/>
  <c r="T19" i="3" s="1"/>
  <c r="S18" i="3"/>
  <c r="R18" i="3"/>
  <c r="Q18" i="3"/>
  <c r="P18" i="3"/>
  <c r="E18" i="3"/>
  <c r="U18" i="3" s="1"/>
  <c r="O16" i="3"/>
  <c r="N16" i="3"/>
  <c r="M16" i="3"/>
  <c r="L16" i="3"/>
  <c r="K16" i="3"/>
  <c r="J16" i="3"/>
  <c r="I16" i="3"/>
  <c r="S16" i="3" s="1"/>
  <c r="H16" i="3"/>
  <c r="G16" i="3"/>
  <c r="F16" i="3"/>
  <c r="C16" i="3"/>
  <c r="B16" i="3"/>
  <c r="E16" i="3" s="1"/>
  <c r="S15" i="3"/>
  <c r="R15" i="3"/>
  <c r="Q15" i="3"/>
  <c r="P15" i="3"/>
  <c r="E15" i="3"/>
  <c r="U15" i="3" s="1"/>
  <c r="U14" i="3"/>
  <c r="S14" i="3"/>
  <c r="R14" i="3"/>
  <c r="Q14" i="3"/>
  <c r="P14" i="3"/>
  <c r="E14" i="3"/>
  <c r="T14" i="3" s="1"/>
  <c r="S13" i="3"/>
  <c r="R13" i="3"/>
  <c r="Q13" i="3"/>
  <c r="P13" i="3"/>
  <c r="E13" i="3"/>
  <c r="T13" i="3" s="1"/>
  <c r="S12" i="3"/>
  <c r="R12" i="3"/>
  <c r="Q12" i="3"/>
  <c r="P12" i="3"/>
  <c r="E12" i="3"/>
  <c r="U12" i="3" s="1"/>
  <c r="S11" i="3"/>
  <c r="R11" i="3"/>
  <c r="Q11" i="3"/>
  <c r="P11" i="3"/>
  <c r="E11" i="3"/>
  <c r="T11" i="3" s="1"/>
  <c r="T10" i="3"/>
  <c r="S10" i="3"/>
  <c r="R10" i="3"/>
  <c r="Q10" i="3"/>
  <c r="P10" i="3"/>
  <c r="E10" i="3"/>
  <c r="S9" i="3"/>
  <c r="R9" i="3"/>
  <c r="Q9" i="3"/>
  <c r="P9" i="3"/>
  <c r="E9" i="3"/>
  <c r="S96" i="2"/>
  <c r="R96" i="2"/>
  <c r="Q96" i="2"/>
  <c r="P96" i="2"/>
  <c r="E96" i="2"/>
  <c r="T96" i="2" s="1"/>
  <c r="S95" i="2"/>
  <c r="R95" i="2"/>
  <c r="Q95" i="2"/>
  <c r="P95" i="2"/>
  <c r="E95" i="2"/>
  <c r="T95" i="2" s="1"/>
  <c r="S94" i="2"/>
  <c r="R94" i="2"/>
  <c r="Q94" i="2"/>
  <c r="P94" i="2"/>
  <c r="E94" i="2"/>
  <c r="U94" i="2" s="1"/>
  <c r="S93" i="2"/>
  <c r="R93" i="2"/>
  <c r="Q93" i="2"/>
  <c r="P93" i="2"/>
  <c r="E93" i="2"/>
  <c r="U93" i="2" s="1"/>
  <c r="S92" i="2"/>
  <c r="R92" i="2"/>
  <c r="Q92" i="2"/>
  <c r="P92" i="2"/>
  <c r="E92" i="2"/>
  <c r="U92" i="2" s="1"/>
  <c r="S91" i="2"/>
  <c r="R91" i="2"/>
  <c r="Q91" i="2"/>
  <c r="P91" i="2"/>
  <c r="E91" i="2"/>
  <c r="U90" i="2"/>
  <c r="S90" i="2"/>
  <c r="R90" i="2"/>
  <c r="Q90" i="2"/>
  <c r="P90" i="2"/>
  <c r="E90" i="2"/>
  <c r="T90" i="2" s="1"/>
  <c r="S89" i="2"/>
  <c r="R89" i="2"/>
  <c r="Q89" i="2"/>
  <c r="P89" i="2"/>
  <c r="E89" i="2"/>
  <c r="T89" i="2" s="1"/>
  <c r="S88" i="2"/>
  <c r="R88" i="2"/>
  <c r="Q88" i="2"/>
  <c r="P88" i="2"/>
  <c r="E88" i="2"/>
  <c r="S86" i="2"/>
  <c r="R86" i="2"/>
  <c r="Q86" i="2"/>
  <c r="P86" i="2"/>
  <c r="E86" i="2"/>
  <c r="U86" i="2" s="1"/>
  <c r="O74" i="2"/>
  <c r="N74" i="2"/>
  <c r="M74" i="2"/>
  <c r="L74" i="2"/>
  <c r="K74" i="2"/>
  <c r="J74" i="2"/>
  <c r="I74" i="2"/>
  <c r="H74" i="2"/>
  <c r="G74" i="2"/>
  <c r="F74" i="2"/>
  <c r="C74" i="2"/>
  <c r="B74" i="2"/>
  <c r="E74" i="2" s="1"/>
  <c r="O73" i="2"/>
  <c r="N73" i="2"/>
  <c r="M73" i="2"/>
  <c r="L73" i="2"/>
  <c r="K73" i="2"/>
  <c r="J73" i="2"/>
  <c r="R73" i="2" s="1"/>
  <c r="I73" i="2"/>
  <c r="H73" i="2"/>
  <c r="G73" i="2"/>
  <c r="F73" i="2"/>
  <c r="C73" i="2"/>
  <c r="B73" i="2"/>
  <c r="E73" i="2" s="1"/>
  <c r="O72" i="2"/>
  <c r="N72" i="2"/>
  <c r="M72" i="2"/>
  <c r="L72" i="2"/>
  <c r="K72" i="2"/>
  <c r="J72" i="2"/>
  <c r="I72" i="2"/>
  <c r="Q72" i="2" s="1"/>
  <c r="H72" i="2"/>
  <c r="P72" i="2" s="1"/>
  <c r="G72" i="2"/>
  <c r="F72" i="2"/>
  <c r="C72" i="2"/>
  <c r="E72" i="2" s="1"/>
  <c r="B72" i="2"/>
  <c r="S71" i="2"/>
  <c r="R71" i="2"/>
  <c r="Q71" i="2"/>
  <c r="P71" i="2"/>
  <c r="E71" i="2"/>
  <c r="U71" i="2" s="1"/>
  <c r="S70" i="2"/>
  <c r="R70" i="2"/>
  <c r="Q70" i="2"/>
  <c r="P70" i="2"/>
  <c r="E70" i="2"/>
  <c r="U70" i="2" s="1"/>
  <c r="O68" i="2"/>
  <c r="N68" i="2"/>
  <c r="M68" i="2"/>
  <c r="L68" i="2"/>
  <c r="K68" i="2"/>
  <c r="J68" i="2"/>
  <c r="I68" i="2"/>
  <c r="H68" i="2"/>
  <c r="G68" i="2"/>
  <c r="F68" i="2"/>
  <c r="C68" i="2"/>
  <c r="B68" i="2"/>
  <c r="O67" i="2"/>
  <c r="N67" i="2"/>
  <c r="M67" i="2"/>
  <c r="L67" i="2"/>
  <c r="K67" i="2"/>
  <c r="J67" i="2"/>
  <c r="I67" i="2"/>
  <c r="H67" i="2"/>
  <c r="G67" i="2"/>
  <c r="F67" i="2"/>
  <c r="C67" i="2"/>
  <c r="B67" i="2"/>
  <c r="S66" i="2"/>
  <c r="R66" i="2"/>
  <c r="Q66" i="2"/>
  <c r="P66" i="2"/>
  <c r="E66" i="2"/>
  <c r="U66" i="2" s="1"/>
  <c r="S65" i="2"/>
  <c r="R65" i="2"/>
  <c r="Q65" i="2"/>
  <c r="P65" i="2"/>
  <c r="E65" i="2"/>
  <c r="U65" i="2" s="1"/>
  <c r="S64" i="2"/>
  <c r="R64" i="2"/>
  <c r="Q64" i="2"/>
  <c r="P64" i="2"/>
  <c r="E64" i="2"/>
  <c r="T64" i="2" s="1"/>
  <c r="S63" i="2"/>
  <c r="R63" i="2"/>
  <c r="Q63" i="2"/>
  <c r="P63" i="2"/>
  <c r="E63" i="2"/>
  <c r="U63" i="2" s="1"/>
  <c r="T62" i="2"/>
  <c r="S62" i="2"/>
  <c r="R62" i="2"/>
  <c r="Q62" i="2"/>
  <c r="P62" i="2"/>
  <c r="E62" i="2"/>
  <c r="U62" i="2" s="1"/>
  <c r="O60" i="2"/>
  <c r="N60" i="2"/>
  <c r="M60" i="2"/>
  <c r="L60" i="2"/>
  <c r="K60" i="2"/>
  <c r="J60" i="2"/>
  <c r="I60" i="2"/>
  <c r="S60" i="2" s="1"/>
  <c r="H60" i="2"/>
  <c r="R60" i="2" s="1"/>
  <c r="C60" i="2"/>
  <c r="B60" i="2"/>
  <c r="E60" i="2" s="1"/>
  <c r="S59" i="2"/>
  <c r="R59" i="2"/>
  <c r="Q59" i="2"/>
  <c r="P59" i="2"/>
  <c r="E59" i="2"/>
  <c r="T59" i="2" s="1"/>
  <c r="S58" i="2"/>
  <c r="R58" i="2"/>
  <c r="Q58" i="2"/>
  <c r="P58" i="2"/>
  <c r="E58" i="2"/>
  <c r="U58" i="2" s="1"/>
  <c r="T57" i="2"/>
  <c r="S57" i="2"/>
  <c r="R57" i="2"/>
  <c r="Q57" i="2"/>
  <c r="P57" i="2"/>
  <c r="E57" i="2"/>
  <c r="U57" i="2" s="1"/>
  <c r="S56" i="2"/>
  <c r="R56" i="2"/>
  <c r="Q56" i="2"/>
  <c r="P56" i="2"/>
  <c r="E56" i="2"/>
  <c r="T56" i="2" s="1"/>
  <c r="O54" i="2"/>
  <c r="N54" i="2"/>
  <c r="M54" i="2"/>
  <c r="L54" i="2"/>
  <c r="K54" i="2"/>
  <c r="J54" i="2"/>
  <c r="I54" i="2"/>
  <c r="H54" i="2"/>
  <c r="G54" i="2"/>
  <c r="F54" i="2"/>
  <c r="C54" i="2"/>
  <c r="B54" i="2"/>
  <c r="E54" i="2" s="1"/>
  <c r="T53" i="2"/>
  <c r="S53" i="2"/>
  <c r="R53" i="2"/>
  <c r="Q53" i="2"/>
  <c r="P53" i="2"/>
  <c r="E53" i="2"/>
  <c r="U53" i="2" s="1"/>
  <c r="S52" i="2"/>
  <c r="R52" i="2"/>
  <c r="Q52" i="2"/>
  <c r="P52" i="2"/>
  <c r="T52" i="2" s="1"/>
  <c r="E52" i="2"/>
  <c r="S51" i="2"/>
  <c r="R51" i="2"/>
  <c r="Q51" i="2"/>
  <c r="P51" i="2"/>
  <c r="E51" i="2"/>
  <c r="T51" i="2" s="1"/>
  <c r="S50" i="2"/>
  <c r="R50" i="2"/>
  <c r="Q50" i="2"/>
  <c r="P50" i="2"/>
  <c r="E50" i="2"/>
  <c r="T50" i="2" s="1"/>
  <c r="S49" i="2"/>
  <c r="R49" i="2"/>
  <c r="Q49" i="2"/>
  <c r="P49" i="2"/>
  <c r="E49" i="2"/>
  <c r="U49" i="2" s="1"/>
  <c r="S48" i="2"/>
  <c r="R48" i="2"/>
  <c r="Q48" i="2"/>
  <c r="P48" i="2"/>
  <c r="E48" i="2"/>
  <c r="T48" i="2" s="1"/>
  <c r="S47" i="2"/>
  <c r="R47" i="2"/>
  <c r="Q47" i="2"/>
  <c r="P47" i="2"/>
  <c r="E47" i="2"/>
  <c r="T47" i="2" s="1"/>
  <c r="S46" i="2"/>
  <c r="R46" i="2"/>
  <c r="Q46" i="2"/>
  <c r="P46" i="2"/>
  <c r="E46" i="2"/>
  <c r="U46" i="2" s="1"/>
  <c r="S45" i="2"/>
  <c r="R45" i="2"/>
  <c r="Q45" i="2"/>
  <c r="P45" i="2"/>
  <c r="E45" i="2"/>
  <c r="U45" i="2" s="1"/>
  <c r="S44" i="2"/>
  <c r="R44" i="2"/>
  <c r="Q44" i="2"/>
  <c r="P44" i="2"/>
  <c r="E44" i="2"/>
  <c r="S43" i="2"/>
  <c r="R43" i="2"/>
  <c r="Q43" i="2"/>
  <c r="P43" i="2"/>
  <c r="E43" i="2"/>
  <c r="U43" i="2" s="1"/>
  <c r="O41" i="2"/>
  <c r="N41" i="2"/>
  <c r="M41" i="2"/>
  <c r="L41" i="2"/>
  <c r="K41" i="2"/>
  <c r="J41" i="2"/>
  <c r="I41" i="2"/>
  <c r="H41" i="2"/>
  <c r="P41" i="2" s="1"/>
  <c r="G41" i="2"/>
  <c r="F41" i="2"/>
  <c r="E41" i="2"/>
  <c r="C41" i="2"/>
  <c r="B41" i="2"/>
  <c r="U40" i="2"/>
  <c r="T40" i="2"/>
  <c r="S40" i="2"/>
  <c r="R40" i="2"/>
  <c r="Q40" i="2"/>
  <c r="P40" i="2"/>
  <c r="E40" i="2"/>
  <c r="S39" i="2"/>
  <c r="R39" i="2"/>
  <c r="Q39" i="2"/>
  <c r="P39" i="2"/>
  <c r="E39" i="2"/>
  <c r="U39" i="2" s="1"/>
  <c r="S38" i="2"/>
  <c r="R38" i="2"/>
  <c r="Q38" i="2"/>
  <c r="P38" i="2"/>
  <c r="E38" i="2"/>
  <c r="U38" i="2" s="1"/>
  <c r="U37" i="2"/>
  <c r="S37" i="2"/>
  <c r="R37" i="2"/>
  <c r="Q37" i="2"/>
  <c r="P37" i="2"/>
  <c r="E37" i="2"/>
  <c r="T37" i="2" s="1"/>
  <c r="S36" i="2"/>
  <c r="R36" i="2"/>
  <c r="Q36" i="2"/>
  <c r="P36" i="2"/>
  <c r="E36" i="2"/>
  <c r="O34" i="2"/>
  <c r="N34" i="2"/>
  <c r="M34" i="2"/>
  <c r="L34" i="2"/>
  <c r="K34" i="2"/>
  <c r="Q34" i="2" s="1"/>
  <c r="J34" i="2"/>
  <c r="I34" i="2"/>
  <c r="S34" i="2" s="1"/>
  <c r="H34" i="2"/>
  <c r="R34" i="2" s="1"/>
  <c r="G34" i="2"/>
  <c r="F34" i="2"/>
  <c r="C34" i="2"/>
  <c r="B34" i="2"/>
  <c r="E34" i="2" s="1"/>
  <c r="S33" i="2"/>
  <c r="R33" i="2"/>
  <c r="Q33" i="2"/>
  <c r="U33" i="2" s="1"/>
  <c r="P33" i="2"/>
  <c r="E33" i="2"/>
  <c r="O31" i="2"/>
  <c r="N31" i="2"/>
  <c r="M31" i="2"/>
  <c r="L31" i="2"/>
  <c r="K31" i="2"/>
  <c r="J31" i="2"/>
  <c r="I31" i="2"/>
  <c r="H31" i="2"/>
  <c r="R31" i="2" s="1"/>
  <c r="G31" i="2"/>
  <c r="F31" i="2"/>
  <c r="C31" i="2"/>
  <c r="B31" i="2"/>
  <c r="E31" i="2" s="1"/>
  <c r="S30" i="2"/>
  <c r="R30" i="2"/>
  <c r="Q30" i="2"/>
  <c r="P30" i="2"/>
  <c r="E30" i="2"/>
  <c r="U30" i="2" s="1"/>
  <c r="S29" i="2"/>
  <c r="R29" i="2"/>
  <c r="Q29" i="2"/>
  <c r="P29" i="2"/>
  <c r="E29" i="2"/>
  <c r="U29" i="2" s="1"/>
  <c r="S28" i="2"/>
  <c r="R28" i="2"/>
  <c r="Q28" i="2"/>
  <c r="P28" i="2"/>
  <c r="E28" i="2"/>
  <c r="U28" i="2" s="1"/>
  <c r="U27" i="2"/>
  <c r="T27" i="2"/>
  <c r="S27" i="2"/>
  <c r="R27" i="2"/>
  <c r="Q27" i="2"/>
  <c r="P27" i="2"/>
  <c r="E27" i="2"/>
  <c r="O25" i="2"/>
  <c r="N25" i="2"/>
  <c r="M25" i="2"/>
  <c r="L25" i="2"/>
  <c r="K25" i="2"/>
  <c r="J25" i="2"/>
  <c r="I25" i="2"/>
  <c r="H25" i="2"/>
  <c r="G25" i="2"/>
  <c r="F25" i="2"/>
  <c r="C25" i="2"/>
  <c r="B25" i="2"/>
  <c r="E25" i="2" s="1"/>
  <c r="S24" i="2"/>
  <c r="R24" i="2"/>
  <c r="Q24" i="2"/>
  <c r="P24" i="2"/>
  <c r="E24" i="2"/>
  <c r="U24" i="2" s="1"/>
  <c r="U23" i="2"/>
  <c r="S23" i="2"/>
  <c r="R23" i="2"/>
  <c r="Q23" i="2"/>
  <c r="P23" i="2"/>
  <c r="E23" i="2"/>
  <c r="T23" i="2" s="1"/>
  <c r="S22" i="2"/>
  <c r="R22" i="2"/>
  <c r="Q22" i="2"/>
  <c r="P22" i="2"/>
  <c r="E22" i="2"/>
  <c r="U22" i="2" s="1"/>
  <c r="S21" i="2"/>
  <c r="R21" i="2"/>
  <c r="Q21" i="2"/>
  <c r="P21" i="2"/>
  <c r="E21" i="2"/>
  <c r="U21" i="2" s="1"/>
  <c r="S20" i="2"/>
  <c r="R20" i="2"/>
  <c r="Q20" i="2"/>
  <c r="P20" i="2"/>
  <c r="E20" i="2"/>
  <c r="T20" i="2" s="1"/>
  <c r="U19" i="2"/>
  <c r="T19" i="2"/>
  <c r="S19" i="2"/>
  <c r="R19" i="2"/>
  <c r="Q19" i="2"/>
  <c r="P19" i="2"/>
  <c r="E19" i="2"/>
  <c r="T18" i="2"/>
  <c r="S18" i="2"/>
  <c r="R18" i="2"/>
  <c r="Q18" i="2"/>
  <c r="P18" i="2"/>
  <c r="E18" i="2"/>
  <c r="U18" i="2" s="1"/>
  <c r="O16" i="2"/>
  <c r="N16" i="2"/>
  <c r="M16" i="2"/>
  <c r="L16" i="2"/>
  <c r="K16" i="2"/>
  <c r="J16" i="2"/>
  <c r="I16" i="2"/>
  <c r="H16" i="2"/>
  <c r="G16" i="2"/>
  <c r="F16" i="2"/>
  <c r="C16" i="2"/>
  <c r="E16" i="2" s="1"/>
  <c r="B16" i="2"/>
  <c r="S15" i="2"/>
  <c r="R15" i="2"/>
  <c r="Q15" i="2"/>
  <c r="P15" i="2"/>
  <c r="E15" i="2"/>
  <c r="T15" i="2" s="1"/>
  <c r="T14" i="2"/>
  <c r="S14" i="2"/>
  <c r="R14" i="2"/>
  <c r="Q14" i="2"/>
  <c r="P14" i="2"/>
  <c r="E14" i="2"/>
  <c r="U14" i="2" s="1"/>
  <c r="S13" i="2"/>
  <c r="R13" i="2"/>
  <c r="Q13" i="2"/>
  <c r="P13" i="2"/>
  <c r="E13" i="2"/>
  <c r="U13" i="2" s="1"/>
  <c r="U12" i="2"/>
  <c r="S12" i="2"/>
  <c r="R12" i="2"/>
  <c r="Q12" i="2"/>
  <c r="P12" i="2"/>
  <c r="E12" i="2"/>
  <c r="T12" i="2" s="1"/>
  <c r="S11" i="2"/>
  <c r="R11" i="2"/>
  <c r="Q11" i="2"/>
  <c r="P11" i="2"/>
  <c r="E11" i="2"/>
  <c r="U11" i="2" s="1"/>
  <c r="S10" i="2"/>
  <c r="R10" i="2"/>
  <c r="Q10" i="2"/>
  <c r="P10" i="2"/>
  <c r="E10" i="2"/>
  <c r="U10" i="2" s="1"/>
  <c r="S9" i="2"/>
  <c r="R9" i="2"/>
  <c r="Q9" i="2"/>
  <c r="P9" i="2"/>
  <c r="E9" i="2"/>
  <c r="U9" i="2" s="1"/>
  <c r="S96" i="1"/>
  <c r="R96" i="1"/>
  <c r="Q96" i="1"/>
  <c r="P96" i="1"/>
  <c r="T96" i="1" s="1"/>
  <c r="E96" i="1"/>
  <c r="S95" i="1"/>
  <c r="R95" i="1"/>
  <c r="Q95" i="1"/>
  <c r="P95" i="1"/>
  <c r="E95" i="1"/>
  <c r="U95" i="1" s="1"/>
  <c r="U94" i="1"/>
  <c r="S94" i="1"/>
  <c r="R94" i="1"/>
  <c r="Q94" i="1"/>
  <c r="P94" i="1"/>
  <c r="E94" i="1"/>
  <c r="T94" i="1" s="1"/>
  <c r="S93" i="1"/>
  <c r="R93" i="1"/>
  <c r="Q93" i="1"/>
  <c r="P93" i="1"/>
  <c r="E93" i="1"/>
  <c r="U93" i="1" s="1"/>
  <c r="S92" i="1"/>
  <c r="R92" i="1"/>
  <c r="Q92" i="1"/>
  <c r="P92" i="1"/>
  <c r="E92" i="1"/>
  <c r="U92" i="1" s="1"/>
  <c r="S91" i="1"/>
  <c r="R91" i="1"/>
  <c r="Q91" i="1"/>
  <c r="P91" i="1"/>
  <c r="E91" i="1"/>
  <c r="U91" i="1" s="1"/>
  <c r="T90" i="1"/>
  <c r="S90" i="1"/>
  <c r="R90" i="1"/>
  <c r="Q90" i="1"/>
  <c r="P90" i="1"/>
  <c r="E90" i="1"/>
  <c r="U90" i="1" s="1"/>
  <c r="S89" i="1"/>
  <c r="R89" i="1"/>
  <c r="Q89" i="1"/>
  <c r="P89" i="1"/>
  <c r="E89" i="1"/>
  <c r="T89" i="1" s="1"/>
  <c r="S88" i="1"/>
  <c r="R88" i="1"/>
  <c r="Q88" i="1"/>
  <c r="P88" i="1"/>
  <c r="E88" i="1"/>
  <c r="U88" i="1" s="1"/>
  <c r="T86" i="1"/>
  <c r="S86" i="1"/>
  <c r="R86" i="1"/>
  <c r="Q86" i="1"/>
  <c r="P86" i="1"/>
  <c r="E86" i="1"/>
  <c r="U86" i="1" s="1"/>
  <c r="O74" i="1"/>
  <c r="N74" i="1"/>
  <c r="M74" i="1"/>
  <c r="L74" i="1"/>
  <c r="K74" i="1"/>
  <c r="J74" i="1"/>
  <c r="I74" i="1"/>
  <c r="H74" i="1"/>
  <c r="G74" i="1"/>
  <c r="F74" i="1"/>
  <c r="C74" i="1"/>
  <c r="B74" i="1"/>
  <c r="O73" i="1"/>
  <c r="N73" i="1"/>
  <c r="M73" i="1"/>
  <c r="L73" i="1"/>
  <c r="K73" i="1"/>
  <c r="J73" i="1"/>
  <c r="I73" i="1"/>
  <c r="H73" i="1"/>
  <c r="R73" i="1" s="1"/>
  <c r="G73" i="1"/>
  <c r="F73" i="1"/>
  <c r="C73" i="1"/>
  <c r="B73" i="1"/>
  <c r="E73" i="1" s="1"/>
  <c r="R72" i="1"/>
  <c r="O72" i="1"/>
  <c r="N72" i="1"/>
  <c r="M72" i="1"/>
  <c r="L72" i="1"/>
  <c r="K72" i="1"/>
  <c r="J72" i="1"/>
  <c r="I72" i="1"/>
  <c r="H72" i="1"/>
  <c r="P72" i="1" s="1"/>
  <c r="G72" i="1"/>
  <c r="F72" i="1"/>
  <c r="C72" i="1"/>
  <c r="B72" i="1"/>
  <c r="E72" i="1" s="1"/>
  <c r="S71" i="1"/>
  <c r="R71" i="1"/>
  <c r="Q71" i="1"/>
  <c r="P71" i="1"/>
  <c r="E71" i="1"/>
  <c r="T71" i="1" s="1"/>
  <c r="S70" i="1"/>
  <c r="R70" i="1"/>
  <c r="Q70" i="1"/>
  <c r="P70" i="1"/>
  <c r="E70" i="1"/>
  <c r="O68" i="1"/>
  <c r="N68" i="1"/>
  <c r="M68" i="1"/>
  <c r="L68" i="1"/>
  <c r="K68" i="1"/>
  <c r="J68" i="1"/>
  <c r="I68" i="1"/>
  <c r="H68" i="1"/>
  <c r="G68" i="1"/>
  <c r="F68" i="1"/>
  <c r="C68" i="1"/>
  <c r="B68" i="1"/>
  <c r="O67" i="1"/>
  <c r="N67" i="1"/>
  <c r="M67" i="1"/>
  <c r="L67" i="1"/>
  <c r="K67" i="1"/>
  <c r="J67" i="1"/>
  <c r="I67" i="1"/>
  <c r="S67" i="1" s="1"/>
  <c r="H67" i="1"/>
  <c r="G67" i="1"/>
  <c r="F67" i="1"/>
  <c r="C67" i="1"/>
  <c r="B67" i="1"/>
  <c r="S66" i="1"/>
  <c r="R66" i="1"/>
  <c r="Q66" i="1"/>
  <c r="P66" i="1"/>
  <c r="E66" i="1"/>
  <c r="T66" i="1" s="1"/>
  <c r="T65" i="1"/>
  <c r="S65" i="1"/>
  <c r="R65" i="1"/>
  <c r="Q65" i="1"/>
  <c r="P65" i="1"/>
  <c r="E65" i="1"/>
  <c r="U65" i="1" s="1"/>
  <c r="S64" i="1"/>
  <c r="R64" i="1"/>
  <c r="Q64" i="1"/>
  <c r="P64" i="1"/>
  <c r="E64" i="1"/>
  <c r="U64" i="1" s="1"/>
  <c r="S63" i="1"/>
  <c r="R63" i="1"/>
  <c r="Q63" i="1"/>
  <c r="P63" i="1"/>
  <c r="E63" i="1"/>
  <c r="T63" i="1" s="1"/>
  <c r="T62" i="1"/>
  <c r="S62" i="1"/>
  <c r="R62" i="1"/>
  <c r="Q62" i="1"/>
  <c r="P62" i="1"/>
  <c r="E62" i="1"/>
  <c r="U62" i="1" s="1"/>
  <c r="O60" i="1"/>
  <c r="N60" i="1"/>
  <c r="M60" i="1"/>
  <c r="L60" i="1"/>
  <c r="K60" i="1"/>
  <c r="J60" i="1"/>
  <c r="I60" i="1"/>
  <c r="H60" i="1"/>
  <c r="C60" i="1"/>
  <c r="B60" i="1"/>
  <c r="S59" i="1"/>
  <c r="R59" i="1"/>
  <c r="Q59" i="1"/>
  <c r="P59" i="1"/>
  <c r="E59" i="1"/>
  <c r="U59" i="1" s="1"/>
  <c r="S58" i="1"/>
  <c r="R58" i="1"/>
  <c r="Q58" i="1"/>
  <c r="P58" i="1"/>
  <c r="E58" i="1"/>
  <c r="U58" i="1" s="1"/>
  <c r="U57" i="1"/>
  <c r="S57" i="1"/>
  <c r="R57" i="1"/>
  <c r="Q57" i="1"/>
  <c r="P57" i="1"/>
  <c r="E57" i="1"/>
  <c r="T57" i="1" s="1"/>
  <c r="S56" i="1"/>
  <c r="R56" i="1"/>
  <c r="Q56" i="1"/>
  <c r="P56" i="1"/>
  <c r="E56" i="1"/>
  <c r="U56" i="1" s="1"/>
  <c r="O54" i="1"/>
  <c r="N54" i="1"/>
  <c r="M54" i="1"/>
  <c r="L54" i="1"/>
  <c r="K54" i="1"/>
  <c r="J54" i="1"/>
  <c r="I54" i="1"/>
  <c r="S54" i="1" s="1"/>
  <c r="H54" i="1"/>
  <c r="P54" i="1" s="1"/>
  <c r="G54" i="1"/>
  <c r="F54" i="1"/>
  <c r="C54" i="1"/>
  <c r="E54" i="1" s="1"/>
  <c r="B54" i="1"/>
  <c r="S53" i="1"/>
  <c r="R53" i="1"/>
  <c r="Q53" i="1"/>
  <c r="P53" i="1"/>
  <c r="E53" i="1"/>
  <c r="S52" i="1"/>
  <c r="R52" i="1"/>
  <c r="Q52" i="1"/>
  <c r="P52" i="1"/>
  <c r="E52" i="1"/>
  <c r="U52" i="1" s="1"/>
  <c r="U51" i="1"/>
  <c r="S51" i="1"/>
  <c r="R51" i="1"/>
  <c r="Q51" i="1"/>
  <c r="P51" i="1"/>
  <c r="E51" i="1"/>
  <c r="T51" i="1" s="1"/>
  <c r="S50" i="1"/>
  <c r="R50" i="1"/>
  <c r="Q50" i="1"/>
  <c r="P50" i="1"/>
  <c r="E50" i="1"/>
  <c r="U50" i="1" s="1"/>
  <c r="S49" i="1"/>
  <c r="R49" i="1"/>
  <c r="Q49" i="1"/>
  <c r="P49" i="1"/>
  <c r="E49" i="1"/>
  <c r="U49" i="1" s="1"/>
  <c r="S48" i="1"/>
  <c r="R48" i="1"/>
  <c r="Q48" i="1"/>
  <c r="P48" i="1"/>
  <c r="E48" i="1"/>
  <c r="U48" i="1" s="1"/>
  <c r="T47" i="1"/>
  <c r="S47" i="1"/>
  <c r="R47" i="1"/>
  <c r="Q47" i="1"/>
  <c r="P47" i="1"/>
  <c r="E47" i="1"/>
  <c r="U47" i="1" s="1"/>
  <c r="U46" i="1"/>
  <c r="S46" i="1"/>
  <c r="R46" i="1"/>
  <c r="Q46" i="1"/>
  <c r="P46" i="1"/>
  <c r="E46" i="1"/>
  <c r="T46" i="1" s="1"/>
  <c r="S45" i="1"/>
  <c r="R45" i="1"/>
  <c r="Q45" i="1"/>
  <c r="P45" i="1"/>
  <c r="E45" i="1"/>
  <c r="U45" i="1" s="1"/>
  <c r="S44" i="1"/>
  <c r="R44" i="1"/>
  <c r="Q44" i="1"/>
  <c r="P44" i="1"/>
  <c r="E44" i="1"/>
  <c r="U43" i="1"/>
  <c r="S43" i="1"/>
  <c r="R43" i="1"/>
  <c r="Q43" i="1"/>
  <c r="P43" i="1"/>
  <c r="E43" i="1"/>
  <c r="T43" i="1" s="1"/>
  <c r="O41" i="1"/>
  <c r="N41" i="1"/>
  <c r="M41" i="1"/>
  <c r="L41" i="1"/>
  <c r="K41" i="1"/>
  <c r="S41" i="1" s="1"/>
  <c r="J41" i="1"/>
  <c r="I41" i="1"/>
  <c r="H41" i="1"/>
  <c r="G41" i="1"/>
  <c r="F41" i="1"/>
  <c r="C41" i="1"/>
  <c r="E41" i="1" s="1"/>
  <c r="B41" i="1"/>
  <c r="S40" i="1"/>
  <c r="R40" i="1"/>
  <c r="Q40" i="1"/>
  <c r="P40" i="1"/>
  <c r="E40" i="1"/>
  <c r="T40" i="1" s="1"/>
  <c r="S39" i="1"/>
  <c r="R39" i="1"/>
  <c r="Q39" i="1"/>
  <c r="P39" i="1"/>
  <c r="E39" i="1"/>
  <c r="U39" i="1" s="1"/>
  <c r="S38" i="1"/>
  <c r="R38" i="1"/>
  <c r="Q38" i="1"/>
  <c r="P38" i="1"/>
  <c r="E38" i="1"/>
  <c r="U38" i="1" s="1"/>
  <c r="S37" i="1"/>
  <c r="R37" i="1"/>
  <c r="Q37" i="1"/>
  <c r="P37" i="1"/>
  <c r="E37" i="1"/>
  <c r="U36" i="1"/>
  <c r="T36" i="1"/>
  <c r="S36" i="1"/>
  <c r="R36" i="1"/>
  <c r="Q36" i="1"/>
  <c r="P36" i="1"/>
  <c r="E36" i="1"/>
  <c r="O34" i="1"/>
  <c r="N34" i="1"/>
  <c r="M34" i="1"/>
  <c r="L34" i="1"/>
  <c r="K34" i="1"/>
  <c r="J34" i="1"/>
  <c r="I34" i="1"/>
  <c r="H34" i="1"/>
  <c r="G34" i="1"/>
  <c r="F34" i="1"/>
  <c r="C34" i="1"/>
  <c r="B34" i="1"/>
  <c r="E34" i="1" s="1"/>
  <c r="S33" i="1"/>
  <c r="R33" i="1"/>
  <c r="Q33" i="1"/>
  <c r="P33" i="1"/>
  <c r="E33" i="1"/>
  <c r="U33" i="1" s="1"/>
  <c r="O31" i="1"/>
  <c r="N31" i="1"/>
  <c r="M31" i="1"/>
  <c r="L31" i="1"/>
  <c r="K31" i="1"/>
  <c r="J31" i="1"/>
  <c r="I31" i="1"/>
  <c r="H31" i="1"/>
  <c r="G31" i="1"/>
  <c r="F31" i="1"/>
  <c r="C31" i="1"/>
  <c r="B31" i="1"/>
  <c r="E31" i="1" s="1"/>
  <c r="U30" i="1"/>
  <c r="S30" i="1"/>
  <c r="R30" i="1"/>
  <c r="Q30" i="1"/>
  <c r="P30" i="1"/>
  <c r="T30" i="1" s="1"/>
  <c r="E30" i="1"/>
  <c r="U29" i="1"/>
  <c r="T29" i="1"/>
  <c r="S29" i="1"/>
  <c r="R29" i="1"/>
  <c r="Q29" i="1"/>
  <c r="P29" i="1"/>
  <c r="E29" i="1"/>
  <c r="S28" i="1"/>
  <c r="R28" i="1"/>
  <c r="Q28" i="1"/>
  <c r="P28" i="1"/>
  <c r="E28" i="1"/>
  <c r="U28" i="1" s="1"/>
  <c r="S27" i="1"/>
  <c r="R27" i="1"/>
  <c r="Q27" i="1"/>
  <c r="P27" i="1"/>
  <c r="E27" i="1"/>
  <c r="U27" i="1" s="1"/>
  <c r="O25" i="1"/>
  <c r="N25" i="1"/>
  <c r="M25" i="1"/>
  <c r="L25" i="1"/>
  <c r="K25" i="1"/>
  <c r="J25" i="1"/>
  <c r="I25" i="1"/>
  <c r="Q25" i="1" s="1"/>
  <c r="H25" i="1"/>
  <c r="R25" i="1" s="1"/>
  <c r="G25" i="1"/>
  <c r="F25" i="1"/>
  <c r="C25" i="1"/>
  <c r="B25" i="1"/>
  <c r="E25" i="1" s="1"/>
  <c r="S24" i="1"/>
  <c r="R24" i="1"/>
  <c r="Q24" i="1"/>
  <c r="P24" i="1"/>
  <c r="E24" i="1"/>
  <c r="U24" i="1" s="1"/>
  <c r="S23" i="1"/>
  <c r="R23" i="1"/>
  <c r="Q23" i="1"/>
  <c r="P23" i="1"/>
  <c r="E23" i="1"/>
  <c r="T23" i="1" s="1"/>
  <c r="S22" i="1"/>
  <c r="R22" i="1"/>
  <c r="Q22" i="1"/>
  <c r="P22" i="1"/>
  <c r="E22" i="1"/>
  <c r="U22" i="1" s="1"/>
  <c r="S21" i="1"/>
  <c r="R21" i="1"/>
  <c r="Q21" i="1"/>
  <c r="P21" i="1"/>
  <c r="E21" i="1"/>
  <c r="U21" i="1" s="1"/>
  <c r="S20" i="1"/>
  <c r="R20" i="1"/>
  <c r="Q20" i="1"/>
  <c r="P20" i="1"/>
  <c r="E20" i="1"/>
  <c r="U19" i="1"/>
  <c r="T19" i="1"/>
  <c r="S19" i="1"/>
  <c r="R19" i="1"/>
  <c r="Q19" i="1"/>
  <c r="P19" i="1"/>
  <c r="E19" i="1"/>
  <c r="T18" i="1"/>
  <c r="S18" i="1"/>
  <c r="R18" i="1"/>
  <c r="Q18" i="1"/>
  <c r="P18" i="1"/>
  <c r="E18" i="1"/>
  <c r="U18" i="1" s="1"/>
  <c r="O16" i="1"/>
  <c r="N16" i="1"/>
  <c r="M16" i="1"/>
  <c r="L16" i="1"/>
  <c r="K16" i="1"/>
  <c r="J16" i="1"/>
  <c r="R16" i="1" s="1"/>
  <c r="I16" i="1"/>
  <c r="H16" i="1"/>
  <c r="G16" i="1"/>
  <c r="F16" i="1"/>
  <c r="C16" i="1"/>
  <c r="E16" i="1" s="1"/>
  <c r="B16" i="1"/>
  <c r="S15" i="1"/>
  <c r="R15" i="1"/>
  <c r="Q15" i="1"/>
  <c r="P15" i="1"/>
  <c r="E15" i="1"/>
  <c r="T15" i="1" s="1"/>
  <c r="S14" i="1"/>
  <c r="R14" i="1"/>
  <c r="Q14" i="1"/>
  <c r="P14" i="1"/>
  <c r="E14" i="1"/>
  <c r="U14" i="1" s="1"/>
  <c r="S13" i="1"/>
  <c r="R13" i="1"/>
  <c r="Q13" i="1"/>
  <c r="P13" i="1"/>
  <c r="E13" i="1"/>
  <c r="U12" i="1"/>
  <c r="S12" i="1"/>
  <c r="R12" i="1"/>
  <c r="Q12" i="1"/>
  <c r="P12" i="1"/>
  <c r="E12" i="1"/>
  <c r="T12" i="1" s="1"/>
  <c r="S11" i="1"/>
  <c r="R11" i="1"/>
  <c r="Q11" i="1"/>
  <c r="P11" i="1"/>
  <c r="T11" i="1" s="1"/>
  <c r="E11" i="1"/>
  <c r="S10" i="1"/>
  <c r="R10" i="1"/>
  <c r="Q10" i="1"/>
  <c r="P10" i="1"/>
  <c r="E10" i="1"/>
  <c r="U10" i="1" s="1"/>
  <c r="S9" i="1"/>
  <c r="R9" i="1"/>
  <c r="Q9" i="1"/>
  <c r="P9" i="1"/>
  <c r="E9" i="1"/>
  <c r="U92" i="13" l="1"/>
  <c r="T92" i="13"/>
  <c r="U93" i="14"/>
  <c r="T93" i="14"/>
  <c r="N115" i="8"/>
  <c r="N114" i="8"/>
  <c r="P87" i="5"/>
  <c r="T11" i="10"/>
  <c r="U11" i="10"/>
  <c r="U50" i="14"/>
  <c r="T50" i="14"/>
  <c r="U51" i="21"/>
  <c r="T51" i="21"/>
  <c r="U15" i="1"/>
  <c r="U23" i="1"/>
  <c r="Q31" i="1"/>
  <c r="S31" i="1"/>
  <c r="U40" i="1"/>
  <c r="T56" i="1"/>
  <c r="U66" i="1"/>
  <c r="U15" i="2"/>
  <c r="R16" i="2"/>
  <c r="T24" i="2"/>
  <c r="T43" i="2"/>
  <c r="U47" i="2"/>
  <c r="U51" i="2"/>
  <c r="U56" i="2"/>
  <c r="T63" i="2"/>
  <c r="U64" i="2"/>
  <c r="Q67" i="2"/>
  <c r="U96" i="2"/>
  <c r="U19" i="3"/>
  <c r="S34" i="3"/>
  <c r="U45" i="3"/>
  <c r="T56" i="3"/>
  <c r="Q67" i="3"/>
  <c r="S67" i="3"/>
  <c r="U89" i="3"/>
  <c r="R16" i="4"/>
  <c r="Q25" i="4"/>
  <c r="S25" i="4"/>
  <c r="T29" i="4"/>
  <c r="T36" i="4"/>
  <c r="T40" i="4"/>
  <c r="Q41" i="4"/>
  <c r="U41" i="4" s="1"/>
  <c r="U63" i="4"/>
  <c r="T66" i="4"/>
  <c r="R73" i="4"/>
  <c r="T28" i="5"/>
  <c r="T45" i="5"/>
  <c r="U49" i="5"/>
  <c r="T53" i="5"/>
  <c r="P73" i="5"/>
  <c r="U88" i="5"/>
  <c r="T96" i="5"/>
  <c r="U10" i="6"/>
  <c r="R16" i="6"/>
  <c r="U24" i="6"/>
  <c r="T36" i="6"/>
  <c r="T40" i="6"/>
  <c r="T53" i="6"/>
  <c r="T63" i="6"/>
  <c r="P67" i="6"/>
  <c r="R67" i="6"/>
  <c r="R73" i="6"/>
  <c r="U20" i="7"/>
  <c r="T20" i="7"/>
  <c r="T39" i="7"/>
  <c r="U39" i="7"/>
  <c r="T23" i="8"/>
  <c r="U23" i="8"/>
  <c r="R25" i="8"/>
  <c r="U21" i="11"/>
  <c r="T21" i="11"/>
  <c r="U37" i="11"/>
  <c r="T37" i="11"/>
  <c r="U58" i="13"/>
  <c r="T58" i="13"/>
  <c r="T51" i="14"/>
  <c r="U51" i="14"/>
  <c r="T14" i="15"/>
  <c r="U14" i="15"/>
  <c r="T28" i="18"/>
  <c r="U28" i="18"/>
  <c r="U95" i="18"/>
  <c r="T95" i="18"/>
  <c r="T38" i="9"/>
  <c r="U38" i="9"/>
  <c r="T62" i="14"/>
  <c r="U62" i="14"/>
  <c r="O115" i="7"/>
  <c r="O114" i="7"/>
  <c r="R25" i="5"/>
  <c r="T28" i="9"/>
  <c r="U28" i="9"/>
  <c r="U13" i="15"/>
  <c r="T13" i="15"/>
  <c r="T14" i="1"/>
  <c r="U53" i="1"/>
  <c r="E67" i="1"/>
  <c r="Q73" i="1"/>
  <c r="E74" i="1"/>
  <c r="U96" i="1"/>
  <c r="T38" i="2"/>
  <c r="T46" i="2"/>
  <c r="U50" i="2"/>
  <c r="U52" i="2"/>
  <c r="S73" i="2"/>
  <c r="T92" i="2"/>
  <c r="U11" i="3"/>
  <c r="T18" i="3"/>
  <c r="P25" i="3"/>
  <c r="U9" i="4"/>
  <c r="U13" i="4"/>
  <c r="E16" i="5"/>
  <c r="S31" i="5"/>
  <c r="U37" i="5"/>
  <c r="T40" i="5"/>
  <c r="T48" i="5"/>
  <c r="E68" i="5"/>
  <c r="Q73" i="5"/>
  <c r="E74" i="5"/>
  <c r="S16" i="6"/>
  <c r="E25" i="6"/>
  <c r="P34" i="6"/>
  <c r="Q34" i="6"/>
  <c r="R41" i="6"/>
  <c r="E54" i="6"/>
  <c r="E41" i="8"/>
  <c r="T65" i="8"/>
  <c r="U65" i="8"/>
  <c r="U15" i="9"/>
  <c r="T15" i="9"/>
  <c r="U50" i="9"/>
  <c r="T50" i="9"/>
  <c r="U91" i="9"/>
  <c r="T91" i="9"/>
  <c r="T40" i="10"/>
  <c r="U40" i="10"/>
  <c r="T46" i="11"/>
  <c r="U46" i="11"/>
  <c r="E31" i="13"/>
  <c r="U31" i="13" s="1"/>
  <c r="U38" i="14"/>
  <c r="T38" i="14"/>
  <c r="T47" i="9"/>
  <c r="U47" i="9"/>
  <c r="T21" i="12"/>
  <c r="U21" i="12"/>
  <c r="T22" i="14"/>
  <c r="U22" i="14"/>
  <c r="U11" i="1"/>
  <c r="U20" i="1"/>
  <c r="T28" i="1"/>
  <c r="P34" i="1"/>
  <c r="R34" i="1"/>
  <c r="U37" i="1"/>
  <c r="Q41" i="2"/>
  <c r="U41" i="2" s="1"/>
  <c r="U44" i="2"/>
  <c r="R54" i="2"/>
  <c r="E67" i="2"/>
  <c r="P68" i="2"/>
  <c r="R74" i="2"/>
  <c r="T94" i="2"/>
  <c r="P16" i="3"/>
  <c r="T24" i="3"/>
  <c r="E34" i="3"/>
  <c r="E41" i="3"/>
  <c r="T43" i="3"/>
  <c r="T65" i="3"/>
  <c r="Q72" i="3"/>
  <c r="S72" i="3"/>
  <c r="T91" i="3"/>
  <c r="T95" i="3"/>
  <c r="T23" i="4"/>
  <c r="Q31" i="4"/>
  <c r="T89" i="4"/>
  <c r="T91" i="4"/>
  <c r="T9" i="5"/>
  <c r="U13" i="5"/>
  <c r="U36" i="5"/>
  <c r="T38" i="5"/>
  <c r="T43" i="5"/>
  <c r="T51" i="5"/>
  <c r="T59" i="5"/>
  <c r="Q72" i="5"/>
  <c r="T90" i="5"/>
  <c r="U27" i="6"/>
  <c r="U45" i="6"/>
  <c r="E60" i="6"/>
  <c r="T60" i="6" s="1"/>
  <c r="Q31" i="7"/>
  <c r="S31" i="7"/>
  <c r="T51" i="7"/>
  <c r="U51" i="7"/>
  <c r="U11" i="8"/>
  <c r="T14" i="8"/>
  <c r="U14" i="8"/>
  <c r="P16" i="8"/>
  <c r="T16" i="8" s="1"/>
  <c r="T33" i="8"/>
  <c r="U33" i="8"/>
  <c r="U64" i="8"/>
  <c r="T64" i="8"/>
  <c r="T21" i="9"/>
  <c r="U21" i="9"/>
  <c r="U90" i="10"/>
  <c r="T90" i="10"/>
  <c r="U45" i="11"/>
  <c r="T45" i="11"/>
  <c r="E54" i="11"/>
  <c r="T30" i="12"/>
  <c r="U30" i="12"/>
  <c r="U37" i="12"/>
  <c r="T56" i="14"/>
  <c r="U56" i="14"/>
  <c r="Q72" i="14"/>
  <c r="S72" i="14"/>
  <c r="R67" i="16"/>
  <c r="U111" i="10"/>
  <c r="T111" i="10"/>
  <c r="T99" i="6"/>
  <c r="U99" i="6"/>
  <c r="S25" i="1"/>
  <c r="Q34" i="1"/>
  <c r="U34" i="1" s="1"/>
  <c r="T50" i="1"/>
  <c r="P67" i="1"/>
  <c r="R67" i="1"/>
  <c r="S72" i="1"/>
  <c r="Q87" i="1"/>
  <c r="Q115" i="1" s="1"/>
  <c r="T93" i="1"/>
  <c r="Q31" i="2"/>
  <c r="T33" i="2"/>
  <c r="R41" i="2"/>
  <c r="Q68" i="2"/>
  <c r="S72" i="2"/>
  <c r="S74" i="2"/>
  <c r="T28" i="3"/>
  <c r="P31" i="3"/>
  <c r="U39" i="3"/>
  <c r="T53" i="3"/>
  <c r="R54" i="3"/>
  <c r="T64" i="3"/>
  <c r="P87" i="3"/>
  <c r="E16" i="4"/>
  <c r="T18" i="4"/>
  <c r="T22" i="4"/>
  <c r="P31" i="4"/>
  <c r="R31" i="4"/>
  <c r="T43" i="4"/>
  <c r="T51" i="4"/>
  <c r="T71" i="4"/>
  <c r="R87" i="4"/>
  <c r="T20" i="5"/>
  <c r="U24" i="5"/>
  <c r="E60" i="5"/>
  <c r="T60" i="5" s="1"/>
  <c r="T65" i="5"/>
  <c r="T14" i="6"/>
  <c r="P25" i="6"/>
  <c r="R25" i="6"/>
  <c r="T30" i="6"/>
  <c r="Q31" i="6"/>
  <c r="S31" i="6"/>
  <c r="E34" i="6"/>
  <c r="T34" i="6" s="1"/>
  <c r="T43" i="6"/>
  <c r="T50" i="6"/>
  <c r="T58" i="6"/>
  <c r="Q72" i="6"/>
  <c r="U95" i="6"/>
  <c r="T11" i="7"/>
  <c r="U11" i="7"/>
  <c r="S41" i="9"/>
  <c r="U46" i="9"/>
  <c r="T46" i="9"/>
  <c r="R67" i="9"/>
  <c r="T48" i="10"/>
  <c r="U48" i="10"/>
  <c r="U10" i="11"/>
  <c r="T10" i="11"/>
  <c r="U47" i="13"/>
  <c r="T47" i="13"/>
  <c r="U43" i="15"/>
  <c r="T43" i="15"/>
  <c r="U52" i="15"/>
  <c r="T52" i="15"/>
  <c r="Q31" i="16"/>
  <c r="S31" i="16"/>
  <c r="U36" i="20"/>
  <c r="T36" i="20"/>
  <c r="U56" i="20"/>
  <c r="T56" i="20"/>
  <c r="U98" i="11"/>
  <c r="T98" i="11"/>
  <c r="U103" i="9"/>
  <c r="T103" i="9"/>
  <c r="F114" i="8"/>
  <c r="T86" i="8"/>
  <c r="U86" i="8"/>
  <c r="U71" i="6"/>
  <c r="T71" i="6"/>
  <c r="P16" i="1"/>
  <c r="T33" i="1"/>
  <c r="P41" i="1"/>
  <c r="R41" i="1"/>
  <c r="T53" i="1"/>
  <c r="T92" i="1"/>
  <c r="P16" i="2"/>
  <c r="T21" i="2"/>
  <c r="P25" i="2"/>
  <c r="R25" i="2"/>
  <c r="T30" i="2"/>
  <c r="U48" i="2"/>
  <c r="P73" i="2"/>
  <c r="U10" i="3"/>
  <c r="Q31" i="3"/>
  <c r="U33" i="3"/>
  <c r="T38" i="3"/>
  <c r="U46" i="3"/>
  <c r="T49" i="3"/>
  <c r="T90" i="3"/>
  <c r="T46" i="4"/>
  <c r="Q54" i="4"/>
  <c r="P67" i="4"/>
  <c r="S87" i="4"/>
  <c r="T37" i="5"/>
  <c r="P41" i="5"/>
  <c r="Q41" i="5"/>
  <c r="U50" i="5"/>
  <c r="S87" i="5"/>
  <c r="T89" i="5"/>
  <c r="Q25" i="6"/>
  <c r="S25" i="6"/>
  <c r="P60" i="6"/>
  <c r="T24" i="7"/>
  <c r="U24" i="7"/>
  <c r="T33" i="9"/>
  <c r="U33" i="9"/>
  <c r="T43" i="9"/>
  <c r="U43" i="9"/>
  <c r="T57" i="9"/>
  <c r="U57" i="9"/>
  <c r="T92" i="9"/>
  <c r="U92" i="9"/>
  <c r="U30" i="10"/>
  <c r="T30" i="10"/>
  <c r="U71" i="11"/>
  <c r="T71" i="11"/>
  <c r="T11" i="14"/>
  <c r="U11" i="14"/>
  <c r="T43" i="14"/>
  <c r="U43" i="14"/>
  <c r="S41" i="15"/>
  <c r="Q41" i="15"/>
  <c r="U15" i="16"/>
  <c r="T15" i="16"/>
  <c r="T19" i="8"/>
  <c r="U19" i="8"/>
  <c r="R72" i="3"/>
  <c r="T19" i="7"/>
  <c r="U19" i="7"/>
  <c r="R31" i="7"/>
  <c r="U38" i="7"/>
  <c r="T38" i="7"/>
  <c r="U47" i="16"/>
  <c r="T47" i="16"/>
  <c r="U38" i="21"/>
  <c r="T38" i="21"/>
  <c r="U106" i="21"/>
  <c r="T106" i="21"/>
  <c r="G115" i="7"/>
  <c r="U13" i="1"/>
  <c r="Q16" i="1"/>
  <c r="T22" i="1"/>
  <c r="P31" i="1"/>
  <c r="R31" i="1"/>
  <c r="S34" i="1"/>
  <c r="T39" i="1"/>
  <c r="Q41" i="1"/>
  <c r="T45" i="1"/>
  <c r="U63" i="1"/>
  <c r="T11" i="2"/>
  <c r="Q16" i="2"/>
  <c r="Q25" i="2"/>
  <c r="S25" i="2"/>
  <c r="P67" i="2"/>
  <c r="S67" i="2"/>
  <c r="Q73" i="2"/>
  <c r="E87" i="2"/>
  <c r="E115" i="2" s="1"/>
  <c r="T91" i="2"/>
  <c r="E54" i="3"/>
  <c r="P67" i="3"/>
  <c r="R67" i="3"/>
  <c r="U37" i="4"/>
  <c r="S41" i="4"/>
  <c r="T57" i="4"/>
  <c r="R16" i="5"/>
  <c r="U64" i="5"/>
  <c r="U93" i="5"/>
  <c r="U9" i="6"/>
  <c r="T29" i="6"/>
  <c r="U37" i="6"/>
  <c r="T49" i="6"/>
  <c r="U64" i="6"/>
  <c r="U66" i="7"/>
  <c r="T66" i="7"/>
  <c r="T28" i="8"/>
  <c r="U28" i="8"/>
  <c r="T49" i="8"/>
  <c r="U49" i="8"/>
  <c r="Q67" i="8"/>
  <c r="Q31" i="9"/>
  <c r="S31" i="9"/>
  <c r="T23" i="10"/>
  <c r="U23" i="10"/>
  <c r="T63" i="10"/>
  <c r="U63" i="10"/>
  <c r="U53" i="11"/>
  <c r="T53" i="11"/>
  <c r="T65" i="11"/>
  <c r="U65" i="11"/>
  <c r="U29" i="12"/>
  <c r="T29" i="12"/>
  <c r="T36" i="12"/>
  <c r="U36" i="12"/>
  <c r="R41" i="13"/>
  <c r="T94" i="14"/>
  <c r="U94" i="14"/>
  <c r="U29" i="19"/>
  <c r="T29" i="19"/>
  <c r="U94" i="19"/>
  <c r="T94" i="19"/>
  <c r="O115" i="15"/>
  <c r="U101" i="14"/>
  <c r="T101" i="14"/>
  <c r="S74" i="6"/>
  <c r="E31" i="7"/>
  <c r="R73" i="7"/>
  <c r="Q68" i="8"/>
  <c r="U70" i="8"/>
  <c r="S16" i="9"/>
  <c r="U30" i="9"/>
  <c r="Q41" i="11"/>
  <c r="U70" i="11"/>
  <c r="R72" i="11"/>
  <c r="R74" i="11"/>
  <c r="P16" i="12"/>
  <c r="R16" i="12"/>
  <c r="R34" i="13"/>
  <c r="Q34" i="14"/>
  <c r="U91" i="14"/>
  <c r="T30" i="15"/>
  <c r="U30" i="15"/>
  <c r="U63" i="15"/>
  <c r="T63" i="15"/>
  <c r="U58" i="19"/>
  <c r="T58" i="19"/>
  <c r="U95" i="19"/>
  <c r="T95" i="19"/>
  <c r="T11" i="20"/>
  <c r="U11" i="20"/>
  <c r="T96" i="21"/>
  <c r="U96" i="21"/>
  <c r="U103" i="14"/>
  <c r="T103" i="14"/>
  <c r="N115" i="1"/>
  <c r="N114" i="1"/>
  <c r="N115" i="14"/>
  <c r="N114" i="14"/>
  <c r="O114" i="13"/>
  <c r="O115" i="13"/>
  <c r="N115" i="6"/>
  <c r="N114" i="6"/>
  <c r="O115" i="5"/>
  <c r="O114" i="5"/>
  <c r="P54" i="7"/>
  <c r="Q73" i="7"/>
  <c r="E34" i="8"/>
  <c r="U40" i="8"/>
  <c r="R74" i="8"/>
  <c r="E34" i="9"/>
  <c r="U34" i="9" s="1"/>
  <c r="P41" i="9"/>
  <c r="R41" i="9"/>
  <c r="R72" i="10"/>
  <c r="U14" i="11"/>
  <c r="S87" i="11"/>
  <c r="E31" i="12"/>
  <c r="R34" i="12"/>
  <c r="U52" i="12"/>
  <c r="R68" i="12"/>
  <c r="U11" i="13"/>
  <c r="U23" i="13"/>
  <c r="T30" i="13"/>
  <c r="T19" i="15"/>
  <c r="U19" i="15"/>
  <c r="U57" i="15"/>
  <c r="T57" i="15"/>
  <c r="S72" i="15"/>
  <c r="Q72" i="15"/>
  <c r="U94" i="15"/>
  <c r="T94" i="15"/>
  <c r="U21" i="17"/>
  <c r="U47" i="17"/>
  <c r="T47" i="17"/>
  <c r="R73" i="17"/>
  <c r="T51" i="18"/>
  <c r="U51" i="18"/>
  <c r="E87" i="19"/>
  <c r="E115" i="19" s="1"/>
  <c r="U91" i="20"/>
  <c r="U105" i="18"/>
  <c r="T105" i="18"/>
  <c r="U104" i="15"/>
  <c r="T104" i="15"/>
  <c r="E72" i="8"/>
  <c r="P73" i="8"/>
  <c r="E34" i="10"/>
  <c r="R87" i="10"/>
  <c r="U93" i="10"/>
  <c r="T12" i="11"/>
  <c r="T23" i="11"/>
  <c r="U33" i="11"/>
  <c r="T56" i="11"/>
  <c r="T63" i="11"/>
  <c r="T14" i="12"/>
  <c r="T58" i="12"/>
  <c r="T71" i="12"/>
  <c r="T89" i="12"/>
  <c r="T93" i="12"/>
  <c r="T20" i="13"/>
  <c r="Q41" i="13"/>
  <c r="S41" i="13"/>
  <c r="T49" i="13"/>
  <c r="E34" i="14"/>
  <c r="P16" i="15"/>
  <c r="R16" i="15"/>
  <c r="T18" i="15"/>
  <c r="U18" i="15"/>
  <c r="S41" i="16"/>
  <c r="Q41" i="17"/>
  <c r="Q67" i="19"/>
  <c r="S67" i="19"/>
  <c r="T91" i="19"/>
  <c r="U91" i="19"/>
  <c r="U14" i="20"/>
  <c r="U48" i="20"/>
  <c r="D114" i="17"/>
  <c r="U101" i="11"/>
  <c r="T101" i="11"/>
  <c r="S72" i="6"/>
  <c r="T93" i="6"/>
  <c r="Q41" i="7"/>
  <c r="U63" i="7"/>
  <c r="T70" i="7"/>
  <c r="R72" i="7"/>
  <c r="T92" i="7"/>
  <c r="T10" i="8"/>
  <c r="T37" i="8"/>
  <c r="E60" i="8"/>
  <c r="T66" i="8"/>
  <c r="T70" i="8"/>
  <c r="T13" i="9"/>
  <c r="R34" i="9"/>
  <c r="T39" i="9"/>
  <c r="U59" i="9"/>
  <c r="T65" i="9"/>
  <c r="Q73" i="9"/>
  <c r="T93" i="9"/>
  <c r="T96" i="9"/>
  <c r="Q16" i="10"/>
  <c r="U16" i="10" s="1"/>
  <c r="T36" i="10"/>
  <c r="U43" i="10"/>
  <c r="U50" i="10"/>
  <c r="R54" i="10"/>
  <c r="Q67" i="10"/>
  <c r="R74" i="10"/>
  <c r="T92" i="10"/>
  <c r="R16" i="11"/>
  <c r="T22" i="11"/>
  <c r="U27" i="11"/>
  <c r="U39" i="11"/>
  <c r="Q31" i="12"/>
  <c r="U38" i="12"/>
  <c r="T57" i="12"/>
  <c r="T48" i="13"/>
  <c r="U63" i="13"/>
  <c r="R73" i="13"/>
  <c r="Q16" i="14"/>
  <c r="U24" i="14"/>
  <c r="U28" i="14"/>
  <c r="U45" i="14"/>
  <c r="U53" i="14"/>
  <c r="Q67" i="14"/>
  <c r="S67" i="14"/>
  <c r="U96" i="14"/>
  <c r="Q34" i="15"/>
  <c r="S34" i="15"/>
  <c r="U51" i="15"/>
  <c r="T51" i="15"/>
  <c r="U64" i="15"/>
  <c r="T64" i="15"/>
  <c r="S25" i="17"/>
  <c r="U30" i="17"/>
  <c r="T30" i="17"/>
  <c r="U62" i="17"/>
  <c r="T62" i="17"/>
  <c r="T67" i="17"/>
  <c r="S16" i="18"/>
  <c r="S54" i="18"/>
  <c r="U33" i="19"/>
  <c r="U59" i="19"/>
  <c r="T59" i="19"/>
  <c r="E73" i="19"/>
  <c r="R87" i="19"/>
  <c r="E81" i="13"/>
  <c r="T99" i="10"/>
  <c r="U99" i="10"/>
  <c r="Q87" i="6"/>
  <c r="U87" i="6" s="1"/>
  <c r="P25" i="7"/>
  <c r="R25" i="7"/>
  <c r="U30" i="7"/>
  <c r="T62" i="7"/>
  <c r="Q72" i="7"/>
  <c r="Q87" i="7"/>
  <c r="Q114" i="7" s="1"/>
  <c r="R16" i="8"/>
  <c r="R34" i="8"/>
  <c r="P41" i="8"/>
  <c r="T41" i="8" s="1"/>
  <c r="R41" i="8"/>
  <c r="R73" i="8"/>
  <c r="T29" i="9"/>
  <c r="Q34" i="9"/>
  <c r="U51" i="9"/>
  <c r="T58" i="9"/>
  <c r="P41" i="10"/>
  <c r="R41" i="10"/>
  <c r="U44" i="12"/>
  <c r="T45" i="12"/>
  <c r="U63" i="12"/>
  <c r="T66" i="12"/>
  <c r="E68" i="12"/>
  <c r="U33" i="13"/>
  <c r="U40" i="13"/>
  <c r="S73" i="13"/>
  <c r="T23" i="14"/>
  <c r="T95" i="14"/>
  <c r="U95" i="15"/>
  <c r="T95" i="15"/>
  <c r="U14" i="16"/>
  <c r="T14" i="16"/>
  <c r="U33" i="16"/>
  <c r="U94" i="17"/>
  <c r="U13" i="18"/>
  <c r="T13" i="18"/>
  <c r="U52" i="18"/>
  <c r="T52" i="18"/>
  <c r="T94" i="18"/>
  <c r="U94" i="18"/>
  <c r="U18" i="19"/>
  <c r="T18" i="19"/>
  <c r="S74" i="19"/>
  <c r="Q74" i="19"/>
  <c r="T56" i="21"/>
  <c r="U56" i="21"/>
  <c r="U105" i="4"/>
  <c r="T105" i="4"/>
  <c r="B114" i="3"/>
  <c r="K114" i="3"/>
  <c r="C114" i="2"/>
  <c r="E60" i="7"/>
  <c r="S41" i="8"/>
  <c r="S68" i="8"/>
  <c r="P72" i="8"/>
  <c r="R72" i="8"/>
  <c r="U11" i="9"/>
  <c r="U10" i="10"/>
  <c r="R34" i="10"/>
  <c r="Q34" i="10"/>
  <c r="T70" i="11"/>
  <c r="E60" i="13"/>
  <c r="P34" i="14"/>
  <c r="S34" i="14"/>
  <c r="U44" i="15"/>
  <c r="T44" i="15"/>
  <c r="T92" i="16"/>
  <c r="U92" i="16"/>
  <c r="T23" i="17"/>
  <c r="U23" i="17"/>
  <c r="Q16" i="19"/>
  <c r="S16" i="19"/>
  <c r="T37" i="20"/>
  <c r="U23" i="21"/>
  <c r="T23" i="21"/>
  <c r="U43" i="21"/>
  <c r="T43" i="21"/>
  <c r="U107" i="18"/>
  <c r="T107" i="18"/>
  <c r="C114" i="16"/>
  <c r="I114" i="13"/>
  <c r="U108" i="6"/>
  <c r="T108" i="6"/>
  <c r="E73" i="15"/>
  <c r="E34" i="16"/>
  <c r="E68" i="16"/>
  <c r="Q16" i="17"/>
  <c r="P41" i="17"/>
  <c r="R41" i="17"/>
  <c r="U64" i="17"/>
  <c r="E87" i="17"/>
  <c r="E115" i="17" s="1"/>
  <c r="T93" i="17"/>
  <c r="U12" i="18"/>
  <c r="R16" i="18"/>
  <c r="T27" i="18"/>
  <c r="U44" i="18"/>
  <c r="T50" i="18"/>
  <c r="R54" i="18"/>
  <c r="T93" i="18"/>
  <c r="U28" i="19"/>
  <c r="R31" i="19"/>
  <c r="U53" i="19"/>
  <c r="S54" i="19"/>
  <c r="T71" i="19"/>
  <c r="R74" i="19"/>
  <c r="H114" i="20"/>
  <c r="U106" i="19"/>
  <c r="T109" i="16"/>
  <c r="U105" i="15"/>
  <c r="U109" i="14"/>
  <c r="V114" i="12"/>
  <c r="T106" i="12"/>
  <c r="I114" i="11"/>
  <c r="U102" i="11"/>
  <c r="J114" i="10"/>
  <c r="U108" i="7"/>
  <c r="R34" i="15"/>
  <c r="T65" i="16"/>
  <c r="R67" i="18"/>
  <c r="E73" i="18"/>
  <c r="T19" i="19"/>
  <c r="T27" i="19"/>
  <c r="T37" i="19"/>
  <c r="U56" i="19"/>
  <c r="U70" i="19"/>
  <c r="E68" i="20"/>
  <c r="T12" i="21"/>
  <c r="E34" i="21"/>
  <c r="U45" i="21"/>
  <c r="U53" i="21"/>
  <c r="T63" i="21"/>
  <c r="Q67" i="21"/>
  <c r="P73" i="21"/>
  <c r="R73" i="21"/>
  <c r="E81" i="16"/>
  <c r="J114" i="20"/>
  <c r="F114" i="16"/>
  <c r="B114" i="11"/>
  <c r="K114" i="11"/>
  <c r="C114" i="10"/>
  <c r="L114" i="10"/>
  <c r="R114" i="10" s="1"/>
  <c r="T72" i="21"/>
  <c r="E41" i="16"/>
  <c r="E54" i="17"/>
  <c r="Q25" i="18"/>
  <c r="Q41" i="18"/>
  <c r="Q60" i="18"/>
  <c r="T62" i="18"/>
  <c r="T66" i="18"/>
  <c r="Q67" i="18"/>
  <c r="S67" i="18"/>
  <c r="R72" i="18"/>
  <c r="U14" i="19"/>
  <c r="U45" i="19"/>
  <c r="T66" i="19"/>
  <c r="P73" i="19"/>
  <c r="R73" i="19"/>
  <c r="T20" i="20"/>
  <c r="T57" i="20"/>
  <c r="T11" i="21"/>
  <c r="Q16" i="21"/>
  <c r="U16" i="21" s="1"/>
  <c r="E54" i="21"/>
  <c r="E81" i="14"/>
  <c r="F114" i="1"/>
  <c r="B114" i="19"/>
  <c r="K114" i="19"/>
  <c r="D114" i="15"/>
  <c r="J114" i="12"/>
  <c r="D114" i="7"/>
  <c r="G114" i="5"/>
  <c r="W114" i="5"/>
  <c r="U103" i="4"/>
  <c r="T104" i="3"/>
  <c r="R31" i="15"/>
  <c r="E31" i="16"/>
  <c r="U31" i="16" s="1"/>
  <c r="R34" i="16"/>
  <c r="R68" i="16"/>
  <c r="Q73" i="16"/>
  <c r="R41" i="18"/>
  <c r="S72" i="18"/>
  <c r="E67" i="19"/>
  <c r="V114" i="1"/>
  <c r="G114" i="21"/>
  <c r="W114" i="21"/>
  <c r="J114" i="18"/>
  <c r="R97" i="7"/>
  <c r="F114" i="6"/>
  <c r="V114" i="6"/>
  <c r="Q31" i="15"/>
  <c r="S31" i="15"/>
  <c r="E41" i="15"/>
  <c r="Q73" i="15"/>
  <c r="U21" i="16"/>
  <c r="T28" i="16"/>
  <c r="S34" i="16"/>
  <c r="T46" i="16"/>
  <c r="T53" i="16"/>
  <c r="T57" i="16"/>
  <c r="T22" i="17"/>
  <c r="R34" i="17"/>
  <c r="U36" i="17"/>
  <c r="U58" i="17"/>
  <c r="U95" i="17"/>
  <c r="T29" i="18"/>
  <c r="R34" i="18"/>
  <c r="U40" i="18"/>
  <c r="S41" i="18"/>
  <c r="T44" i="18"/>
  <c r="P73" i="18"/>
  <c r="R73" i="18"/>
  <c r="T44" i="19"/>
  <c r="R54" i="19"/>
  <c r="R68" i="19"/>
  <c r="R72" i="19"/>
  <c r="Q72" i="19"/>
  <c r="T15" i="20"/>
  <c r="U19" i="20"/>
  <c r="U30" i="20"/>
  <c r="T66" i="20"/>
  <c r="R72" i="20"/>
  <c r="U92" i="20"/>
  <c r="T10" i="21"/>
  <c r="T22" i="21"/>
  <c r="U28" i="21"/>
  <c r="R34" i="21"/>
  <c r="T50" i="21"/>
  <c r="T86" i="21"/>
  <c r="T95" i="21"/>
  <c r="G114" i="15"/>
  <c r="T102" i="15"/>
  <c r="W114" i="13"/>
  <c r="D114" i="9"/>
  <c r="I114" i="5"/>
  <c r="W114" i="3"/>
  <c r="J114" i="2"/>
  <c r="T33" i="15"/>
  <c r="P72" i="15"/>
  <c r="P41" i="16"/>
  <c r="R41" i="16"/>
  <c r="E54" i="16"/>
  <c r="R72" i="16"/>
  <c r="U22" i="18"/>
  <c r="E25" i="18"/>
  <c r="S34" i="18"/>
  <c r="R34" i="19"/>
  <c r="E60" i="19"/>
  <c r="E16" i="20"/>
  <c r="E31" i="20"/>
  <c r="P34" i="20"/>
  <c r="T34" i="20" s="1"/>
  <c r="R34" i="20"/>
  <c r="S41" i="20"/>
  <c r="E67" i="20"/>
  <c r="S72" i="20"/>
  <c r="Q87" i="20"/>
  <c r="E16" i="21"/>
  <c r="Q72" i="21"/>
  <c r="E73" i="21"/>
  <c r="I114" i="21"/>
  <c r="V114" i="20"/>
  <c r="C114" i="18"/>
  <c r="F114" i="14"/>
  <c r="V114" i="14"/>
  <c r="W114" i="11"/>
  <c r="Q54" i="21"/>
  <c r="S54" i="21"/>
  <c r="P60" i="21"/>
  <c r="R60" i="21"/>
  <c r="R68" i="21"/>
  <c r="U59" i="21"/>
  <c r="P74" i="21"/>
  <c r="T74" i="21" s="1"/>
  <c r="Q74" i="21"/>
  <c r="U74" i="21" s="1"/>
  <c r="T98" i="21"/>
  <c r="R97" i="21"/>
  <c r="T105" i="21"/>
  <c r="R68" i="20"/>
  <c r="Q60" i="20"/>
  <c r="S60" i="20"/>
  <c r="T59" i="20"/>
  <c r="T107" i="20"/>
  <c r="U109" i="20"/>
  <c r="T105" i="20"/>
  <c r="E81" i="20"/>
  <c r="T48" i="19"/>
  <c r="Q54" i="19"/>
  <c r="S68" i="19"/>
  <c r="Q60" i="19"/>
  <c r="S60" i="19"/>
  <c r="E68" i="19"/>
  <c r="T86" i="19"/>
  <c r="E74" i="18"/>
  <c r="E54" i="18"/>
  <c r="E60" i="18"/>
  <c r="E68" i="18"/>
  <c r="S97" i="18"/>
  <c r="T99" i="18"/>
  <c r="E74" i="17"/>
  <c r="R68" i="17"/>
  <c r="S54" i="17"/>
  <c r="Q68" i="17"/>
  <c r="Q60" i="17"/>
  <c r="R74" i="17"/>
  <c r="S74" i="17"/>
  <c r="R97" i="17"/>
  <c r="T101" i="17"/>
  <c r="T110" i="17"/>
  <c r="U99" i="17"/>
  <c r="U86" i="17"/>
  <c r="E81" i="17"/>
  <c r="S74" i="16"/>
  <c r="T58" i="16"/>
  <c r="R74" i="16"/>
  <c r="T103" i="16"/>
  <c r="T105" i="16"/>
  <c r="T101" i="16"/>
  <c r="E74" i="15"/>
  <c r="Q54" i="15"/>
  <c r="E68" i="15"/>
  <c r="U58" i="15"/>
  <c r="Q60" i="15"/>
  <c r="R68" i="15"/>
  <c r="R74" i="15"/>
  <c r="T86" i="15"/>
  <c r="Q74" i="14"/>
  <c r="Q54" i="14"/>
  <c r="P74" i="14"/>
  <c r="R54" i="14"/>
  <c r="R68" i="14"/>
  <c r="R74" i="14"/>
  <c r="E68" i="14"/>
  <c r="S97" i="14"/>
  <c r="U104" i="14"/>
  <c r="T86" i="14"/>
  <c r="S54" i="13"/>
  <c r="E54" i="13"/>
  <c r="P54" i="13"/>
  <c r="R68" i="13"/>
  <c r="R74" i="13"/>
  <c r="E68" i="13"/>
  <c r="P60" i="13"/>
  <c r="R60" i="13"/>
  <c r="R97" i="13"/>
  <c r="U110" i="13"/>
  <c r="U103" i="13"/>
  <c r="U108" i="13"/>
  <c r="U59" i="12"/>
  <c r="E74" i="12"/>
  <c r="R74" i="12"/>
  <c r="P54" i="11"/>
  <c r="Q54" i="11"/>
  <c r="E68" i="11"/>
  <c r="P60" i="11"/>
  <c r="R60" i="11"/>
  <c r="R68" i="11"/>
  <c r="S74" i="11"/>
  <c r="U100" i="11"/>
  <c r="U104" i="11"/>
  <c r="T86" i="11"/>
  <c r="E81" i="11"/>
  <c r="E68" i="10"/>
  <c r="P54" i="10"/>
  <c r="P68" i="10"/>
  <c r="T68" i="10" s="1"/>
  <c r="Q68" i="10"/>
  <c r="R68" i="10"/>
  <c r="Q74" i="10"/>
  <c r="U107" i="10"/>
  <c r="T98" i="10"/>
  <c r="T112" i="10"/>
  <c r="T101" i="10"/>
  <c r="T106" i="10"/>
  <c r="E81" i="10"/>
  <c r="E68" i="9"/>
  <c r="E74" i="9"/>
  <c r="Q60" i="9"/>
  <c r="R74" i="9"/>
  <c r="P60" i="9"/>
  <c r="R60" i="9"/>
  <c r="R68" i="9"/>
  <c r="S68" i="9"/>
  <c r="U99" i="9"/>
  <c r="T107" i="9"/>
  <c r="U98" i="9"/>
  <c r="E74" i="8"/>
  <c r="Q74" i="8"/>
  <c r="U74" i="8" s="1"/>
  <c r="T59" i="8"/>
  <c r="U58" i="8"/>
  <c r="U99" i="8"/>
  <c r="T112" i="8"/>
  <c r="R54" i="7"/>
  <c r="S54" i="7"/>
  <c r="T48" i="7"/>
  <c r="E74" i="7"/>
  <c r="P68" i="7"/>
  <c r="R68" i="7"/>
  <c r="Q68" i="7"/>
  <c r="U68" i="7" s="1"/>
  <c r="S68" i="7"/>
  <c r="U58" i="7"/>
  <c r="P60" i="7"/>
  <c r="R60" i="7"/>
  <c r="E68" i="7"/>
  <c r="M114" i="7"/>
  <c r="S114" i="7" s="1"/>
  <c r="T100" i="7"/>
  <c r="Q54" i="6"/>
  <c r="U48" i="6"/>
  <c r="R60" i="6"/>
  <c r="S68" i="6"/>
  <c r="Q74" i="6"/>
  <c r="R74" i="6"/>
  <c r="U59" i="6"/>
  <c r="E68" i="6"/>
  <c r="Q68" i="6"/>
  <c r="T107" i="6"/>
  <c r="U105" i="6"/>
  <c r="U112" i="6"/>
  <c r="U110" i="6"/>
  <c r="T86" i="6"/>
  <c r="P74" i="5"/>
  <c r="R68" i="5"/>
  <c r="S74" i="5"/>
  <c r="U110" i="5"/>
  <c r="U112" i="5"/>
  <c r="T106" i="5"/>
  <c r="U104" i="5"/>
  <c r="U109" i="5"/>
  <c r="T111" i="5"/>
  <c r="E81" i="5"/>
  <c r="R68" i="4"/>
  <c r="S54" i="4"/>
  <c r="Q68" i="4"/>
  <c r="E68" i="4"/>
  <c r="E54" i="4"/>
  <c r="R74" i="4"/>
  <c r="Q74" i="4"/>
  <c r="U74" i="4" s="1"/>
  <c r="U59" i="4"/>
  <c r="Q60" i="4"/>
  <c r="T58" i="4"/>
  <c r="E60" i="4"/>
  <c r="T60" i="4" s="1"/>
  <c r="U109" i="4"/>
  <c r="P54" i="3"/>
  <c r="E74" i="3"/>
  <c r="T48" i="3"/>
  <c r="Q54" i="3"/>
  <c r="U54" i="3" s="1"/>
  <c r="E68" i="3"/>
  <c r="Q68" i="3"/>
  <c r="T58" i="3"/>
  <c r="E60" i="3"/>
  <c r="U60" i="3" s="1"/>
  <c r="S74" i="3"/>
  <c r="P60" i="3"/>
  <c r="U102" i="3"/>
  <c r="T112" i="3"/>
  <c r="E68" i="2"/>
  <c r="P54" i="2"/>
  <c r="T54" i="2" s="1"/>
  <c r="S54" i="2"/>
  <c r="R68" i="2"/>
  <c r="S68" i="2"/>
  <c r="P74" i="2"/>
  <c r="Q74" i="2"/>
  <c r="U74" i="2" s="1"/>
  <c r="T108" i="2"/>
  <c r="T106" i="2"/>
  <c r="T111" i="2"/>
  <c r="U109" i="2"/>
  <c r="S68" i="1"/>
  <c r="E68" i="1"/>
  <c r="R68" i="1"/>
  <c r="P74" i="1"/>
  <c r="Q74" i="1"/>
  <c r="U74" i="1" s="1"/>
  <c r="E60" i="1"/>
  <c r="T60" i="1" s="1"/>
  <c r="R74" i="1"/>
  <c r="P60" i="1"/>
  <c r="T58" i="1"/>
  <c r="R60" i="1"/>
  <c r="Q60" i="1"/>
  <c r="Q68" i="1"/>
  <c r="T98" i="1"/>
  <c r="T106" i="1"/>
  <c r="U104" i="1"/>
  <c r="U25" i="1"/>
  <c r="T34" i="1"/>
  <c r="U31" i="3"/>
  <c r="T31" i="3"/>
  <c r="T34" i="3"/>
  <c r="U60" i="1"/>
  <c r="U25" i="3"/>
  <c r="T25" i="3"/>
  <c r="U31" i="1"/>
  <c r="T31" i="1"/>
  <c r="U87" i="1"/>
  <c r="Q114" i="1"/>
  <c r="U14" i="4"/>
  <c r="T14" i="4"/>
  <c r="P16" i="4"/>
  <c r="U86" i="4"/>
  <c r="T86" i="4"/>
  <c r="S72" i="8"/>
  <c r="Q72" i="8"/>
  <c r="U48" i="12"/>
  <c r="T48" i="12"/>
  <c r="P87" i="2"/>
  <c r="T87" i="2" s="1"/>
  <c r="Q87" i="3"/>
  <c r="T10" i="1"/>
  <c r="T21" i="1"/>
  <c r="T38" i="1"/>
  <c r="T54" i="1"/>
  <c r="T49" i="1"/>
  <c r="U71" i="1"/>
  <c r="S73" i="1"/>
  <c r="T29" i="2"/>
  <c r="S31" i="2"/>
  <c r="T41" i="2"/>
  <c r="T39" i="2"/>
  <c r="T49" i="2"/>
  <c r="U59" i="2"/>
  <c r="T66" i="2"/>
  <c r="T71" i="2"/>
  <c r="T88" i="2"/>
  <c r="U89" i="2"/>
  <c r="U95" i="2"/>
  <c r="T16" i="3"/>
  <c r="U68" i="3"/>
  <c r="U13" i="3"/>
  <c r="U22" i="3"/>
  <c r="T30" i="3"/>
  <c r="T33" i="3"/>
  <c r="Q34" i="3"/>
  <c r="Q41" i="3"/>
  <c r="U41" i="3" s="1"/>
  <c r="T54" i="3"/>
  <c r="Q60" i="3"/>
  <c r="R60" i="3"/>
  <c r="S68" i="3"/>
  <c r="U93" i="3"/>
  <c r="U27" i="4"/>
  <c r="T27" i="4"/>
  <c r="U45" i="4"/>
  <c r="T45" i="4"/>
  <c r="E87" i="4"/>
  <c r="E115" i="4" s="1"/>
  <c r="U88" i="4"/>
  <c r="T88" i="4"/>
  <c r="T23" i="5"/>
  <c r="T52" i="5"/>
  <c r="U86" i="5"/>
  <c r="T86" i="5"/>
  <c r="T10" i="6"/>
  <c r="T94" i="9"/>
  <c r="U94" i="9"/>
  <c r="S31" i="10"/>
  <c r="Q31" i="10"/>
  <c r="E97" i="14"/>
  <c r="U97" i="14" s="1"/>
  <c r="U98" i="14"/>
  <c r="T98" i="14"/>
  <c r="U29" i="5"/>
  <c r="T29" i="5"/>
  <c r="T74" i="1"/>
  <c r="U16" i="1"/>
  <c r="U68" i="1"/>
  <c r="T16" i="1"/>
  <c r="Q54" i="1"/>
  <c r="U54" i="1" s="1"/>
  <c r="U73" i="1"/>
  <c r="T73" i="1"/>
  <c r="U72" i="1"/>
  <c r="T72" i="1"/>
  <c r="T9" i="1"/>
  <c r="T20" i="1"/>
  <c r="T37" i="1"/>
  <c r="T48" i="1"/>
  <c r="T59" i="1"/>
  <c r="S60" i="1"/>
  <c r="P68" i="1"/>
  <c r="T68" i="1" s="1"/>
  <c r="T70" i="1"/>
  <c r="S74" i="1"/>
  <c r="E87" i="1"/>
  <c r="E115" i="1" s="1"/>
  <c r="T91" i="1"/>
  <c r="T10" i="2"/>
  <c r="U20" i="2"/>
  <c r="T28" i="2"/>
  <c r="S41" i="2"/>
  <c r="T58" i="2"/>
  <c r="T65" i="2"/>
  <c r="R67" i="2"/>
  <c r="T70" i="2"/>
  <c r="R72" i="2"/>
  <c r="T86" i="2"/>
  <c r="U88" i="2"/>
  <c r="T93" i="2"/>
  <c r="T12" i="3"/>
  <c r="T21" i="3"/>
  <c r="T29" i="3"/>
  <c r="R31" i="3"/>
  <c r="T40" i="3"/>
  <c r="T47" i="3"/>
  <c r="T52" i="3"/>
  <c r="U66" i="3"/>
  <c r="T86" i="3"/>
  <c r="U94" i="3"/>
  <c r="T94" i="3"/>
  <c r="U24" i="4"/>
  <c r="U53" i="4"/>
  <c r="T53" i="4"/>
  <c r="T67" i="4"/>
  <c r="U67" i="4"/>
  <c r="P87" i="4"/>
  <c r="T87" i="4" s="1"/>
  <c r="U25" i="5"/>
  <c r="T25" i="5"/>
  <c r="P54" i="5"/>
  <c r="U57" i="5"/>
  <c r="T57" i="5"/>
  <c r="T63" i="5"/>
  <c r="Q67" i="5"/>
  <c r="U21" i="6"/>
  <c r="T21" i="6"/>
  <c r="T67" i="6"/>
  <c r="U67" i="6"/>
  <c r="U62" i="6"/>
  <c r="T62" i="6"/>
  <c r="T92" i="6"/>
  <c r="U92" i="6"/>
  <c r="U89" i="7"/>
  <c r="T89" i="7"/>
  <c r="T30" i="9"/>
  <c r="T87" i="3"/>
  <c r="P115" i="3"/>
  <c r="P114" i="3"/>
  <c r="Q16" i="3"/>
  <c r="U16" i="3" s="1"/>
  <c r="U52" i="4"/>
  <c r="T52" i="4"/>
  <c r="U9" i="1"/>
  <c r="T67" i="1"/>
  <c r="U67" i="1"/>
  <c r="Q67" i="1"/>
  <c r="U70" i="1"/>
  <c r="P87" i="1"/>
  <c r="T87" i="1" s="1"/>
  <c r="U34" i="2"/>
  <c r="U36" i="3"/>
  <c r="U67" i="3"/>
  <c r="T67" i="3"/>
  <c r="T62" i="3"/>
  <c r="E67" i="3"/>
  <c r="P73" i="3"/>
  <c r="Q73" i="3"/>
  <c r="R74" i="3"/>
  <c r="P74" i="3"/>
  <c r="T74" i="3" s="1"/>
  <c r="E25" i="4"/>
  <c r="P34" i="4"/>
  <c r="T34" i="4" s="1"/>
  <c r="Q34" i="4"/>
  <c r="P41" i="4"/>
  <c r="T41" i="4" s="1"/>
  <c r="P31" i="5"/>
  <c r="Q54" i="5"/>
  <c r="U54" i="5" s="1"/>
  <c r="T18" i="6"/>
  <c r="T29" i="7"/>
  <c r="U29" i="7"/>
  <c r="S31" i="8"/>
  <c r="Q31" i="8"/>
  <c r="T38" i="8"/>
  <c r="U38" i="8"/>
  <c r="U96" i="8"/>
  <c r="T96" i="8"/>
  <c r="U14" i="9"/>
  <c r="T14" i="9"/>
  <c r="U37" i="9"/>
  <c r="T37" i="9"/>
  <c r="P54" i="9"/>
  <c r="P41" i="14"/>
  <c r="Q54" i="2"/>
  <c r="U54" i="2" s="1"/>
  <c r="Q74" i="3"/>
  <c r="U74" i="3" s="1"/>
  <c r="P68" i="4"/>
  <c r="U28" i="6"/>
  <c r="T28" i="6"/>
  <c r="U73" i="2"/>
  <c r="T73" i="2"/>
  <c r="U72" i="2"/>
  <c r="T72" i="2"/>
  <c r="Q25" i="3"/>
  <c r="Q16" i="4"/>
  <c r="U16" i="4" s="1"/>
  <c r="U65" i="4"/>
  <c r="T65" i="4"/>
  <c r="P73" i="4"/>
  <c r="U15" i="5"/>
  <c r="T15" i="5"/>
  <c r="P60" i="5"/>
  <c r="T57" i="6"/>
  <c r="U57" i="6"/>
  <c r="S16" i="7"/>
  <c r="Q16" i="7"/>
  <c r="U16" i="7" s="1"/>
  <c r="S25" i="8"/>
  <c r="Q25" i="8"/>
  <c r="U25" i="8" s="1"/>
  <c r="E87" i="8"/>
  <c r="E115" i="8" s="1"/>
  <c r="U88" i="8"/>
  <c r="T88" i="8"/>
  <c r="P74" i="11"/>
  <c r="T74" i="11" s="1"/>
  <c r="T24" i="1"/>
  <c r="T27" i="1"/>
  <c r="T44" i="1"/>
  <c r="T52" i="1"/>
  <c r="R54" i="1"/>
  <c r="T64" i="1"/>
  <c r="U89" i="1"/>
  <c r="T95" i="1"/>
  <c r="T13" i="2"/>
  <c r="S16" i="2"/>
  <c r="T22" i="2"/>
  <c r="U25" i="2"/>
  <c r="T25" i="2"/>
  <c r="P34" i="2"/>
  <c r="T34" i="2" s="1"/>
  <c r="T36" i="2"/>
  <c r="T45" i="2"/>
  <c r="Q60" i="2"/>
  <c r="U91" i="2"/>
  <c r="T9" i="3"/>
  <c r="T15" i="3"/>
  <c r="R16" i="3"/>
  <c r="R25" i="3"/>
  <c r="T37" i="3"/>
  <c r="T44" i="3"/>
  <c r="U50" i="3"/>
  <c r="T63" i="3"/>
  <c r="U71" i="3"/>
  <c r="R87" i="3"/>
  <c r="T15" i="4"/>
  <c r="T21" i="4"/>
  <c r="U28" i="4"/>
  <c r="T28" i="4"/>
  <c r="T49" i="4"/>
  <c r="U56" i="4"/>
  <c r="T56" i="4"/>
  <c r="U60" i="4"/>
  <c r="Q67" i="4"/>
  <c r="T72" i="4"/>
  <c r="T73" i="4"/>
  <c r="U72" i="4"/>
  <c r="U73" i="4"/>
  <c r="U70" i="4"/>
  <c r="T70" i="4"/>
  <c r="P72" i="4"/>
  <c r="Q73" i="4"/>
  <c r="T92" i="4"/>
  <c r="P16" i="5"/>
  <c r="Q25" i="5"/>
  <c r="U46" i="5"/>
  <c r="T46" i="5"/>
  <c r="Q60" i="5"/>
  <c r="P68" i="5"/>
  <c r="T68" i="5" s="1"/>
  <c r="U54" i="6"/>
  <c r="T54" i="6"/>
  <c r="T44" i="6"/>
  <c r="R54" i="6"/>
  <c r="P54" i="6"/>
  <c r="P73" i="6"/>
  <c r="Q60" i="7"/>
  <c r="S60" i="7"/>
  <c r="S16" i="8"/>
  <c r="Q16" i="8"/>
  <c r="U91" i="8"/>
  <c r="T91" i="8"/>
  <c r="U45" i="10"/>
  <c r="T45" i="10"/>
  <c r="U60" i="2"/>
  <c r="T60" i="2"/>
  <c r="U71" i="5"/>
  <c r="T71" i="5"/>
  <c r="P25" i="1"/>
  <c r="T25" i="1" s="1"/>
  <c r="P60" i="2"/>
  <c r="U95" i="4"/>
  <c r="T95" i="4"/>
  <c r="P72" i="5"/>
  <c r="P16" i="6"/>
  <c r="T16" i="6" s="1"/>
  <c r="U23" i="7"/>
  <c r="T23" i="7"/>
  <c r="U29" i="11"/>
  <c r="T29" i="11"/>
  <c r="T13" i="1"/>
  <c r="S16" i="1"/>
  <c r="T41" i="1"/>
  <c r="U41" i="1"/>
  <c r="U44" i="1"/>
  <c r="P73" i="1"/>
  <c r="T88" i="1"/>
  <c r="T74" i="2"/>
  <c r="T68" i="2"/>
  <c r="T16" i="2"/>
  <c r="U16" i="2"/>
  <c r="U68" i="2"/>
  <c r="T9" i="2"/>
  <c r="P31" i="2"/>
  <c r="U36" i="2"/>
  <c r="T44" i="2"/>
  <c r="R87" i="2"/>
  <c r="U9" i="3"/>
  <c r="T23" i="3"/>
  <c r="U44" i="3"/>
  <c r="U57" i="3"/>
  <c r="P68" i="3"/>
  <c r="T68" i="3" s="1"/>
  <c r="E72" i="3"/>
  <c r="T10" i="4"/>
  <c r="P25" i="4"/>
  <c r="T38" i="4"/>
  <c r="T62" i="4"/>
  <c r="Q72" i="4"/>
  <c r="E74" i="4"/>
  <c r="T12" i="5"/>
  <c r="Q16" i="5"/>
  <c r="U18" i="5"/>
  <c r="T18" i="5"/>
  <c r="P34" i="5"/>
  <c r="Q68" i="5"/>
  <c r="U68" i="5" s="1"/>
  <c r="P115" i="5"/>
  <c r="P114" i="5"/>
  <c r="U38" i="6"/>
  <c r="T38" i="6"/>
  <c r="Q41" i="6"/>
  <c r="U41" i="6" s="1"/>
  <c r="U60" i="6"/>
  <c r="U87" i="7"/>
  <c r="U94" i="7"/>
  <c r="T94" i="7"/>
  <c r="P54" i="8"/>
  <c r="T63" i="9"/>
  <c r="U63" i="9"/>
  <c r="U31" i="2"/>
  <c r="T31" i="2"/>
  <c r="T54" i="4"/>
  <c r="U54" i="4"/>
  <c r="U44" i="4"/>
  <c r="T44" i="4"/>
  <c r="P54" i="4"/>
  <c r="T34" i="5"/>
  <c r="U94" i="5"/>
  <c r="T94" i="5"/>
  <c r="R87" i="1"/>
  <c r="Q72" i="1"/>
  <c r="T67" i="2"/>
  <c r="U67" i="2"/>
  <c r="S87" i="2"/>
  <c r="P34" i="3"/>
  <c r="T36" i="3"/>
  <c r="P41" i="3"/>
  <c r="T41" i="3" s="1"/>
  <c r="P60" i="4"/>
  <c r="U64" i="4"/>
  <c r="T64" i="4"/>
  <c r="T31" i="5"/>
  <c r="U31" i="5"/>
  <c r="Q34" i="5"/>
  <c r="U34" i="5" s="1"/>
  <c r="U66" i="5"/>
  <c r="T66" i="5"/>
  <c r="T13" i="6"/>
  <c r="U13" i="6"/>
  <c r="U25" i="6"/>
  <c r="T25" i="6"/>
  <c r="T53" i="7"/>
  <c r="U53" i="7"/>
  <c r="T25" i="8"/>
  <c r="P72" i="10"/>
  <c r="U96" i="10"/>
  <c r="T96" i="10"/>
  <c r="U19" i="11"/>
  <c r="T19" i="11"/>
  <c r="S87" i="3"/>
  <c r="Q87" i="4"/>
  <c r="S25" i="5"/>
  <c r="R41" i="5"/>
  <c r="Q87" i="5"/>
  <c r="Q16" i="6"/>
  <c r="U16" i="6" s="1"/>
  <c r="P31" i="6"/>
  <c r="P41" i="6"/>
  <c r="T41" i="6" s="1"/>
  <c r="T65" i="6"/>
  <c r="E72" i="6"/>
  <c r="P74" i="6"/>
  <c r="E87" i="6"/>
  <c r="E115" i="6" s="1"/>
  <c r="T88" i="6"/>
  <c r="U10" i="7"/>
  <c r="T15" i="7"/>
  <c r="U54" i="7"/>
  <c r="T54" i="7"/>
  <c r="U44" i="7"/>
  <c r="Q67" i="7"/>
  <c r="T11" i="8"/>
  <c r="U22" i="8"/>
  <c r="T22" i="8"/>
  <c r="U34" i="8"/>
  <c r="T56" i="9"/>
  <c r="U24" i="11"/>
  <c r="T24" i="11"/>
  <c r="S67" i="11"/>
  <c r="Q67" i="11"/>
  <c r="U27" i="14"/>
  <c r="T27" i="14"/>
  <c r="U70" i="20"/>
  <c r="U73" i="20"/>
  <c r="T54" i="5"/>
  <c r="R87" i="5"/>
  <c r="T96" i="6"/>
  <c r="U96" i="6"/>
  <c r="P41" i="7"/>
  <c r="T41" i="7" s="1"/>
  <c r="E73" i="7"/>
  <c r="U12" i="8"/>
  <c r="T12" i="8"/>
  <c r="U47" i="8"/>
  <c r="T47" i="8"/>
  <c r="T60" i="8"/>
  <c r="U60" i="8"/>
  <c r="T10" i="9"/>
  <c r="U67" i="9"/>
  <c r="T67" i="9"/>
  <c r="U62" i="9"/>
  <c r="P72" i="9"/>
  <c r="E87" i="13"/>
  <c r="E115" i="13" s="1"/>
  <c r="U88" i="13"/>
  <c r="T88" i="13"/>
  <c r="T16" i="4"/>
  <c r="U68" i="4"/>
  <c r="T68" i="4"/>
  <c r="P74" i="4"/>
  <c r="T74" i="4" s="1"/>
  <c r="T96" i="4"/>
  <c r="T19" i="5"/>
  <c r="T30" i="5"/>
  <c r="T33" i="5"/>
  <c r="T36" i="5"/>
  <c r="T47" i="5"/>
  <c r="T58" i="5"/>
  <c r="U67" i="5"/>
  <c r="T67" i="5"/>
  <c r="P67" i="5"/>
  <c r="T74" i="6"/>
  <c r="U74" i="6"/>
  <c r="U68" i="6"/>
  <c r="T22" i="6"/>
  <c r="T46" i="6"/>
  <c r="U52" i="6"/>
  <c r="P34" i="7"/>
  <c r="T34" i="7" s="1"/>
  <c r="U43" i="7"/>
  <c r="T43" i="7"/>
  <c r="T47" i="7"/>
  <c r="U47" i="7"/>
  <c r="U31" i="8"/>
  <c r="T31" i="8"/>
  <c r="P34" i="8"/>
  <c r="T34" i="8" s="1"/>
  <c r="T71" i="8"/>
  <c r="T49" i="9"/>
  <c r="U49" i="9"/>
  <c r="U25" i="10"/>
  <c r="T25" i="10"/>
  <c r="P67" i="10"/>
  <c r="U73" i="10"/>
  <c r="T73" i="10"/>
  <c r="U72" i="10"/>
  <c r="T72" i="10"/>
  <c r="U70" i="10"/>
  <c r="T70" i="10"/>
  <c r="E87" i="10"/>
  <c r="E115" i="10" s="1"/>
  <c r="T115" i="10" s="1"/>
  <c r="U88" i="10"/>
  <c r="T88" i="10"/>
  <c r="U47" i="11"/>
  <c r="T47" i="11"/>
  <c r="T50" i="11"/>
  <c r="U50" i="11"/>
  <c r="U60" i="11"/>
  <c r="T60" i="11"/>
  <c r="U18" i="12"/>
  <c r="T18" i="12"/>
  <c r="T27" i="12"/>
  <c r="U27" i="12"/>
  <c r="T31" i="12"/>
  <c r="U31" i="12"/>
  <c r="U65" i="12"/>
  <c r="T65" i="12"/>
  <c r="S34" i="13"/>
  <c r="Q34" i="13"/>
  <c r="U56" i="13"/>
  <c r="T56" i="13"/>
  <c r="U64" i="13"/>
  <c r="T64" i="13"/>
  <c r="U11" i="17"/>
  <c r="T11" i="17"/>
  <c r="U14" i="17"/>
  <c r="T14" i="17"/>
  <c r="U44" i="17"/>
  <c r="T44" i="17"/>
  <c r="U52" i="17"/>
  <c r="T52" i="17"/>
  <c r="P74" i="18"/>
  <c r="T74" i="18" s="1"/>
  <c r="S31" i="19"/>
  <c r="Q31" i="19"/>
  <c r="S87" i="1"/>
  <c r="Q87" i="2"/>
  <c r="T73" i="3"/>
  <c r="U72" i="3"/>
  <c r="T72" i="3"/>
  <c r="U73" i="3"/>
  <c r="E87" i="3"/>
  <c r="E115" i="3" s="1"/>
  <c r="U73" i="6"/>
  <c r="T73" i="6"/>
  <c r="U72" i="6"/>
  <c r="T72" i="6"/>
  <c r="T70" i="6"/>
  <c r="P72" i="6"/>
  <c r="E74" i="6"/>
  <c r="U31" i="7"/>
  <c r="T31" i="7"/>
  <c r="P74" i="7"/>
  <c r="T74" i="7" s="1"/>
  <c r="U95" i="7"/>
  <c r="T95" i="7"/>
  <c r="U46" i="8"/>
  <c r="T46" i="8"/>
  <c r="Q60" i="8"/>
  <c r="T67" i="8"/>
  <c r="U67" i="8"/>
  <c r="U62" i="8"/>
  <c r="T62" i="8"/>
  <c r="U9" i="9"/>
  <c r="T9" i="9"/>
  <c r="P74" i="9"/>
  <c r="T74" i="9" s="1"/>
  <c r="T67" i="10"/>
  <c r="U67" i="10"/>
  <c r="U62" i="10"/>
  <c r="T62" i="10"/>
  <c r="P72" i="11"/>
  <c r="Q60" i="12"/>
  <c r="P67" i="12"/>
  <c r="T12" i="13"/>
  <c r="U12" i="13"/>
  <c r="T31" i="4"/>
  <c r="U31" i="4"/>
  <c r="U34" i="4"/>
  <c r="T74" i="5"/>
  <c r="U16" i="5"/>
  <c r="T16" i="5"/>
  <c r="Q74" i="5"/>
  <c r="U74" i="5" s="1"/>
  <c r="U31" i="6"/>
  <c r="T31" i="6"/>
  <c r="Q60" i="6"/>
  <c r="T25" i="7"/>
  <c r="U25" i="7"/>
  <c r="U41" i="7"/>
  <c r="T36" i="7"/>
  <c r="E54" i="7"/>
  <c r="U60" i="7"/>
  <c r="T60" i="7"/>
  <c r="P73" i="7"/>
  <c r="Q74" i="7"/>
  <c r="U74" i="7" s="1"/>
  <c r="E87" i="7"/>
  <c r="E115" i="7" s="1"/>
  <c r="U88" i="7"/>
  <c r="T88" i="7"/>
  <c r="P68" i="8"/>
  <c r="T68" i="8" s="1"/>
  <c r="P74" i="8"/>
  <c r="T74" i="8" s="1"/>
  <c r="U90" i="8"/>
  <c r="T90" i="8"/>
  <c r="U23" i="9"/>
  <c r="U25" i="9"/>
  <c r="T25" i="9"/>
  <c r="P31" i="9"/>
  <c r="P74" i="10"/>
  <c r="T74" i="10" s="1"/>
  <c r="E25" i="11"/>
  <c r="U90" i="11"/>
  <c r="T90" i="11"/>
  <c r="T93" i="11"/>
  <c r="U93" i="11"/>
  <c r="Q34" i="12"/>
  <c r="U34" i="12" s="1"/>
  <c r="S72" i="12"/>
  <c r="Q72" i="12"/>
  <c r="U59" i="15"/>
  <c r="T59" i="15"/>
  <c r="P68" i="15"/>
  <c r="T68" i="15" s="1"/>
  <c r="U41" i="5"/>
  <c r="T41" i="5"/>
  <c r="T44" i="5"/>
  <c r="E72" i="5"/>
  <c r="E73" i="6"/>
  <c r="U89" i="6"/>
  <c r="T89" i="6"/>
  <c r="U14" i="7"/>
  <c r="T14" i="7"/>
  <c r="T45" i="7"/>
  <c r="U49" i="7"/>
  <c r="T49" i="7"/>
  <c r="U59" i="7"/>
  <c r="T59" i="7"/>
  <c r="U71" i="7"/>
  <c r="T71" i="7"/>
  <c r="P31" i="8"/>
  <c r="U53" i="8"/>
  <c r="T53" i="8"/>
  <c r="P67" i="8"/>
  <c r="U24" i="9"/>
  <c r="T24" i="9"/>
  <c r="U48" i="9"/>
  <c r="T48" i="9"/>
  <c r="U19" i="10"/>
  <c r="T19" i="10"/>
  <c r="U53" i="10"/>
  <c r="T53" i="10"/>
  <c r="T25" i="12"/>
  <c r="U40" i="12"/>
  <c r="T40" i="12"/>
  <c r="U31" i="14"/>
  <c r="T31" i="14"/>
  <c r="U56" i="18"/>
  <c r="T56" i="18"/>
  <c r="U25" i="13"/>
  <c r="T25" i="13"/>
  <c r="S31" i="13"/>
  <c r="Q31" i="13"/>
  <c r="U93" i="13"/>
  <c r="T93" i="13"/>
  <c r="U96" i="13"/>
  <c r="T96" i="13"/>
  <c r="T41" i="14"/>
  <c r="U36" i="14"/>
  <c r="T36" i="14"/>
  <c r="U39" i="16"/>
  <c r="T39" i="16"/>
  <c r="Q73" i="6"/>
  <c r="T33" i="7"/>
  <c r="T73" i="7"/>
  <c r="U72" i="7"/>
  <c r="T72" i="7"/>
  <c r="U73" i="7"/>
  <c r="P87" i="7"/>
  <c r="T91" i="7"/>
  <c r="U10" i="8"/>
  <c r="Q41" i="8"/>
  <c r="U41" i="8" s="1"/>
  <c r="T93" i="8"/>
  <c r="U12" i="9"/>
  <c r="E31" i="9"/>
  <c r="U40" i="9"/>
  <c r="T45" i="9"/>
  <c r="Q54" i="9"/>
  <c r="U87" i="9"/>
  <c r="T87" i="9"/>
  <c r="E87" i="9"/>
  <c r="E115" i="9" s="1"/>
  <c r="U115" i="9" s="1"/>
  <c r="U88" i="9"/>
  <c r="P16" i="10"/>
  <c r="T16" i="10" s="1"/>
  <c r="U28" i="10"/>
  <c r="T34" i="10"/>
  <c r="U34" i="10"/>
  <c r="U65" i="10"/>
  <c r="T65" i="10"/>
  <c r="P87" i="10"/>
  <c r="P115" i="10" s="1"/>
  <c r="P31" i="11"/>
  <c r="U34" i="11"/>
  <c r="U64" i="11"/>
  <c r="T64" i="11"/>
  <c r="U10" i="12"/>
  <c r="T10" i="12"/>
  <c r="P25" i="12"/>
  <c r="P72" i="12"/>
  <c r="P54" i="15"/>
  <c r="S87" i="15"/>
  <c r="U91" i="15"/>
  <c r="T91" i="15"/>
  <c r="U11" i="16"/>
  <c r="T11" i="16"/>
  <c r="U91" i="16"/>
  <c r="T91" i="16"/>
  <c r="U94" i="16"/>
  <c r="T94" i="16"/>
  <c r="U53" i="18"/>
  <c r="T53" i="18"/>
  <c r="T54" i="20"/>
  <c r="U54" i="20"/>
  <c r="U44" i="20"/>
  <c r="T44" i="20"/>
  <c r="U49" i="20"/>
  <c r="T49" i="20"/>
  <c r="S67" i="20"/>
  <c r="Q67" i="20"/>
  <c r="Q67" i="6"/>
  <c r="P68" i="6"/>
  <c r="T68" i="6" s="1"/>
  <c r="P87" i="6"/>
  <c r="P115" i="6" s="1"/>
  <c r="P16" i="7"/>
  <c r="T16" i="7" s="1"/>
  <c r="Q25" i="7"/>
  <c r="U90" i="7"/>
  <c r="T39" i="8"/>
  <c r="Q54" i="8"/>
  <c r="E68" i="8"/>
  <c r="T72" i="8"/>
  <c r="U73" i="8"/>
  <c r="U72" i="8"/>
  <c r="T73" i="8"/>
  <c r="U92" i="8"/>
  <c r="P16" i="9"/>
  <c r="T16" i="9" s="1"/>
  <c r="P25" i="9"/>
  <c r="T27" i="9"/>
  <c r="T53" i="9"/>
  <c r="Q68" i="9"/>
  <c r="U68" i="9" s="1"/>
  <c r="Q74" i="9"/>
  <c r="U74" i="9" s="1"/>
  <c r="Q87" i="9"/>
  <c r="P25" i="10"/>
  <c r="Q25" i="10"/>
  <c r="T27" i="10"/>
  <c r="T54" i="10"/>
  <c r="U44" i="10"/>
  <c r="T44" i="10"/>
  <c r="U52" i="10"/>
  <c r="T52" i="10"/>
  <c r="Q54" i="10"/>
  <c r="U54" i="10" s="1"/>
  <c r="U56" i="10"/>
  <c r="T56" i="10"/>
  <c r="U86" i="10"/>
  <c r="T86" i="10"/>
  <c r="U95" i="10"/>
  <c r="T95" i="10"/>
  <c r="U15" i="11"/>
  <c r="T15" i="11"/>
  <c r="P25" i="11"/>
  <c r="Q25" i="11"/>
  <c r="U59" i="11"/>
  <c r="T59" i="11"/>
  <c r="U24" i="12"/>
  <c r="U39" i="12"/>
  <c r="T39" i="12"/>
  <c r="P16" i="13"/>
  <c r="T16" i="13" s="1"/>
  <c r="U24" i="13"/>
  <c r="T24" i="13"/>
  <c r="U28" i="13"/>
  <c r="T28" i="13"/>
  <c r="P72" i="13"/>
  <c r="U18" i="14"/>
  <c r="T18" i="14"/>
  <c r="U60" i="14"/>
  <c r="T60" i="14"/>
  <c r="U64" i="14"/>
  <c r="T64" i="14"/>
  <c r="Q34" i="16"/>
  <c r="U34" i="16" s="1"/>
  <c r="S68" i="16"/>
  <c r="Q68" i="16"/>
  <c r="U68" i="16" s="1"/>
  <c r="P68" i="19"/>
  <c r="S87" i="7"/>
  <c r="Q87" i="8"/>
  <c r="Q16" i="9"/>
  <c r="U16" i="9" s="1"/>
  <c r="Q25" i="9"/>
  <c r="P34" i="9"/>
  <c r="U73" i="9"/>
  <c r="T72" i="9"/>
  <c r="T73" i="9"/>
  <c r="U72" i="9"/>
  <c r="U70" i="9"/>
  <c r="R87" i="9"/>
  <c r="Q41" i="10"/>
  <c r="U64" i="10"/>
  <c r="T64" i="10"/>
  <c r="P16" i="11"/>
  <c r="P34" i="11"/>
  <c r="T34" i="11" s="1"/>
  <c r="Q60" i="11"/>
  <c r="P68" i="11"/>
  <c r="T68" i="11" s="1"/>
  <c r="P34" i="12"/>
  <c r="T34" i="12" s="1"/>
  <c r="U54" i="13"/>
  <c r="T54" i="13"/>
  <c r="U44" i="13"/>
  <c r="T44" i="13"/>
  <c r="U52" i="13"/>
  <c r="T52" i="13"/>
  <c r="T34" i="14"/>
  <c r="U34" i="14"/>
  <c r="P60" i="14"/>
  <c r="P25" i="15"/>
  <c r="U29" i="15"/>
  <c r="T29" i="15"/>
  <c r="U34" i="15"/>
  <c r="S54" i="16"/>
  <c r="Q54" i="16"/>
  <c r="U24" i="17"/>
  <c r="T24" i="17"/>
  <c r="U28" i="17"/>
  <c r="T28" i="17"/>
  <c r="P31" i="18"/>
  <c r="U43" i="20"/>
  <c r="T43" i="20"/>
  <c r="U73" i="5"/>
  <c r="T73" i="5"/>
  <c r="U72" i="5"/>
  <c r="T72" i="5"/>
  <c r="U87" i="5"/>
  <c r="E87" i="5"/>
  <c r="E115" i="5" s="1"/>
  <c r="T87" i="5"/>
  <c r="R87" i="6"/>
  <c r="Q34" i="7"/>
  <c r="U34" i="7" s="1"/>
  <c r="P67" i="7"/>
  <c r="U16" i="8"/>
  <c r="U68" i="8"/>
  <c r="P60" i="8"/>
  <c r="R87" i="8"/>
  <c r="E60" i="9"/>
  <c r="P60" i="10"/>
  <c r="Q60" i="10"/>
  <c r="Q16" i="11"/>
  <c r="U18" i="11"/>
  <c r="T18" i="11"/>
  <c r="U49" i="11"/>
  <c r="T49" i="11"/>
  <c r="R87" i="11"/>
  <c r="U92" i="11"/>
  <c r="T92" i="11"/>
  <c r="Q41" i="12"/>
  <c r="E54" i="12"/>
  <c r="S87" i="12"/>
  <c r="U91" i="12"/>
  <c r="T91" i="12"/>
  <c r="S60" i="13"/>
  <c r="Q60" i="13"/>
  <c r="Q16" i="15"/>
  <c r="U16" i="15" s="1"/>
  <c r="U22" i="16"/>
  <c r="T22" i="16"/>
  <c r="S34" i="17"/>
  <c r="Q34" i="17"/>
  <c r="U67" i="19"/>
  <c r="T67" i="19"/>
  <c r="U62" i="19"/>
  <c r="T62" i="19"/>
  <c r="P67" i="19"/>
  <c r="S87" i="6"/>
  <c r="T68" i="7"/>
  <c r="U9" i="7"/>
  <c r="E54" i="8"/>
  <c r="S87" i="8"/>
  <c r="U31" i="10"/>
  <c r="T31" i="10"/>
  <c r="Q73" i="10"/>
  <c r="E74" i="10"/>
  <c r="U31" i="11"/>
  <c r="T31" i="11"/>
  <c r="U43" i="11"/>
  <c r="T43" i="11"/>
  <c r="U58" i="11"/>
  <c r="T58" i="11"/>
  <c r="U11" i="12"/>
  <c r="T11" i="12"/>
  <c r="P31" i="12"/>
  <c r="P68" i="12"/>
  <c r="T68" i="12" s="1"/>
  <c r="U13" i="14"/>
  <c r="T13" i="14"/>
  <c r="P74" i="15"/>
  <c r="T74" i="15" s="1"/>
  <c r="U92" i="15"/>
  <c r="T92" i="15"/>
  <c r="U12" i="16"/>
  <c r="T12" i="16"/>
  <c r="U48" i="16"/>
  <c r="T48" i="16"/>
  <c r="T60" i="16"/>
  <c r="U60" i="16"/>
  <c r="E87" i="18"/>
  <c r="E115" i="18" s="1"/>
  <c r="U88" i="18"/>
  <c r="T88" i="18"/>
  <c r="U49" i="19"/>
  <c r="T49" i="19"/>
  <c r="U54" i="19"/>
  <c r="P54" i="19"/>
  <c r="T110" i="20"/>
  <c r="U110" i="20"/>
  <c r="Q67" i="9"/>
  <c r="P68" i="9"/>
  <c r="T68" i="9" s="1"/>
  <c r="Q72" i="9"/>
  <c r="P73" i="9"/>
  <c r="S87" i="9"/>
  <c r="P31" i="10"/>
  <c r="P34" i="10"/>
  <c r="Q87" i="10"/>
  <c r="P67" i="11"/>
  <c r="Q72" i="11"/>
  <c r="P73" i="11"/>
  <c r="T16" i="12"/>
  <c r="E60" i="12"/>
  <c r="Q73" i="13"/>
  <c r="E25" i="14"/>
  <c r="U30" i="14"/>
  <c r="T30" i="14"/>
  <c r="U46" i="14"/>
  <c r="T46" i="14"/>
  <c r="U89" i="14"/>
  <c r="T89" i="14"/>
  <c r="T16" i="15"/>
  <c r="U74" i="15"/>
  <c r="U9" i="15"/>
  <c r="T9" i="15"/>
  <c r="U48" i="15"/>
  <c r="T48" i="15"/>
  <c r="T25" i="16"/>
  <c r="U25" i="16"/>
  <c r="P34" i="16"/>
  <c r="U43" i="16"/>
  <c r="T43" i="16"/>
  <c r="U51" i="16"/>
  <c r="T51" i="16"/>
  <c r="P16" i="17"/>
  <c r="T16" i="17" s="1"/>
  <c r="P25" i="17"/>
  <c r="P60" i="17"/>
  <c r="U73" i="17"/>
  <c r="T72" i="17"/>
  <c r="T73" i="17"/>
  <c r="U72" i="17"/>
  <c r="U70" i="17"/>
  <c r="T70" i="17"/>
  <c r="U60" i="18"/>
  <c r="T60" i="18"/>
  <c r="Q74" i="18"/>
  <c r="P31" i="20"/>
  <c r="U40" i="20"/>
  <c r="T40" i="20"/>
  <c r="U108" i="10"/>
  <c r="T108" i="10"/>
  <c r="U41" i="9"/>
  <c r="T41" i="9"/>
  <c r="T44" i="9"/>
  <c r="T52" i="9"/>
  <c r="T64" i="9"/>
  <c r="T86" i="9"/>
  <c r="T95" i="9"/>
  <c r="T15" i="10"/>
  <c r="T18" i="10"/>
  <c r="T29" i="10"/>
  <c r="T46" i="10"/>
  <c r="T57" i="10"/>
  <c r="T66" i="10"/>
  <c r="T71" i="10"/>
  <c r="Q72" i="10"/>
  <c r="P73" i="10"/>
  <c r="S87" i="10"/>
  <c r="T89" i="10"/>
  <c r="T9" i="11"/>
  <c r="T20" i="11"/>
  <c r="T30" i="11"/>
  <c r="Q31" i="11"/>
  <c r="T33" i="11"/>
  <c r="Q34" i="11"/>
  <c r="T36" i="11"/>
  <c r="T66" i="11"/>
  <c r="Q68" i="11"/>
  <c r="U68" i="11" s="1"/>
  <c r="Q74" i="11"/>
  <c r="U74" i="11" s="1"/>
  <c r="T12" i="12"/>
  <c r="T20" i="12"/>
  <c r="T28" i="12"/>
  <c r="P41" i="12"/>
  <c r="T41" i="12" s="1"/>
  <c r="T43" i="12"/>
  <c r="T49" i="12"/>
  <c r="T56" i="12"/>
  <c r="P60" i="12"/>
  <c r="T62" i="12"/>
  <c r="U64" i="12"/>
  <c r="T64" i="12"/>
  <c r="Q67" i="12"/>
  <c r="Q68" i="12"/>
  <c r="U68" i="12" s="1"/>
  <c r="E87" i="12"/>
  <c r="E115" i="12" s="1"/>
  <c r="U88" i="12"/>
  <c r="U92" i="12"/>
  <c r="U14" i="13"/>
  <c r="T14" i="13"/>
  <c r="Q16" i="13"/>
  <c r="U16" i="13" s="1"/>
  <c r="P25" i="13"/>
  <c r="T31" i="13"/>
  <c r="T39" i="13"/>
  <c r="U67" i="13"/>
  <c r="T67" i="13"/>
  <c r="P68" i="13"/>
  <c r="T68" i="13" s="1"/>
  <c r="U73" i="13"/>
  <c r="T73" i="13"/>
  <c r="U72" i="13"/>
  <c r="U70" i="13"/>
  <c r="T70" i="13"/>
  <c r="Q72" i="13"/>
  <c r="P87" i="13"/>
  <c r="P31" i="14"/>
  <c r="Q41" i="14"/>
  <c r="U41" i="14" s="1"/>
  <c r="U58" i="14"/>
  <c r="T58" i="14"/>
  <c r="U21" i="15"/>
  <c r="T21" i="15"/>
  <c r="U38" i="15"/>
  <c r="T38" i="15"/>
  <c r="Q68" i="15"/>
  <c r="U68" i="15" s="1"/>
  <c r="P16" i="16"/>
  <c r="T16" i="16" s="1"/>
  <c r="P31" i="16"/>
  <c r="T31" i="16" s="1"/>
  <c r="U63" i="16"/>
  <c r="T63" i="16"/>
  <c r="U27" i="17"/>
  <c r="T27" i="17"/>
  <c r="T39" i="17"/>
  <c r="T14" i="18"/>
  <c r="U20" i="18"/>
  <c r="T20" i="18"/>
  <c r="P25" i="18"/>
  <c r="T25" i="18" s="1"/>
  <c r="U59" i="18"/>
  <c r="T59" i="18"/>
  <c r="U24" i="20"/>
  <c r="T24" i="20"/>
  <c r="U18" i="21"/>
  <c r="T18" i="21"/>
  <c r="U27" i="21"/>
  <c r="T27" i="21"/>
  <c r="U67" i="7"/>
  <c r="T67" i="7"/>
  <c r="R87" i="7"/>
  <c r="T54" i="8"/>
  <c r="U54" i="8"/>
  <c r="P87" i="8"/>
  <c r="U74" i="10"/>
  <c r="U68" i="10"/>
  <c r="P41" i="11"/>
  <c r="T41" i="11" s="1"/>
  <c r="U67" i="11"/>
  <c r="T67" i="11"/>
  <c r="T62" i="11"/>
  <c r="E72" i="11"/>
  <c r="P54" i="12"/>
  <c r="T54" i="12" s="1"/>
  <c r="T72" i="12"/>
  <c r="T73" i="12"/>
  <c r="U72" i="12"/>
  <c r="U73" i="12"/>
  <c r="U70" i="12"/>
  <c r="P74" i="12"/>
  <c r="T74" i="12" s="1"/>
  <c r="Q25" i="13"/>
  <c r="P67" i="13"/>
  <c r="Q68" i="13"/>
  <c r="U68" i="13" s="1"/>
  <c r="P74" i="13"/>
  <c r="T74" i="13" s="1"/>
  <c r="U10" i="14"/>
  <c r="U19" i="14"/>
  <c r="T19" i="14"/>
  <c r="U29" i="14"/>
  <c r="T29" i="14"/>
  <c r="Q31" i="14"/>
  <c r="U54" i="14"/>
  <c r="P73" i="14"/>
  <c r="P87" i="14"/>
  <c r="P115" i="14" s="1"/>
  <c r="E60" i="15"/>
  <c r="P67" i="15"/>
  <c r="Q67" i="15"/>
  <c r="T10" i="16"/>
  <c r="P25" i="16"/>
  <c r="U50" i="16"/>
  <c r="T50" i="16"/>
  <c r="P60" i="16"/>
  <c r="U89" i="17"/>
  <c r="T89" i="17"/>
  <c r="P41" i="18"/>
  <c r="T41" i="18" s="1"/>
  <c r="S73" i="18"/>
  <c r="Q73" i="18"/>
  <c r="P68" i="20"/>
  <c r="U103" i="19"/>
  <c r="T103" i="19"/>
  <c r="U112" i="19"/>
  <c r="T112" i="19"/>
  <c r="U41" i="10"/>
  <c r="T41" i="10"/>
  <c r="U60" i="10"/>
  <c r="T60" i="10"/>
  <c r="T54" i="11"/>
  <c r="U54" i="11"/>
  <c r="E67" i="11"/>
  <c r="P87" i="11"/>
  <c r="U54" i="12"/>
  <c r="T44" i="12"/>
  <c r="Q54" i="12"/>
  <c r="P73" i="12"/>
  <c r="Q74" i="12"/>
  <c r="U74" i="12" s="1"/>
  <c r="Q87" i="12"/>
  <c r="U27" i="13"/>
  <c r="T27" i="13"/>
  <c r="U45" i="13"/>
  <c r="T45" i="13"/>
  <c r="U53" i="13"/>
  <c r="T53" i="13"/>
  <c r="U65" i="13"/>
  <c r="T65" i="13"/>
  <c r="Q67" i="13"/>
  <c r="Q74" i="13"/>
  <c r="U74" i="13" s="1"/>
  <c r="U86" i="13"/>
  <c r="T86" i="13"/>
  <c r="R87" i="13"/>
  <c r="U95" i="13"/>
  <c r="T95" i="13"/>
  <c r="U15" i="14"/>
  <c r="T15" i="14"/>
  <c r="P25" i="14"/>
  <c r="Q25" i="14"/>
  <c r="U33" i="14"/>
  <c r="T33" i="14"/>
  <c r="U37" i="14"/>
  <c r="U66" i="14"/>
  <c r="T66" i="14"/>
  <c r="P68" i="14"/>
  <c r="T68" i="14" s="1"/>
  <c r="U71" i="14"/>
  <c r="T71" i="14"/>
  <c r="Q73" i="14"/>
  <c r="P73" i="15"/>
  <c r="U74" i="16"/>
  <c r="U23" i="16"/>
  <c r="T23" i="16"/>
  <c r="Q25" i="16"/>
  <c r="T34" i="16"/>
  <c r="U40" i="16"/>
  <c r="T40" i="16"/>
  <c r="Q60" i="16"/>
  <c r="U93" i="16"/>
  <c r="T93" i="16"/>
  <c r="U13" i="17"/>
  <c r="T13" i="17"/>
  <c r="E25" i="17"/>
  <c r="Q31" i="17"/>
  <c r="U45" i="17"/>
  <c r="T45" i="17"/>
  <c r="U53" i="17"/>
  <c r="T53" i="17"/>
  <c r="U96" i="18"/>
  <c r="T96" i="18"/>
  <c r="U27" i="20"/>
  <c r="T27" i="20"/>
  <c r="T31" i="20"/>
  <c r="U31" i="20"/>
  <c r="U112" i="20"/>
  <c r="T112" i="20"/>
  <c r="U102" i="18"/>
  <c r="T102" i="18"/>
  <c r="U99" i="15"/>
  <c r="T99" i="15"/>
  <c r="U108" i="15"/>
  <c r="T108" i="15"/>
  <c r="U54" i="9"/>
  <c r="T54" i="9"/>
  <c r="P87" i="9"/>
  <c r="T16" i="11"/>
  <c r="U16" i="11"/>
  <c r="U41" i="11"/>
  <c r="T40" i="11"/>
  <c r="Q87" i="11"/>
  <c r="T9" i="12"/>
  <c r="Q16" i="12"/>
  <c r="U16" i="12" s="1"/>
  <c r="Q25" i="12"/>
  <c r="U25" i="12" s="1"/>
  <c r="T53" i="12"/>
  <c r="T67" i="12"/>
  <c r="U67" i="12"/>
  <c r="Q73" i="12"/>
  <c r="R87" i="12"/>
  <c r="U13" i="13"/>
  <c r="T13" i="13"/>
  <c r="U34" i="13"/>
  <c r="P16" i="14"/>
  <c r="U47" i="14"/>
  <c r="T47" i="14"/>
  <c r="P54" i="14"/>
  <c r="T54" i="14" s="1"/>
  <c r="U57" i="14"/>
  <c r="T57" i="14"/>
  <c r="P67" i="14"/>
  <c r="Q68" i="14"/>
  <c r="P72" i="14"/>
  <c r="E74" i="14"/>
  <c r="U90" i="14"/>
  <c r="T90" i="14"/>
  <c r="U10" i="15"/>
  <c r="T10" i="15"/>
  <c r="U20" i="15"/>
  <c r="T20" i="15"/>
  <c r="U31" i="15"/>
  <c r="T31" i="15"/>
  <c r="P34" i="15"/>
  <c r="T34" i="15" s="1"/>
  <c r="U37" i="15"/>
  <c r="T37" i="15"/>
  <c r="U49" i="15"/>
  <c r="T49" i="15"/>
  <c r="P60" i="15"/>
  <c r="T67" i="16"/>
  <c r="U67" i="16"/>
  <c r="U62" i="16"/>
  <c r="T62" i="16"/>
  <c r="P74" i="16"/>
  <c r="T74" i="16" s="1"/>
  <c r="Q87" i="16"/>
  <c r="U33" i="17"/>
  <c r="U71" i="17"/>
  <c r="T71" i="17"/>
  <c r="S68" i="18"/>
  <c r="Q68" i="18"/>
  <c r="U68" i="18" s="1"/>
  <c r="U73" i="18"/>
  <c r="T73" i="18"/>
  <c r="U72" i="18"/>
  <c r="T72" i="18"/>
  <c r="U70" i="18"/>
  <c r="T70" i="18"/>
  <c r="U11" i="19"/>
  <c r="T11" i="19"/>
  <c r="P16" i="19"/>
  <c r="S34" i="19"/>
  <c r="Q34" i="19"/>
  <c r="U34" i="19" s="1"/>
  <c r="U41" i="19"/>
  <c r="U36" i="19"/>
  <c r="T36" i="19"/>
  <c r="U39" i="19"/>
  <c r="T39" i="19"/>
  <c r="U92" i="19"/>
  <c r="T92" i="19"/>
  <c r="U12" i="20"/>
  <c r="T12" i="20"/>
  <c r="P54" i="20"/>
  <c r="U87" i="20"/>
  <c r="Q114" i="20"/>
  <c r="Q115" i="20"/>
  <c r="U107" i="1"/>
  <c r="T107" i="1"/>
  <c r="P31" i="13"/>
  <c r="P34" i="13"/>
  <c r="T34" i="13" s="1"/>
  <c r="Q87" i="13"/>
  <c r="U87" i="13" s="1"/>
  <c r="Q60" i="14"/>
  <c r="U73" i="14"/>
  <c r="T73" i="14"/>
  <c r="U72" i="14"/>
  <c r="T72" i="14"/>
  <c r="E87" i="14"/>
  <c r="E115" i="14" s="1"/>
  <c r="Q25" i="15"/>
  <c r="U41" i="15"/>
  <c r="P41" i="15"/>
  <c r="T41" i="15" s="1"/>
  <c r="Q74" i="15"/>
  <c r="Q16" i="16"/>
  <c r="U16" i="16" s="1"/>
  <c r="P54" i="16"/>
  <c r="Q67" i="16"/>
  <c r="P68" i="16"/>
  <c r="T68" i="16" s="1"/>
  <c r="Q72" i="16"/>
  <c r="P73" i="16"/>
  <c r="S87" i="16"/>
  <c r="P31" i="17"/>
  <c r="P34" i="17"/>
  <c r="T34" i="17" s="1"/>
  <c r="E73" i="17"/>
  <c r="U96" i="17"/>
  <c r="T96" i="17"/>
  <c r="U30" i="18"/>
  <c r="T30" i="18"/>
  <c r="E34" i="18"/>
  <c r="U47" i="18"/>
  <c r="T47" i="18"/>
  <c r="U21" i="19"/>
  <c r="T21" i="19"/>
  <c r="P41" i="19"/>
  <c r="T41" i="19" s="1"/>
  <c r="P72" i="19"/>
  <c r="U52" i="20"/>
  <c r="T52" i="20"/>
  <c r="P87" i="20"/>
  <c r="U94" i="20"/>
  <c r="T94" i="20"/>
  <c r="U34" i="21"/>
  <c r="T60" i="21"/>
  <c r="U60" i="21"/>
  <c r="U111" i="18"/>
  <c r="T111" i="18"/>
  <c r="T107" i="17"/>
  <c r="U107" i="17"/>
  <c r="U109" i="11"/>
  <c r="T109" i="11"/>
  <c r="N115" i="16"/>
  <c r="N114" i="16"/>
  <c r="T73" i="11"/>
  <c r="U72" i="11"/>
  <c r="T72" i="11"/>
  <c r="U73" i="11"/>
  <c r="E87" i="11"/>
  <c r="E115" i="11" s="1"/>
  <c r="U41" i="12"/>
  <c r="T86" i="12"/>
  <c r="T95" i="12"/>
  <c r="T15" i="13"/>
  <c r="T18" i="13"/>
  <c r="T29" i="13"/>
  <c r="T46" i="13"/>
  <c r="T57" i="13"/>
  <c r="T66" i="13"/>
  <c r="T71" i="13"/>
  <c r="S87" i="13"/>
  <c r="T89" i="13"/>
  <c r="T9" i="14"/>
  <c r="T20" i="14"/>
  <c r="T37" i="14"/>
  <c r="T48" i="14"/>
  <c r="T59" i="14"/>
  <c r="Q87" i="14"/>
  <c r="T91" i="14"/>
  <c r="T11" i="15"/>
  <c r="T22" i="15"/>
  <c r="T39" i="15"/>
  <c r="T50" i="15"/>
  <c r="T62" i="15"/>
  <c r="T73" i="15"/>
  <c r="U72" i="15"/>
  <c r="T72" i="15"/>
  <c r="U73" i="15"/>
  <c r="E87" i="15"/>
  <c r="E115" i="15" s="1"/>
  <c r="T93" i="15"/>
  <c r="T13" i="16"/>
  <c r="T24" i="16"/>
  <c r="T27" i="16"/>
  <c r="U41" i="16"/>
  <c r="T41" i="16"/>
  <c r="T44" i="16"/>
  <c r="T52" i="16"/>
  <c r="T64" i="16"/>
  <c r="T86" i="16"/>
  <c r="T95" i="16"/>
  <c r="T15" i="17"/>
  <c r="T18" i="17"/>
  <c r="T29" i="17"/>
  <c r="T46" i="17"/>
  <c r="R54" i="17"/>
  <c r="P54" i="17"/>
  <c r="T54" i="17" s="1"/>
  <c r="U57" i="17"/>
  <c r="T57" i="17"/>
  <c r="U66" i="17"/>
  <c r="T66" i="17"/>
  <c r="P74" i="17"/>
  <c r="T74" i="17" s="1"/>
  <c r="U87" i="17"/>
  <c r="U88" i="17"/>
  <c r="T88" i="17"/>
  <c r="U10" i="18"/>
  <c r="Q31" i="18"/>
  <c r="U37" i="18"/>
  <c r="T37" i="18"/>
  <c r="P72" i="18"/>
  <c r="U91" i="18"/>
  <c r="T91" i="18"/>
  <c r="P25" i="19"/>
  <c r="T25" i="19" s="1"/>
  <c r="Q25" i="19"/>
  <c r="T30" i="19"/>
  <c r="S87" i="19"/>
  <c r="Q16" i="20"/>
  <c r="U16" i="20" s="1"/>
  <c r="T21" i="20"/>
  <c r="U23" i="20"/>
  <c r="T23" i="20"/>
  <c r="U64" i="20"/>
  <c r="T64" i="20"/>
  <c r="U86" i="20"/>
  <c r="T86" i="20"/>
  <c r="M114" i="21"/>
  <c r="S114" i="21" s="1"/>
  <c r="S97" i="21"/>
  <c r="T103" i="21"/>
  <c r="U103" i="21"/>
  <c r="U108" i="16"/>
  <c r="T108" i="16"/>
  <c r="T102" i="12"/>
  <c r="U102" i="12"/>
  <c r="U107" i="11"/>
  <c r="T107" i="11"/>
  <c r="T67" i="14"/>
  <c r="U67" i="14"/>
  <c r="R87" i="14"/>
  <c r="U54" i="15"/>
  <c r="T54" i="15"/>
  <c r="P87" i="15"/>
  <c r="U68" i="17"/>
  <c r="U16" i="17"/>
  <c r="Q54" i="17"/>
  <c r="U54" i="17" s="1"/>
  <c r="Q74" i="17"/>
  <c r="U74" i="17" s="1"/>
  <c r="P16" i="18"/>
  <c r="T16" i="18" s="1"/>
  <c r="U33" i="18"/>
  <c r="T33" i="18"/>
  <c r="Q72" i="18"/>
  <c r="U13" i="19"/>
  <c r="U50" i="19"/>
  <c r="T50" i="19"/>
  <c r="U51" i="20"/>
  <c r="T51" i="20"/>
  <c r="U60" i="20"/>
  <c r="T60" i="20"/>
  <c r="S87" i="20"/>
  <c r="U41" i="21"/>
  <c r="U36" i="21"/>
  <c r="T36" i="21"/>
  <c r="U99" i="1"/>
  <c r="T99" i="1"/>
  <c r="U41" i="13"/>
  <c r="T41" i="13"/>
  <c r="T60" i="13"/>
  <c r="U60" i="13"/>
  <c r="S87" i="14"/>
  <c r="T25" i="15"/>
  <c r="U25" i="15"/>
  <c r="Q87" i="15"/>
  <c r="T72" i="16"/>
  <c r="U73" i="16"/>
  <c r="U72" i="16"/>
  <c r="T73" i="16"/>
  <c r="E87" i="16"/>
  <c r="E115" i="16" s="1"/>
  <c r="U115" i="16" s="1"/>
  <c r="T87" i="16"/>
  <c r="U87" i="16"/>
  <c r="U41" i="17"/>
  <c r="T41" i="17"/>
  <c r="E68" i="17"/>
  <c r="Q87" i="17"/>
  <c r="Q16" i="18"/>
  <c r="U16" i="18" s="1"/>
  <c r="U19" i="18"/>
  <c r="T19" i="18"/>
  <c r="P34" i="18"/>
  <c r="P54" i="18"/>
  <c r="Q54" i="18"/>
  <c r="U54" i="18" s="1"/>
  <c r="U58" i="18"/>
  <c r="T58" i="18"/>
  <c r="U10" i="19"/>
  <c r="T10" i="19"/>
  <c r="U38" i="19"/>
  <c r="T38" i="19"/>
  <c r="U60" i="19"/>
  <c r="T60" i="19"/>
  <c r="U93" i="19"/>
  <c r="T93" i="19"/>
  <c r="T68" i="20"/>
  <c r="U13" i="20"/>
  <c r="T13" i="20"/>
  <c r="T22" i="20"/>
  <c r="E41" i="20"/>
  <c r="P73" i="20"/>
  <c r="U19" i="21"/>
  <c r="T19" i="21"/>
  <c r="U29" i="21"/>
  <c r="T29" i="21"/>
  <c r="U111" i="19"/>
  <c r="T111" i="19"/>
  <c r="U100" i="15"/>
  <c r="T100" i="15"/>
  <c r="U100" i="12"/>
  <c r="T100" i="12"/>
  <c r="P87" i="12"/>
  <c r="T74" i="14"/>
  <c r="U16" i="14"/>
  <c r="U74" i="14"/>
  <c r="U68" i="14"/>
  <c r="T16" i="14"/>
  <c r="T70" i="14"/>
  <c r="T88" i="14"/>
  <c r="T36" i="15"/>
  <c r="U67" i="15"/>
  <c r="T67" i="15"/>
  <c r="R87" i="15"/>
  <c r="T54" i="16"/>
  <c r="U54" i="16"/>
  <c r="P87" i="16"/>
  <c r="T31" i="17"/>
  <c r="U31" i="17"/>
  <c r="U34" i="17"/>
  <c r="U56" i="17"/>
  <c r="T56" i="17"/>
  <c r="T60" i="17"/>
  <c r="U60" i="17"/>
  <c r="U65" i="17"/>
  <c r="T65" i="17"/>
  <c r="Q73" i="17"/>
  <c r="U74" i="18"/>
  <c r="U9" i="18"/>
  <c r="T9" i="18"/>
  <c r="U25" i="18"/>
  <c r="E31" i="18"/>
  <c r="Q34" i="18"/>
  <c r="U41" i="18"/>
  <c r="U36" i="18"/>
  <c r="T36" i="18"/>
  <c r="U48" i="18"/>
  <c r="T48" i="18"/>
  <c r="P68" i="18"/>
  <c r="T68" i="18" s="1"/>
  <c r="U90" i="18"/>
  <c r="T90" i="18"/>
  <c r="U22" i="19"/>
  <c r="T22" i="19"/>
  <c r="P34" i="19"/>
  <c r="T34" i="19" s="1"/>
  <c r="U52" i="19"/>
  <c r="P60" i="19"/>
  <c r="P60" i="20"/>
  <c r="U63" i="20"/>
  <c r="T63" i="20"/>
  <c r="T95" i="20"/>
  <c r="U95" i="20"/>
  <c r="U15" i="21"/>
  <c r="T15" i="21"/>
  <c r="P25" i="21"/>
  <c r="P41" i="21"/>
  <c r="U106" i="17"/>
  <c r="T106" i="17"/>
  <c r="U100" i="16"/>
  <c r="T100" i="16"/>
  <c r="U98" i="8"/>
  <c r="T98" i="8"/>
  <c r="T31" i="19"/>
  <c r="P87" i="17"/>
  <c r="T87" i="17" s="1"/>
  <c r="P60" i="18"/>
  <c r="T16" i="19"/>
  <c r="T68" i="19"/>
  <c r="U16" i="19"/>
  <c r="U74" i="19"/>
  <c r="Q68" i="19"/>
  <c r="U68" i="19" s="1"/>
  <c r="Q73" i="19"/>
  <c r="P74" i="19"/>
  <c r="T74" i="19" s="1"/>
  <c r="U9" i="20"/>
  <c r="P16" i="20"/>
  <c r="Q31" i="20"/>
  <c r="Q34" i="20"/>
  <c r="U34" i="20" s="1"/>
  <c r="T67" i="20"/>
  <c r="U67" i="20"/>
  <c r="P67" i="20"/>
  <c r="P72" i="20"/>
  <c r="R87" i="20"/>
  <c r="U46" i="21"/>
  <c r="T46" i="21"/>
  <c r="U89" i="21"/>
  <c r="T89" i="21"/>
  <c r="E81" i="21"/>
  <c r="U104" i="17"/>
  <c r="T104" i="17"/>
  <c r="U111" i="12"/>
  <c r="T111" i="12"/>
  <c r="T106" i="9"/>
  <c r="U106" i="9"/>
  <c r="U106" i="4"/>
  <c r="T106" i="4"/>
  <c r="T111" i="4"/>
  <c r="U111" i="4"/>
  <c r="O115" i="18"/>
  <c r="O114" i="18"/>
  <c r="U67" i="17"/>
  <c r="P67" i="17"/>
  <c r="P72" i="17"/>
  <c r="R87" i="17"/>
  <c r="T90" i="17"/>
  <c r="T10" i="18"/>
  <c r="T21" i="18"/>
  <c r="T38" i="18"/>
  <c r="T49" i="18"/>
  <c r="P87" i="18"/>
  <c r="T87" i="18" s="1"/>
  <c r="T92" i="18"/>
  <c r="T12" i="19"/>
  <c r="T23" i="19"/>
  <c r="T40" i="19"/>
  <c r="Q41" i="19"/>
  <c r="T43" i="19"/>
  <c r="T51" i="19"/>
  <c r="T63" i="19"/>
  <c r="T16" i="20"/>
  <c r="U68" i="20"/>
  <c r="P25" i="20"/>
  <c r="T25" i="20" s="1"/>
  <c r="Q54" i="20"/>
  <c r="Q68" i="20"/>
  <c r="Q73" i="20"/>
  <c r="P74" i="20"/>
  <c r="T74" i="20" s="1"/>
  <c r="Q41" i="21"/>
  <c r="U58" i="21"/>
  <c r="T58" i="21"/>
  <c r="U98" i="17"/>
  <c r="E97" i="17"/>
  <c r="U97" i="17" s="1"/>
  <c r="T98" i="17"/>
  <c r="U109" i="13"/>
  <c r="T109" i="13"/>
  <c r="C114" i="4"/>
  <c r="U102" i="4"/>
  <c r="T102" i="4"/>
  <c r="T54" i="18"/>
  <c r="Q67" i="17"/>
  <c r="P68" i="17"/>
  <c r="T68" i="17" s="1"/>
  <c r="Q72" i="17"/>
  <c r="P73" i="17"/>
  <c r="S87" i="17"/>
  <c r="Q87" i="18"/>
  <c r="T73" i="19"/>
  <c r="U72" i="19"/>
  <c r="T72" i="19"/>
  <c r="U73" i="19"/>
  <c r="Q25" i="20"/>
  <c r="U25" i="20" s="1"/>
  <c r="U41" i="20"/>
  <c r="P41" i="20"/>
  <c r="T41" i="20" s="1"/>
  <c r="Q74" i="20"/>
  <c r="U74" i="20" s="1"/>
  <c r="U25" i="21"/>
  <c r="T25" i="21"/>
  <c r="U30" i="21"/>
  <c r="T30" i="21"/>
  <c r="U54" i="21"/>
  <c r="T54" i="21"/>
  <c r="P87" i="21"/>
  <c r="M114" i="19"/>
  <c r="S114" i="19" s="1"/>
  <c r="S97" i="19"/>
  <c r="T112" i="14"/>
  <c r="U112" i="14"/>
  <c r="U109" i="7"/>
  <c r="T109" i="7"/>
  <c r="T67" i="18"/>
  <c r="U67" i="18"/>
  <c r="R87" i="18"/>
  <c r="T54" i="19"/>
  <c r="P87" i="19"/>
  <c r="U96" i="20"/>
  <c r="T96" i="20"/>
  <c r="P68" i="21"/>
  <c r="U71" i="21"/>
  <c r="T71" i="21"/>
  <c r="Q73" i="21"/>
  <c r="L114" i="1"/>
  <c r="R114" i="1" s="1"/>
  <c r="R97" i="1"/>
  <c r="T111" i="21"/>
  <c r="U111" i="21"/>
  <c r="T102" i="20"/>
  <c r="U102" i="20"/>
  <c r="U110" i="18"/>
  <c r="T110" i="18"/>
  <c r="U112" i="17"/>
  <c r="T112" i="17"/>
  <c r="U107" i="15"/>
  <c r="T107" i="15"/>
  <c r="L114" i="11"/>
  <c r="R114" i="11" s="1"/>
  <c r="R97" i="11"/>
  <c r="U99" i="11"/>
  <c r="T99" i="11"/>
  <c r="E97" i="11"/>
  <c r="U97" i="11" s="1"/>
  <c r="U110" i="8"/>
  <c r="T110" i="8"/>
  <c r="U100" i="6"/>
  <c r="T100" i="6"/>
  <c r="S87" i="18"/>
  <c r="U25" i="19"/>
  <c r="Q87" i="19"/>
  <c r="T62" i="20"/>
  <c r="T72" i="20"/>
  <c r="T73" i="20"/>
  <c r="U72" i="20"/>
  <c r="E87" i="20"/>
  <c r="E115" i="20" s="1"/>
  <c r="T87" i="20"/>
  <c r="U33" i="21"/>
  <c r="T33" i="21"/>
  <c r="U47" i="21"/>
  <c r="T47" i="21"/>
  <c r="P54" i="21"/>
  <c r="U57" i="21"/>
  <c r="T57" i="21"/>
  <c r="U66" i="21"/>
  <c r="T66" i="21"/>
  <c r="Q68" i="21"/>
  <c r="U68" i="21" s="1"/>
  <c r="E74" i="21"/>
  <c r="U90" i="21"/>
  <c r="T90" i="21"/>
  <c r="E81" i="19"/>
  <c r="E81" i="12"/>
  <c r="E81" i="7"/>
  <c r="E81" i="4"/>
  <c r="E81" i="3"/>
  <c r="T104" i="20"/>
  <c r="T103" i="18"/>
  <c r="T99" i="14"/>
  <c r="U106" i="14"/>
  <c r="T106" i="14"/>
  <c r="U105" i="13"/>
  <c r="T105" i="13"/>
  <c r="U100" i="9"/>
  <c r="T100" i="9"/>
  <c r="U105" i="9"/>
  <c r="T105" i="9"/>
  <c r="Q60" i="21"/>
  <c r="U73" i="21"/>
  <c r="T73" i="21"/>
  <c r="U72" i="21"/>
  <c r="T87" i="21"/>
  <c r="E87" i="21"/>
  <c r="E115" i="21" s="1"/>
  <c r="E81" i="18"/>
  <c r="E81" i="6"/>
  <c r="I114" i="20"/>
  <c r="G114" i="18"/>
  <c r="M114" i="10"/>
  <c r="S114" i="10" s="1"/>
  <c r="S97" i="10"/>
  <c r="U104" i="10"/>
  <c r="T104" i="10"/>
  <c r="K114" i="9"/>
  <c r="U103" i="5"/>
  <c r="T103" i="5"/>
  <c r="U100" i="2"/>
  <c r="T100" i="2"/>
  <c r="U87" i="21"/>
  <c r="T9" i="21"/>
  <c r="P31" i="21"/>
  <c r="T31" i="21" s="1"/>
  <c r="P34" i="21"/>
  <c r="T34" i="21" s="1"/>
  <c r="T37" i="21"/>
  <c r="T48" i="21"/>
  <c r="Q87" i="21"/>
  <c r="T91" i="21"/>
  <c r="E81" i="9"/>
  <c r="E81" i="2"/>
  <c r="K114" i="14"/>
  <c r="T108" i="9"/>
  <c r="U108" i="9"/>
  <c r="L114" i="5"/>
  <c r="R114" i="5" s="1"/>
  <c r="R97" i="5"/>
  <c r="U101" i="5"/>
  <c r="T101" i="5"/>
  <c r="M114" i="4"/>
  <c r="S114" i="4" s="1"/>
  <c r="S97" i="4"/>
  <c r="U98" i="2"/>
  <c r="T98" i="2"/>
  <c r="O115" i="10"/>
  <c r="O114" i="10"/>
  <c r="P16" i="21"/>
  <c r="T16" i="21" s="1"/>
  <c r="Q31" i="21"/>
  <c r="U31" i="21" s="1"/>
  <c r="Q34" i="21"/>
  <c r="U67" i="21"/>
  <c r="P67" i="21"/>
  <c r="P72" i="21"/>
  <c r="R87" i="21"/>
  <c r="T101" i="1"/>
  <c r="T103" i="1"/>
  <c r="T109" i="1"/>
  <c r="T111" i="1"/>
  <c r="U98" i="16"/>
  <c r="U106" i="16"/>
  <c r="C114" i="14"/>
  <c r="L114" i="14"/>
  <c r="R114" i="14" s="1"/>
  <c r="T107" i="13"/>
  <c r="M114" i="13"/>
  <c r="S114" i="13" s="1"/>
  <c r="T105" i="11"/>
  <c r="U100" i="10"/>
  <c r="T100" i="10"/>
  <c r="U111" i="9"/>
  <c r="T111" i="9"/>
  <c r="U100" i="4"/>
  <c r="T100" i="4"/>
  <c r="U109" i="3"/>
  <c r="T109" i="3"/>
  <c r="O115" i="2"/>
  <c r="O114" i="2"/>
  <c r="S87" i="21"/>
  <c r="E81" i="8"/>
  <c r="E97" i="1"/>
  <c r="U97" i="1" s="1"/>
  <c r="U104" i="8"/>
  <c r="T104" i="8"/>
  <c r="U101" i="7"/>
  <c r="T101" i="7"/>
  <c r="S97" i="5"/>
  <c r="U110" i="4"/>
  <c r="T110" i="4"/>
  <c r="T68" i="21"/>
  <c r="T70" i="21"/>
  <c r="T88" i="21"/>
  <c r="E81" i="1"/>
  <c r="E81" i="15"/>
  <c r="U101" i="19"/>
  <c r="U109" i="19"/>
  <c r="U100" i="18"/>
  <c r="U108" i="18"/>
  <c r="R97" i="14"/>
  <c r="U107" i="3"/>
  <c r="T107" i="3"/>
  <c r="U107" i="8"/>
  <c r="U98" i="7"/>
  <c r="U106" i="7"/>
  <c r="N115" i="2"/>
  <c r="N114" i="2"/>
  <c r="R97" i="10"/>
  <c r="C114" i="9"/>
  <c r="K114" i="6"/>
  <c r="G114" i="10"/>
  <c r="T102" i="8"/>
  <c r="T106" i="8"/>
  <c r="H114" i="7"/>
  <c r="T103" i="7"/>
  <c r="T105" i="7"/>
  <c r="T111" i="7"/>
  <c r="C114" i="6"/>
  <c r="I114" i="4"/>
  <c r="T108" i="4"/>
  <c r="T99" i="3"/>
  <c r="T101" i="3"/>
  <c r="D114" i="6"/>
  <c r="J114" i="4"/>
  <c r="S97" i="2"/>
  <c r="D114" i="8"/>
  <c r="G114" i="2"/>
  <c r="V114" i="19"/>
  <c r="N114" i="15"/>
  <c r="L114" i="8"/>
  <c r="R114" i="8" s="1"/>
  <c r="D115" i="8"/>
  <c r="H114" i="6"/>
  <c r="N114" i="3"/>
  <c r="P114" i="1"/>
  <c r="D114" i="12"/>
  <c r="H114" i="10"/>
  <c r="N114" i="7"/>
  <c r="J114" i="5"/>
  <c r="P114" i="2"/>
  <c r="H114" i="1"/>
  <c r="F114" i="19"/>
  <c r="H114" i="18"/>
  <c r="J114" i="13"/>
  <c r="P114" i="10"/>
  <c r="J114" i="9"/>
  <c r="B114" i="5"/>
  <c r="P115" i="1"/>
  <c r="D114" i="16"/>
  <c r="B114" i="13"/>
  <c r="F114" i="11"/>
  <c r="B114" i="9"/>
  <c r="T87" i="10"/>
  <c r="T87" i="6"/>
  <c r="D114" i="20"/>
  <c r="N114" i="19"/>
  <c r="B114" i="17"/>
  <c r="J114" i="17"/>
  <c r="F114" i="15"/>
  <c r="V114" i="15"/>
  <c r="V114" i="11"/>
  <c r="N114" i="11"/>
  <c r="F114" i="7"/>
  <c r="P114" i="6"/>
  <c r="H114" i="14"/>
  <c r="F114" i="3"/>
  <c r="V114" i="3"/>
  <c r="J114" i="21"/>
  <c r="T115" i="9"/>
  <c r="V114" i="7"/>
  <c r="D114" i="4"/>
  <c r="H114" i="2"/>
  <c r="E114" i="1"/>
  <c r="E97" i="20"/>
  <c r="L114" i="20"/>
  <c r="R114" i="20" s="1"/>
  <c r="M114" i="17"/>
  <c r="S114" i="17" s="1"/>
  <c r="U102" i="10"/>
  <c r="T102" i="10"/>
  <c r="U111" i="8"/>
  <c r="T111" i="8"/>
  <c r="R97" i="3"/>
  <c r="L114" i="3"/>
  <c r="R114" i="3" s="1"/>
  <c r="M114" i="20"/>
  <c r="S114" i="20" s="1"/>
  <c r="E97" i="15"/>
  <c r="L114" i="15"/>
  <c r="R114" i="15" s="1"/>
  <c r="R97" i="12"/>
  <c r="L114" i="12"/>
  <c r="R114" i="12" s="1"/>
  <c r="U112" i="12"/>
  <c r="T112" i="12"/>
  <c r="S97" i="11"/>
  <c r="U110" i="10"/>
  <c r="T110" i="10"/>
  <c r="U103" i="8"/>
  <c r="T103" i="8"/>
  <c r="U109" i="8"/>
  <c r="T109" i="8"/>
  <c r="U102" i="7"/>
  <c r="T102" i="7"/>
  <c r="U110" i="7"/>
  <c r="T110" i="7"/>
  <c r="U108" i="5"/>
  <c r="T108" i="5"/>
  <c r="U107" i="4"/>
  <c r="T107" i="4"/>
  <c r="U105" i="2"/>
  <c r="T105" i="2"/>
  <c r="U102" i="9"/>
  <c r="T102" i="9"/>
  <c r="T100" i="1"/>
  <c r="T108" i="1"/>
  <c r="T99" i="21"/>
  <c r="T107" i="21"/>
  <c r="T98" i="20"/>
  <c r="T106" i="20"/>
  <c r="T105" i="19"/>
  <c r="E97" i="18"/>
  <c r="T104" i="18"/>
  <c r="T112" i="18"/>
  <c r="L114" i="18"/>
  <c r="R114" i="18" s="1"/>
  <c r="T97" i="17"/>
  <c r="T103" i="17"/>
  <c r="T111" i="17"/>
  <c r="T102" i="16"/>
  <c r="T110" i="16"/>
  <c r="T115" i="16"/>
  <c r="T101" i="15"/>
  <c r="T109" i="15"/>
  <c r="M114" i="15"/>
  <c r="S114" i="15" s="1"/>
  <c r="T100" i="14"/>
  <c r="T108" i="14"/>
  <c r="T99" i="13"/>
  <c r="E97" i="12"/>
  <c r="U101" i="12"/>
  <c r="U108" i="11"/>
  <c r="E97" i="8"/>
  <c r="S97" i="8"/>
  <c r="M114" i="8"/>
  <c r="S114" i="8" s="1"/>
  <c r="U101" i="8"/>
  <c r="T101" i="8"/>
  <c r="U99" i="4"/>
  <c r="T99" i="4"/>
  <c r="U106" i="11"/>
  <c r="T106" i="11"/>
  <c r="T105" i="1"/>
  <c r="E97" i="21"/>
  <c r="T104" i="21"/>
  <c r="T112" i="21"/>
  <c r="T103" i="20"/>
  <c r="T111" i="20"/>
  <c r="T102" i="19"/>
  <c r="T110" i="19"/>
  <c r="T101" i="18"/>
  <c r="T109" i="18"/>
  <c r="T100" i="17"/>
  <c r="T108" i="17"/>
  <c r="T99" i="16"/>
  <c r="T107" i="16"/>
  <c r="T98" i="15"/>
  <c r="T106" i="15"/>
  <c r="T105" i="14"/>
  <c r="E97" i="13"/>
  <c r="T104" i="13"/>
  <c r="T98" i="12"/>
  <c r="T103" i="12"/>
  <c r="U103" i="11"/>
  <c r="T103" i="11"/>
  <c r="T112" i="11"/>
  <c r="U105" i="10"/>
  <c r="T105" i="10"/>
  <c r="E97" i="5"/>
  <c r="U100" i="5"/>
  <c r="T100" i="5"/>
  <c r="U106" i="3"/>
  <c r="T106" i="3"/>
  <c r="T102" i="1"/>
  <c r="T110" i="1"/>
  <c r="T115" i="1"/>
  <c r="T101" i="21"/>
  <c r="T109" i="21"/>
  <c r="T100" i="20"/>
  <c r="T108" i="20"/>
  <c r="T99" i="19"/>
  <c r="T107" i="19"/>
  <c r="T98" i="18"/>
  <c r="T106" i="18"/>
  <c r="T105" i="17"/>
  <c r="E97" i="16"/>
  <c r="T104" i="16"/>
  <c r="T112" i="16"/>
  <c r="L114" i="16"/>
  <c r="R114" i="16" s="1"/>
  <c r="T103" i="15"/>
  <c r="T111" i="15"/>
  <c r="T102" i="14"/>
  <c r="T110" i="14"/>
  <c r="T101" i="13"/>
  <c r="T106" i="13"/>
  <c r="T111" i="13"/>
  <c r="T105" i="12"/>
  <c r="U109" i="6"/>
  <c r="T109" i="6"/>
  <c r="U98" i="3"/>
  <c r="T98" i="3"/>
  <c r="E97" i="3"/>
  <c r="E97" i="19"/>
  <c r="L114" i="19"/>
  <c r="R114" i="19" s="1"/>
  <c r="M114" i="16"/>
  <c r="S114" i="16" s="1"/>
  <c r="T107" i="14"/>
  <c r="T98" i="13"/>
  <c r="T107" i="12"/>
  <c r="U111" i="11"/>
  <c r="T111" i="11"/>
  <c r="U112" i="9"/>
  <c r="T112" i="9"/>
  <c r="U101" i="6"/>
  <c r="T101" i="6"/>
  <c r="U109" i="12"/>
  <c r="E97" i="10"/>
  <c r="T103" i="10"/>
  <c r="U104" i="9"/>
  <c r="T104" i="9"/>
  <c r="U110" i="9"/>
  <c r="T110" i="9"/>
  <c r="E97" i="6"/>
  <c r="L114" i="6"/>
  <c r="R114" i="6" s="1"/>
  <c r="M114" i="3"/>
  <c r="S114" i="3" s="1"/>
  <c r="E97" i="9"/>
  <c r="L114" i="9"/>
  <c r="R114" i="9" s="1"/>
  <c r="M114" i="6"/>
  <c r="S114" i="6" s="1"/>
  <c r="T101" i="9"/>
  <c r="T109" i="9"/>
  <c r="M114" i="9"/>
  <c r="S114" i="9" s="1"/>
  <c r="T100" i="8"/>
  <c r="T108" i="8"/>
  <c r="T99" i="7"/>
  <c r="T107" i="7"/>
  <c r="T98" i="6"/>
  <c r="T106" i="6"/>
  <c r="T105" i="5"/>
  <c r="E97" i="4"/>
  <c r="T104" i="4"/>
  <c r="T112" i="4"/>
  <c r="L114" i="4"/>
  <c r="R114" i="4" s="1"/>
  <c r="T103" i="3"/>
  <c r="T111" i="3"/>
  <c r="T102" i="2"/>
  <c r="T110" i="2"/>
  <c r="E97" i="7"/>
  <c r="T104" i="7"/>
  <c r="T112" i="7"/>
  <c r="T103" i="6"/>
  <c r="T111" i="6"/>
  <c r="T102" i="5"/>
  <c r="T115" i="5"/>
  <c r="T101" i="4"/>
  <c r="T100" i="3"/>
  <c r="T108" i="3"/>
  <c r="T99" i="2"/>
  <c r="T107" i="2"/>
  <c r="T99" i="5"/>
  <c r="T107" i="5"/>
  <c r="T98" i="4"/>
  <c r="T105" i="3"/>
  <c r="E97" i="2"/>
  <c r="T104" i="2"/>
  <c r="T112" i="2"/>
  <c r="L114" i="2"/>
  <c r="R114" i="2" s="1"/>
  <c r="T34" i="9" l="1"/>
  <c r="U60" i="5"/>
  <c r="P114" i="14"/>
  <c r="Q115" i="6"/>
  <c r="U34" i="3"/>
  <c r="T60" i="3"/>
  <c r="U115" i="1"/>
  <c r="Q114" i="6"/>
  <c r="U34" i="6"/>
  <c r="Q115" i="7"/>
  <c r="U115" i="7" s="1"/>
  <c r="E114" i="17"/>
  <c r="T87" i="14"/>
  <c r="U115" i="20"/>
  <c r="E114" i="14"/>
  <c r="T97" i="14"/>
  <c r="P114" i="20"/>
  <c r="P115" i="20"/>
  <c r="U87" i="11"/>
  <c r="Q115" i="11"/>
  <c r="Q114" i="11"/>
  <c r="U25" i="17"/>
  <c r="T25" i="17"/>
  <c r="Q114" i="12"/>
  <c r="Q115" i="12"/>
  <c r="U60" i="15"/>
  <c r="T60" i="15"/>
  <c r="U87" i="12"/>
  <c r="U60" i="12"/>
  <c r="T60" i="12"/>
  <c r="U115" i="5"/>
  <c r="U87" i="2"/>
  <c r="Q115" i="2"/>
  <c r="U115" i="2" s="1"/>
  <c r="Q114" i="2"/>
  <c r="T25" i="4"/>
  <c r="U25" i="4"/>
  <c r="U115" i="12"/>
  <c r="T31" i="9"/>
  <c r="U31" i="9"/>
  <c r="U31" i="18"/>
  <c r="T31" i="18"/>
  <c r="Q114" i="21"/>
  <c r="Q115" i="21"/>
  <c r="T115" i="20"/>
  <c r="P114" i="17"/>
  <c r="T114" i="17" s="1"/>
  <c r="P115" i="17"/>
  <c r="T115" i="17" s="1"/>
  <c r="U87" i="15"/>
  <c r="Q114" i="15"/>
  <c r="Q115" i="15"/>
  <c r="U115" i="15" s="1"/>
  <c r="T34" i="18"/>
  <c r="U34" i="18"/>
  <c r="P114" i="8"/>
  <c r="P115" i="8"/>
  <c r="T115" i="8" s="1"/>
  <c r="T60" i="9"/>
  <c r="U60" i="9"/>
  <c r="Q114" i="5"/>
  <c r="Q115" i="5"/>
  <c r="U87" i="3"/>
  <c r="Q114" i="3"/>
  <c r="Q115" i="3"/>
  <c r="U115" i="3" s="1"/>
  <c r="U87" i="18"/>
  <c r="Q114" i="18"/>
  <c r="Q115" i="18"/>
  <c r="U115" i="18" s="1"/>
  <c r="U87" i="14"/>
  <c r="Q115" i="14"/>
  <c r="Q114" i="14"/>
  <c r="P114" i="9"/>
  <c r="P115" i="9"/>
  <c r="U87" i="10"/>
  <c r="Q115" i="10"/>
  <c r="U115" i="10" s="1"/>
  <c r="Q114" i="10"/>
  <c r="U115" i="6"/>
  <c r="T115" i="6"/>
  <c r="T97" i="11"/>
  <c r="P114" i="18"/>
  <c r="P115" i="18"/>
  <c r="Q115" i="13"/>
  <c r="U115" i="13" s="1"/>
  <c r="Q114" i="13"/>
  <c r="P115" i="13"/>
  <c r="T115" i="13" s="1"/>
  <c r="P114" i="13"/>
  <c r="T115" i="3"/>
  <c r="T87" i="15"/>
  <c r="P114" i="15"/>
  <c r="P115" i="15"/>
  <c r="T115" i="15" s="1"/>
  <c r="Q114" i="8"/>
  <c r="Q115" i="8"/>
  <c r="U115" i="8" s="1"/>
  <c r="E114" i="11"/>
  <c r="U114" i="11" s="1"/>
  <c r="P115" i="2"/>
  <c r="T115" i="2" s="1"/>
  <c r="T87" i="19"/>
  <c r="P115" i="19"/>
  <c r="T115" i="19" s="1"/>
  <c r="P114" i="19"/>
  <c r="Q115" i="4"/>
  <c r="Q114" i="4"/>
  <c r="T87" i="11"/>
  <c r="P115" i="11"/>
  <c r="T115" i="11" s="1"/>
  <c r="P114" i="11"/>
  <c r="Q115" i="9"/>
  <c r="Q114" i="9"/>
  <c r="U115" i="11"/>
  <c r="U115" i="14"/>
  <c r="T87" i="7"/>
  <c r="P115" i="7"/>
  <c r="T115" i="7" s="1"/>
  <c r="P114" i="7"/>
  <c r="U25" i="11"/>
  <c r="T25" i="11"/>
  <c r="U87" i="8"/>
  <c r="U115" i="4"/>
  <c r="P115" i="21"/>
  <c r="P114" i="21"/>
  <c r="T97" i="1"/>
  <c r="U115" i="21"/>
  <c r="T115" i="21"/>
  <c r="P115" i="12"/>
  <c r="T115" i="12" s="1"/>
  <c r="P114" i="12"/>
  <c r="T115" i="18"/>
  <c r="T115" i="14"/>
  <c r="U87" i="19"/>
  <c r="Q114" i="19"/>
  <c r="Q115" i="19"/>
  <c r="U115" i="19" s="1"/>
  <c r="P115" i="16"/>
  <c r="P114" i="16"/>
  <c r="Q114" i="17"/>
  <c r="U114" i="17" s="1"/>
  <c r="Q115" i="17"/>
  <c r="U115" i="17" s="1"/>
  <c r="Q114" i="16"/>
  <c r="Q115" i="16"/>
  <c r="T87" i="12"/>
  <c r="U25" i="14"/>
  <c r="T25" i="14"/>
  <c r="T87" i="13"/>
  <c r="T87" i="8"/>
  <c r="P114" i="4"/>
  <c r="P115" i="4"/>
  <c r="T115" i="4" s="1"/>
  <c r="U87" i="4"/>
  <c r="E114" i="12"/>
  <c r="U97" i="12"/>
  <c r="T97" i="12"/>
  <c r="U97" i="18"/>
  <c r="T97" i="18"/>
  <c r="E114" i="18"/>
  <c r="U97" i="9"/>
  <c r="E114" i="9"/>
  <c r="T97" i="9"/>
  <c r="E114" i="16"/>
  <c r="T97" i="16"/>
  <c r="U97" i="16"/>
  <c r="U97" i="20"/>
  <c r="T97" i="20"/>
  <c r="E114" i="20"/>
  <c r="U97" i="5"/>
  <c r="T97" i="5"/>
  <c r="E114" i="5"/>
  <c r="E114" i="10"/>
  <c r="U97" i="10"/>
  <c r="T97" i="10"/>
  <c r="T114" i="14"/>
  <c r="U97" i="15"/>
  <c r="T97" i="15"/>
  <c r="E114" i="15"/>
  <c r="T97" i="4"/>
  <c r="E114" i="4"/>
  <c r="U97" i="4"/>
  <c r="E114" i="2"/>
  <c r="U97" i="2"/>
  <c r="T97" i="2"/>
  <c r="E114" i="7"/>
  <c r="U97" i="7"/>
  <c r="T97" i="7"/>
  <c r="T97" i="13"/>
  <c r="E114" i="13"/>
  <c r="U97" i="13"/>
  <c r="U97" i="6"/>
  <c r="T97" i="6"/>
  <c r="E114" i="6"/>
  <c r="T97" i="21"/>
  <c r="E114" i="21"/>
  <c r="U97" i="21"/>
  <c r="U97" i="8"/>
  <c r="T97" i="8"/>
  <c r="E114" i="8"/>
  <c r="U97" i="3"/>
  <c r="T97" i="3"/>
  <c r="E114" i="3"/>
  <c r="E114" i="19"/>
  <c r="U97" i="19"/>
  <c r="T97" i="19"/>
  <c r="T114" i="1"/>
  <c r="U114" i="1"/>
  <c r="U114" i="14" l="1"/>
  <c r="T114" i="11"/>
  <c r="U114" i="20"/>
  <c r="T114" i="20"/>
  <c r="U114" i="18"/>
  <c r="T114" i="18"/>
  <c r="U114" i="3"/>
  <c r="T114" i="3"/>
  <c r="U114" i="2"/>
  <c r="T114" i="2"/>
  <c r="U114" i="21"/>
  <c r="T114" i="21"/>
  <c r="U114" i="9"/>
  <c r="T114" i="9"/>
  <c r="U114" i="19"/>
  <c r="T114" i="19"/>
  <c r="T114" i="13"/>
  <c r="U114" i="13"/>
  <c r="U114" i="4"/>
  <c r="T114" i="4"/>
  <c r="U114" i="15"/>
  <c r="T114" i="15"/>
  <c r="T114" i="5"/>
  <c r="U114" i="5"/>
  <c r="U114" i="16"/>
  <c r="T114" i="16"/>
  <c r="U114" i="8"/>
  <c r="T114" i="8"/>
  <c r="U114" i="6"/>
  <c r="T114" i="6"/>
  <c r="U114" i="10"/>
  <c r="T114" i="10"/>
  <c r="U114" i="7"/>
  <c r="T114" i="7"/>
  <c r="U114" i="12"/>
  <c r="T114" i="12"/>
</calcChain>
</file>

<file path=xl/sharedStrings.xml><?xml version="1.0" encoding="utf-8"?>
<sst xmlns="http://schemas.openxmlformats.org/spreadsheetml/2006/main" count="7291" uniqueCount="147">
  <si>
    <t>Figures Finalised as at 2025/01/29</t>
  </si>
  <si>
    <t/>
  </si>
  <si>
    <t>2nd Quarter Ended 31 December 2024</t>
  </si>
  <si>
    <t>CONDITIONAL GRANTS TRANSFERRED FROM NATIONAL DEPARTMENTS AND ACTUAL PAYMENTS MADE BY MUNICIPALITIES: PRELIMINARY RESULTS</t>
  </si>
  <si>
    <t>AGGREGRATED INFORMATION FOR MPUMALANGA</t>
  </si>
  <si>
    <t>Year to date</t>
  </si>
  <si>
    <t>First Quarter</t>
  </si>
  <si>
    <t>Second Quarter</t>
  </si>
  <si>
    <t>Third Quarter</t>
  </si>
  <si>
    <t>Fourth Quarter</t>
  </si>
  <si>
    <t>YTD Expenditure</t>
  </si>
  <si>
    <t>% Changes from 1st to 2nd Q</t>
  </si>
  <si>
    <t>% Changes for the 2nd Q</t>
  </si>
  <si>
    <t>Approved Roll Over</t>
  </si>
  <si>
    <t>R thousands</t>
  </si>
  <si>
    <t>Division of revenue Act No. 24 of 2024</t>
  </si>
  <si>
    <t>Adjustment (Mid year)</t>
  </si>
  <si>
    <t>Other Adjustments</t>
  </si>
  <si>
    <t>Total Available 2024/25</t>
  </si>
  <si>
    <t>Approved payment schedule</t>
  </si>
  <si>
    <t>Transferred to municipalities for direct grants</t>
  </si>
  <si>
    <t>Actual expenditure National Department by 30 September 2024</t>
  </si>
  <si>
    <t>Actual expenditure by municipalities by 30 September 2024</t>
  </si>
  <si>
    <t>Actual expenditure National Department by 31 December 2024</t>
  </si>
  <si>
    <t>Actual expenditure by municipalities by 31 December 2024</t>
  </si>
  <si>
    <t>Actual expenditure National Department by 31 March 2025</t>
  </si>
  <si>
    <t>Actual expenditure by municipalities by 31 March 2025</t>
  </si>
  <si>
    <t>Actual expenditure National Department by 30 June 2025</t>
  </si>
  <si>
    <t>Actual expenditure by municipalities by 30 June 2025</t>
  </si>
  <si>
    <t>Actual expenditure National Department</t>
  </si>
  <si>
    <t>Actual expenditure by municipalities</t>
  </si>
  <si>
    <t>Exp as % of Allocation National Department</t>
  </si>
  <si>
    <t>Exp as % of Allocation by municipalities</t>
  </si>
  <si>
    <t>YTD expenditure by municipalities</t>
  </si>
  <si>
    <t>National Treasury (Vote 8)</t>
  </si>
  <si>
    <t>Programme and Project Preperation Support Grant</t>
  </si>
  <si>
    <t/>
  </si>
  <si>
    <t>Local Government Financial Management Grant</t>
  </si>
  <si>
    <t>Infrastructure Skills Development Grant</t>
  </si>
  <si>
    <t>Integrated City Development Grant</t>
  </si>
  <si>
    <t>Neighbourhood Development Partnership (Schedule 5B)</t>
  </si>
  <si>
    <t>Neighbourhood Development Partnership (Schedule 6B)</t>
  </si>
  <si>
    <t>Smart Meter Grant (Schedule 6B)</t>
  </si>
  <si>
    <t>Sub-Total Vote</t>
  </si>
  <si>
    <t>Cooperative Governance (Vote 3)</t>
  </si>
  <si>
    <t>Integrated Urban Development Grant</t>
  </si>
  <si>
    <t>Municipal Systems Improvement Grant (Schedule 5B)</t>
  </si>
  <si>
    <t>Municipal Systems Improvement Grant (Schedule 6B)</t>
  </si>
  <si>
    <t>Municipal Disaster Grant</t>
  </si>
  <si>
    <t>Municipal Disaster Recovery Grant</t>
  </si>
  <si>
    <t>Municipal Demarcation Transition Grant (Schedule 5B)</t>
  </si>
  <si>
    <t>Municipal Demarcation Transition Grant (Schedule 6B)</t>
  </si>
  <si>
    <t>Transport (Vote 40)</t>
  </si>
  <si>
    <t>Public Transport Infrastructure and Systems Grant</t>
  </si>
  <si>
    <t>Public Transport Network Operations Grant</t>
  </si>
  <si>
    <t>Public Transport Network Grant</t>
  </si>
  <si>
    <t>Rural Road Assets Management Systems Grant</t>
  </si>
  <si>
    <t>Public Works and Infrastructure (Vote 13)</t>
  </si>
  <si>
    <t>Expanded Public Works Programme Integrated Grant (Municipality)</t>
  </si>
  <si>
    <t>Mineral Resources and Energy (Vote 34)</t>
  </si>
  <si>
    <t>Integrated National Electrification Programme (Municipal) Grant</t>
  </si>
  <si>
    <t>Integrated National Electrification Programme (Allocation in-kind) Grant</t>
  </si>
  <si>
    <t>Backlogs in the Electrification of Clinics and Schools (Allocation in-kind)</t>
  </si>
  <si>
    <t>Energy Efficiency and Demand Side Management (Municipal) Grant</t>
  </si>
  <si>
    <t>Energy Efficiency and Demand Side Management (Eskom) Grant</t>
  </si>
  <si>
    <t>Water and Sanitation (Vote 41)</t>
  </si>
  <si>
    <t>Backlogs in Water and Sanitation at Clinics and Schools Grant</t>
  </si>
  <si>
    <t>Regional Bulk Infrastructure Grant (Schedule 5B)</t>
  </si>
  <si>
    <t>Regional Bulk Infrastructure Grant (Schedule 6B)</t>
  </si>
  <si>
    <t>Water Services Operating and Transfer Subsidy Grant (Schedule 5B)</t>
  </si>
  <si>
    <t>Water Services Operating and Transfer Subsidy Grant (Schedule 6B)</t>
  </si>
  <si>
    <t>Municipal Drought Relief Grant</t>
  </si>
  <si>
    <t>Municipal Water Infrastructure Grant (Schedule 5B)</t>
  </si>
  <si>
    <t>Municipal Water Infrastructure Grant (Schedule 6B)</t>
  </si>
  <si>
    <t>Bucket Eradication Programme Grant</t>
  </si>
  <si>
    <t>Water Services Infrastructure Grant (Schedule 5B)</t>
  </si>
  <si>
    <t>Water Services Infrastructure Grant (Schedule 6B)</t>
  </si>
  <si>
    <t>Sport and Recreation South Africa (Vote 19)</t>
  </si>
  <si>
    <t>2013 Africa Cup of Nations Host City Operating Grant</t>
  </si>
  <si>
    <t>2014 African Nations Championship Host City Operating Grant</t>
  </si>
  <si>
    <t>2010 World Cup Host City Operating Grant</t>
  </si>
  <si>
    <t>2010 FIFA World Cup Stadiums Development Grant</t>
  </si>
  <si>
    <t>Human Settlements (Vote 33)</t>
  </si>
  <si>
    <t>Rural Households Infrastructure Grant (Schedule 5B)</t>
  </si>
  <si>
    <t>Rural Households Infrastructure Grant (Schedule 6B)</t>
  </si>
  <si>
    <t>Municipal Human Settlements Capacity Grant</t>
  </si>
  <si>
    <t>Municipal Emergency Housing Grant</t>
  </si>
  <si>
    <t>Metro Informal Settlements Partnership Grant</t>
  </si>
  <si>
    <t>Sub-Total</t>
  </si>
  <si>
    <t>Municipal Infrastructure Grant</t>
  </si>
  <si>
    <t>Municipal Infrastructure Grant (Schedule 6B)</t>
  </si>
  <si>
    <t>Total</t>
  </si>
  <si>
    <t xml:space="preserve"> </t>
  </si>
  <si>
    <t>Transfers by Provincial Departments to Municipalities( Agency services)</t>
  </si>
  <si>
    <t>Main Budget</t>
  </si>
  <si>
    <t>Adjustment Budget</t>
  </si>
  <si>
    <t>Transferred from Provincial Departments to Municipalities</t>
  </si>
  <si>
    <t>Actual expenditure Provincial Department by 30 September 2024</t>
  </si>
  <si>
    <t>Actual expenditure Provincial Department by 31 December 2024</t>
  </si>
  <si>
    <t>Actual expenditure Provincial Department by 31 March 2025</t>
  </si>
  <si>
    <t>Actual expenditure Provincial Department by 30 June 2025</t>
  </si>
  <si>
    <t>Actual expenditure Provincial Department</t>
  </si>
  <si>
    <t>Exp as % of Allocation Provincial Department</t>
  </si>
  <si>
    <t>Summary by Provincial Departments</t>
  </si>
  <si>
    <t>Education</t>
  </si>
  <si>
    <t>Health</t>
  </si>
  <si>
    <t>Social Development</t>
  </si>
  <si>
    <t>Public Works, Roads and Transport</t>
  </si>
  <si>
    <t>Agriculture</t>
  </si>
  <si>
    <t>Sport, Arts and Culture</t>
  </si>
  <si>
    <t>Housing and Local Government</t>
  </si>
  <si>
    <t>Office of the Premier</t>
  </si>
  <si>
    <t>Other Departments</t>
  </si>
  <si>
    <t>MPUMALANGA: ALBERT LUTHULI (MP301)</t>
  </si>
  <si>
    <t>MPUMALANGA: MSUKALIGWA (MP302)</t>
  </si>
  <si>
    <t>MPUMALANGA: MKHONDO (MP303)</t>
  </si>
  <si>
    <t>MPUMALANGA: PIXLEY KA SEME (MP) (MP304)</t>
  </si>
  <si>
    <t>MPUMALANGA: LEKWA (MP305)</t>
  </si>
  <si>
    <t>MPUMALANGA: DIPALESENG (MP306)</t>
  </si>
  <si>
    <t>MPUMALANGA: GOVAN MBEKI (MP307)</t>
  </si>
  <si>
    <t>MPUMALANGA: GERT SIBANDE (DC30)</t>
  </si>
  <si>
    <t>MPUMALANGA: VICTOR KHANYE (MP311)</t>
  </si>
  <si>
    <t>MPUMALANGA: EMALAHLENI (MP) (MP312)</t>
  </si>
  <si>
    <t>MPUMALANGA: STEVE TSHWETE (MP313)</t>
  </si>
  <si>
    <t>MPUMALANGA: EMAKHAZENI (MP314)</t>
  </si>
  <si>
    <t>MPUMALANGA: THEMBISILE HANI (MP315)</t>
  </si>
  <si>
    <t>MPUMALANGA: DR J.S. MOROKA (MP316)</t>
  </si>
  <si>
    <t>MPUMALANGA: NKANGALA (DC31)</t>
  </si>
  <si>
    <t>MPUMALANGA: THABA CHWEU (MP321)</t>
  </si>
  <si>
    <t>MPUMALANGA: NKOMAZI (MP324)</t>
  </si>
  <si>
    <t>MPUMALANGA: BUSHBUCKRIDGE (MP325)</t>
  </si>
  <si>
    <t>MPUMALANGA: CITY OF MBOMBELA (MP326)</t>
  </si>
  <si>
    <t>MPUMALANGA: EHLANZENI (DC32)</t>
  </si>
  <si>
    <t>Summary by Category of Municipality</t>
  </si>
  <si>
    <t>Category classification</t>
  </si>
  <si>
    <t>Category A</t>
  </si>
  <si>
    <t>Category B</t>
  </si>
  <si>
    <t>Category C</t>
  </si>
  <si>
    <t>Unallocated</t>
  </si>
  <si>
    <t>District Municipality : Names of Conditional Grants received from the District municipality</t>
  </si>
  <si>
    <r>
      <t>Total of Provincial transfers to Municipalities (Part B)</t>
    </r>
    <r>
      <rPr>
        <b/>
        <vertAlign val="superscript"/>
        <sz val="8"/>
        <rFont val="Arial"/>
        <family val="2"/>
      </rPr>
      <t>5</t>
    </r>
  </si>
  <si>
    <t>Unallocated funds e.g DBSA, ESKOM, and Neighbourhood Development Grant.</t>
  </si>
  <si>
    <t>Spending of these grants is done at National department level and therefore no reporting is required from municipalities.</t>
  </si>
  <si>
    <t>Sources: DoRA Monthly reports by the national transferring officer and Municipal sign-offs and electronic verification.</t>
  </si>
  <si>
    <t>All the figures are unaudited.</t>
  </si>
  <si>
    <t>In future provincial Treasuries will be required to provide the National Treasury with a payment schedule</t>
  </si>
  <si>
    <t xml:space="preserve"> in the same format as the provincial payment schedule that correspond with the amount in Budget Statement 1 and 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</si>
</sst>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_);_(* \(#,##0\);_(* &quot;- &quot;?_);_(@_)"/>
    <numFmt numFmtId="165" formatCode="#\ ###\ ###,"/>
    <numFmt numFmtId="166" formatCode="_(* #,##0_);_(* \(#,##0\);_(* &quot;-&quot;?_);_(@_)"/>
    <numFmt numFmtId="167" formatCode="_(* #,##0_);_(* \(#,##0\);_(* &quot;&quot;\-\ &quot;&quot;?_);_(@_)"/>
    <numFmt numFmtId="168" formatCode="0.0\%;\(0.0\%\);_(* &quot;-&quot;_)"/>
    <numFmt numFmtId="169" formatCode="_(* #,##0,_);_(* \(#,##0,\);_(* &quot;- &quot;?_);_(@_)"/>
  </numFmts>
  <fonts count="13" x14ac:knownFonts="1">
    <font>
      <sz val="10"/>
      <color rgb="FF000000"/>
      <name val="ARIAL"/>
    </font>
    <font>
      <sz val="10"/>
      <color rgb="FF000000"/>
      <name val="ARIAL"/>
    </font>
    <font>
      <b/>
      <sz val="8"/>
      <name val="Arial"/>
      <family val="2"/>
    </font>
    <font>
      <sz val="8"/>
      <name val="Arial"/>
      <family val="2"/>
    </font>
    <font>
      <b/>
      <vertAlign val="superscript"/>
      <sz val="8"/>
      <name val="Arial"/>
      <family val="2"/>
    </font>
    <font>
      <sz val="10"/>
      <name val="Arial Narrow"/>
      <family val="2"/>
    </font>
    <font>
      <sz val="8"/>
      <color indexed="8"/>
      <name val="Arial"/>
      <family val="2"/>
    </font>
    <font>
      <b/>
      <sz val="14"/>
      <color indexed="8"/>
      <name val="Arial"/>
    </font>
    <font>
      <b/>
      <sz val="11"/>
      <color indexed="8"/>
      <name val="Arial"/>
    </font>
    <font>
      <b/>
      <sz val="10"/>
      <color indexed="8"/>
      <name val="Arial"/>
    </font>
    <font>
      <b/>
      <sz val="10"/>
      <color indexed="8"/>
      <name val="Arial Narrow"/>
    </font>
    <font>
      <sz val="10"/>
      <color indexed="8"/>
      <name val="ARIAL NARROW"/>
    </font>
    <font>
      <b/>
      <sz val="10"/>
      <color indexed="8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0">
    <xf numFmtId="0" fontId="0" fillId="0" borderId="0" xfId="0"/>
    <xf numFmtId="164" fontId="2" fillId="0" borderId="1" xfId="0" applyNumberFormat="1" applyFont="1" applyBorder="1" applyAlignment="1">
      <alignment horizontal="left" vertical="top" wrapText="1"/>
    </xf>
    <xf numFmtId="165" fontId="2" fillId="0" borderId="1" xfId="0" applyNumberFormat="1" applyFont="1" applyBorder="1" applyAlignment="1">
      <alignment horizontal="center" vertical="top" wrapText="1"/>
    </xf>
    <xf numFmtId="165" fontId="2" fillId="0" borderId="2" xfId="0" applyNumberFormat="1" applyFont="1" applyBorder="1" applyAlignment="1">
      <alignment horizontal="center" vertical="top" wrapText="1"/>
    </xf>
    <xf numFmtId="166" fontId="3" fillId="0" borderId="3" xfId="0" applyNumberFormat="1" applyFont="1" applyBorder="1"/>
    <xf numFmtId="165" fontId="2" fillId="0" borderId="3" xfId="0" applyNumberFormat="1" applyFont="1" applyBorder="1" applyAlignment="1">
      <alignment horizontal="center" vertical="top" wrapText="1"/>
    </xf>
    <xf numFmtId="165" fontId="2" fillId="0" borderId="4" xfId="0" applyNumberFormat="1" applyFont="1" applyBorder="1" applyAlignment="1">
      <alignment horizontal="center" vertical="top" wrapText="1"/>
    </xf>
    <xf numFmtId="0" fontId="2" fillId="0" borderId="5" xfId="0" applyFont="1" applyBorder="1" applyAlignment="1">
      <alignment horizontal="left"/>
    </xf>
    <xf numFmtId="165" fontId="2" fillId="0" borderId="5" xfId="0" applyNumberFormat="1" applyFont="1" applyBorder="1" applyAlignment="1">
      <alignment horizontal="right"/>
    </xf>
    <xf numFmtId="165" fontId="2" fillId="0" borderId="6" xfId="0" applyNumberFormat="1" applyFont="1" applyBorder="1" applyAlignment="1">
      <alignment horizontal="right"/>
    </xf>
    <xf numFmtId="0" fontId="2" fillId="0" borderId="7" xfId="0" applyFont="1" applyBorder="1" applyAlignment="1">
      <alignment horizontal="left"/>
    </xf>
    <xf numFmtId="165" fontId="2" fillId="0" borderId="7" xfId="0" applyNumberFormat="1" applyFont="1" applyBorder="1" applyAlignment="1">
      <alignment horizontal="right"/>
    </xf>
    <xf numFmtId="165" fontId="2" fillId="0" borderId="8" xfId="0" applyNumberFormat="1" applyFont="1" applyBorder="1" applyAlignment="1">
      <alignment horizontal="right"/>
    </xf>
    <xf numFmtId="0" fontId="3" fillId="0" borderId="3" xfId="0" applyFont="1" applyBorder="1" applyAlignment="1">
      <alignment horizontal="left" indent="1"/>
    </xf>
    <xf numFmtId="165" fontId="2" fillId="0" borderId="3" xfId="0" applyNumberFormat="1" applyFont="1" applyBorder="1" applyAlignment="1">
      <alignment horizontal="right"/>
    </xf>
    <xf numFmtId="165" fontId="2" fillId="0" borderId="4" xfId="0" applyNumberFormat="1" applyFont="1" applyBorder="1" applyAlignment="1">
      <alignment horizontal="right"/>
    </xf>
    <xf numFmtId="0" fontId="2" fillId="0" borderId="9" xfId="0" applyFont="1" applyBorder="1" applyAlignment="1">
      <alignment horizontal="centerContinuous" vertical="justify"/>
    </xf>
    <xf numFmtId="10" fontId="2" fillId="0" borderId="10" xfId="1" applyNumberFormat="1" applyFont="1" applyFill="1" applyBorder="1" applyAlignment="1" applyProtection="1">
      <alignment horizontal="right"/>
    </xf>
    <xf numFmtId="10" fontId="2" fillId="0" borderId="9" xfId="1" applyNumberFormat="1" applyFont="1" applyFill="1" applyBorder="1" applyAlignment="1" applyProtection="1">
      <alignment horizontal="right"/>
    </xf>
    <xf numFmtId="0" fontId="2" fillId="2" borderId="3" xfId="0" applyFont="1" applyFill="1" applyBorder="1" applyAlignment="1" applyProtection="1">
      <alignment horizontal="left" indent="1"/>
      <protection locked="0"/>
    </xf>
    <xf numFmtId="10" fontId="2" fillId="0" borderId="4" xfId="1" applyNumberFormat="1" applyFont="1" applyFill="1" applyBorder="1" applyAlignment="1" applyProtection="1">
      <alignment horizontal="right"/>
    </xf>
    <xf numFmtId="10" fontId="2" fillId="0" borderId="3" xfId="1" applyNumberFormat="1" applyFont="1" applyFill="1" applyBorder="1" applyAlignment="1" applyProtection="1">
      <alignment horizontal="right"/>
    </xf>
    <xf numFmtId="0" fontId="2" fillId="0" borderId="1" xfId="0" applyFont="1" applyBorder="1"/>
    <xf numFmtId="10" fontId="2" fillId="0" borderId="2" xfId="1" applyNumberFormat="1" applyFont="1" applyFill="1" applyBorder="1" applyAlignment="1" applyProtection="1">
      <alignment horizontal="right"/>
    </xf>
    <xf numFmtId="10" fontId="2" fillId="0" borderId="1" xfId="1" applyNumberFormat="1" applyFont="1" applyFill="1" applyBorder="1" applyAlignment="1" applyProtection="1">
      <alignment horizontal="right"/>
    </xf>
    <xf numFmtId="0" fontId="2" fillId="0" borderId="9" xfId="0" applyFont="1" applyBorder="1"/>
    <xf numFmtId="0" fontId="2" fillId="0" borderId="11" xfId="0" applyFont="1" applyBorder="1"/>
    <xf numFmtId="165" fontId="2" fillId="0" borderId="11" xfId="0" applyNumberFormat="1" applyFont="1" applyBorder="1"/>
    <xf numFmtId="10" fontId="2" fillId="0" borderId="11" xfId="1" applyNumberFormat="1" applyFont="1" applyFill="1" applyBorder="1" applyAlignment="1" applyProtection="1">
      <alignment horizontal="right"/>
    </xf>
    <xf numFmtId="0" fontId="3" fillId="0" borderId="0" xfId="0" applyFont="1"/>
    <xf numFmtId="164" fontId="5" fillId="0" borderId="0" xfId="0" applyNumberFormat="1" applyFont="1"/>
    <xf numFmtId="0" fontId="6" fillId="0" borderId="0" xfId="0" applyFont="1" applyAlignment="1">
      <alignment horizontal="right" wrapText="1"/>
    </xf>
    <xf numFmtId="0" fontId="7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9" fillId="0" borderId="12" xfId="0" applyFont="1" applyBorder="1" applyAlignment="1">
      <alignment wrapText="1"/>
    </xf>
    <xf numFmtId="0" fontId="9" fillId="0" borderId="13" xfId="0" applyFont="1" applyBorder="1" applyAlignment="1">
      <alignment wrapText="1"/>
    </xf>
    <xf numFmtId="0" fontId="10" fillId="0" borderId="10" xfId="0" applyFont="1" applyBorder="1" applyAlignment="1">
      <alignment wrapText="1"/>
    </xf>
    <xf numFmtId="0" fontId="10" fillId="0" borderId="9" xfId="0" applyFont="1" applyBorder="1" applyAlignment="1">
      <alignment horizontal="center" vertical="top" wrapText="1"/>
    </xf>
    <xf numFmtId="0" fontId="10" fillId="0" borderId="16" xfId="0" applyFont="1" applyBorder="1" applyAlignment="1">
      <alignment horizontal="center" vertical="top" wrapText="1"/>
    </xf>
    <xf numFmtId="0" fontId="10" fillId="0" borderId="17" xfId="0" applyFont="1" applyBorder="1" applyAlignment="1">
      <alignment horizontal="center" vertical="top" wrapText="1"/>
    </xf>
    <xf numFmtId="0" fontId="10" fillId="0" borderId="4" xfId="0" applyFont="1" applyBorder="1" applyAlignment="1">
      <alignment wrapText="1"/>
    </xf>
    <xf numFmtId="167" fontId="10" fillId="0" borderId="3" xfId="0" applyNumberFormat="1" applyFont="1" applyBorder="1" applyAlignment="1">
      <alignment wrapText="1"/>
    </xf>
    <xf numFmtId="167" fontId="10" fillId="0" borderId="18" xfId="0" applyNumberFormat="1" applyFont="1" applyBorder="1" applyAlignment="1">
      <alignment wrapText="1"/>
    </xf>
    <xf numFmtId="167" fontId="10" fillId="0" borderId="19" xfId="0" applyNumberFormat="1" applyFont="1" applyBorder="1" applyAlignment="1">
      <alignment wrapText="1"/>
    </xf>
    <xf numFmtId="168" fontId="10" fillId="0" borderId="18" xfId="0" applyNumberFormat="1" applyFont="1" applyBorder="1" applyAlignment="1">
      <alignment wrapText="1"/>
    </xf>
    <xf numFmtId="168" fontId="10" fillId="0" borderId="19" xfId="0" applyNumberFormat="1" applyFont="1" applyBorder="1" applyAlignment="1">
      <alignment wrapText="1"/>
    </xf>
    <xf numFmtId="168" fontId="10" fillId="0" borderId="19" xfId="0" applyNumberFormat="1" applyFont="1" applyBorder="1" applyAlignment="1">
      <alignment shrinkToFit="1"/>
    </xf>
    <xf numFmtId="0" fontId="11" fillId="0" borderId="4" xfId="0" applyFont="1" applyBorder="1" applyAlignment="1">
      <alignment wrapText="1"/>
    </xf>
    <xf numFmtId="168" fontId="11" fillId="0" borderId="18" xfId="0" applyNumberFormat="1" applyFont="1" applyBorder="1" applyAlignment="1">
      <alignment wrapText="1"/>
    </xf>
    <xf numFmtId="168" fontId="11" fillId="0" borderId="19" xfId="0" applyNumberFormat="1" applyFont="1" applyBorder="1" applyAlignment="1">
      <alignment wrapText="1"/>
    </xf>
    <xf numFmtId="168" fontId="11" fillId="0" borderId="19" xfId="0" applyNumberFormat="1" applyFont="1" applyBorder="1" applyAlignment="1">
      <alignment shrinkToFit="1"/>
    </xf>
    <xf numFmtId="0" fontId="10" fillId="0" borderId="8" xfId="0" applyFont="1" applyBorder="1"/>
    <xf numFmtId="168" fontId="10" fillId="0" borderId="20" xfId="0" applyNumberFormat="1" applyFont="1" applyBorder="1"/>
    <xf numFmtId="168" fontId="10" fillId="0" borderId="21" xfId="0" applyNumberFormat="1" applyFont="1" applyBorder="1"/>
    <xf numFmtId="168" fontId="10" fillId="0" borderId="21" xfId="0" applyNumberFormat="1" applyFont="1" applyBorder="1" applyAlignment="1">
      <alignment shrinkToFit="1"/>
    </xf>
    <xf numFmtId="0" fontId="0" fillId="0" borderId="4" xfId="0" applyBorder="1"/>
    <xf numFmtId="0" fontId="10" fillId="0" borderId="22" xfId="0" applyFont="1" applyBorder="1"/>
    <xf numFmtId="168" fontId="10" fillId="0" borderId="16" xfId="0" applyNumberFormat="1" applyFont="1" applyBorder="1"/>
    <xf numFmtId="168" fontId="10" fillId="0" borderId="17" xfId="0" applyNumberFormat="1" applyFont="1" applyBorder="1"/>
    <xf numFmtId="168" fontId="10" fillId="0" borderId="17" xfId="0" applyNumberFormat="1" applyFont="1" applyBorder="1" applyAlignment="1">
      <alignment shrinkToFit="1"/>
    </xf>
    <xf numFmtId="0" fontId="10" fillId="0" borderId="10" xfId="0" applyFont="1" applyBorder="1"/>
    <xf numFmtId="168" fontId="10" fillId="0" borderId="24" xfId="0" applyNumberFormat="1" applyFont="1" applyBorder="1"/>
    <xf numFmtId="168" fontId="10" fillId="0" borderId="25" xfId="0" applyNumberFormat="1" applyFont="1" applyBorder="1"/>
    <xf numFmtId="167" fontId="0" fillId="0" borderId="4" xfId="0" applyNumberFormat="1" applyBorder="1"/>
    <xf numFmtId="167" fontId="0" fillId="0" borderId="0" xfId="0" applyNumberFormat="1"/>
    <xf numFmtId="168" fontId="10" fillId="0" borderId="25" xfId="0" applyNumberFormat="1" applyFont="1" applyBorder="1" applyAlignment="1">
      <alignment shrinkToFit="1"/>
    </xf>
    <xf numFmtId="0" fontId="2" fillId="3" borderId="26" xfId="0" applyFont="1" applyFill="1" applyBorder="1" applyAlignment="1">
      <alignment horizontal="left" indent="1"/>
    </xf>
    <xf numFmtId="165" fontId="2" fillId="3" borderId="27" xfId="0" applyNumberFormat="1" applyFont="1" applyFill="1" applyBorder="1" applyAlignment="1">
      <alignment horizontal="right"/>
    </xf>
    <xf numFmtId="165" fontId="2" fillId="3" borderId="28" xfId="0" applyNumberFormat="1" applyFont="1" applyFill="1" applyBorder="1" applyAlignment="1">
      <alignment horizontal="right"/>
    </xf>
    <xf numFmtId="165" fontId="2" fillId="3" borderId="29" xfId="0" applyNumberFormat="1" applyFont="1" applyFill="1" applyBorder="1" applyAlignment="1">
      <alignment horizontal="right"/>
    </xf>
    <xf numFmtId="165" fontId="3" fillId="0" borderId="4" xfId="0" applyNumberFormat="1" applyFont="1" applyBorder="1" applyAlignment="1">
      <alignment horizontal="right"/>
    </xf>
    <xf numFmtId="165" fontId="3" fillId="0" borderId="12" xfId="0" applyNumberFormat="1" applyFont="1" applyBorder="1" applyAlignment="1">
      <alignment horizontal="right"/>
    </xf>
    <xf numFmtId="165" fontId="3" fillId="0" borderId="30" xfId="0" applyNumberFormat="1" applyFont="1" applyBorder="1" applyAlignment="1">
      <alignment horizontal="center" vertical="center"/>
    </xf>
    <xf numFmtId="165" fontId="2" fillId="0" borderId="10" xfId="0" applyNumberFormat="1" applyFont="1" applyBorder="1" applyAlignment="1">
      <alignment horizontal="center" vertical="center"/>
    </xf>
    <xf numFmtId="165" fontId="2" fillId="0" borderId="31" xfId="0" applyNumberFormat="1" applyFont="1" applyBorder="1" applyAlignment="1">
      <alignment horizontal="center" vertical="center"/>
    </xf>
    <xf numFmtId="165" fontId="2" fillId="0" borderId="32" xfId="0" applyNumberFormat="1" applyFont="1" applyBorder="1" applyAlignment="1">
      <alignment horizontal="center" vertical="center"/>
    </xf>
    <xf numFmtId="165" fontId="2" fillId="0" borderId="9" xfId="0" applyNumberFormat="1" applyFont="1" applyBorder="1" applyAlignment="1">
      <alignment horizontal="center" vertical="center"/>
    </xf>
    <xf numFmtId="164" fontId="2" fillId="0" borderId="33" xfId="0" applyNumberFormat="1" applyFont="1" applyBorder="1" applyAlignment="1">
      <alignment horizontal="left" vertical="top" wrapText="1"/>
    </xf>
    <xf numFmtId="165" fontId="2" fillId="0" borderId="33" xfId="0" applyNumberFormat="1" applyFont="1" applyBorder="1" applyAlignment="1">
      <alignment horizontal="center" vertical="top" wrapText="1"/>
    </xf>
    <xf numFmtId="164" fontId="2" fillId="0" borderId="33" xfId="0" applyNumberFormat="1" applyFont="1" applyBorder="1" applyAlignment="1">
      <alignment horizontal="center" vertical="top" wrapText="1"/>
    </xf>
    <xf numFmtId="49" fontId="2" fillId="0" borderId="33" xfId="0" applyNumberFormat="1" applyFont="1" applyBorder="1" applyAlignment="1">
      <alignment horizontal="center" vertical="top" wrapText="1"/>
    </xf>
    <xf numFmtId="49" fontId="2" fillId="0" borderId="34" xfId="0" applyNumberFormat="1" applyFont="1" applyBorder="1" applyAlignment="1">
      <alignment horizontal="center" vertical="top" wrapText="1"/>
    </xf>
    <xf numFmtId="164" fontId="2" fillId="0" borderId="3" xfId="0" applyNumberFormat="1" applyFont="1" applyBorder="1" applyAlignment="1">
      <alignment horizontal="center" vertical="top" wrapText="1"/>
    </xf>
    <xf numFmtId="164" fontId="2" fillId="0" borderId="4" xfId="0" applyNumberFormat="1" applyFont="1" applyBorder="1" applyAlignment="1">
      <alignment horizontal="center" vertical="top" wrapText="1"/>
    </xf>
    <xf numFmtId="0" fontId="2" fillId="0" borderId="35" xfId="0" applyFont="1" applyBorder="1" applyAlignment="1">
      <alignment horizontal="left"/>
    </xf>
    <xf numFmtId="165" fontId="2" fillId="0" borderId="23" xfId="0" applyNumberFormat="1" applyFont="1" applyBorder="1" applyAlignment="1">
      <alignment horizontal="right"/>
    </xf>
    <xf numFmtId="168" fontId="2" fillId="0" borderId="22" xfId="1" applyNumberFormat="1" applyFont="1" applyFill="1" applyBorder="1" applyAlignment="1" applyProtection="1">
      <alignment horizontal="right"/>
    </xf>
    <xf numFmtId="168" fontId="2" fillId="0" borderId="23" xfId="1" applyNumberFormat="1" applyFont="1" applyFill="1" applyBorder="1" applyAlignment="1" applyProtection="1">
      <alignment horizontal="right"/>
    </xf>
    <xf numFmtId="0" fontId="2" fillId="0" borderId="33" xfId="0" applyFont="1" applyBorder="1" applyAlignment="1">
      <alignment horizontal="left" indent="1"/>
    </xf>
    <xf numFmtId="168" fontId="11" fillId="0" borderId="3" xfId="0" applyNumberFormat="1" applyFont="1" applyBorder="1" applyAlignment="1">
      <alignment wrapText="1"/>
    </xf>
    <xf numFmtId="168" fontId="11" fillId="0" borderId="3" xfId="0" applyNumberFormat="1" applyFont="1" applyBorder="1" applyAlignment="1">
      <alignment shrinkToFit="1"/>
    </xf>
    <xf numFmtId="0" fontId="2" fillId="0" borderId="3" xfId="0" applyFont="1" applyBorder="1" applyAlignment="1">
      <alignment horizontal="left" indent="1"/>
    </xf>
    <xf numFmtId="0" fontId="0" fillId="0" borderId="11" xfId="0" applyBorder="1"/>
    <xf numFmtId="169" fontId="11" fillId="0" borderId="3" xfId="0" applyNumberFormat="1" applyFont="1" applyBorder="1" applyAlignment="1">
      <alignment wrapText="1"/>
    </xf>
    <xf numFmtId="169" fontId="11" fillId="0" borderId="18" xfId="0" applyNumberFormat="1" applyFont="1" applyBorder="1" applyAlignment="1">
      <alignment wrapText="1"/>
    </xf>
    <xf numFmtId="169" fontId="11" fillId="0" borderId="19" xfId="0" applyNumberFormat="1" applyFont="1" applyBorder="1" applyAlignment="1">
      <alignment wrapText="1"/>
    </xf>
    <xf numFmtId="169" fontId="10" fillId="0" borderId="7" xfId="0" applyNumberFormat="1" applyFont="1" applyBorder="1"/>
    <xf numFmtId="169" fontId="10" fillId="0" borderId="20" xfId="0" applyNumberFormat="1" applyFont="1" applyBorder="1"/>
    <xf numFmtId="169" fontId="10" fillId="0" borderId="21" xfId="0" applyNumberFormat="1" applyFont="1" applyBorder="1"/>
    <xf numFmtId="169" fontId="10" fillId="0" borderId="3" xfId="0" applyNumberFormat="1" applyFont="1" applyBorder="1" applyAlignment="1">
      <alignment wrapText="1"/>
    </xf>
    <xf numFmtId="169" fontId="10" fillId="0" borderId="18" xfId="0" applyNumberFormat="1" applyFont="1" applyBorder="1" applyAlignment="1">
      <alignment wrapText="1"/>
    </xf>
    <xf numFmtId="169" fontId="10" fillId="0" borderId="19" xfId="0" applyNumberFormat="1" applyFont="1" applyBorder="1" applyAlignment="1">
      <alignment wrapText="1"/>
    </xf>
    <xf numFmtId="169" fontId="10" fillId="0" borderId="23" xfId="0" applyNumberFormat="1" applyFont="1" applyBorder="1"/>
    <xf numFmtId="169" fontId="10" fillId="0" borderId="16" xfId="0" applyNumberFormat="1" applyFont="1" applyBorder="1"/>
    <xf numFmtId="169" fontId="10" fillId="0" borderId="17" xfId="0" applyNumberFormat="1" applyFont="1" applyBorder="1"/>
    <xf numFmtId="169" fontId="10" fillId="0" borderId="9" xfId="0" applyNumberFormat="1" applyFont="1" applyBorder="1"/>
    <xf numFmtId="169" fontId="10" fillId="0" borderId="24" xfId="0" applyNumberFormat="1" applyFont="1" applyBorder="1"/>
    <xf numFmtId="169" fontId="10" fillId="0" borderId="25" xfId="0" applyNumberFormat="1" applyFont="1" applyBorder="1"/>
    <xf numFmtId="169" fontId="2" fillId="0" borderId="1" xfId="0" applyNumberFormat="1" applyFont="1" applyBorder="1" applyAlignment="1">
      <alignment horizontal="center" vertical="top" wrapText="1"/>
    </xf>
    <xf numFmtId="169" fontId="2" fillId="0" borderId="2" xfId="0" applyNumberFormat="1" applyFont="1" applyBorder="1" applyAlignment="1">
      <alignment horizontal="center" vertical="top" wrapText="1"/>
    </xf>
    <xf numFmtId="169" fontId="2" fillId="0" borderId="3" xfId="0" applyNumberFormat="1" applyFont="1" applyBorder="1" applyAlignment="1">
      <alignment horizontal="center" vertical="top" wrapText="1"/>
    </xf>
    <xf numFmtId="169" fontId="2" fillId="0" borderId="4" xfId="0" applyNumberFormat="1" applyFont="1" applyBorder="1" applyAlignment="1">
      <alignment horizontal="center" vertical="top" wrapText="1"/>
    </xf>
    <xf numFmtId="169" fontId="2" fillId="0" borderId="5" xfId="0" applyNumberFormat="1" applyFont="1" applyBorder="1" applyAlignment="1">
      <alignment horizontal="right"/>
    </xf>
    <xf numFmtId="169" fontId="2" fillId="0" borderId="6" xfId="0" applyNumberFormat="1" applyFont="1" applyBorder="1" applyAlignment="1">
      <alignment horizontal="right"/>
    </xf>
    <xf numFmtId="169" fontId="2" fillId="0" borderId="7" xfId="0" applyNumberFormat="1" applyFont="1" applyBorder="1" applyAlignment="1">
      <alignment horizontal="right"/>
    </xf>
    <xf numFmtId="169" fontId="2" fillId="0" borderId="8" xfId="0" applyNumberFormat="1" applyFont="1" applyBorder="1" applyAlignment="1">
      <alignment horizontal="right"/>
    </xf>
    <xf numFmtId="169" fontId="2" fillId="0" borderId="3" xfId="0" applyNumberFormat="1" applyFont="1" applyBorder="1" applyAlignment="1">
      <alignment horizontal="right"/>
    </xf>
    <xf numFmtId="169" fontId="3" fillId="0" borderId="3" xfId="0" applyNumberFormat="1" applyFont="1" applyBorder="1" applyAlignment="1" applyProtection="1">
      <alignment horizontal="right"/>
      <protection locked="0"/>
    </xf>
    <xf numFmtId="169" fontId="2" fillId="0" borderId="4" xfId="0" applyNumberFormat="1" applyFont="1" applyBorder="1" applyAlignment="1">
      <alignment horizontal="right"/>
    </xf>
    <xf numFmtId="169" fontId="2" fillId="0" borderId="35" xfId="0" applyNumberFormat="1" applyFont="1" applyBorder="1" applyAlignment="1">
      <alignment horizontal="right"/>
    </xf>
    <xf numFmtId="169" fontId="2" fillId="0" borderId="23" xfId="0" applyNumberFormat="1" applyFont="1" applyBorder="1" applyAlignment="1">
      <alignment horizontal="right"/>
    </xf>
    <xf numFmtId="169" fontId="11" fillId="0" borderId="33" xfId="0" applyNumberFormat="1" applyFont="1" applyBorder="1" applyAlignment="1">
      <alignment wrapText="1"/>
    </xf>
    <xf numFmtId="169" fontId="12" fillId="0" borderId="3" xfId="0" applyNumberFormat="1" applyFont="1" applyBorder="1" applyAlignment="1">
      <alignment wrapText="1"/>
    </xf>
    <xf numFmtId="169" fontId="2" fillId="0" borderId="9" xfId="0" applyNumberFormat="1" applyFont="1" applyBorder="1" applyAlignment="1">
      <alignment horizontal="right"/>
    </xf>
    <xf numFmtId="169" fontId="2" fillId="0" borderId="10" xfId="0" applyNumberFormat="1" applyFont="1" applyBorder="1" applyAlignment="1">
      <alignment horizontal="right"/>
    </xf>
    <xf numFmtId="169" fontId="3" fillId="2" borderId="3" xfId="0" applyNumberFormat="1" applyFont="1" applyFill="1" applyBorder="1" applyAlignment="1" applyProtection="1">
      <alignment horizontal="right"/>
      <protection locked="0"/>
    </xf>
    <xf numFmtId="169" fontId="3" fillId="0" borderId="3" xfId="0" applyNumberFormat="1" applyFont="1" applyBorder="1" applyAlignment="1">
      <alignment horizontal="right"/>
    </xf>
    <xf numFmtId="169" fontId="3" fillId="2" borderId="4" xfId="0" applyNumberFormat="1" applyFont="1" applyFill="1" applyBorder="1" applyAlignment="1" applyProtection="1">
      <alignment horizontal="right"/>
      <protection locked="0"/>
    </xf>
    <xf numFmtId="169" fontId="2" fillId="0" borderId="2" xfId="0" applyNumberFormat="1" applyFont="1" applyBorder="1"/>
    <xf numFmtId="169" fontId="2" fillId="0" borderId="1" xfId="0" applyNumberFormat="1" applyFont="1" applyBorder="1"/>
    <xf numFmtId="169" fontId="2" fillId="0" borderId="10" xfId="0" applyNumberFormat="1" applyFont="1" applyBorder="1"/>
    <xf numFmtId="169" fontId="2" fillId="0" borderId="9" xfId="0" applyNumberFormat="1" applyFont="1" applyBorder="1"/>
    <xf numFmtId="165" fontId="2" fillId="0" borderId="10" xfId="0" applyNumberFormat="1" applyFont="1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top" wrapText="1"/>
    </xf>
    <xf numFmtId="0" fontId="9" fillId="0" borderId="15" xfId="0" applyFont="1" applyBorder="1" applyAlignment="1">
      <alignment horizontal="center" vertical="top" wrapText="1"/>
    </xf>
    <xf numFmtId="0" fontId="6" fillId="0" borderId="0" xfId="0" applyFont="1" applyAlignment="1">
      <alignment horizontal="right" wrapText="1"/>
    </xf>
    <xf numFmtId="0" fontId="7" fillId="0" borderId="0" xfId="0" applyFont="1" applyAlignment="1">
      <alignment wrapText="1"/>
    </xf>
    <xf numFmtId="0" fontId="8" fillId="0" borderId="0" xfId="0" applyFont="1" applyAlignment="1">
      <alignment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28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Relationship Id="rId27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127"/>
  <sheetViews>
    <sheetView showGridLines="0" tabSelected="1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37" t="s">
        <v>0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7"/>
      <c r="U1" s="137"/>
      <c r="V1" s="31"/>
      <c r="W1" s="31"/>
    </row>
    <row r="2" spans="1:23" ht="18" x14ac:dyDescent="0.4">
      <c r="A2" s="138" t="s">
        <v>1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32"/>
      <c r="W2" s="32"/>
    </row>
    <row r="3" spans="1:23" ht="18" customHeight="1" x14ac:dyDescent="0.4">
      <c r="A3" s="138" t="s">
        <v>2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32"/>
      <c r="W3" s="32"/>
    </row>
    <row r="4" spans="1:23" ht="18" customHeight="1" x14ac:dyDescent="0.4">
      <c r="A4" s="138" t="s">
        <v>3</v>
      </c>
      <c r="B4" s="138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32"/>
      <c r="W4" s="32"/>
    </row>
    <row r="5" spans="1:23" ht="15" customHeight="1" x14ac:dyDescent="0.3">
      <c r="A5" s="139" t="s">
        <v>4</v>
      </c>
      <c r="B5" s="139"/>
      <c r="C5" s="139"/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39"/>
      <c r="U5" s="139"/>
      <c r="V5" s="33"/>
      <c r="W5" s="33"/>
    </row>
    <row r="6" spans="1:23" ht="12.75" customHeight="1" x14ac:dyDescent="0.3">
      <c r="A6" s="34" t="s">
        <v>92</v>
      </c>
      <c r="B6" s="34" t="s">
        <v>92</v>
      </c>
      <c r="C6" s="34" t="s">
        <v>1</v>
      </c>
      <c r="D6" s="34" t="s">
        <v>1</v>
      </c>
      <c r="E6" s="35" t="s">
        <v>1</v>
      </c>
      <c r="F6" s="135" t="s">
        <v>5</v>
      </c>
      <c r="G6" s="136"/>
      <c r="H6" s="135" t="s">
        <v>6</v>
      </c>
      <c r="I6" s="136"/>
      <c r="J6" s="135" t="s">
        <v>7</v>
      </c>
      <c r="K6" s="136"/>
      <c r="L6" s="135" t="s">
        <v>8</v>
      </c>
      <c r="M6" s="136"/>
      <c r="N6" s="135" t="s">
        <v>9</v>
      </c>
      <c r="O6" s="136"/>
      <c r="P6" s="135" t="s">
        <v>10</v>
      </c>
      <c r="Q6" s="136"/>
      <c r="R6" s="135" t="s">
        <v>11</v>
      </c>
      <c r="S6" s="136"/>
      <c r="T6" s="135" t="s">
        <v>12</v>
      </c>
      <c r="U6" s="136"/>
      <c r="V6" s="135" t="s">
        <v>13</v>
      </c>
      <c r="W6" s="136"/>
    </row>
    <row r="7" spans="1:23" ht="65" x14ac:dyDescent="0.3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3" customHeight="1" x14ac:dyDescent="0.3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3" customHeight="1" x14ac:dyDescent="0.3">
      <c r="A9" s="47" t="s">
        <v>35</v>
      </c>
      <c r="B9" s="93"/>
      <c r="C9" s="93"/>
      <c r="D9" s="93"/>
      <c r="E9" s="93">
        <f>$B9       +$C9       +$D9</f>
        <v>0</v>
      </c>
      <c r="F9" s="94">
        <v>0</v>
      </c>
      <c r="G9" s="95">
        <v>0</v>
      </c>
      <c r="H9" s="94"/>
      <c r="I9" s="95"/>
      <c r="J9" s="94"/>
      <c r="K9" s="95"/>
      <c r="L9" s="94"/>
      <c r="M9" s="95"/>
      <c r="N9" s="94"/>
      <c r="O9" s="95"/>
      <c r="P9" s="94">
        <f>$H9       +$J9       +$L9       +$N9</f>
        <v>0</v>
      </c>
      <c r="Q9" s="95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4" t="s">
        <v>36</v>
      </c>
      <c r="W9" s="95" t="s">
        <v>36</v>
      </c>
    </row>
    <row r="10" spans="1:23" ht="13" customHeight="1" x14ac:dyDescent="0.3">
      <c r="A10" s="47" t="s">
        <v>37</v>
      </c>
      <c r="B10" s="93">
        <v>47900000</v>
      </c>
      <c r="C10" s="93"/>
      <c r="D10" s="93"/>
      <c r="E10" s="93">
        <f t="shared" ref="E10:E16" si="0">$B10      +$C10      +$D10</f>
        <v>47900000</v>
      </c>
      <c r="F10" s="94">
        <v>47900000</v>
      </c>
      <c r="G10" s="95">
        <v>47900000</v>
      </c>
      <c r="H10" s="94">
        <v>8870000</v>
      </c>
      <c r="I10" s="95">
        <v>549854</v>
      </c>
      <c r="J10" s="94">
        <v>4779000</v>
      </c>
      <c r="K10" s="95">
        <v>7294967</v>
      </c>
      <c r="L10" s="94"/>
      <c r="M10" s="95"/>
      <c r="N10" s="94"/>
      <c r="O10" s="95"/>
      <c r="P10" s="94">
        <f t="shared" ref="P10:P16" si="1">$H10      +$J10      +$L10      +$N10</f>
        <v>13649000</v>
      </c>
      <c r="Q10" s="95">
        <f t="shared" ref="Q10:Q16" si="2">$I10      +$K10      +$M10      +$O10</f>
        <v>7844821</v>
      </c>
      <c r="R10" s="48">
        <f t="shared" ref="R10:R16" si="3">IF(($H10      =0),0,((($J10      -$H10      )/$H10      )*100))</f>
        <v>-46.121758737316796</v>
      </c>
      <c r="S10" s="49">
        <f t="shared" ref="S10:S16" si="4">IF(($I10      =0),0,((($K10      -$I10      )/$I10      )*100))</f>
        <v>1226.7098175151948</v>
      </c>
      <c r="T10" s="48">
        <f t="shared" ref="T10:T15" si="5">IF(($E10      =0),0,(($P10      /$E10      )*100))</f>
        <v>28.494780793319414</v>
      </c>
      <c r="U10" s="50">
        <f t="shared" ref="U10:U15" si="6">IF(($E10      =0),0,(($Q10      /$E10      )*100))</f>
        <v>16.377496868475991</v>
      </c>
      <c r="V10" s="94" t="s">
        <v>36</v>
      </c>
      <c r="W10" s="95" t="s">
        <v>36</v>
      </c>
    </row>
    <row r="11" spans="1:23" ht="13" customHeight="1" x14ac:dyDescent="0.3">
      <c r="A11" s="47" t="s">
        <v>38</v>
      </c>
      <c r="B11" s="93">
        <v>42265000</v>
      </c>
      <c r="C11" s="93"/>
      <c r="D11" s="93"/>
      <c r="E11" s="93">
        <f t="shared" si="0"/>
        <v>42265000</v>
      </c>
      <c r="F11" s="94">
        <v>42265000</v>
      </c>
      <c r="G11" s="95">
        <v>24700000</v>
      </c>
      <c r="H11" s="94">
        <v>9639000</v>
      </c>
      <c r="I11" s="95">
        <v>3399140</v>
      </c>
      <c r="J11" s="94">
        <v>8574000</v>
      </c>
      <c r="K11" s="95">
        <v>19973281</v>
      </c>
      <c r="L11" s="94"/>
      <c r="M11" s="95"/>
      <c r="N11" s="94"/>
      <c r="O11" s="95"/>
      <c r="P11" s="94">
        <f t="shared" si="1"/>
        <v>18213000</v>
      </c>
      <c r="Q11" s="95">
        <f t="shared" si="2"/>
        <v>23372421</v>
      </c>
      <c r="R11" s="48">
        <f t="shared" si="3"/>
        <v>-11.048863990040461</v>
      </c>
      <c r="S11" s="49">
        <f t="shared" si="4"/>
        <v>487.59806892331585</v>
      </c>
      <c r="T11" s="48">
        <f t="shared" si="5"/>
        <v>43.092393233171656</v>
      </c>
      <c r="U11" s="50">
        <f t="shared" si="6"/>
        <v>55.29970661303679</v>
      </c>
      <c r="V11" s="94" t="s">
        <v>36</v>
      </c>
      <c r="W11" s="95" t="s">
        <v>36</v>
      </c>
    </row>
    <row r="12" spans="1:23" ht="13" customHeight="1" x14ac:dyDescent="0.3">
      <c r="A12" s="47" t="s">
        <v>39</v>
      </c>
      <c r="B12" s="93"/>
      <c r="C12" s="93"/>
      <c r="D12" s="93"/>
      <c r="E12" s="93">
        <f t="shared" si="0"/>
        <v>0</v>
      </c>
      <c r="F12" s="94" t="s">
        <v>36</v>
      </c>
      <c r="G12" s="95" t="s">
        <v>36</v>
      </c>
      <c r="H12" s="94"/>
      <c r="I12" s="95"/>
      <c r="J12" s="94"/>
      <c r="K12" s="95"/>
      <c r="L12" s="94"/>
      <c r="M12" s="95"/>
      <c r="N12" s="94"/>
      <c r="O12" s="95"/>
      <c r="P12" s="94">
        <f t="shared" si="1"/>
        <v>0</v>
      </c>
      <c r="Q12" s="95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4" t="s">
        <v>36</v>
      </c>
      <c r="W12" s="95" t="s">
        <v>36</v>
      </c>
    </row>
    <row r="13" spans="1:23" ht="13" customHeight="1" x14ac:dyDescent="0.3">
      <c r="A13" s="47" t="s">
        <v>40</v>
      </c>
      <c r="B13" s="93">
        <v>40659000</v>
      </c>
      <c r="C13" s="93"/>
      <c r="D13" s="93"/>
      <c r="E13" s="93">
        <f t="shared" si="0"/>
        <v>40659000</v>
      </c>
      <c r="F13" s="94">
        <v>40659000</v>
      </c>
      <c r="G13" s="95">
        <v>26000000</v>
      </c>
      <c r="H13" s="94">
        <v>2147000</v>
      </c>
      <c r="I13" s="95"/>
      <c r="J13" s="94">
        <v>11277000</v>
      </c>
      <c r="K13" s="95">
        <v>-8852766</v>
      </c>
      <c r="L13" s="94"/>
      <c r="M13" s="95"/>
      <c r="N13" s="94"/>
      <c r="O13" s="95"/>
      <c r="P13" s="94">
        <f t="shared" si="1"/>
        <v>13424000</v>
      </c>
      <c r="Q13" s="95">
        <f t="shared" si="2"/>
        <v>-8852766</v>
      </c>
      <c r="R13" s="48">
        <f t="shared" si="3"/>
        <v>425.2445272473218</v>
      </c>
      <c r="S13" s="49">
        <f t="shared" si="4"/>
        <v>0</v>
      </c>
      <c r="T13" s="48">
        <f t="shared" si="5"/>
        <v>33.016060404830419</v>
      </c>
      <c r="U13" s="50">
        <f t="shared" si="6"/>
        <v>-21.773201505201801</v>
      </c>
      <c r="V13" s="94" t="s">
        <v>36</v>
      </c>
      <c r="W13" s="95" t="s">
        <v>36</v>
      </c>
    </row>
    <row r="14" spans="1:23" ht="13" customHeight="1" x14ac:dyDescent="0.3">
      <c r="A14" s="47" t="s">
        <v>41</v>
      </c>
      <c r="B14" s="93"/>
      <c r="C14" s="93"/>
      <c r="D14" s="93"/>
      <c r="E14" s="93">
        <f t="shared" si="0"/>
        <v>0</v>
      </c>
      <c r="F14" s="94">
        <v>0</v>
      </c>
      <c r="G14" s="95">
        <v>0</v>
      </c>
      <c r="H14" s="94"/>
      <c r="I14" s="95"/>
      <c r="J14" s="94"/>
      <c r="K14" s="95"/>
      <c r="L14" s="94"/>
      <c r="M14" s="95"/>
      <c r="N14" s="94"/>
      <c r="O14" s="95"/>
      <c r="P14" s="94">
        <f t="shared" si="1"/>
        <v>0</v>
      </c>
      <c r="Q14" s="95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4" t="s">
        <v>36</v>
      </c>
      <c r="W14" s="95" t="s">
        <v>36</v>
      </c>
    </row>
    <row r="15" spans="1:23" ht="13" customHeight="1" x14ac:dyDescent="0.3">
      <c r="A15" s="47" t="s">
        <v>42</v>
      </c>
      <c r="B15" s="93"/>
      <c r="C15" s="93"/>
      <c r="D15" s="93"/>
      <c r="E15" s="93">
        <f t="shared" si="0"/>
        <v>0</v>
      </c>
      <c r="F15" s="94" t="s">
        <v>36</v>
      </c>
      <c r="G15" s="95" t="s">
        <v>36</v>
      </c>
      <c r="H15" s="94"/>
      <c r="I15" s="95"/>
      <c r="J15" s="94"/>
      <c r="K15" s="95"/>
      <c r="L15" s="94"/>
      <c r="M15" s="95"/>
      <c r="N15" s="94"/>
      <c r="O15" s="95"/>
      <c r="P15" s="94">
        <f t="shared" si="1"/>
        <v>0</v>
      </c>
      <c r="Q15" s="95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4" t="s">
        <v>36</v>
      </c>
      <c r="W15" s="95" t="s">
        <v>36</v>
      </c>
    </row>
    <row r="16" spans="1:23" ht="13" customHeight="1" x14ac:dyDescent="0.3">
      <c r="A16" s="51" t="s">
        <v>43</v>
      </c>
      <c r="B16" s="96">
        <f>SUM(B9:B15)</f>
        <v>130824000</v>
      </c>
      <c r="C16" s="96">
        <f>SUM(C9:C15)</f>
        <v>0</v>
      </c>
      <c r="D16" s="96"/>
      <c r="E16" s="96">
        <f t="shared" si="0"/>
        <v>130824000</v>
      </c>
      <c r="F16" s="97">
        <f t="shared" ref="F16:O16" si="7">SUM(F9:F15)</f>
        <v>130824000</v>
      </c>
      <c r="G16" s="98">
        <f t="shared" si="7"/>
        <v>98600000</v>
      </c>
      <c r="H16" s="97">
        <f t="shared" si="7"/>
        <v>20656000</v>
      </c>
      <c r="I16" s="98">
        <f t="shared" si="7"/>
        <v>3948994</v>
      </c>
      <c r="J16" s="97">
        <f t="shared" si="7"/>
        <v>24630000</v>
      </c>
      <c r="K16" s="98">
        <f t="shared" si="7"/>
        <v>18415482</v>
      </c>
      <c r="L16" s="97">
        <f t="shared" si="7"/>
        <v>0</v>
      </c>
      <c r="M16" s="98">
        <f t="shared" si="7"/>
        <v>0</v>
      </c>
      <c r="N16" s="97">
        <f t="shared" si="7"/>
        <v>0</v>
      </c>
      <c r="O16" s="98">
        <f t="shared" si="7"/>
        <v>0</v>
      </c>
      <c r="P16" s="97">
        <f t="shared" si="1"/>
        <v>45286000</v>
      </c>
      <c r="Q16" s="98">
        <f t="shared" si="2"/>
        <v>22364476</v>
      </c>
      <c r="R16" s="52">
        <f t="shared" si="3"/>
        <v>19.238962044926414</v>
      </c>
      <c r="S16" s="53">
        <f t="shared" si="4"/>
        <v>366.3335016462421</v>
      </c>
      <c r="T16" s="52">
        <f>IF((SUM($E9:$E13))=0,0,(P16/(SUM($E9:$E13))*100))</f>
        <v>34.615972604415091</v>
      </c>
      <c r="U16" s="54">
        <f>IF((SUM($E9:$E13))=0,0,(Q16/(SUM($E9:$E13))*100))</f>
        <v>17.095086528465725</v>
      </c>
      <c r="V16" s="97" t="s">
        <v>36</v>
      </c>
      <c r="W16" s="98" t="s">
        <v>36</v>
      </c>
    </row>
    <row r="17" spans="1:23" ht="13" customHeight="1" x14ac:dyDescent="0.3">
      <c r="A17" s="40" t="s">
        <v>44</v>
      </c>
      <c r="B17" s="99" t="s">
        <v>1</v>
      </c>
      <c r="C17" s="99"/>
      <c r="D17" s="99"/>
      <c r="E17" s="99"/>
      <c r="F17" s="100"/>
      <c r="G17" s="101"/>
      <c r="H17" s="100"/>
      <c r="I17" s="101"/>
      <c r="J17" s="100"/>
      <c r="K17" s="101"/>
      <c r="L17" s="100"/>
      <c r="M17" s="101"/>
      <c r="N17" s="100"/>
      <c r="O17" s="101"/>
      <c r="P17" s="100"/>
      <c r="Q17" s="101"/>
      <c r="R17" s="44"/>
      <c r="S17" s="45"/>
      <c r="T17" s="44"/>
      <c r="U17" s="46"/>
      <c r="V17" s="100"/>
      <c r="W17" s="101"/>
    </row>
    <row r="18" spans="1:23" ht="13" customHeight="1" x14ac:dyDescent="0.3">
      <c r="A18" s="47" t="s">
        <v>45</v>
      </c>
      <c r="B18" s="93">
        <v>80989000</v>
      </c>
      <c r="C18" s="93">
        <v>-8252000</v>
      </c>
      <c r="D18" s="93"/>
      <c r="E18" s="93">
        <f t="shared" ref="E18:E25" si="8">$B18      +$C18      +$D18</f>
        <v>72737000</v>
      </c>
      <c r="F18" s="94">
        <v>80989000</v>
      </c>
      <c r="G18" s="95">
        <v>48594000</v>
      </c>
      <c r="H18" s="94">
        <v>9703000</v>
      </c>
      <c r="I18" s="95"/>
      <c r="J18" s="94">
        <v>40975000</v>
      </c>
      <c r="K18" s="95"/>
      <c r="L18" s="94"/>
      <c r="M18" s="95"/>
      <c r="N18" s="94"/>
      <c r="O18" s="95"/>
      <c r="P18" s="94">
        <f t="shared" ref="P18:P25" si="9">$H18      +$J18      +$L18      +$N18</f>
        <v>50678000</v>
      </c>
      <c r="Q18" s="95">
        <f t="shared" ref="Q18:Q25" si="10">$I18      +$K18      +$M18      +$O18</f>
        <v>0</v>
      </c>
      <c r="R18" s="48">
        <f t="shared" ref="R18:R25" si="11">IF(($H18      =0),0,((($J18      -$H18      )/$H18      )*100))</f>
        <v>322.29207461609815</v>
      </c>
      <c r="S18" s="49">
        <f t="shared" ref="S18:S25" si="12">IF(($I18      =0),0,((($K18      -$I18      )/$I18      )*100))</f>
        <v>0</v>
      </c>
      <c r="T18" s="48">
        <f t="shared" ref="T18:T24" si="13">IF(($E18      =0),0,(($P18      /$E18      )*100))</f>
        <v>69.672931245445923</v>
      </c>
      <c r="U18" s="50">
        <f t="shared" ref="U18:U24" si="14">IF(($E18      =0),0,(($Q18      /$E18      )*100))</f>
        <v>0</v>
      </c>
      <c r="V18" s="94" t="s">
        <v>36</v>
      </c>
      <c r="W18" s="95" t="s">
        <v>36</v>
      </c>
    </row>
    <row r="19" spans="1:23" ht="13" customHeight="1" x14ac:dyDescent="0.3">
      <c r="A19" s="47" t="s">
        <v>46</v>
      </c>
      <c r="B19" s="93"/>
      <c r="C19" s="93"/>
      <c r="D19" s="93"/>
      <c r="E19" s="93">
        <f t="shared" si="8"/>
        <v>0</v>
      </c>
      <c r="F19" s="94" t="s">
        <v>36</v>
      </c>
      <c r="G19" s="95" t="s">
        <v>36</v>
      </c>
      <c r="H19" s="94"/>
      <c r="I19" s="95"/>
      <c r="J19" s="94"/>
      <c r="K19" s="95"/>
      <c r="L19" s="94"/>
      <c r="M19" s="95"/>
      <c r="N19" s="94"/>
      <c r="O19" s="95"/>
      <c r="P19" s="94">
        <f t="shared" si="9"/>
        <v>0</v>
      </c>
      <c r="Q19" s="95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4" t="s">
        <v>36</v>
      </c>
      <c r="W19" s="95" t="s">
        <v>36</v>
      </c>
    </row>
    <row r="20" spans="1:23" ht="13" customHeight="1" x14ac:dyDescent="0.3">
      <c r="A20" s="47" t="s">
        <v>47</v>
      </c>
      <c r="B20" s="93">
        <v>10604000</v>
      </c>
      <c r="C20" s="93"/>
      <c r="D20" s="93"/>
      <c r="E20" s="93">
        <f t="shared" si="8"/>
        <v>10604000</v>
      </c>
      <c r="F20" s="94">
        <v>10604000</v>
      </c>
      <c r="G20" s="95">
        <v>0</v>
      </c>
      <c r="H20" s="94"/>
      <c r="I20" s="95"/>
      <c r="J20" s="94"/>
      <c r="K20" s="95"/>
      <c r="L20" s="94"/>
      <c r="M20" s="95"/>
      <c r="N20" s="94"/>
      <c r="O20" s="95"/>
      <c r="P20" s="94">
        <f t="shared" si="9"/>
        <v>0</v>
      </c>
      <c r="Q20" s="95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4" t="s">
        <v>36</v>
      </c>
      <c r="W20" s="95" t="s">
        <v>36</v>
      </c>
    </row>
    <row r="21" spans="1:23" ht="13" customHeight="1" x14ac:dyDescent="0.3">
      <c r="A21" s="47" t="s">
        <v>48</v>
      </c>
      <c r="B21" s="93"/>
      <c r="C21" s="93"/>
      <c r="D21" s="93"/>
      <c r="E21" s="93">
        <f t="shared" si="8"/>
        <v>0</v>
      </c>
      <c r="F21" s="94">
        <v>0</v>
      </c>
      <c r="G21" s="95">
        <v>0</v>
      </c>
      <c r="H21" s="94"/>
      <c r="I21" s="95"/>
      <c r="J21" s="94"/>
      <c r="K21" s="95"/>
      <c r="L21" s="94"/>
      <c r="M21" s="95"/>
      <c r="N21" s="94"/>
      <c r="O21" s="95"/>
      <c r="P21" s="94">
        <f t="shared" si="9"/>
        <v>0</v>
      </c>
      <c r="Q21" s="95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4" t="s">
        <v>36</v>
      </c>
      <c r="W21" s="95" t="s">
        <v>36</v>
      </c>
    </row>
    <row r="22" spans="1:23" ht="13" customHeight="1" x14ac:dyDescent="0.3">
      <c r="A22" s="47" t="s">
        <v>49</v>
      </c>
      <c r="B22" s="93">
        <v>111790000</v>
      </c>
      <c r="C22" s="93"/>
      <c r="D22" s="93"/>
      <c r="E22" s="93">
        <f t="shared" si="8"/>
        <v>111790000</v>
      </c>
      <c r="F22" s="94">
        <v>111790000</v>
      </c>
      <c r="G22" s="95">
        <v>38877000</v>
      </c>
      <c r="H22" s="94">
        <v>1868000</v>
      </c>
      <c r="I22" s="95">
        <v>449494</v>
      </c>
      <c r="J22" s="94">
        <v>18019000</v>
      </c>
      <c r="K22" s="95">
        <v>21534988</v>
      </c>
      <c r="L22" s="94"/>
      <c r="M22" s="95"/>
      <c r="N22" s="94"/>
      <c r="O22" s="95"/>
      <c r="P22" s="94">
        <f t="shared" si="9"/>
        <v>19887000</v>
      </c>
      <c r="Q22" s="95">
        <f t="shared" si="10"/>
        <v>21984482</v>
      </c>
      <c r="R22" s="48">
        <f t="shared" si="11"/>
        <v>864.61456102783723</v>
      </c>
      <c r="S22" s="49">
        <f t="shared" si="12"/>
        <v>4690.9400347946803</v>
      </c>
      <c r="T22" s="48">
        <f t="shared" si="13"/>
        <v>17.789605510331871</v>
      </c>
      <c r="U22" s="50">
        <f t="shared" si="14"/>
        <v>19.665875301905359</v>
      </c>
      <c r="V22" s="94" t="s">
        <v>36</v>
      </c>
      <c r="W22" s="95" t="s">
        <v>36</v>
      </c>
    </row>
    <row r="23" spans="1:23" ht="13" customHeight="1" x14ac:dyDescent="0.3">
      <c r="A23" s="47" t="s">
        <v>50</v>
      </c>
      <c r="B23" s="93"/>
      <c r="C23" s="93"/>
      <c r="D23" s="93"/>
      <c r="E23" s="93">
        <f t="shared" si="8"/>
        <v>0</v>
      </c>
      <c r="F23" s="94" t="s">
        <v>36</v>
      </c>
      <c r="G23" s="95" t="s">
        <v>36</v>
      </c>
      <c r="H23" s="94"/>
      <c r="I23" s="95"/>
      <c r="J23" s="94"/>
      <c r="K23" s="95"/>
      <c r="L23" s="94"/>
      <c r="M23" s="95"/>
      <c r="N23" s="94"/>
      <c r="O23" s="95"/>
      <c r="P23" s="94">
        <f t="shared" si="9"/>
        <v>0</v>
      </c>
      <c r="Q23" s="95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4" t="s">
        <v>36</v>
      </c>
      <c r="W23" s="95" t="s">
        <v>36</v>
      </c>
    </row>
    <row r="24" spans="1:23" ht="13" customHeight="1" x14ac:dyDescent="0.3">
      <c r="A24" s="47" t="s">
        <v>51</v>
      </c>
      <c r="B24" s="93"/>
      <c r="C24" s="93"/>
      <c r="D24" s="93"/>
      <c r="E24" s="93">
        <f t="shared" si="8"/>
        <v>0</v>
      </c>
      <c r="F24" s="94" t="s">
        <v>36</v>
      </c>
      <c r="G24" s="95" t="s">
        <v>36</v>
      </c>
      <c r="H24" s="94"/>
      <c r="I24" s="95"/>
      <c r="J24" s="94"/>
      <c r="K24" s="95"/>
      <c r="L24" s="94"/>
      <c r="M24" s="95"/>
      <c r="N24" s="94"/>
      <c r="O24" s="95"/>
      <c r="P24" s="94">
        <f t="shared" si="9"/>
        <v>0</v>
      </c>
      <c r="Q24" s="95">
        <f t="shared" si="10"/>
        <v>0</v>
      </c>
      <c r="R24" s="48">
        <f t="shared" si="11"/>
        <v>0</v>
      </c>
      <c r="S24" s="49">
        <f t="shared" si="12"/>
        <v>0</v>
      </c>
      <c r="T24" s="48">
        <f t="shared" si="13"/>
        <v>0</v>
      </c>
      <c r="U24" s="50">
        <f t="shared" si="14"/>
        <v>0</v>
      </c>
      <c r="V24" s="94" t="s">
        <v>36</v>
      </c>
      <c r="W24" s="95" t="s">
        <v>36</v>
      </c>
    </row>
    <row r="25" spans="1:23" ht="13" customHeight="1" x14ac:dyDescent="0.3">
      <c r="A25" s="51" t="s">
        <v>43</v>
      </c>
      <c r="B25" s="96">
        <f>SUM(B18:B24)</f>
        <v>203383000</v>
      </c>
      <c r="C25" s="96">
        <f>SUM(C18:C24)</f>
        <v>-8252000</v>
      </c>
      <c r="D25" s="96"/>
      <c r="E25" s="96">
        <f t="shared" si="8"/>
        <v>195131000</v>
      </c>
      <c r="F25" s="97">
        <f t="shared" ref="F25:O25" si="15">SUM(F18:F24)</f>
        <v>203383000</v>
      </c>
      <c r="G25" s="98">
        <f t="shared" si="15"/>
        <v>87471000</v>
      </c>
      <c r="H25" s="97">
        <f t="shared" si="15"/>
        <v>11571000</v>
      </c>
      <c r="I25" s="98">
        <f t="shared" si="15"/>
        <v>449494</v>
      </c>
      <c r="J25" s="97">
        <f t="shared" si="15"/>
        <v>58994000</v>
      </c>
      <c r="K25" s="98">
        <f t="shared" si="15"/>
        <v>21534988</v>
      </c>
      <c r="L25" s="97">
        <f t="shared" si="15"/>
        <v>0</v>
      </c>
      <c r="M25" s="98">
        <f t="shared" si="15"/>
        <v>0</v>
      </c>
      <c r="N25" s="97">
        <f t="shared" si="15"/>
        <v>0</v>
      </c>
      <c r="O25" s="98">
        <f t="shared" si="15"/>
        <v>0</v>
      </c>
      <c r="P25" s="97">
        <f t="shared" si="9"/>
        <v>70565000</v>
      </c>
      <c r="Q25" s="98">
        <f t="shared" si="10"/>
        <v>21984482</v>
      </c>
      <c r="R25" s="52">
        <f t="shared" si="11"/>
        <v>409.8435744533748</v>
      </c>
      <c r="S25" s="53">
        <f t="shared" si="12"/>
        <v>4690.9400347946803</v>
      </c>
      <c r="T25" s="52">
        <f>IF(($E25-$E20-$E24)   =0,0,($P25   /($E25-$E20-$E24)   )*100)</f>
        <v>38.241016219848582</v>
      </c>
      <c r="U25" s="54">
        <f>IF(($E25-$E20-$E24)   =0,0,($Q25   /($E25-$E20-$E24)   )*100)</f>
        <v>11.913964894026348</v>
      </c>
      <c r="V25" s="97" t="s">
        <v>36</v>
      </c>
      <c r="W25" s="98" t="s">
        <v>36</v>
      </c>
    </row>
    <row r="26" spans="1:23" ht="13" customHeight="1" x14ac:dyDescent="0.3">
      <c r="A26" s="40" t="s">
        <v>52</v>
      </c>
      <c r="B26" s="99" t="s">
        <v>1</v>
      </c>
      <c r="C26" s="99"/>
      <c r="D26" s="99"/>
      <c r="E26" s="99"/>
      <c r="F26" s="100"/>
      <c r="G26" s="101"/>
      <c r="H26" s="100"/>
      <c r="I26" s="101"/>
      <c r="J26" s="100"/>
      <c r="K26" s="101"/>
      <c r="L26" s="100"/>
      <c r="M26" s="101"/>
      <c r="N26" s="100"/>
      <c r="O26" s="101"/>
      <c r="P26" s="100"/>
      <c r="Q26" s="101"/>
      <c r="R26" s="44"/>
      <c r="S26" s="45"/>
      <c r="T26" s="44"/>
      <c r="U26" s="46"/>
      <c r="V26" s="100"/>
      <c r="W26" s="101"/>
    </row>
    <row r="27" spans="1:23" ht="13" customHeight="1" x14ac:dyDescent="0.3">
      <c r="A27" s="47" t="s">
        <v>53</v>
      </c>
      <c r="B27" s="93"/>
      <c r="C27" s="93"/>
      <c r="D27" s="93"/>
      <c r="E27" s="93">
        <f>$B27      +$C27      +$D27</f>
        <v>0</v>
      </c>
      <c r="F27" s="94" t="s">
        <v>36</v>
      </c>
      <c r="G27" s="95" t="s">
        <v>36</v>
      </c>
      <c r="H27" s="94"/>
      <c r="I27" s="95"/>
      <c r="J27" s="94"/>
      <c r="K27" s="95"/>
      <c r="L27" s="94"/>
      <c r="M27" s="95"/>
      <c r="N27" s="94"/>
      <c r="O27" s="95"/>
      <c r="P27" s="94">
        <f>$H27      +$J27      +$L27      +$N27</f>
        <v>0</v>
      </c>
      <c r="Q27" s="95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4" t="s">
        <v>36</v>
      </c>
      <c r="W27" s="95" t="s">
        <v>36</v>
      </c>
    </row>
    <row r="28" spans="1:23" ht="13" customHeight="1" x14ac:dyDescent="0.3">
      <c r="A28" s="47" t="s">
        <v>54</v>
      </c>
      <c r="B28" s="93"/>
      <c r="C28" s="93"/>
      <c r="D28" s="93"/>
      <c r="E28" s="93">
        <f>$B28      +$C28      +$D28</f>
        <v>0</v>
      </c>
      <c r="F28" s="94" t="s">
        <v>36</v>
      </c>
      <c r="G28" s="95" t="s">
        <v>36</v>
      </c>
      <c r="H28" s="94"/>
      <c r="I28" s="95"/>
      <c r="J28" s="94"/>
      <c r="K28" s="95"/>
      <c r="L28" s="94"/>
      <c r="M28" s="95"/>
      <c r="N28" s="94"/>
      <c r="O28" s="95"/>
      <c r="P28" s="94">
        <f>$H28      +$J28      +$L28      +$N28</f>
        <v>0</v>
      </c>
      <c r="Q28" s="95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4" t="s">
        <v>36</v>
      </c>
      <c r="W28" s="95" t="s">
        <v>36</v>
      </c>
    </row>
    <row r="29" spans="1:23" ht="13" customHeight="1" x14ac:dyDescent="0.3">
      <c r="A29" s="47" t="s">
        <v>55</v>
      </c>
      <c r="B29" s="93"/>
      <c r="C29" s="93"/>
      <c r="D29" s="93"/>
      <c r="E29" s="93">
        <f>$B29      +$C29      +$D29</f>
        <v>0</v>
      </c>
      <c r="F29" s="94">
        <v>0</v>
      </c>
      <c r="G29" s="95">
        <v>0</v>
      </c>
      <c r="H29" s="94"/>
      <c r="I29" s="95"/>
      <c r="J29" s="94"/>
      <c r="K29" s="95"/>
      <c r="L29" s="94"/>
      <c r="M29" s="95"/>
      <c r="N29" s="94"/>
      <c r="O29" s="95"/>
      <c r="P29" s="94">
        <f>$H29      +$J29      +$L29      +$N29</f>
        <v>0</v>
      </c>
      <c r="Q29" s="95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4" t="s">
        <v>36</v>
      </c>
      <c r="W29" s="95" t="s">
        <v>36</v>
      </c>
    </row>
    <row r="30" spans="1:23" ht="13" customHeight="1" x14ac:dyDescent="0.3">
      <c r="A30" s="47" t="s">
        <v>56</v>
      </c>
      <c r="B30" s="93">
        <v>7683000</v>
      </c>
      <c r="C30" s="93"/>
      <c r="D30" s="93"/>
      <c r="E30" s="93">
        <f>$B30      +$C30      +$D30</f>
        <v>7683000</v>
      </c>
      <c r="F30" s="94">
        <v>7683000</v>
      </c>
      <c r="G30" s="95">
        <v>5378000</v>
      </c>
      <c r="H30" s="94">
        <v>1004000</v>
      </c>
      <c r="I30" s="95">
        <v>218614</v>
      </c>
      <c r="J30" s="94">
        <v>2250000</v>
      </c>
      <c r="K30" s="95">
        <v>2373210</v>
      </c>
      <c r="L30" s="94"/>
      <c r="M30" s="95"/>
      <c r="N30" s="94"/>
      <c r="O30" s="95"/>
      <c r="P30" s="94">
        <f>$H30      +$J30      +$L30      +$N30</f>
        <v>3254000</v>
      </c>
      <c r="Q30" s="95">
        <f>$I30      +$K30      +$M30      +$O30</f>
        <v>2591824</v>
      </c>
      <c r="R30" s="48">
        <f>IF(($H30      =0),0,((($J30      -$H30      )/$H30      )*100))</f>
        <v>124.10358565737052</v>
      </c>
      <c r="S30" s="49">
        <f>IF(($I30      =0),0,((($K30      -$I30      )/$I30      )*100))</f>
        <v>985.57091494597785</v>
      </c>
      <c r="T30" s="48">
        <f>IF(($E30      =0),0,(($P30      /$E30      )*100))</f>
        <v>42.353247429389562</v>
      </c>
      <c r="U30" s="50">
        <f>IF(($E30      =0),0,(($Q30      /$E30      )*100))</f>
        <v>33.734530782246516</v>
      </c>
      <c r="V30" s="94" t="s">
        <v>36</v>
      </c>
      <c r="W30" s="95" t="s">
        <v>36</v>
      </c>
    </row>
    <row r="31" spans="1:23" ht="13" customHeight="1" x14ac:dyDescent="0.3">
      <c r="A31" s="51" t="s">
        <v>43</v>
      </c>
      <c r="B31" s="96">
        <f>SUM(B27:B30)</f>
        <v>7683000</v>
      </c>
      <c r="C31" s="96">
        <f>SUM(C27:C30)</f>
        <v>0</v>
      </c>
      <c r="D31" s="96"/>
      <c r="E31" s="96">
        <f>$B31      +$C31      +$D31</f>
        <v>7683000</v>
      </c>
      <c r="F31" s="97">
        <f t="shared" ref="F31:O31" si="16">SUM(F27:F30)</f>
        <v>7683000</v>
      </c>
      <c r="G31" s="98">
        <f t="shared" si="16"/>
        <v>5378000</v>
      </c>
      <c r="H31" s="97">
        <f t="shared" si="16"/>
        <v>1004000</v>
      </c>
      <c r="I31" s="98">
        <f t="shared" si="16"/>
        <v>218614</v>
      </c>
      <c r="J31" s="97">
        <f t="shared" si="16"/>
        <v>2250000</v>
      </c>
      <c r="K31" s="98">
        <f t="shared" si="16"/>
        <v>2373210</v>
      </c>
      <c r="L31" s="97">
        <f t="shared" si="16"/>
        <v>0</v>
      </c>
      <c r="M31" s="98">
        <f t="shared" si="16"/>
        <v>0</v>
      </c>
      <c r="N31" s="97">
        <f t="shared" si="16"/>
        <v>0</v>
      </c>
      <c r="O31" s="98">
        <f t="shared" si="16"/>
        <v>0</v>
      </c>
      <c r="P31" s="97">
        <f>$H31      +$J31      +$L31      +$N31</f>
        <v>3254000</v>
      </c>
      <c r="Q31" s="98">
        <f>$I31      +$K31      +$M31      +$O31</f>
        <v>2591824</v>
      </c>
      <c r="R31" s="52">
        <f>IF(($H31      =0),0,((($J31      -$H31      )/$H31      )*100))</f>
        <v>124.10358565737052</v>
      </c>
      <c r="S31" s="53">
        <f>IF(($I31      =0),0,((($K31      -$I31      )/$I31      )*100))</f>
        <v>985.57091494597785</v>
      </c>
      <c r="T31" s="52">
        <f>IF($E31   =0,0,($P31   /$E31   )*100)</f>
        <v>42.353247429389562</v>
      </c>
      <c r="U31" s="54">
        <f>IF($E31   =0,0,($Q31   /$E31   )*100)</f>
        <v>33.734530782246516</v>
      </c>
      <c r="V31" s="97" t="s">
        <v>36</v>
      </c>
      <c r="W31" s="98" t="s">
        <v>36</v>
      </c>
    </row>
    <row r="32" spans="1:23" ht="13" customHeight="1" x14ac:dyDescent="0.3">
      <c r="A32" s="40" t="s">
        <v>57</v>
      </c>
      <c r="B32" s="99" t="s">
        <v>1</v>
      </c>
      <c r="C32" s="99"/>
      <c r="D32" s="99"/>
      <c r="E32" s="99"/>
      <c r="F32" s="100"/>
      <c r="G32" s="101"/>
      <c r="H32" s="100"/>
      <c r="I32" s="101"/>
      <c r="J32" s="100"/>
      <c r="K32" s="101"/>
      <c r="L32" s="100"/>
      <c r="M32" s="101"/>
      <c r="N32" s="100"/>
      <c r="O32" s="101"/>
      <c r="P32" s="100"/>
      <c r="Q32" s="101"/>
      <c r="R32" s="44"/>
      <c r="S32" s="45"/>
      <c r="T32" s="44"/>
      <c r="U32" s="46"/>
      <c r="V32" s="100"/>
      <c r="W32" s="101"/>
    </row>
    <row r="33" spans="1:23" ht="13" customHeight="1" x14ac:dyDescent="0.3">
      <c r="A33" s="47" t="s">
        <v>58</v>
      </c>
      <c r="B33" s="93">
        <v>41733000</v>
      </c>
      <c r="C33" s="93"/>
      <c r="D33" s="93"/>
      <c r="E33" s="93">
        <f>$B33      +$C33      +$D33</f>
        <v>41733000</v>
      </c>
      <c r="F33" s="94">
        <v>41733000</v>
      </c>
      <c r="G33" s="95">
        <v>28420000</v>
      </c>
      <c r="H33" s="94">
        <v>9164000</v>
      </c>
      <c r="I33" s="95">
        <v>15569985</v>
      </c>
      <c r="J33" s="94">
        <v>6235000</v>
      </c>
      <c r="K33" s="95">
        <v>6845659</v>
      </c>
      <c r="L33" s="94"/>
      <c r="M33" s="95"/>
      <c r="N33" s="94"/>
      <c r="O33" s="95"/>
      <c r="P33" s="94">
        <f>$H33      +$J33      +$L33      +$N33</f>
        <v>15399000</v>
      </c>
      <c r="Q33" s="95">
        <f>$I33      +$K33      +$M33      +$O33</f>
        <v>22415644</v>
      </c>
      <c r="R33" s="48">
        <f>IF(($H33      =0),0,((($J33      -$H33      )/$H33      )*100))</f>
        <v>-31.962025316455694</v>
      </c>
      <c r="S33" s="49">
        <f>IF(($I33      =0),0,((($K33      -$I33      )/$I33      )*100))</f>
        <v>-56.032976268121004</v>
      </c>
      <c r="T33" s="48">
        <f>IF(($E33      =0),0,(($P33      /$E33      )*100))</f>
        <v>36.898857019624757</v>
      </c>
      <c r="U33" s="50">
        <f>IF(($E33      =0),0,(($Q33      /$E33      )*100))</f>
        <v>53.712036038626508</v>
      </c>
      <c r="V33" s="94" t="s">
        <v>36</v>
      </c>
      <c r="W33" s="95" t="s">
        <v>36</v>
      </c>
    </row>
    <row r="34" spans="1:23" ht="13" customHeight="1" x14ac:dyDescent="0.3">
      <c r="A34" s="51" t="s">
        <v>43</v>
      </c>
      <c r="B34" s="96">
        <f>B33</f>
        <v>41733000</v>
      </c>
      <c r="C34" s="96">
        <f>C33</f>
        <v>0</v>
      </c>
      <c r="D34" s="96"/>
      <c r="E34" s="96">
        <f>$B34      +$C34      +$D34</f>
        <v>41733000</v>
      </c>
      <c r="F34" s="97">
        <f t="shared" ref="F34:O34" si="17">F33</f>
        <v>41733000</v>
      </c>
      <c r="G34" s="98">
        <f t="shared" si="17"/>
        <v>28420000</v>
      </c>
      <c r="H34" s="97">
        <f t="shared" si="17"/>
        <v>9164000</v>
      </c>
      <c r="I34" s="98">
        <f t="shared" si="17"/>
        <v>15569985</v>
      </c>
      <c r="J34" s="97">
        <f t="shared" si="17"/>
        <v>6235000</v>
      </c>
      <c r="K34" s="98">
        <f t="shared" si="17"/>
        <v>6845659</v>
      </c>
      <c r="L34" s="97">
        <f t="shared" si="17"/>
        <v>0</v>
      </c>
      <c r="M34" s="98">
        <f t="shared" si="17"/>
        <v>0</v>
      </c>
      <c r="N34" s="97">
        <f t="shared" si="17"/>
        <v>0</v>
      </c>
      <c r="O34" s="98">
        <f t="shared" si="17"/>
        <v>0</v>
      </c>
      <c r="P34" s="97">
        <f>$H34      +$J34      +$L34      +$N34</f>
        <v>15399000</v>
      </c>
      <c r="Q34" s="98">
        <f>$I34      +$K34      +$M34      +$O34</f>
        <v>22415644</v>
      </c>
      <c r="R34" s="52">
        <f>IF(($H34      =0),0,((($J34      -$H34      )/$H34      )*100))</f>
        <v>-31.962025316455694</v>
      </c>
      <c r="S34" s="53">
        <f>IF(($I34      =0),0,((($K34      -$I34      )/$I34      )*100))</f>
        <v>-56.032976268121004</v>
      </c>
      <c r="T34" s="52">
        <f>IF($E34   =0,0,($P34   /$E34   )*100)</f>
        <v>36.898857019624757</v>
      </c>
      <c r="U34" s="54">
        <f>IF($E34   =0,0,($Q34   /$E34   )*100)</f>
        <v>53.712036038626508</v>
      </c>
      <c r="V34" s="97" t="s">
        <v>36</v>
      </c>
      <c r="W34" s="98" t="s">
        <v>36</v>
      </c>
    </row>
    <row r="35" spans="1:23" ht="13" customHeight="1" x14ac:dyDescent="0.3">
      <c r="A35" s="40" t="s">
        <v>59</v>
      </c>
      <c r="B35" s="99" t="s">
        <v>1</v>
      </c>
      <c r="C35" s="99"/>
      <c r="D35" s="99"/>
      <c r="E35" s="99"/>
      <c r="F35" s="100"/>
      <c r="G35" s="101"/>
      <c r="H35" s="100"/>
      <c r="I35" s="101"/>
      <c r="J35" s="100"/>
      <c r="K35" s="101"/>
      <c r="L35" s="100"/>
      <c r="M35" s="101"/>
      <c r="N35" s="100"/>
      <c r="O35" s="101"/>
      <c r="P35" s="100"/>
      <c r="Q35" s="101"/>
      <c r="R35" s="44"/>
      <c r="S35" s="45"/>
      <c r="T35" s="44"/>
      <c r="U35" s="46"/>
      <c r="V35" s="100"/>
      <c r="W35" s="101"/>
    </row>
    <row r="36" spans="1:23" ht="13" customHeight="1" x14ac:dyDescent="0.3">
      <c r="A36" s="47" t="s">
        <v>60</v>
      </c>
      <c r="B36" s="93">
        <v>197279000</v>
      </c>
      <c r="C36" s="93"/>
      <c r="D36" s="93"/>
      <c r="E36" s="93">
        <f t="shared" ref="E36:E41" si="18">$B36      +$C36      +$D36</f>
        <v>197279000</v>
      </c>
      <c r="F36" s="94">
        <v>196079000</v>
      </c>
      <c r="G36" s="95">
        <v>150580000</v>
      </c>
      <c r="H36" s="94">
        <v>33589000</v>
      </c>
      <c r="I36" s="95">
        <v>36425511</v>
      </c>
      <c r="J36" s="94">
        <v>43143000</v>
      </c>
      <c r="K36" s="95">
        <v>25985883</v>
      </c>
      <c r="L36" s="94"/>
      <c r="M36" s="95"/>
      <c r="N36" s="94"/>
      <c r="O36" s="95"/>
      <c r="P36" s="94">
        <f t="shared" ref="P36:P41" si="19">$H36      +$J36      +$L36      +$N36</f>
        <v>76732000</v>
      </c>
      <c r="Q36" s="95">
        <f t="shared" ref="Q36:Q41" si="20">$I36      +$K36      +$M36      +$O36</f>
        <v>62411394</v>
      </c>
      <c r="R36" s="48">
        <f t="shared" ref="R36:R41" si="21">IF(($H36      =0),0,((($J36      -$H36      )/$H36      )*100))</f>
        <v>28.443835779570691</v>
      </c>
      <c r="S36" s="49">
        <f t="shared" ref="S36:S41" si="22">IF(($I36      =0),0,((($K36      -$I36      )/$I36      )*100))</f>
        <v>-28.660210147772531</v>
      </c>
      <c r="T36" s="48">
        <f t="shared" ref="T36:T40" si="23">IF(($E36      =0),0,(($P36      /$E36      )*100))</f>
        <v>38.895168771131239</v>
      </c>
      <c r="U36" s="50">
        <f t="shared" ref="U36:U40" si="24">IF(($E36      =0),0,(($Q36      /$E36      )*100))</f>
        <v>31.63610622519376</v>
      </c>
      <c r="V36" s="94" t="s">
        <v>36</v>
      </c>
      <c r="W36" s="95" t="s">
        <v>36</v>
      </c>
    </row>
    <row r="37" spans="1:23" ht="13" customHeight="1" x14ac:dyDescent="0.3">
      <c r="A37" s="47" t="s">
        <v>61</v>
      </c>
      <c r="B37" s="93">
        <v>227764000</v>
      </c>
      <c r="C37" s="93"/>
      <c r="D37" s="93"/>
      <c r="E37" s="93">
        <f t="shared" si="18"/>
        <v>227764000</v>
      </c>
      <c r="F37" s="94">
        <v>227764000</v>
      </c>
      <c r="G37" s="95">
        <v>0</v>
      </c>
      <c r="H37" s="94"/>
      <c r="I37" s="95"/>
      <c r="J37" s="94"/>
      <c r="K37" s="95"/>
      <c r="L37" s="94"/>
      <c r="M37" s="95"/>
      <c r="N37" s="94"/>
      <c r="O37" s="95"/>
      <c r="P37" s="94">
        <f t="shared" si="19"/>
        <v>0</v>
      </c>
      <c r="Q37" s="95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4" t="s">
        <v>36</v>
      </c>
      <c r="W37" s="95" t="s">
        <v>36</v>
      </c>
    </row>
    <row r="38" spans="1:23" ht="13" customHeight="1" x14ac:dyDescent="0.3">
      <c r="A38" s="47" t="s">
        <v>62</v>
      </c>
      <c r="B38" s="93"/>
      <c r="C38" s="93"/>
      <c r="D38" s="93"/>
      <c r="E38" s="93">
        <f t="shared" si="18"/>
        <v>0</v>
      </c>
      <c r="F38" s="94" t="s">
        <v>36</v>
      </c>
      <c r="G38" s="95" t="s">
        <v>36</v>
      </c>
      <c r="H38" s="94"/>
      <c r="I38" s="95"/>
      <c r="J38" s="94"/>
      <c r="K38" s="95"/>
      <c r="L38" s="94"/>
      <c r="M38" s="95"/>
      <c r="N38" s="94"/>
      <c r="O38" s="95"/>
      <c r="P38" s="94">
        <f t="shared" si="19"/>
        <v>0</v>
      </c>
      <c r="Q38" s="95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4" t="s">
        <v>36</v>
      </c>
      <c r="W38" s="95" t="s">
        <v>36</v>
      </c>
    </row>
    <row r="39" spans="1:23" ht="13" customHeight="1" x14ac:dyDescent="0.3">
      <c r="A39" s="47" t="s">
        <v>63</v>
      </c>
      <c r="B39" s="93">
        <v>27000000</v>
      </c>
      <c r="C39" s="93"/>
      <c r="D39" s="93"/>
      <c r="E39" s="93">
        <f t="shared" si="18"/>
        <v>27000000</v>
      </c>
      <c r="F39" s="94">
        <v>27000000</v>
      </c>
      <c r="G39" s="95">
        <v>19200000</v>
      </c>
      <c r="H39" s="94">
        <v>949000</v>
      </c>
      <c r="I39" s="95"/>
      <c r="J39" s="94">
        <v>8307000</v>
      </c>
      <c r="K39" s="95">
        <v>1658068</v>
      </c>
      <c r="L39" s="94"/>
      <c r="M39" s="95"/>
      <c r="N39" s="94"/>
      <c r="O39" s="95"/>
      <c r="P39" s="94">
        <f t="shared" si="19"/>
        <v>9256000</v>
      </c>
      <c r="Q39" s="95">
        <f t="shared" si="20"/>
        <v>1658068</v>
      </c>
      <c r="R39" s="48">
        <f t="shared" si="21"/>
        <v>775.34246575342468</v>
      </c>
      <c r="S39" s="49">
        <f t="shared" si="22"/>
        <v>0</v>
      </c>
      <c r="T39" s="48">
        <f t="shared" si="23"/>
        <v>34.281481481481478</v>
      </c>
      <c r="U39" s="50">
        <f t="shared" si="24"/>
        <v>6.1409925925925926</v>
      </c>
      <c r="V39" s="94" t="s">
        <v>36</v>
      </c>
      <c r="W39" s="95" t="s">
        <v>36</v>
      </c>
    </row>
    <row r="40" spans="1:23" ht="13" customHeight="1" x14ac:dyDescent="0.3">
      <c r="A40" s="47" t="s">
        <v>64</v>
      </c>
      <c r="B40" s="93"/>
      <c r="C40" s="93"/>
      <c r="D40" s="93"/>
      <c r="E40" s="93">
        <f t="shared" si="18"/>
        <v>0</v>
      </c>
      <c r="F40" s="94" t="s">
        <v>36</v>
      </c>
      <c r="G40" s="95" t="s">
        <v>36</v>
      </c>
      <c r="H40" s="94"/>
      <c r="I40" s="95"/>
      <c r="J40" s="94"/>
      <c r="K40" s="95"/>
      <c r="L40" s="94"/>
      <c r="M40" s="95"/>
      <c r="N40" s="94"/>
      <c r="O40" s="95"/>
      <c r="P40" s="94">
        <f t="shared" si="19"/>
        <v>0</v>
      </c>
      <c r="Q40" s="95">
        <f t="shared" si="20"/>
        <v>0</v>
      </c>
      <c r="R40" s="48">
        <f t="shared" si="21"/>
        <v>0</v>
      </c>
      <c r="S40" s="49">
        <f t="shared" si="22"/>
        <v>0</v>
      </c>
      <c r="T40" s="48">
        <f t="shared" si="23"/>
        <v>0</v>
      </c>
      <c r="U40" s="50">
        <f t="shared" si="24"/>
        <v>0</v>
      </c>
      <c r="V40" s="94" t="s">
        <v>36</v>
      </c>
      <c r="W40" s="95" t="s">
        <v>36</v>
      </c>
    </row>
    <row r="41" spans="1:23" ht="13" customHeight="1" x14ac:dyDescent="0.3">
      <c r="A41" s="51" t="s">
        <v>43</v>
      </c>
      <c r="B41" s="96">
        <f>SUM(B36:B40)</f>
        <v>452043000</v>
      </c>
      <c r="C41" s="96">
        <f>SUM(C36:C40)</f>
        <v>0</v>
      </c>
      <c r="D41" s="96"/>
      <c r="E41" s="96">
        <f t="shared" si="18"/>
        <v>452043000</v>
      </c>
      <c r="F41" s="97">
        <f t="shared" ref="F41:O41" si="25">SUM(F36:F40)</f>
        <v>450843000</v>
      </c>
      <c r="G41" s="98">
        <f t="shared" si="25"/>
        <v>169780000</v>
      </c>
      <c r="H41" s="97">
        <f t="shared" si="25"/>
        <v>34538000</v>
      </c>
      <c r="I41" s="98">
        <f t="shared" si="25"/>
        <v>36425511</v>
      </c>
      <c r="J41" s="97">
        <f t="shared" si="25"/>
        <v>51450000</v>
      </c>
      <c r="K41" s="98">
        <f t="shared" si="25"/>
        <v>27643951</v>
      </c>
      <c r="L41" s="97">
        <f t="shared" si="25"/>
        <v>0</v>
      </c>
      <c r="M41" s="98">
        <f t="shared" si="25"/>
        <v>0</v>
      </c>
      <c r="N41" s="97">
        <f t="shared" si="25"/>
        <v>0</v>
      </c>
      <c r="O41" s="98">
        <f t="shared" si="25"/>
        <v>0</v>
      </c>
      <c r="P41" s="97">
        <f t="shared" si="19"/>
        <v>85988000</v>
      </c>
      <c r="Q41" s="98">
        <f t="shared" si="20"/>
        <v>64069462</v>
      </c>
      <c r="R41" s="52">
        <f t="shared" si="21"/>
        <v>48.966355897851642</v>
      </c>
      <c r="S41" s="53">
        <f t="shared" si="22"/>
        <v>-24.108268515436887</v>
      </c>
      <c r="T41" s="52">
        <f>IF((+$E36+$E39) =0,0,(P41   /(+$E36+$E39) )*100)</f>
        <v>38.339746476486873</v>
      </c>
      <c r="U41" s="54">
        <f>IF((+$E36+$E39) =0,0,(Q41   /(+$E36+$E39) )*100)</f>
        <v>28.566857351780595</v>
      </c>
      <c r="V41" s="97" t="s">
        <v>36</v>
      </c>
      <c r="W41" s="98" t="s">
        <v>36</v>
      </c>
    </row>
    <row r="42" spans="1:23" ht="13" customHeight="1" x14ac:dyDescent="0.3">
      <c r="A42" s="40" t="s">
        <v>65</v>
      </c>
      <c r="B42" s="99" t="s">
        <v>1</v>
      </c>
      <c r="C42" s="99"/>
      <c r="D42" s="99"/>
      <c r="E42" s="99"/>
      <c r="F42" s="100"/>
      <c r="G42" s="101"/>
      <c r="H42" s="100"/>
      <c r="I42" s="101"/>
      <c r="J42" s="100"/>
      <c r="K42" s="101"/>
      <c r="L42" s="100"/>
      <c r="M42" s="101"/>
      <c r="N42" s="100"/>
      <c r="O42" s="101"/>
      <c r="P42" s="100"/>
      <c r="Q42" s="101"/>
      <c r="R42" s="44"/>
      <c r="S42" s="45"/>
      <c r="T42" s="44"/>
      <c r="U42" s="46"/>
      <c r="V42" s="100"/>
      <c r="W42" s="101"/>
    </row>
    <row r="43" spans="1:23" ht="13" customHeight="1" x14ac:dyDescent="0.3">
      <c r="A43" s="47" t="s">
        <v>66</v>
      </c>
      <c r="B43" s="93"/>
      <c r="C43" s="93"/>
      <c r="D43" s="93"/>
      <c r="E43" s="93">
        <f t="shared" ref="E43:E54" si="26">$B43      +$C43      +$D43</f>
        <v>0</v>
      </c>
      <c r="F43" s="94" t="s">
        <v>36</v>
      </c>
      <c r="G43" s="95" t="s">
        <v>36</v>
      </c>
      <c r="H43" s="94"/>
      <c r="I43" s="95"/>
      <c r="J43" s="94"/>
      <c r="K43" s="95"/>
      <c r="L43" s="94"/>
      <c r="M43" s="95"/>
      <c r="N43" s="94"/>
      <c r="O43" s="95"/>
      <c r="P43" s="94">
        <f t="shared" ref="P43:P54" si="27">$H43      +$J43      +$L43      +$N43</f>
        <v>0</v>
      </c>
      <c r="Q43" s="95">
        <f t="shared" ref="Q43:Q54" si="28">$I43      +$K43      +$M43      +$O43</f>
        <v>0</v>
      </c>
      <c r="R43" s="48">
        <f t="shared" ref="R43:R54" si="29">IF(($H43      =0),0,((($J43      -$H43      )/$H43      )*100))</f>
        <v>0</v>
      </c>
      <c r="S43" s="49">
        <f t="shared" ref="S43:S54" si="30">IF(($I43      =0),0,((($K43      -$I43      )/$I43      )*100))</f>
        <v>0</v>
      </c>
      <c r="T43" s="48">
        <f t="shared" ref="T43:T53" si="31">IF(($E43      =0),0,(($P43      /$E43      )*100))</f>
        <v>0</v>
      </c>
      <c r="U43" s="50">
        <f t="shared" ref="U43:U53" si="32">IF(($E43      =0),0,(($Q43      /$E43      )*100))</f>
        <v>0</v>
      </c>
      <c r="V43" s="94" t="s">
        <v>36</v>
      </c>
      <c r="W43" s="95" t="s">
        <v>36</v>
      </c>
    </row>
    <row r="44" spans="1:23" ht="13" customHeight="1" x14ac:dyDescent="0.3">
      <c r="A44" s="47" t="s">
        <v>67</v>
      </c>
      <c r="B44" s="93">
        <v>497246000</v>
      </c>
      <c r="C44" s="93"/>
      <c r="D44" s="93"/>
      <c r="E44" s="93">
        <f t="shared" si="26"/>
        <v>497246000</v>
      </c>
      <c r="F44" s="94">
        <v>497246000</v>
      </c>
      <c r="G44" s="95">
        <v>294915000</v>
      </c>
      <c r="H44" s="94">
        <v>44973000</v>
      </c>
      <c r="I44" s="95">
        <v>20566151</v>
      </c>
      <c r="J44" s="94">
        <v>111957000</v>
      </c>
      <c r="K44" s="95">
        <v>45398069</v>
      </c>
      <c r="L44" s="94"/>
      <c r="M44" s="95"/>
      <c r="N44" s="94"/>
      <c r="O44" s="95"/>
      <c r="P44" s="94">
        <f t="shared" si="27"/>
        <v>156930000</v>
      </c>
      <c r="Q44" s="95">
        <f t="shared" si="28"/>
        <v>65964220</v>
      </c>
      <c r="R44" s="48">
        <f t="shared" si="29"/>
        <v>148.94269895270494</v>
      </c>
      <c r="S44" s="49">
        <f t="shared" si="30"/>
        <v>120.74168861251675</v>
      </c>
      <c r="T44" s="48">
        <f t="shared" si="31"/>
        <v>31.559831552189461</v>
      </c>
      <c r="U44" s="50">
        <f t="shared" si="32"/>
        <v>13.265912646858899</v>
      </c>
      <c r="V44" s="94" t="s">
        <v>36</v>
      </c>
      <c r="W44" s="95" t="s">
        <v>36</v>
      </c>
    </row>
    <row r="45" spans="1:23" ht="13" customHeight="1" x14ac:dyDescent="0.3">
      <c r="A45" s="47" t="s">
        <v>68</v>
      </c>
      <c r="B45" s="93">
        <v>351595000</v>
      </c>
      <c r="C45" s="93"/>
      <c r="D45" s="93"/>
      <c r="E45" s="93">
        <f t="shared" si="26"/>
        <v>351595000</v>
      </c>
      <c r="F45" s="94">
        <v>351595000</v>
      </c>
      <c r="G45" s="95">
        <v>0</v>
      </c>
      <c r="H45" s="94"/>
      <c r="I45" s="95"/>
      <c r="J45" s="94"/>
      <c r="K45" s="95"/>
      <c r="L45" s="94"/>
      <c r="M45" s="95"/>
      <c r="N45" s="94"/>
      <c r="O45" s="95"/>
      <c r="P45" s="94">
        <f t="shared" si="27"/>
        <v>0</v>
      </c>
      <c r="Q45" s="95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4" t="s">
        <v>36</v>
      </c>
      <c r="W45" s="95" t="s">
        <v>36</v>
      </c>
    </row>
    <row r="46" spans="1:23" ht="13" customHeight="1" x14ac:dyDescent="0.3">
      <c r="A46" s="47" t="s">
        <v>69</v>
      </c>
      <c r="B46" s="93"/>
      <c r="C46" s="93"/>
      <c r="D46" s="93"/>
      <c r="E46" s="93">
        <f t="shared" si="26"/>
        <v>0</v>
      </c>
      <c r="F46" s="94" t="s">
        <v>36</v>
      </c>
      <c r="G46" s="95" t="s">
        <v>36</v>
      </c>
      <c r="H46" s="94"/>
      <c r="I46" s="95"/>
      <c r="J46" s="94"/>
      <c r="K46" s="95"/>
      <c r="L46" s="94"/>
      <c r="M46" s="95"/>
      <c r="N46" s="94"/>
      <c r="O46" s="95"/>
      <c r="P46" s="94">
        <f t="shared" si="27"/>
        <v>0</v>
      </c>
      <c r="Q46" s="95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4" t="s">
        <v>36</v>
      </c>
      <c r="W46" s="95" t="s">
        <v>36</v>
      </c>
    </row>
    <row r="47" spans="1:23" ht="13" customHeight="1" x14ac:dyDescent="0.3">
      <c r="A47" s="47" t="s">
        <v>70</v>
      </c>
      <c r="B47" s="93"/>
      <c r="C47" s="93"/>
      <c r="D47" s="93"/>
      <c r="E47" s="93">
        <f t="shared" si="26"/>
        <v>0</v>
      </c>
      <c r="F47" s="94" t="s">
        <v>36</v>
      </c>
      <c r="G47" s="95" t="s">
        <v>36</v>
      </c>
      <c r="H47" s="94"/>
      <c r="I47" s="95"/>
      <c r="J47" s="94"/>
      <c r="K47" s="95"/>
      <c r="L47" s="94"/>
      <c r="M47" s="95"/>
      <c r="N47" s="94"/>
      <c r="O47" s="95"/>
      <c r="P47" s="94">
        <f t="shared" si="27"/>
        <v>0</v>
      </c>
      <c r="Q47" s="95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4" t="s">
        <v>36</v>
      </c>
      <c r="W47" s="95" t="s">
        <v>36</v>
      </c>
    </row>
    <row r="48" spans="1:23" ht="13" hidden="1" customHeight="1" x14ac:dyDescent="0.3">
      <c r="A48" s="47" t="s">
        <v>71</v>
      </c>
      <c r="B48" s="93"/>
      <c r="C48" s="93"/>
      <c r="D48" s="93"/>
      <c r="E48" s="93">
        <f t="shared" si="26"/>
        <v>0</v>
      </c>
      <c r="F48" s="94" t="s">
        <v>36</v>
      </c>
      <c r="G48" s="95" t="s">
        <v>36</v>
      </c>
      <c r="H48" s="94"/>
      <c r="I48" s="95"/>
      <c r="J48" s="94"/>
      <c r="K48" s="95"/>
      <c r="L48" s="94"/>
      <c r="M48" s="95"/>
      <c r="N48" s="94"/>
      <c r="O48" s="95"/>
      <c r="P48" s="94">
        <f t="shared" si="27"/>
        <v>0</v>
      </c>
      <c r="Q48" s="95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4" t="s">
        <v>36</v>
      </c>
      <c r="W48" s="95" t="s">
        <v>36</v>
      </c>
    </row>
    <row r="49" spans="1:23" ht="13" customHeight="1" x14ac:dyDescent="0.3">
      <c r="A49" s="47" t="s">
        <v>72</v>
      </c>
      <c r="B49" s="93"/>
      <c r="C49" s="93"/>
      <c r="D49" s="93"/>
      <c r="E49" s="93">
        <f t="shared" si="26"/>
        <v>0</v>
      </c>
      <c r="F49" s="94" t="s">
        <v>36</v>
      </c>
      <c r="G49" s="95" t="s">
        <v>36</v>
      </c>
      <c r="H49" s="94"/>
      <c r="I49" s="95"/>
      <c r="J49" s="94"/>
      <c r="K49" s="95"/>
      <c r="L49" s="94"/>
      <c r="M49" s="95"/>
      <c r="N49" s="94"/>
      <c r="O49" s="95"/>
      <c r="P49" s="94">
        <f t="shared" si="27"/>
        <v>0</v>
      </c>
      <c r="Q49" s="95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4" t="s">
        <v>36</v>
      </c>
      <c r="W49" s="95" t="s">
        <v>36</v>
      </c>
    </row>
    <row r="50" spans="1:23" ht="13" customHeight="1" x14ac:dyDescent="0.3">
      <c r="A50" s="47" t="s">
        <v>73</v>
      </c>
      <c r="B50" s="93"/>
      <c r="C50" s="93"/>
      <c r="D50" s="93"/>
      <c r="E50" s="93">
        <f t="shared" si="26"/>
        <v>0</v>
      </c>
      <c r="F50" s="94" t="s">
        <v>36</v>
      </c>
      <c r="G50" s="95" t="s">
        <v>36</v>
      </c>
      <c r="H50" s="94"/>
      <c r="I50" s="95"/>
      <c r="J50" s="94"/>
      <c r="K50" s="95"/>
      <c r="L50" s="94"/>
      <c r="M50" s="95"/>
      <c r="N50" s="94"/>
      <c r="O50" s="95"/>
      <c r="P50" s="94">
        <f t="shared" si="27"/>
        <v>0</v>
      </c>
      <c r="Q50" s="95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4" t="s">
        <v>36</v>
      </c>
      <c r="W50" s="95" t="s">
        <v>36</v>
      </c>
    </row>
    <row r="51" spans="1:23" ht="13" customHeight="1" x14ac:dyDescent="0.3">
      <c r="A51" s="47" t="s">
        <v>74</v>
      </c>
      <c r="B51" s="93"/>
      <c r="C51" s="93"/>
      <c r="D51" s="93"/>
      <c r="E51" s="93">
        <f t="shared" si="26"/>
        <v>0</v>
      </c>
      <c r="F51" s="94" t="s">
        <v>36</v>
      </c>
      <c r="G51" s="95" t="s">
        <v>36</v>
      </c>
      <c r="H51" s="94"/>
      <c r="I51" s="95"/>
      <c r="J51" s="94"/>
      <c r="K51" s="95"/>
      <c r="L51" s="94"/>
      <c r="M51" s="95"/>
      <c r="N51" s="94"/>
      <c r="O51" s="95"/>
      <c r="P51" s="94">
        <f t="shared" si="27"/>
        <v>0</v>
      </c>
      <c r="Q51" s="95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4" t="s">
        <v>36</v>
      </c>
      <c r="W51" s="95" t="s">
        <v>36</v>
      </c>
    </row>
    <row r="52" spans="1:23" ht="13" customHeight="1" x14ac:dyDescent="0.3">
      <c r="A52" s="47" t="s">
        <v>75</v>
      </c>
      <c r="B52" s="93">
        <v>442470000</v>
      </c>
      <c r="C52" s="93"/>
      <c r="D52" s="93"/>
      <c r="E52" s="93">
        <f t="shared" si="26"/>
        <v>442470000</v>
      </c>
      <c r="F52" s="94">
        <v>442470000</v>
      </c>
      <c r="G52" s="95">
        <v>307710000</v>
      </c>
      <c r="H52" s="94">
        <v>85044000</v>
      </c>
      <c r="I52" s="95">
        <v>33800783</v>
      </c>
      <c r="J52" s="94">
        <v>105643000</v>
      </c>
      <c r="K52" s="95">
        <v>47953559</v>
      </c>
      <c r="L52" s="94"/>
      <c r="M52" s="95"/>
      <c r="N52" s="94"/>
      <c r="O52" s="95"/>
      <c r="P52" s="94">
        <f t="shared" si="27"/>
        <v>190687000</v>
      </c>
      <c r="Q52" s="95">
        <f t="shared" si="28"/>
        <v>81754342</v>
      </c>
      <c r="R52" s="48">
        <f t="shared" si="29"/>
        <v>24.221579417713183</v>
      </c>
      <c r="S52" s="49">
        <f t="shared" si="30"/>
        <v>41.871148369551086</v>
      </c>
      <c r="T52" s="48">
        <f t="shared" si="31"/>
        <v>43.096029109318145</v>
      </c>
      <c r="U52" s="50">
        <f t="shared" si="32"/>
        <v>18.476810179221189</v>
      </c>
      <c r="V52" s="94" t="s">
        <v>36</v>
      </c>
      <c r="W52" s="95" t="s">
        <v>36</v>
      </c>
    </row>
    <row r="53" spans="1:23" ht="13" customHeight="1" x14ac:dyDescent="0.3">
      <c r="A53" s="47" t="s">
        <v>76</v>
      </c>
      <c r="B53" s="93">
        <v>113415000</v>
      </c>
      <c r="C53" s="93"/>
      <c r="D53" s="93"/>
      <c r="E53" s="93">
        <f t="shared" si="26"/>
        <v>113415000</v>
      </c>
      <c r="F53" s="94">
        <v>113415000</v>
      </c>
      <c r="G53" s="95">
        <v>0</v>
      </c>
      <c r="H53" s="94"/>
      <c r="I53" s="95"/>
      <c r="J53" s="94"/>
      <c r="K53" s="95"/>
      <c r="L53" s="94"/>
      <c r="M53" s="95"/>
      <c r="N53" s="94"/>
      <c r="O53" s="95"/>
      <c r="P53" s="94">
        <f t="shared" si="27"/>
        <v>0</v>
      </c>
      <c r="Q53" s="95">
        <f t="shared" si="28"/>
        <v>0</v>
      </c>
      <c r="R53" s="48">
        <f t="shared" si="29"/>
        <v>0</v>
      </c>
      <c r="S53" s="49">
        <f t="shared" si="30"/>
        <v>0</v>
      </c>
      <c r="T53" s="48">
        <f t="shared" si="31"/>
        <v>0</v>
      </c>
      <c r="U53" s="50">
        <f t="shared" si="32"/>
        <v>0</v>
      </c>
      <c r="V53" s="94" t="s">
        <v>36</v>
      </c>
      <c r="W53" s="95" t="s">
        <v>36</v>
      </c>
    </row>
    <row r="54" spans="1:23" ht="13" customHeight="1" x14ac:dyDescent="0.3">
      <c r="A54" s="51" t="s">
        <v>43</v>
      </c>
      <c r="B54" s="96">
        <f>SUM(B43:B53)</f>
        <v>1404726000</v>
      </c>
      <c r="C54" s="96">
        <f>SUM(C43:C53)</f>
        <v>0</v>
      </c>
      <c r="D54" s="96"/>
      <c r="E54" s="96">
        <f t="shared" si="26"/>
        <v>1404726000</v>
      </c>
      <c r="F54" s="97">
        <f t="shared" ref="F54:O54" si="33">SUM(F43:F53)</f>
        <v>1404726000</v>
      </c>
      <c r="G54" s="98">
        <f t="shared" si="33"/>
        <v>602625000</v>
      </c>
      <c r="H54" s="97">
        <f t="shared" si="33"/>
        <v>130017000</v>
      </c>
      <c r="I54" s="98">
        <f t="shared" si="33"/>
        <v>54366934</v>
      </c>
      <c r="J54" s="97">
        <f t="shared" si="33"/>
        <v>217600000</v>
      </c>
      <c r="K54" s="98">
        <f t="shared" si="33"/>
        <v>93351628</v>
      </c>
      <c r="L54" s="97">
        <f t="shared" si="33"/>
        <v>0</v>
      </c>
      <c r="M54" s="98">
        <f t="shared" si="33"/>
        <v>0</v>
      </c>
      <c r="N54" s="97">
        <f t="shared" si="33"/>
        <v>0</v>
      </c>
      <c r="O54" s="98">
        <f t="shared" si="33"/>
        <v>0</v>
      </c>
      <c r="P54" s="97">
        <f t="shared" si="27"/>
        <v>347617000</v>
      </c>
      <c r="Q54" s="98">
        <f t="shared" si="28"/>
        <v>147718562</v>
      </c>
      <c r="R54" s="52">
        <f t="shared" si="29"/>
        <v>67.362729489220641</v>
      </c>
      <c r="S54" s="53">
        <f t="shared" si="30"/>
        <v>71.706625942893893</v>
      </c>
      <c r="T54" s="52">
        <f>IF((+$E44+$E46+$E48+$E49+$E52) =0,0,(P54   /(+$E44+$E46+$E48+$E49+$E52) )*100)</f>
        <v>36.991708133095528</v>
      </c>
      <c r="U54" s="54">
        <f>IF((+$E44+$E46+$E48+$E49+$E52) =0,0,(Q54   /(+$E44+$E46+$E48+$E49+$E52) )*100)</f>
        <v>15.71948993100043</v>
      </c>
      <c r="V54" s="97" t="s">
        <v>36</v>
      </c>
      <c r="W54" s="98" t="s">
        <v>36</v>
      </c>
    </row>
    <row r="55" spans="1:23" ht="13" customHeight="1" x14ac:dyDescent="0.3">
      <c r="A55" s="40" t="s">
        <v>77</v>
      </c>
      <c r="B55" s="99" t="s">
        <v>1</v>
      </c>
      <c r="C55" s="99"/>
      <c r="D55" s="99"/>
      <c r="E55" s="99"/>
      <c r="F55" s="100"/>
      <c r="G55" s="101"/>
      <c r="H55" s="100"/>
      <c r="I55" s="101"/>
      <c r="J55" s="100"/>
      <c r="K55" s="101"/>
      <c r="L55" s="100"/>
      <c r="M55" s="101"/>
      <c r="N55" s="100"/>
      <c r="O55" s="101"/>
      <c r="P55" s="100"/>
      <c r="Q55" s="101"/>
      <c r="R55" s="44"/>
      <c r="S55" s="45"/>
      <c r="T55" s="44"/>
      <c r="U55" s="46"/>
      <c r="V55" s="100"/>
      <c r="W55" s="101"/>
    </row>
    <row r="56" spans="1:23" ht="13" customHeight="1" x14ac:dyDescent="0.3">
      <c r="A56" s="55" t="s">
        <v>78</v>
      </c>
      <c r="B56" s="93"/>
      <c r="C56" s="93"/>
      <c r="D56" s="93"/>
      <c r="E56" s="93">
        <f>$B56      +$C56      +$D56</f>
        <v>0</v>
      </c>
      <c r="F56" s="94" t="s">
        <v>36</v>
      </c>
      <c r="G56" s="95" t="s">
        <v>36</v>
      </c>
      <c r="H56" s="94"/>
      <c r="I56" s="95"/>
      <c r="J56" s="94"/>
      <c r="K56" s="95"/>
      <c r="L56" s="94"/>
      <c r="M56" s="95"/>
      <c r="N56" s="94"/>
      <c r="O56" s="95"/>
      <c r="P56" s="94">
        <f>$H56      +$J56      +$L56      +$N56</f>
        <v>0</v>
      </c>
      <c r="Q56" s="95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4" t="s">
        <v>36</v>
      </c>
      <c r="W56" s="95" t="s">
        <v>36</v>
      </c>
    </row>
    <row r="57" spans="1:23" ht="13" customHeight="1" x14ac:dyDescent="0.3">
      <c r="A57" s="55" t="s">
        <v>79</v>
      </c>
      <c r="B57" s="93"/>
      <c r="C57" s="93"/>
      <c r="D57" s="93"/>
      <c r="E57" s="93">
        <f>$B57      +$C57      +$D57</f>
        <v>0</v>
      </c>
      <c r="F57" s="94" t="s">
        <v>36</v>
      </c>
      <c r="G57" s="95" t="s">
        <v>36</v>
      </c>
      <c r="H57" s="94"/>
      <c r="I57" s="95"/>
      <c r="J57" s="94"/>
      <c r="K57" s="95"/>
      <c r="L57" s="94"/>
      <c r="M57" s="95"/>
      <c r="N57" s="94"/>
      <c r="O57" s="95"/>
      <c r="P57" s="94">
        <f>$H57      +$J57      +$L57      +$N57</f>
        <v>0</v>
      </c>
      <c r="Q57" s="95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4" t="s">
        <v>36</v>
      </c>
      <c r="W57" s="95" t="s">
        <v>36</v>
      </c>
    </row>
    <row r="58" spans="1:23" ht="13" hidden="1" customHeight="1" x14ac:dyDescent="0.3">
      <c r="A58" s="55" t="s">
        <v>80</v>
      </c>
      <c r="B58" s="93"/>
      <c r="C58" s="93"/>
      <c r="D58" s="93"/>
      <c r="E58" s="93">
        <f>$B58      +$C58      +$D58</f>
        <v>0</v>
      </c>
      <c r="F58" s="94" t="s">
        <v>36</v>
      </c>
      <c r="G58" s="95" t="s">
        <v>36</v>
      </c>
      <c r="H58" s="94"/>
      <c r="I58" s="95"/>
      <c r="J58" s="94"/>
      <c r="K58" s="95"/>
      <c r="L58" s="94"/>
      <c r="M58" s="95"/>
      <c r="N58" s="94"/>
      <c r="O58" s="95"/>
      <c r="P58" s="94">
        <f>$H58      +$J58      +$L58      +$N58</f>
        <v>0</v>
      </c>
      <c r="Q58" s="95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4" t="s">
        <v>36</v>
      </c>
      <c r="W58" s="95" t="s">
        <v>36</v>
      </c>
    </row>
    <row r="59" spans="1:23" ht="13" hidden="1" customHeight="1" x14ac:dyDescent="0.3">
      <c r="A59" s="47" t="s">
        <v>81</v>
      </c>
      <c r="B59" s="93"/>
      <c r="C59" s="93"/>
      <c r="D59" s="93"/>
      <c r="E59" s="93">
        <f>$B59      +$C59      +$D59</f>
        <v>0</v>
      </c>
      <c r="F59" s="94" t="s">
        <v>36</v>
      </c>
      <c r="G59" s="95" t="s">
        <v>36</v>
      </c>
      <c r="H59" s="94"/>
      <c r="I59" s="95"/>
      <c r="J59" s="94"/>
      <c r="K59" s="95"/>
      <c r="L59" s="94"/>
      <c r="M59" s="95"/>
      <c r="N59" s="94"/>
      <c r="O59" s="95"/>
      <c r="P59" s="94">
        <f>$H59      +$J59      +$L59      +$N59</f>
        <v>0</v>
      </c>
      <c r="Q59" s="95">
        <f>$I59      +$K59      +$M59      +$O59</f>
        <v>0</v>
      </c>
      <c r="R59" s="48">
        <f>IF(($H59      =0),0,((($J59      -$H59      )/$H59      )*100))</f>
        <v>0</v>
      </c>
      <c r="S59" s="49">
        <f>IF(($I59      =0),0,((($K59      -$I59      )/$I59      )*100))</f>
        <v>0</v>
      </c>
      <c r="T59" s="48">
        <f>IF(($E59      =0),0,(($P59      /$E59      )*100))</f>
        <v>0</v>
      </c>
      <c r="U59" s="50">
        <f>IF(($E59      =0),0,(($Q59      /$E59      )*100))</f>
        <v>0</v>
      </c>
      <c r="V59" s="94" t="s">
        <v>36</v>
      </c>
      <c r="W59" s="95" t="s">
        <v>36</v>
      </c>
    </row>
    <row r="60" spans="1:23" ht="13" customHeight="1" x14ac:dyDescent="0.3">
      <c r="A60" s="56" t="s">
        <v>43</v>
      </c>
      <c r="B60" s="102">
        <f>SUM(B56:B59)</f>
        <v>0</v>
      </c>
      <c r="C60" s="102">
        <f>SUM(C56:C59)</f>
        <v>0</v>
      </c>
      <c r="D60" s="102"/>
      <c r="E60" s="102">
        <f>$B60      +$C60      +$D60</f>
        <v>0</v>
      </c>
      <c r="F60" s="103" t="s">
        <v>36</v>
      </c>
      <c r="G60" s="104" t="s">
        <v>36</v>
      </c>
      <c r="H60" s="103">
        <f t="shared" ref="H60:O60" si="34">SUM(H56:H59)</f>
        <v>0</v>
      </c>
      <c r="I60" s="104">
        <f t="shared" si="34"/>
        <v>0</v>
      </c>
      <c r="J60" s="103">
        <f t="shared" si="34"/>
        <v>0</v>
      </c>
      <c r="K60" s="104">
        <f t="shared" si="34"/>
        <v>0</v>
      </c>
      <c r="L60" s="103">
        <f t="shared" si="34"/>
        <v>0</v>
      </c>
      <c r="M60" s="104">
        <f t="shared" si="34"/>
        <v>0</v>
      </c>
      <c r="N60" s="103">
        <f t="shared" si="34"/>
        <v>0</v>
      </c>
      <c r="O60" s="104">
        <f t="shared" si="34"/>
        <v>0</v>
      </c>
      <c r="P60" s="103">
        <f>$H60      +$J60      +$L60      +$N60</f>
        <v>0</v>
      </c>
      <c r="Q60" s="104">
        <f>$I60      +$K60      +$M60      +$O60</f>
        <v>0</v>
      </c>
      <c r="R60" s="57">
        <f>IF(($H60      =0),0,((($J60      -$H60      )/$H60      )*100))</f>
        <v>0</v>
      </c>
      <c r="S60" s="58">
        <f>IF(($I60      =0),0,((($K60      -$I60      )/$I60      )*100))</f>
        <v>0</v>
      </c>
      <c r="T60" s="57">
        <f>IF($E60   =0,0,($P60   /$E60   )*100)</f>
        <v>0</v>
      </c>
      <c r="U60" s="59">
        <f>IF($E60   =0,0,($Q60   /$E60   )*100)</f>
        <v>0</v>
      </c>
      <c r="V60" s="103" t="s">
        <v>36</v>
      </c>
      <c r="W60" s="104" t="s">
        <v>36</v>
      </c>
    </row>
    <row r="61" spans="1:23" ht="13" customHeight="1" x14ac:dyDescent="0.3">
      <c r="A61" s="40" t="s">
        <v>82</v>
      </c>
      <c r="B61" s="99" t="s">
        <v>1</v>
      </c>
      <c r="C61" s="99"/>
      <c r="D61" s="99"/>
      <c r="E61" s="99"/>
      <c r="F61" s="100"/>
      <c r="G61" s="101"/>
      <c r="H61" s="100"/>
      <c r="I61" s="101"/>
      <c r="J61" s="100"/>
      <c r="K61" s="101"/>
      <c r="L61" s="100"/>
      <c r="M61" s="101"/>
      <c r="N61" s="100"/>
      <c r="O61" s="101"/>
      <c r="P61" s="100"/>
      <c r="Q61" s="101"/>
      <c r="R61" s="44"/>
      <c r="S61" s="45"/>
      <c r="T61" s="44"/>
      <c r="U61" s="46"/>
      <c r="V61" s="100"/>
      <c r="W61" s="101"/>
    </row>
    <row r="62" spans="1:23" ht="13" customHeight="1" x14ac:dyDescent="0.3">
      <c r="A62" s="47" t="s">
        <v>83</v>
      </c>
      <c r="B62" s="93"/>
      <c r="C62" s="93"/>
      <c r="D62" s="93"/>
      <c r="E62" s="93">
        <f t="shared" ref="E62:E68" si="35">$B62      +$C62      +$D62</f>
        <v>0</v>
      </c>
      <c r="F62" s="94" t="s">
        <v>36</v>
      </c>
      <c r="G62" s="95" t="s">
        <v>36</v>
      </c>
      <c r="H62" s="94"/>
      <c r="I62" s="95"/>
      <c r="J62" s="94"/>
      <c r="K62" s="95"/>
      <c r="L62" s="94"/>
      <c r="M62" s="95"/>
      <c r="N62" s="94"/>
      <c r="O62" s="95"/>
      <c r="P62" s="94">
        <f t="shared" ref="P62:P68" si="36">$H62      +$J62      +$L62      +$N62</f>
        <v>0</v>
      </c>
      <c r="Q62" s="95">
        <f t="shared" ref="Q62:Q68" si="37">$I62      +$K62      +$M62      +$O62</f>
        <v>0</v>
      </c>
      <c r="R62" s="48">
        <f t="shared" ref="R62:R68" si="38">IF(($H62      =0),0,((($J62      -$H62      )/$H62      )*100))</f>
        <v>0</v>
      </c>
      <c r="S62" s="49">
        <f t="shared" ref="S62:S68" si="39">IF(($I62      =0),0,((($K62      -$I62      )/$I62      )*100))</f>
        <v>0</v>
      </c>
      <c r="T62" s="48">
        <f t="shared" ref="T62:T66" si="40">IF(($E62      =0),0,(($P62      /$E62      )*100))</f>
        <v>0</v>
      </c>
      <c r="U62" s="50">
        <f t="shared" ref="U62:U66" si="41">IF(($E62      =0),0,(($Q62      /$E62      )*100))</f>
        <v>0</v>
      </c>
      <c r="V62" s="94" t="s">
        <v>36</v>
      </c>
      <c r="W62" s="95" t="s">
        <v>36</v>
      </c>
    </row>
    <row r="63" spans="1:23" ht="13" customHeight="1" x14ac:dyDescent="0.3">
      <c r="A63" s="47" t="s">
        <v>84</v>
      </c>
      <c r="B63" s="93"/>
      <c r="C63" s="93"/>
      <c r="D63" s="93"/>
      <c r="E63" s="93">
        <f t="shared" si="35"/>
        <v>0</v>
      </c>
      <c r="F63" s="94" t="s">
        <v>36</v>
      </c>
      <c r="G63" s="95" t="s">
        <v>36</v>
      </c>
      <c r="H63" s="94"/>
      <c r="I63" s="95"/>
      <c r="J63" s="94"/>
      <c r="K63" s="95"/>
      <c r="L63" s="94"/>
      <c r="M63" s="95"/>
      <c r="N63" s="94"/>
      <c r="O63" s="95"/>
      <c r="P63" s="94">
        <f t="shared" si="36"/>
        <v>0</v>
      </c>
      <c r="Q63" s="95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4" t="s">
        <v>36</v>
      </c>
      <c r="W63" s="95" t="s">
        <v>36</v>
      </c>
    </row>
    <row r="64" spans="1:23" ht="13" customHeight="1" x14ac:dyDescent="0.3">
      <c r="A64" s="47" t="s">
        <v>85</v>
      </c>
      <c r="B64" s="93"/>
      <c r="C64" s="93"/>
      <c r="D64" s="93"/>
      <c r="E64" s="93">
        <f t="shared" si="35"/>
        <v>0</v>
      </c>
      <c r="F64" s="94" t="s">
        <v>36</v>
      </c>
      <c r="G64" s="95" t="s">
        <v>36</v>
      </c>
      <c r="H64" s="94"/>
      <c r="I64" s="95"/>
      <c r="J64" s="94"/>
      <c r="K64" s="95"/>
      <c r="L64" s="94"/>
      <c r="M64" s="95"/>
      <c r="N64" s="94"/>
      <c r="O64" s="95"/>
      <c r="P64" s="94">
        <f t="shared" si="36"/>
        <v>0</v>
      </c>
      <c r="Q64" s="95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4" t="s">
        <v>36</v>
      </c>
      <c r="W64" s="95" t="s">
        <v>36</v>
      </c>
    </row>
    <row r="65" spans="1:23" ht="13" customHeight="1" x14ac:dyDescent="0.3">
      <c r="A65" s="47" t="s">
        <v>86</v>
      </c>
      <c r="B65" s="93"/>
      <c r="C65" s="93"/>
      <c r="D65" s="93"/>
      <c r="E65" s="93">
        <f t="shared" si="35"/>
        <v>0</v>
      </c>
      <c r="F65" s="94" t="s">
        <v>36</v>
      </c>
      <c r="G65" s="95" t="s">
        <v>36</v>
      </c>
      <c r="H65" s="94"/>
      <c r="I65" s="95"/>
      <c r="J65" s="94"/>
      <c r="K65" s="95"/>
      <c r="L65" s="94"/>
      <c r="M65" s="95"/>
      <c r="N65" s="94"/>
      <c r="O65" s="95"/>
      <c r="P65" s="94">
        <f t="shared" si="36"/>
        <v>0</v>
      </c>
      <c r="Q65" s="95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4" t="s">
        <v>36</v>
      </c>
      <c r="W65" s="95" t="s">
        <v>36</v>
      </c>
    </row>
    <row r="66" spans="1:23" ht="13" customHeight="1" x14ac:dyDescent="0.3">
      <c r="A66" s="47" t="s">
        <v>87</v>
      </c>
      <c r="B66" s="93"/>
      <c r="C66" s="93"/>
      <c r="D66" s="93"/>
      <c r="E66" s="93">
        <f t="shared" si="35"/>
        <v>0</v>
      </c>
      <c r="F66" s="94">
        <v>0</v>
      </c>
      <c r="G66" s="95">
        <v>0</v>
      </c>
      <c r="H66" s="94"/>
      <c r="I66" s="95"/>
      <c r="J66" s="94"/>
      <c r="K66" s="95"/>
      <c r="L66" s="94"/>
      <c r="M66" s="95"/>
      <c r="N66" s="94"/>
      <c r="O66" s="95"/>
      <c r="P66" s="94">
        <f t="shared" si="36"/>
        <v>0</v>
      </c>
      <c r="Q66" s="95">
        <f t="shared" si="37"/>
        <v>0</v>
      </c>
      <c r="R66" s="48">
        <f t="shared" si="38"/>
        <v>0</v>
      </c>
      <c r="S66" s="49">
        <f t="shared" si="39"/>
        <v>0</v>
      </c>
      <c r="T66" s="48">
        <f t="shared" si="40"/>
        <v>0</v>
      </c>
      <c r="U66" s="50">
        <f t="shared" si="41"/>
        <v>0</v>
      </c>
      <c r="V66" s="94" t="s">
        <v>36</v>
      </c>
      <c r="W66" s="95" t="s">
        <v>36</v>
      </c>
    </row>
    <row r="67" spans="1:23" ht="13" customHeight="1" x14ac:dyDescent="0.3">
      <c r="A67" s="51" t="s">
        <v>43</v>
      </c>
      <c r="B67" s="96">
        <f>SUM(B62:B66)</f>
        <v>0</v>
      </c>
      <c r="C67" s="96">
        <f>SUM(C62:C66)</f>
        <v>0</v>
      </c>
      <c r="D67" s="96"/>
      <c r="E67" s="96">
        <f t="shared" si="35"/>
        <v>0</v>
      </c>
      <c r="F67" s="97">
        <f t="shared" ref="F67:O67" si="42">SUM(F62:F66)</f>
        <v>0</v>
      </c>
      <c r="G67" s="98">
        <f t="shared" si="42"/>
        <v>0</v>
      </c>
      <c r="H67" s="97">
        <f t="shared" si="42"/>
        <v>0</v>
      </c>
      <c r="I67" s="98">
        <f t="shared" si="42"/>
        <v>0</v>
      </c>
      <c r="J67" s="97">
        <f t="shared" si="42"/>
        <v>0</v>
      </c>
      <c r="K67" s="98">
        <f t="shared" si="42"/>
        <v>0</v>
      </c>
      <c r="L67" s="97">
        <f t="shared" si="42"/>
        <v>0</v>
      </c>
      <c r="M67" s="98">
        <f t="shared" si="42"/>
        <v>0</v>
      </c>
      <c r="N67" s="97">
        <f t="shared" si="42"/>
        <v>0</v>
      </c>
      <c r="O67" s="98">
        <f t="shared" si="42"/>
        <v>0</v>
      </c>
      <c r="P67" s="97">
        <f t="shared" si="36"/>
        <v>0</v>
      </c>
      <c r="Q67" s="98">
        <f t="shared" si="37"/>
        <v>0</v>
      </c>
      <c r="R67" s="52">
        <f t="shared" si="38"/>
        <v>0</v>
      </c>
      <c r="S67" s="53">
        <f t="shared" si="39"/>
        <v>0</v>
      </c>
      <c r="T67" s="52">
        <f>IF((+$E62+$E64+$E65++$E66) =0,0,(P67   /(+$E62+$E64+$E65+$E66) )*100)</f>
        <v>0</v>
      </c>
      <c r="U67" s="54">
        <f>IF((+$E62+$E64+$E66) =0,0,(Q67  /(+$E62+$E64+$E66) )*100)</f>
        <v>0</v>
      </c>
      <c r="V67" s="97" t="s">
        <v>36</v>
      </c>
      <c r="W67" s="98" t="s">
        <v>36</v>
      </c>
    </row>
    <row r="68" spans="1:23" ht="13" customHeight="1" x14ac:dyDescent="0.3">
      <c r="A68" s="60" t="s">
        <v>88</v>
      </c>
      <c r="B68" s="105">
        <f>SUM(B9:B15,B18:B24,B27:B30,B33,B36:B40,B43:B53,B56:B59,B62:B66)</f>
        <v>2240392000</v>
      </c>
      <c r="C68" s="105">
        <f>SUM(C9:C15,C18:C24,C27:C30,C33,C36:C40,C43:C53,C56:C59,C62:C66)</f>
        <v>-8252000</v>
      </c>
      <c r="D68" s="105"/>
      <c r="E68" s="105">
        <f t="shared" si="35"/>
        <v>2232140000</v>
      </c>
      <c r="F68" s="106">
        <f t="shared" ref="F68:O68" si="43">SUM(F9:F15,F18:F24,F27:F30,F33,F36:F40,F43:F53,F56:F59,F62:F66)</f>
        <v>2239192000</v>
      </c>
      <c r="G68" s="107">
        <f t="shared" si="43"/>
        <v>992274000</v>
      </c>
      <c r="H68" s="106">
        <f t="shared" si="43"/>
        <v>206950000</v>
      </c>
      <c r="I68" s="107">
        <f t="shared" si="43"/>
        <v>110979532</v>
      </c>
      <c r="J68" s="106">
        <f t="shared" si="43"/>
        <v>361159000</v>
      </c>
      <c r="K68" s="107">
        <f t="shared" si="43"/>
        <v>170164918</v>
      </c>
      <c r="L68" s="106">
        <f t="shared" si="43"/>
        <v>0</v>
      </c>
      <c r="M68" s="107">
        <f t="shared" si="43"/>
        <v>0</v>
      </c>
      <c r="N68" s="106">
        <f t="shared" si="43"/>
        <v>0</v>
      </c>
      <c r="O68" s="107">
        <f t="shared" si="43"/>
        <v>0</v>
      </c>
      <c r="P68" s="106">
        <f t="shared" si="36"/>
        <v>568109000</v>
      </c>
      <c r="Q68" s="107">
        <f t="shared" si="37"/>
        <v>281144450</v>
      </c>
      <c r="R68" s="61">
        <f t="shared" si="38"/>
        <v>74.515100265764673</v>
      </c>
      <c r="S68" s="62">
        <f t="shared" si="39"/>
        <v>53.330001427650643</v>
      </c>
      <c r="T68" s="61">
        <f>IF((+$E9+$E10+$E11+$E12+$E13+$E18+$E19+$E21+$E22+$E23+$E27+$E28+$E29+$E30+$E33+$E36+$E39+$E44+$E46+$E48+$E49+$E52+$E56+$E57+$E58+$E59+$E62+$E64+$E65+$E66)=0,0,(P68/(+$E9+$E10+$E11+$E12+$E13+$E18+$E19+$E21+$E22+$E23+$E27+$E28+$E29+$E30+$E33+$E36+$E39+$E44+$E46+$E48+$E49+$E52+$E56+$E57+$E58+$E59+$E62+$E64+$E65+$E66)*100))</f>
        <v>37.161376329343618</v>
      </c>
      <c r="U68" s="61">
        <f>IF((+$E9+$E10+$E11+$E12+$E13+$E18+$E19+$E21+$E22+$E23+$E27+$E28+$E29+$E30+$E33+$E36+$E39+$E44+$E46+$E48+$E49+$E52+$E56+$E57+$E58+$E59+$E62+$E64+$E65+$E66)=0,0,(Q68/(+$E9+$E10+$E11+$E12+$E13+$E18+$E19+$E21+$E22+$E23+$E27+$E28+$E29+$E30+$E33+$E36+$E39+$E44+$E46+$E48+$E49+$E52+$E56+$E57+$E58+$E59+$E62+$E64+$E65+$E66)*100))</f>
        <v>18.390334793774311</v>
      </c>
      <c r="V68" s="106" t="s">
        <v>36</v>
      </c>
      <c r="W68" s="107" t="s">
        <v>36</v>
      </c>
    </row>
    <row r="69" spans="1:23" ht="13" customHeight="1" x14ac:dyDescent="0.3">
      <c r="A69" s="40" t="s">
        <v>44</v>
      </c>
      <c r="B69" s="99" t="s">
        <v>1</v>
      </c>
      <c r="C69" s="99"/>
      <c r="D69" s="99"/>
      <c r="E69" s="99"/>
      <c r="F69" s="100"/>
      <c r="G69" s="101"/>
      <c r="H69" s="100"/>
      <c r="I69" s="101"/>
      <c r="J69" s="100"/>
      <c r="K69" s="101"/>
      <c r="L69" s="100"/>
      <c r="M69" s="101"/>
      <c r="N69" s="100"/>
      <c r="O69" s="101"/>
      <c r="P69" s="100"/>
      <c r="Q69" s="101"/>
      <c r="R69" s="44"/>
      <c r="S69" s="45"/>
      <c r="T69" s="44"/>
      <c r="U69" s="46"/>
      <c r="V69" s="100"/>
      <c r="W69" s="101"/>
    </row>
    <row r="70" spans="1:23" s="64" customFormat="1" ht="13" customHeight="1" x14ac:dyDescent="0.3">
      <c r="A70" s="63" t="s">
        <v>89</v>
      </c>
      <c r="B70" s="93">
        <v>2074732000</v>
      </c>
      <c r="C70" s="93">
        <v>-11257000</v>
      </c>
      <c r="D70" s="93"/>
      <c r="E70" s="93">
        <f>$B70      +$C70      +$D70</f>
        <v>2063475000</v>
      </c>
      <c r="F70" s="94">
        <v>2074732000</v>
      </c>
      <c r="G70" s="95">
        <v>1786706000</v>
      </c>
      <c r="H70" s="94">
        <v>741810000</v>
      </c>
      <c r="I70" s="95">
        <v>344638838</v>
      </c>
      <c r="J70" s="94">
        <v>714866000</v>
      </c>
      <c r="K70" s="95">
        <v>389772558</v>
      </c>
      <c r="L70" s="94"/>
      <c r="M70" s="95"/>
      <c r="N70" s="94"/>
      <c r="O70" s="95"/>
      <c r="P70" s="94">
        <f>$H70      +$J70      +$L70      +$N70</f>
        <v>1456676000</v>
      </c>
      <c r="Q70" s="95">
        <f>$I70      +$K70      +$M70      +$O70</f>
        <v>734411396</v>
      </c>
      <c r="R70" s="48">
        <f>IF(($H70      =0),0,((($J70      -$H70      )/$H70      )*100))</f>
        <v>-3.6321969237405805</v>
      </c>
      <c r="S70" s="49">
        <f>IF(($I70      =0),0,((($K70      -$I70      )/$I70      )*100))</f>
        <v>13.095947125959148</v>
      </c>
      <c r="T70" s="48">
        <f>IF(($E70      =0),0,(($P70      /$E70      )*100))</f>
        <v>70.593343752650256</v>
      </c>
      <c r="U70" s="50">
        <f>IF(($E70      =0),0,(($Q70      /$E70      )*100))</f>
        <v>35.591000424041965</v>
      </c>
      <c r="V70" s="94" t="s">
        <v>36</v>
      </c>
      <c r="W70" s="95" t="s">
        <v>36</v>
      </c>
    </row>
    <row r="71" spans="1:23" s="64" customFormat="1" ht="13" customHeight="1" x14ac:dyDescent="0.3">
      <c r="A71" s="63" t="s">
        <v>90</v>
      </c>
      <c r="B71" s="93"/>
      <c r="C71" s="93"/>
      <c r="D71" s="93"/>
      <c r="E71" s="93">
        <f>$B71      +$C71      +$D71</f>
        <v>0</v>
      </c>
      <c r="F71" s="94">
        <v>0</v>
      </c>
      <c r="G71" s="95">
        <v>0</v>
      </c>
      <c r="H71" s="94"/>
      <c r="I71" s="95"/>
      <c r="J71" s="94"/>
      <c r="K71" s="95"/>
      <c r="L71" s="94"/>
      <c r="M71" s="95"/>
      <c r="N71" s="94"/>
      <c r="O71" s="95"/>
      <c r="P71" s="94">
        <f>$H71      +$J71      +$L71      +$N71</f>
        <v>0</v>
      </c>
      <c r="Q71" s="95">
        <f>$I71      +$K71      +$M71      +$O71</f>
        <v>0</v>
      </c>
      <c r="R71" s="48">
        <f>IF(($H71      =0),0,((($J71      -$H71      )/$H71      )*100))</f>
        <v>0</v>
      </c>
      <c r="S71" s="49">
        <f>IF(($I71      =0),0,((($K71      -$I71      )/$I71      )*100))</f>
        <v>0</v>
      </c>
      <c r="T71" s="48">
        <f>IF(($E71      =0),0,(($P71      /$E71      )*100))</f>
        <v>0</v>
      </c>
      <c r="U71" s="50">
        <f>IF(($E71      =0),0,(($Q71      /$E71      )*100))</f>
        <v>0</v>
      </c>
      <c r="V71" s="94" t="s">
        <v>36</v>
      </c>
      <c r="W71" s="95" t="s">
        <v>36</v>
      </c>
    </row>
    <row r="72" spans="1:23" ht="13" customHeight="1" x14ac:dyDescent="0.3">
      <c r="A72" s="56" t="s">
        <v>43</v>
      </c>
      <c r="B72" s="102">
        <f>SUM(B70:B71)</f>
        <v>2074732000</v>
      </c>
      <c r="C72" s="102">
        <f>SUM(C70:C71)</f>
        <v>-11257000</v>
      </c>
      <c r="D72" s="102"/>
      <c r="E72" s="102">
        <f>$B72      +$C72      +$D72</f>
        <v>2063475000</v>
      </c>
      <c r="F72" s="103">
        <f t="shared" ref="F72:O72" si="44">SUM(F70:F71)</f>
        <v>2074732000</v>
      </c>
      <c r="G72" s="104">
        <f t="shared" si="44"/>
        <v>1786706000</v>
      </c>
      <c r="H72" s="103">
        <f t="shared" si="44"/>
        <v>741810000</v>
      </c>
      <c r="I72" s="104">
        <f t="shared" si="44"/>
        <v>344638838</v>
      </c>
      <c r="J72" s="103">
        <f t="shared" si="44"/>
        <v>714866000</v>
      </c>
      <c r="K72" s="104">
        <f t="shared" si="44"/>
        <v>389772558</v>
      </c>
      <c r="L72" s="103">
        <f t="shared" si="44"/>
        <v>0</v>
      </c>
      <c r="M72" s="104">
        <f t="shared" si="44"/>
        <v>0</v>
      </c>
      <c r="N72" s="103">
        <f t="shared" si="44"/>
        <v>0</v>
      </c>
      <c r="O72" s="104">
        <f t="shared" si="44"/>
        <v>0</v>
      </c>
      <c r="P72" s="103">
        <f>$H72      +$J72      +$L72      +$N72</f>
        <v>1456676000</v>
      </c>
      <c r="Q72" s="104">
        <f>$I72      +$K72      +$M72      +$O72</f>
        <v>734411396</v>
      </c>
      <c r="R72" s="57">
        <f>IF(($H72      =0),0,((($J72      -$H72      )/$H72      )*100))</f>
        <v>-3.6321969237405805</v>
      </c>
      <c r="S72" s="58">
        <f>IF(($I72      =0),0,((($K72      -$I72      )/$I72      )*100))</f>
        <v>13.095947125959148</v>
      </c>
      <c r="T72" s="57">
        <f>IF(($E70      =0),0,(($P70      /$E70      )*100))</f>
        <v>70.593343752650256</v>
      </c>
      <c r="U72" s="59">
        <f>IF($E70   =0,0,($Q70   /$E70 )*100)</f>
        <v>35.591000424041965</v>
      </c>
      <c r="V72" s="103" t="s">
        <v>36</v>
      </c>
      <c r="W72" s="104" t="s">
        <v>36</v>
      </c>
    </row>
    <row r="73" spans="1:23" ht="13" customHeight="1" x14ac:dyDescent="0.3">
      <c r="A73" s="60" t="s">
        <v>88</v>
      </c>
      <c r="B73" s="105">
        <f>SUM(B70:B71)</f>
        <v>2074732000</v>
      </c>
      <c r="C73" s="105">
        <f>SUM(C70:C71)</f>
        <v>-11257000</v>
      </c>
      <c r="D73" s="105"/>
      <c r="E73" s="105">
        <f>$B73      +$C73      +$D73</f>
        <v>2063475000</v>
      </c>
      <c r="F73" s="106">
        <f t="shared" ref="F73:O73" si="45">SUM(F70:F71)</f>
        <v>2074732000</v>
      </c>
      <c r="G73" s="107">
        <f t="shared" si="45"/>
        <v>1786706000</v>
      </c>
      <c r="H73" s="106">
        <f t="shared" si="45"/>
        <v>741810000</v>
      </c>
      <c r="I73" s="107">
        <f t="shared" si="45"/>
        <v>344638838</v>
      </c>
      <c r="J73" s="106">
        <f t="shared" si="45"/>
        <v>714866000</v>
      </c>
      <c r="K73" s="107">
        <f t="shared" si="45"/>
        <v>389772558</v>
      </c>
      <c r="L73" s="106">
        <f t="shared" si="45"/>
        <v>0</v>
      </c>
      <c r="M73" s="107">
        <f t="shared" si="45"/>
        <v>0</v>
      </c>
      <c r="N73" s="106">
        <f t="shared" si="45"/>
        <v>0</v>
      </c>
      <c r="O73" s="107">
        <f t="shared" si="45"/>
        <v>0</v>
      </c>
      <c r="P73" s="106">
        <f>$H73      +$J73      +$L73      +$N73</f>
        <v>1456676000</v>
      </c>
      <c r="Q73" s="107">
        <f>$I73      +$K73      +$M73      +$O73</f>
        <v>734411396</v>
      </c>
      <c r="R73" s="61">
        <f>IF(($H73      =0),0,((($J73      -$H73      )/$H73      )*100))</f>
        <v>-3.6321969237405805</v>
      </c>
      <c r="S73" s="62">
        <f>IF(($I73      =0),0,((($K73      -$I73      )/$I73      )*100))</f>
        <v>13.095947125959148</v>
      </c>
      <c r="T73" s="61">
        <f>IF(($E70      =0),0,(($P70      /$E70      )*100))</f>
        <v>70.593343752650256</v>
      </c>
      <c r="U73" s="65">
        <f>IF($E70   =0,0,($Q70   /$E70 )*100)</f>
        <v>35.591000424041965</v>
      </c>
      <c r="V73" s="106" t="s">
        <v>36</v>
      </c>
      <c r="W73" s="107" t="s">
        <v>36</v>
      </c>
    </row>
    <row r="74" spans="1:23" ht="13" customHeight="1" thickBot="1" x14ac:dyDescent="0.35">
      <c r="A74" s="60" t="s">
        <v>91</v>
      </c>
      <c r="B74" s="105">
        <f>SUM(B9:B15,B18:B24,B27:B30,B33,B36:B40,B43:B53,B56:B59,B62:B66,B70:B71)</f>
        <v>4315124000</v>
      </c>
      <c r="C74" s="105">
        <f>SUM(C9:C15,C18:C24,C27:C30,C33,C36:C40,C43:C53,C56:C59,C62:C66,C70:C71)</f>
        <v>-19509000</v>
      </c>
      <c r="D74" s="105"/>
      <c r="E74" s="105">
        <f>$B74      +$C74      +$D74</f>
        <v>4295615000</v>
      </c>
      <c r="F74" s="106">
        <f t="shared" ref="F74:O74" si="46">SUM(F9:F15,F18:F24,F27:F30,F33,F36:F40,F43:F53,F56:F59,F62:F66,F70:F71)</f>
        <v>4313924000</v>
      </c>
      <c r="G74" s="107">
        <f t="shared" si="46"/>
        <v>2778980000</v>
      </c>
      <c r="H74" s="106">
        <f t="shared" si="46"/>
        <v>948760000</v>
      </c>
      <c r="I74" s="107">
        <f t="shared" si="46"/>
        <v>455618370</v>
      </c>
      <c r="J74" s="106">
        <f t="shared" si="46"/>
        <v>1076025000</v>
      </c>
      <c r="K74" s="107">
        <f t="shared" si="46"/>
        <v>559937476</v>
      </c>
      <c r="L74" s="106">
        <f t="shared" si="46"/>
        <v>0</v>
      </c>
      <c r="M74" s="107">
        <f t="shared" si="46"/>
        <v>0</v>
      </c>
      <c r="N74" s="106">
        <f t="shared" si="46"/>
        <v>0</v>
      </c>
      <c r="O74" s="107">
        <f t="shared" si="46"/>
        <v>0</v>
      </c>
      <c r="P74" s="106">
        <f>$H74      +$J74      +$L74      +$N74</f>
        <v>2024785000</v>
      </c>
      <c r="Q74" s="107">
        <f>$I74      +$K74      +$M74      +$O74</f>
        <v>1015555846</v>
      </c>
      <c r="R74" s="61">
        <f>IF(($H74      =0),0,((($J74      -$H74      )/$H74      )*100))</f>
        <v>13.413824360217546</v>
      </c>
      <c r="S74" s="62">
        <f>IF(($I74      =0),0,((($K74      -$I74      )/$I74      )*100))</f>
        <v>22.896158905972118</v>
      </c>
      <c r="T74" s="61">
        <f>IF((+$E9+$E10+$E11+$E12+$E13+$E18+$E19+$E21+$E22+$E23+$E27+$E28+$E29+$E30+$E33+$E36+$E39+$E44+$E46+$E48+$E49+$E52+$E56+$E57+$E58+$E59+$E62++$E64+$E65+$E66+$E70)=0,0,(P74/(+$E9+$E10+$E11+$E12+$E13+$E18+$E19+$E21+$E22+$E23+$E27+$E28+$E29+$E30+$E33+$E36+$E39+$E44+$E46+$E48+$E49+$E52+$E56+$E57+$E58+$E59+$E62+$E64+$E65+$E66+$E70)*100))</f>
        <v>56.365573874997665</v>
      </c>
      <c r="U74" s="65">
        <f>IF((+$E9+$E10+$E11+$E12+$E13+$E18+$E19+$E21+$E22+$E23+$E27+$E28+$E29+$E30+$E33+$E36+$E39+$E44+$E46+$E48+$E49+$E52+$E56+$E57+$E58+$E59+$E62+$E64+$E66+$E70)=0,0,(Q74/(+$E9+$E10+$E11+$E12+$E13+$E18+$E19+$E21+$E22+$E23+$E27+$E28+$E29+$E30+$E33+$E36+$E39+$E44+$E46+$E48+$E49+$E52+$E56+$E57+$E58+$E59+$E62+$E64+$E66+$E70)*100))</f>
        <v>28.270847552653123</v>
      </c>
      <c r="V74" s="106" t="s">
        <v>36</v>
      </c>
      <c r="W74" s="107" t="s">
        <v>36</v>
      </c>
    </row>
    <row r="75" spans="1:23" ht="13" thickTop="1" x14ac:dyDescent="0.25">
      <c r="A75" s="66" t="s">
        <v>92</v>
      </c>
      <c r="B75" s="67"/>
      <c r="C75" s="68"/>
      <c r="D75" s="68"/>
      <c r="E75" s="69"/>
      <c r="F75" s="67"/>
      <c r="G75" s="68"/>
      <c r="H75" s="68"/>
      <c r="I75" s="69"/>
      <c r="J75" s="68"/>
      <c r="K75" s="69"/>
      <c r="L75" s="68"/>
      <c r="M75" s="68"/>
      <c r="N75" s="68"/>
      <c r="O75" s="68"/>
      <c r="P75" s="68"/>
      <c r="Q75" s="68"/>
      <c r="R75" s="68"/>
      <c r="S75" s="68"/>
      <c r="T75" s="68"/>
      <c r="U75" s="69"/>
      <c r="V75" s="67"/>
      <c r="W75" s="69"/>
    </row>
    <row r="76" spans="1:23" x14ac:dyDescent="0.25">
      <c r="A76" s="13" t="s">
        <v>1</v>
      </c>
      <c r="B76" s="70" t="s">
        <v>1</v>
      </c>
      <c r="C76" s="71" t="s">
        <v>1</v>
      </c>
      <c r="D76" s="71" t="s">
        <v>1</v>
      </c>
      <c r="E76" s="72" t="s">
        <v>1</v>
      </c>
      <c r="F76" s="73" t="s">
        <v>5</v>
      </c>
      <c r="G76" s="74"/>
      <c r="H76" s="73" t="s">
        <v>6</v>
      </c>
      <c r="I76" s="75"/>
      <c r="J76" s="73" t="s">
        <v>7</v>
      </c>
      <c r="K76" s="75"/>
      <c r="L76" s="73" t="s">
        <v>8</v>
      </c>
      <c r="M76" s="73"/>
      <c r="N76" s="76" t="s">
        <v>9</v>
      </c>
      <c r="O76" s="73"/>
      <c r="P76" s="132" t="s">
        <v>10</v>
      </c>
      <c r="Q76" s="133"/>
      <c r="R76" s="134" t="s">
        <v>11</v>
      </c>
      <c r="S76" s="133"/>
      <c r="T76" s="134" t="s">
        <v>12</v>
      </c>
      <c r="U76" s="133"/>
      <c r="V76" s="132"/>
      <c r="W76" s="133"/>
    </row>
    <row r="77" spans="1:23" ht="52.5" x14ac:dyDescent="0.25">
      <c r="A77" s="77" t="s">
        <v>93</v>
      </c>
      <c r="B77" s="78" t="s">
        <v>94</v>
      </c>
      <c r="C77" s="78" t="s">
        <v>95</v>
      </c>
      <c r="D77" s="79" t="s">
        <v>17</v>
      </c>
      <c r="E77" s="78" t="s">
        <v>18</v>
      </c>
      <c r="F77" s="78" t="s">
        <v>19</v>
      </c>
      <c r="G77" s="78" t="s">
        <v>96</v>
      </c>
      <c r="H77" s="78" t="s">
        <v>97</v>
      </c>
      <c r="I77" s="80" t="s">
        <v>22</v>
      </c>
      <c r="J77" s="78" t="s">
        <v>98</v>
      </c>
      <c r="K77" s="80" t="s">
        <v>24</v>
      </c>
      <c r="L77" s="78" t="s">
        <v>99</v>
      </c>
      <c r="M77" s="80" t="s">
        <v>26</v>
      </c>
      <c r="N77" s="78" t="s">
        <v>100</v>
      </c>
      <c r="O77" s="80" t="s">
        <v>28</v>
      </c>
      <c r="P77" s="80" t="s">
        <v>101</v>
      </c>
      <c r="Q77" s="81" t="s">
        <v>30</v>
      </c>
      <c r="R77" s="82" t="s">
        <v>101</v>
      </c>
      <c r="S77" s="83" t="s">
        <v>30</v>
      </c>
      <c r="T77" s="82" t="s">
        <v>102</v>
      </c>
      <c r="U77" s="79" t="s">
        <v>32</v>
      </c>
      <c r="V77" s="78"/>
      <c r="W77" s="80"/>
    </row>
    <row r="78" spans="1:23" hidden="1" x14ac:dyDescent="0.25">
      <c r="A78" s="1" t="str">
        <f>+A7</f>
        <v>R thousands</v>
      </c>
      <c r="B78" s="108"/>
      <c r="C78" s="108">
        <v>100</v>
      </c>
      <c r="D78" s="108"/>
      <c r="E78" s="108"/>
      <c r="F78" s="108"/>
      <c r="G78" s="108"/>
      <c r="H78" s="108"/>
      <c r="I78" s="108"/>
      <c r="J78" s="108"/>
      <c r="K78" s="108"/>
      <c r="L78" s="108"/>
      <c r="M78" s="109"/>
      <c r="N78" s="108"/>
      <c r="O78" s="109"/>
      <c r="P78" s="108"/>
      <c r="Q78" s="109"/>
      <c r="R78" s="2"/>
      <c r="S78" s="3"/>
      <c r="T78" s="2"/>
      <c r="U78" s="2"/>
      <c r="V78" s="108"/>
      <c r="W78" s="108"/>
    </row>
    <row r="79" spans="1:23" hidden="1" x14ac:dyDescent="0.25">
      <c r="A79" s="4"/>
      <c r="B79" s="110"/>
      <c r="C79" s="110"/>
      <c r="D79" s="110"/>
      <c r="E79" s="110"/>
      <c r="F79" s="110"/>
      <c r="G79" s="110"/>
      <c r="H79" s="110"/>
      <c r="I79" s="110"/>
      <c r="J79" s="110"/>
      <c r="K79" s="110"/>
      <c r="L79" s="110"/>
      <c r="M79" s="111"/>
      <c r="N79" s="110"/>
      <c r="O79" s="111"/>
      <c r="P79" s="110"/>
      <c r="Q79" s="111"/>
      <c r="R79" s="5"/>
      <c r="S79" s="6"/>
      <c r="T79" s="5"/>
      <c r="U79" s="5"/>
      <c r="V79" s="110"/>
      <c r="W79" s="110"/>
    </row>
    <row r="80" spans="1:23" hidden="1" x14ac:dyDescent="0.25">
      <c r="A80" s="7" t="s">
        <v>133</v>
      </c>
      <c r="B80" s="112"/>
      <c r="C80" s="112"/>
      <c r="D80" s="112"/>
      <c r="E80" s="112"/>
      <c r="F80" s="112"/>
      <c r="G80" s="112"/>
      <c r="H80" s="112"/>
      <c r="I80" s="112"/>
      <c r="J80" s="112"/>
      <c r="K80" s="112"/>
      <c r="L80" s="112"/>
      <c r="M80" s="113"/>
      <c r="N80" s="112"/>
      <c r="O80" s="113"/>
      <c r="P80" s="112"/>
      <c r="Q80" s="113"/>
      <c r="R80" s="8"/>
      <c r="S80" s="9"/>
      <c r="T80" s="8"/>
      <c r="U80" s="8"/>
      <c r="V80" s="112"/>
      <c r="W80" s="112"/>
    </row>
    <row r="81" spans="1:23" hidden="1" x14ac:dyDescent="0.25">
      <c r="A81" s="10" t="s">
        <v>134</v>
      </c>
      <c r="B81" s="114">
        <f>SUM(B82:B85)</f>
        <v>0</v>
      </c>
      <c r="C81" s="114">
        <f t="shared" ref="C81:I81" si="47">SUM(C82:C85)</f>
        <v>0</v>
      </c>
      <c r="D81" s="114">
        <f t="shared" si="47"/>
        <v>0</v>
      </c>
      <c r="E81" s="114">
        <f t="shared" si="47"/>
        <v>0</v>
      </c>
      <c r="F81" s="114">
        <f t="shared" si="47"/>
        <v>0</v>
      </c>
      <c r="G81" s="114">
        <f t="shared" si="47"/>
        <v>0</v>
      </c>
      <c r="H81" s="114">
        <f t="shared" si="47"/>
        <v>0</v>
      </c>
      <c r="I81" s="114">
        <f t="shared" si="47"/>
        <v>0</v>
      </c>
      <c r="J81" s="114">
        <f>SUM(J82:J85)</f>
        <v>0</v>
      </c>
      <c r="K81" s="114">
        <f>SUM(K82:K85)</f>
        <v>0</v>
      </c>
      <c r="L81" s="114">
        <f>SUM(L82:L85)</f>
        <v>0</v>
      </c>
      <c r="M81" s="115">
        <f>SUM(M82:M85)</f>
        <v>0</v>
      </c>
      <c r="N81" s="114"/>
      <c r="O81" s="115"/>
      <c r="P81" s="114"/>
      <c r="Q81" s="115"/>
      <c r="R81" s="11"/>
      <c r="S81" s="12"/>
      <c r="T81" s="11"/>
      <c r="U81" s="11"/>
      <c r="V81" s="114">
        <f>SUM(V82:V85)</f>
        <v>0</v>
      </c>
      <c r="W81" s="114">
        <f>SUM(W82:W85)</f>
        <v>0</v>
      </c>
    </row>
    <row r="82" spans="1:23" hidden="1" x14ac:dyDescent="0.25">
      <c r="A82" s="13" t="s">
        <v>135</v>
      </c>
      <c r="B82" s="116"/>
      <c r="C82" s="116"/>
      <c r="D82" s="116"/>
      <c r="E82" s="116">
        <f>SUM(B82:D82)</f>
        <v>0</v>
      </c>
      <c r="F82" s="116"/>
      <c r="G82" s="116"/>
      <c r="H82" s="116"/>
      <c r="I82" s="117"/>
      <c r="J82" s="116"/>
      <c r="K82" s="117"/>
      <c r="L82" s="116"/>
      <c r="M82" s="118"/>
      <c r="N82" s="116"/>
      <c r="O82" s="118"/>
      <c r="P82" s="116"/>
      <c r="Q82" s="118"/>
      <c r="R82" s="14"/>
      <c r="S82" s="15"/>
      <c r="T82" s="14"/>
      <c r="U82" s="14"/>
      <c r="V82" s="116"/>
      <c r="W82" s="116"/>
    </row>
    <row r="83" spans="1:23" hidden="1" x14ac:dyDescent="0.25">
      <c r="A83" s="13" t="s">
        <v>136</v>
      </c>
      <c r="B83" s="116"/>
      <c r="C83" s="116"/>
      <c r="D83" s="116"/>
      <c r="E83" s="116">
        <f>SUM(B83:D83)</f>
        <v>0</v>
      </c>
      <c r="F83" s="116"/>
      <c r="G83" s="116"/>
      <c r="H83" s="116"/>
      <c r="I83" s="117"/>
      <c r="J83" s="116"/>
      <c r="K83" s="117"/>
      <c r="L83" s="116"/>
      <c r="M83" s="118"/>
      <c r="N83" s="116"/>
      <c r="O83" s="118"/>
      <c r="P83" s="116"/>
      <c r="Q83" s="118"/>
      <c r="R83" s="14"/>
      <c r="S83" s="15"/>
      <c r="T83" s="14"/>
      <c r="U83" s="14"/>
      <c r="V83" s="116"/>
      <c r="W83" s="116"/>
    </row>
    <row r="84" spans="1:23" hidden="1" x14ac:dyDescent="0.25">
      <c r="A84" s="13" t="s">
        <v>137</v>
      </c>
      <c r="B84" s="116"/>
      <c r="C84" s="116"/>
      <c r="D84" s="116"/>
      <c r="E84" s="116">
        <f>SUM(B84:D84)</f>
        <v>0</v>
      </c>
      <c r="F84" s="116"/>
      <c r="G84" s="116"/>
      <c r="H84" s="116"/>
      <c r="I84" s="117"/>
      <c r="J84" s="116"/>
      <c r="K84" s="117"/>
      <c r="L84" s="116"/>
      <c r="M84" s="118"/>
      <c r="N84" s="116"/>
      <c r="O84" s="118"/>
      <c r="P84" s="116"/>
      <c r="Q84" s="118"/>
      <c r="R84" s="14"/>
      <c r="S84" s="15"/>
      <c r="T84" s="14"/>
      <c r="U84" s="14"/>
      <c r="V84" s="116"/>
      <c r="W84" s="116"/>
    </row>
    <row r="85" spans="1:23" hidden="1" x14ac:dyDescent="0.25">
      <c r="A85" s="13" t="s">
        <v>138</v>
      </c>
      <c r="B85" s="116"/>
      <c r="C85" s="116"/>
      <c r="D85" s="116"/>
      <c r="E85" s="116">
        <f>SUM(B85:D85)</f>
        <v>0</v>
      </c>
      <c r="F85" s="116"/>
      <c r="G85" s="116"/>
      <c r="H85" s="116"/>
      <c r="I85" s="117"/>
      <c r="J85" s="116"/>
      <c r="K85" s="117"/>
      <c r="L85" s="116"/>
      <c r="M85" s="118"/>
      <c r="N85" s="116"/>
      <c r="O85" s="118"/>
      <c r="P85" s="116"/>
      <c r="Q85" s="118"/>
      <c r="R85" s="14"/>
      <c r="S85" s="15"/>
      <c r="T85" s="14"/>
      <c r="U85" s="14"/>
      <c r="V85" s="116"/>
      <c r="W85" s="116"/>
    </row>
    <row r="86" spans="1:23" hidden="1" x14ac:dyDescent="0.25">
      <c r="A86" s="13" t="s">
        <v>92</v>
      </c>
      <c r="B86" s="116"/>
      <c r="C86" s="116"/>
      <c r="D86" s="116"/>
      <c r="E86" s="116">
        <f t="shared" ref="E86" si="48">$B86      +$C86      +$D86</f>
        <v>0</v>
      </c>
      <c r="F86" s="116" t="s">
        <v>36</v>
      </c>
      <c r="G86" s="116" t="s">
        <v>36</v>
      </c>
      <c r="H86" s="116"/>
      <c r="I86" s="116"/>
      <c r="J86" s="116"/>
      <c r="K86" s="116"/>
      <c r="L86" s="116"/>
      <c r="M86" s="118"/>
      <c r="N86" s="116"/>
      <c r="O86" s="118"/>
      <c r="P86" s="116">
        <f t="shared" ref="P86" si="49">$H86      +$J86      +$L86      +$N86</f>
        <v>0</v>
      </c>
      <c r="Q86" s="118">
        <f t="shared" ref="Q86" si="50">$I86      +$K86      +$M86      +$O86</f>
        <v>0</v>
      </c>
      <c r="R86" s="14">
        <f t="shared" ref="R86" si="51">IF(($H86      =0),0,((($J86      -$H86      )/$H86      )*100))</f>
        <v>0</v>
      </c>
      <c r="S86" s="15">
        <f t="shared" ref="S86" si="52">IF(($I86      =0),0,((($K86      -$I86      )/$I86      )*100))</f>
        <v>0</v>
      </c>
      <c r="T86" s="14">
        <f t="shared" ref="T86" si="53">IF(($E86      =0),0,(($P86      /$E86      )*100))</f>
        <v>0</v>
      </c>
      <c r="U86" s="14">
        <f t="shared" ref="U86" si="54">IF(($E86      =0),0,(($Q86      /$E86      )*100))</f>
        <v>0</v>
      </c>
      <c r="V86" s="116"/>
      <c r="W86" s="116"/>
    </row>
    <row r="87" spans="1:23" x14ac:dyDescent="0.25">
      <c r="A87" s="84" t="s">
        <v>103</v>
      </c>
      <c r="B87" s="119">
        <f t="shared" ref="B87:S87" si="55">+B88+B89+B90+B91+B92+B93+B94+B95+B96</f>
        <v>274695000</v>
      </c>
      <c r="C87" s="119">
        <f t="shared" si="55"/>
        <v>10268000</v>
      </c>
      <c r="D87" s="119">
        <f t="shared" si="55"/>
        <v>0</v>
      </c>
      <c r="E87" s="119">
        <f t="shared" si="55"/>
        <v>284963000</v>
      </c>
      <c r="F87" s="119">
        <f t="shared" si="55"/>
        <v>0</v>
      </c>
      <c r="G87" s="119">
        <f t="shared" si="55"/>
        <v>0</v>
      </c>
      <c r="H87" s="119">
        <f t="shared" si="55"/>
        <v>188667000</v>
      </c>
      <c r="I87" s="119">
        <f t="shared" si="55"/>
        <v>0</v>
      </c>
      <c r="J87" s="119">
        <f t="shared" si="55"/>
        <v>85009000</v>
      </c>
      <c r="K87" s="119">
        <f t="shared" si="55"/>
        <v>0</v>
      </c>
      <c r="L87" s="119">
        <f t="shared" si="55"/>
        <v>0</v>
      </c>
      <c r="M87" s="119">
        <f t="shared" si="55"/>
        <v>0</v>
      </c>
      <c r="N87" s="119">
        <f t="shared" si="55"/>
        <v>0</v>
      </c>
      <c r="O87" s="119">
        <f t="shared" si="55"/>
        <v>0</v>
      </c>
      <c r="P87" s="119">
        <f t="shared" si="55"/>
        <v>273676000</v>
      </c>
      <c r="Q87" s="120">
        <f t="shared" si="55"/>
        <v>0</v>
      </c>
      <c r="R87" s="85">
        <f t="shared" si="55"/>
        <v>-195.20720844819107</v>
      </c>
      <c r="S87" s="85">
        <f t="shared" si="55"/>
        <v>0</v>
      </c>
      <c r="T87" s="86">
        <f>IF(SUM($E88:$E96) =0,0,(P87   /SUM($E88:$E96) )*100)</f>
        <v>96.039134905233311</v>
      </c>
      <c r="U87" s="87">
        <f>IF(SUM($E88:$E96) =0,0,(Q87   /SUM($E88:$E96) )*100)</f>
        <v>0</v>
      </c>
      <c r="V87" s="119">
        <f>+V88+V89+V90+V91+V92+V93+V94+V95+V96</f>
        <v>0</v>
      </c>
      <c r="W87" s="119">
        <f>+W88+W89+W90+W91+W92+W93+W94+W95+W96</f>
        <v>0</v>
      </c>
    </row>
    <row r="88" spans="1:23" ht="13" x14ac:dyDescent="0.3">
      <c r="A88" s="88" t="s">
        <v>104</v>
      </c>
      <c r="B88" s="121"/>
      <c r="C88" s="121"/>
      <c r="D88" s="121"/>
      <c r="E88" s="121">
        <f t="shared" ref="E88:E96" si="56">$B88      +$C88      +$D88</f>
        <v>0</v>
      </c>
      <c r="F88" s="121">
        <v>0</v>
      </c>
      <c r="G88" s="121">
        <v>0</v>
      </c>
      <c r="H88" s="121"/>
      <c r="I88" s="121"/>
      <c r="J88" s="121"/>
      <c r="K88" s="121"/>
      <c r="L88" s="121"/>
      <c r="M88" s="121"/>
      <c r="N88" s="121"/>
      <c r="O88" s="121"/>
      <c r="P88" s="121">
        <f t="shared" ref="P88:P96" si="57">$H88      +$J88      +$L88      +$N88</f>
        <v>0</v>
      </c>
      <c r="Q88" s="121">
        <f t="shared" ref="Q88:Q96" si="58">$I88      +$K88      +$M88      +$O88</f>
        <v>0</v>
      </c>
      <c r="R88" s="89">
        <f t="shared" ref="R88:R96" si="59">IF(($H88      =0),0,((($J88      -$H88      )/$H88      )*100))</f>
        <v>0</v>
      </c>
      <c r="S88" s="89">
        <f t="shared" ref="S88:S96" si="60">IF(($I88      =0),0,((($K88      -$I88      )/$I88      )*100))</f>
        <v>0</v>
      </c>
      <c r="T88" s="89">
        <f t="shared" ref="T88:T96" si="61">IF(($E88      =0),0,(($P88      /$E88      )*100))</f>
        <v>0</v>
      </c>
      <c r="U88" s="90">
        <f t="shared" ref="U88:U96" si="62">IF(($E88      =0),0,(($Q88      /$E88      )*100))</f>
        <v>0</v>
      </c>
      <c r="V88" s="121"/>
      <c r="W88" s="121"/>
    </row>
    <row r="89" spans="1:23" ht="13" x14ac:dyDescent="0.3">
      <c r="A89" s="91" t="s">
        <v>105</v>
      </c>
      <c r="B89" s="93"/>
      <c r="C89" s="93"/>
      <c r="D89" s="93"/>
      <c r="E89" s="93">
        <f t="shared" si="56"/>
        <v>0</v>
      </c>
      <c r="F89" s="93">
        <v>0</v>
      </c>
      <c r="G89" s="93">
        <v>0</v>
      </c>
      <c r="H89" s="93"/>
      <c r="I89" s="93"/>
      <c r="J89" s="93"/>
      <c r="K89" s="93"/>
      <c r="L89" s="93"/>
      <c r="M89" s="93"/>
      <c r="N89" s="93"/>
      <c r="O89" s="93"/>
      <c r="P89" s="93">
        <f t="shared" si="57"/>
        <v>0</v>
      </c>
      <c r="Q89" s="93">
        <f t="shared" si="58"/>
        <v>0</v>
      </c>
      <c r="R89" s="89">
        <f t="shared" si="59"/>
        <v>0</v>
      </c>
      <c r="S89" s="89">
        <f t="shared" si="60"/>
        <v>0</v>
      </c>
      <c r="T89" s="89">
        <f t="shared" si="61"/>
        <v>0</v>
      </c>
      <c r="U89" s="90">
        <f t="shared" si="62"/>
        <v>0</v>
      </c>
      <c r="V89" s="93"/>
      <c r="W89" s="93"/>
    </row>
    <row r="90" spans="1:23" ht="13" x14ac:dyDescent="0.3">
      <c r="A90" s="91" t="s">
        <v>106</v>
      </c>
      <c r="B90" s="93"/>
      <c r="C90" s="93"/>
      <c r="D90" s="93"/>
      <c r="E90" s="93">
        <f t="shared" si="56"/>
        <v>0</v>
      </c>
      <c r="F90" s="93">
        <v>0</v>
      </c>
      <c r="G90" s="93">
        <v>0</v>
      </c>
      <c r="H90" s="93"/>
      <c r="I90" s="93"/>
      <c r="J90" s="93"/>
      <c r="K90" s="93"/>
      <c r="L90" s="93"/>
      <c r="M90" s="93"/>
      <c r="N90" s="93"/>
      <c r="O90" s="93"/>
      <c r="P90" s="93">
        <f t="shared" si="57"/>
        <v>0</v>
      </c>
      <c r="Q90" s="93">
        <f t="shared" si="58"/>
        <v>0</v>
      </c>
      <c r="R90" s="89">
        <f t="shared" si="59"/>
        <v>0</v>
      </c>
      <c r="S90" s="89">
        <f t="shared" si="60"/>
        <v>0</v>
      </c>
      <c r="T90" s="89">
        <f t="shared" si="61"/>
        <v>0</v>
      </c>
      <c r="U90" s="90">
        <f t="shared" si="62"/>
        <v>0</v>
      </c>
      <c r="V90" s="93"/>
      <c r="W90" s="93"/>
    </row>
    <row r="91" spans="1:23" ht="13" x14ac:dyDescent="0.3">
      <c r="A91" s="91" t="s">
        <v>107</v>
      </c>
      <c r="B91" s="93">
        <v>274695000</v>
      </c>
      <c r="C91" s="93"/>
      <c r="D91" s="93"/>
      <c r="E91" s="93">
        <f t="shared" si="56"/>
        <v>274695000</v>
      </c>
      <c r="F91" s="93">
        <v>0</v>
      </c>
      <c r="G91" s="93">
        <v>0</v>
      </c>
      <c r="H91" s="93">
        <v>178378000</v>
      </c>
      <c r="I91" s="93"/>
      <c r="J91" s="93">
        <v>84997000</v>
      </c>
      <c r="K91" s="93"/>
      <c r="L91" s="93"/>
      <c r="M91" s="93"/>
      <c r="N91" s="93"/>
      <c r="O91" s="93"/>
      <c r="P91" s="93">
        <f t="shared" si="57"/>
        <v>263375000</v>
      </c>
      <c r="Q91" s="93">
        <f t="shared" si="58"/>
        <v>0</v>
      </c>
      <c r="R91" s="89">
        <f t="shared" si="59"/>
        <v>-52.350065591048221</v>
      </c>
      <c r="S91" s="89">
        <f t="shared" si="60"/>
        <v>0</v>
      </c>
      <c r="T91" s="89">
        <f t="shared" si="61"/>
        <v>95.879065873059204</v>
      </c>
      <c r="U91" s="90">
        <f t="shared" si="62"/>
        <v>0</v>
      </c>
      <c r="V91" s="93"/>
      <c r="W91" s="93"/>
    </row>
    <row r="92" spans="1:23" ht="13" x14ac:dyDescent="0.3">
      <c r="A92" s="91" t="s">
        <v>108</v>
      </c>
      <c r="B92" s="93"/>
      <c r="C92" s="93"/>
      <c r="D92" s="93"/>
      <c r="E92" s="93">
        <f t="shared" si="56"/>
        <v>0</v>
      </c>
      <c r="F92" s="93">
        <v>0</v>
      </c>
      <c r="G92" s="93">
        <v>0</v>
      </c>
      <c r="H92" s="93"/>
      <c r="I92" s="93"/>
      <c r="J92" s="93"/>
      <c r="K92" s="93"/>
      <c r="L92" s="93"/>
      <c r="M92" s="93"/>
      <c r="N92" s="93"/>
      <c r="O92" s="93"/>
      <c r="P92" s="93">
        <f t="shared" si="57"/>
        <v>0</v>
      </c>
      <c r="Q92" s="93">
        <f t="shared" si="58"/>
        <v>0</v>
      </c>
      <c r="R92" s="89">
        <f t="shared" si="59"/>
        <v>0</v>
      </c>
      <c r="S92" s="89">
        <f t="shared" si="60"/>
        <v>0</v>
      </c>
      <c r="T92" s="89">
        <f t="shared" si="61"/>
        <v>0</v>
      </c>
      <c r="U92" s="90">
        <f t="shared" si="62"/>
        <v>0</v>
      </c>
      <c r="V92" s="93"/>
      <c r="W92" s="93"/>
    </row>
    <row r="93" spans="1:23" ht="13" x14ac:dyDescent="0.3">
      <c r="A93" s="91" t="s">
        <v>109</v>
      </c>
      <c r="B93" s="93"/>
      <c r="C93" s="93"/>
      <c r="D93" s="93"/>
      <c r="E93" s="93">
        <f t="shared" si="56"/>
        <v>0</v>
      </c>
      <c r="F93" s="93">
        <v>0</v>
      </c>
      <c r="G93" s="93">
        <v>0</v>
      </c>
      <c r="H93" s="93"/>
      <c r="I93" s="93"/>
      <c r="J93" s="93"/>
      <c r="K93" s="93"/>
      <c r="L93" s="93"/>
      <c r="M93" s="93"/>
      <c r="N93" s="93"/>
      <c r="O93" s="93"/>
      <c r="P93" s="93">
        <f t="shared" si="57"/>
        <v>0</v>
      </c>
      <c r="Q93" s="93">
        <f t="shared" si="58"/>
        <v>0</v>
      </c>
      <c r="R93" s="89">
        <f t="shared" si="59"/>
        <v>0</v>
      </c>
      <c r="S93" s="89">
        <f t="shared" si="60"/>
        <v>0</v>
      </c>
      <c r="T93" s="89">
        <f t="shared" si="61"/>
        <v>0</v>
      </c>
      <c r="U93" s="90">
        <f t="shared" si="62"/>
        <v>0</v>
      </c>
      <c r="V93" s="93"/>
      <c r="W93" s="93"/>
    </row>
    <row r="94" spans="1:23" ht="13" x14ac:dyDescent="0.3">
      <c r="A94" s="91" t="s">
        <v>110</v>
      </c>
      <c r="B94" s="93"/>
      <c r="C94" s="93"/>
      <c r="D94" s="93"/>
      <c r="E94" s="93">
        <f t="shared" si="56"/>
        <v>0</v>
      </c>
      <c r="F94" s="93">
        <v>0</v>
      </c>
      <c r="G94" s="93">
        <v>0</v>
      </c>
      <c r="H94" s="93"/>
      <c r="I94" s="93"/>
      <c r="J94" s="93"/>
      <c r="K94" s="93"/>
      <c r="L94" s="93"/>
      <c r="M94" s="93"/>
      <c r="N94" s="93"/>
      <c r="O94" s="93"/>
      <c r="P94" s="93">
        <f t="shared" si="57"/>
        <v>0</v>
      </c>
      <c r="Q94" s="93">
        <f t="shared" si="58"/>
        <v>0</v>
      </c>
      <c r="R94" s="89">
        <f t="shared" si="59"/>
        <v>0</v>
      </c>
      <c r="S94" s="89">
        <f t="shared" si="60"/>
        <v>0</v>
      </c>
      <c r="T94" s="89">
        <f t="shared" si="61"/>
        <v>0</v>
      </c>
      <c r="U94" s="90">
        <f t="shared" si="62"/>
        <v>0</v>
      </c>
      <c r="V94" s="93"/>
      <c r="W94" s="93"/>
    </row>
    <row r="95" spans="1:23" ht="13" x14ac:dyDescent="0.3">
      <c r="A95" s="91" t="s">
        <v>111</v>
      </c>
      <c r="B95" s="93"/>
      <c r="C95" s="93"/>
      <c r="D95" s="93"/>
      <c r="E95" s="93">
        <f t="shared" si="56"/>
        <v>0</v>
      </c>
      <c r="F95" s="93">
        <v>0</v>
      </c>
      <c r="G95" s="93">
        <v>0</v>
      </c>
      <c r="H95" s="93">
        <v>21000</v>
      </c>
      <c r="I95" s="93"/>
      <c r="J95" s="93">
        <v>12000</v>
      </c>
      <c r="K95" s="93"/>
      <c r="L95" s="93"/>
      <c r="M95" s="93"/>
      <c r="N95" s="93"/>
      <c r="O95" s="93"/>
      <c r="P95" s="93">
        <f t="shared" si="57"/>
        <v>33000</v>
      </c>
      <c r="Q95" s="93">
        <f t="shared" si="58"/>
        <v>0</v>
      </c>
      <c r="R95" s="89">
        <f t="shared" si="59"/>
        <v>-42.857142857142854</v>
      </c>
      <c r="S95" s="89">
        <f t="shared" si="60"/>
        <v>0</v>
      </c>
      <c r="T95" s="89">
        <f t="shared" si="61"/>
        <v>0</v>
      </c>
      <c r="U95" s="90">
        <f t="shared" si="62"/>
        <v>0</v>
      </c>
      <c r="V95" s="93"/>
      <c r="W95" s="93"/>
    </row>
    <row r="96" spans="1:23" ht="13" x14ac:dyDescent="0.3">
      <c r="A96" s="91" t="s">
        <v>112</v>
      </c>
      <c r="B96" s="122"/>
      <c r="C96" s="122">
        <v>10268000</v>
      </c>
      <c r="D96" s="122"/>
      <c r="E96" s="122">
        <f t="shared" si="56"/>
        <v>10268000</v>
      </c>
      <c r="F96" s="122">
        <v>0</v>
      </c>
      <c r="G96" s="122">
        <v>0</v>
      </c>
      <c r="H96" s="122">
        <v>10268000</v>
      </c>
      <c r="I96" s="122"/>
      <c r="J96" s="122"/>
      <c r="K96" s="122"/>
      <c r="L96" s="122"/>
      <c r="M96" s="122"/>
      <c r="N96" s="122"/>
      <c r="O96" s="122"/>
      <c r="P96" s="122">
        <f t="shared" si="57"/>
        <v>10268000</v>
      </c>
      <c r="Q96" s="122">
        <f t="shared" si="58"/>
        <v>0</v>
      </c>
      <c r="R96" s="89">
        <f t="shared" si="59"/>
        <v>-100</v>
      </c>
      <c r="S96" s="89">
        <f t="shared" si="60"/>
        <v>0</v>
      </c>
      <c r="T96" s="89">
        <f t="shared" si="61"/>
        <v>100</v>
      </c>
      <c r="U96" s="90">
        <f t="shared" si="62"/>
        <v>0</v>
      </c>
      <c r="V96" s="122"/>
      <c r="W96" s="122"/>
    </row>
    <row r="97" spans="1:23" s="92" customFormat="1" ht="21" hidden="1" x14ac:dyDescent="0.25">
      <c r="A97" s="16" t="s">
        <v>139</v>
      </c>
      <c r="B97" s="123">
        <f t="shared" ref="B97:I97" si="63">SUM(B98:B112)</f>
        <v>0</v>
      </c>
      <c r="C97" s="123">
        <f t="shared" si="63"/>
        <v>0</v>
      </c>
      <c r="D97" s="123">
        <f t="shared" si="63"/>
        <v>0</v>
      </c>
      <c r="E97" s="123">
        <f t="shared" si="63"/>
        <v>0</v>
      </c>
      <c r="F97" s="123">
        <f t="shared" si="63"/>
        <v>0</v>
      </c>
      <c r="G97" s="123">
        <f t="shared" si="63"/>
        <v>0</v>
      </c>
      <c r="H97" s="123">
        <f t="shared" si="63"/>
        <v>0</v>
      </c>
      <c r="I97" s="123">
        <f t="shared" si="63"/>
        <v>0</v>
      </c>
      <c r="J97" s="123">
        <f>SUM(J98:J112)</f>
        <v>0</v>
      </c>
      <c r="K97" s="123">
        <f>SUM(K98:K112)</f>
        <v>0</v>
      </c>
      <c r="L97" s="123">
        <f>SUM(L98:L112)</f>
        <v>0</v>
      </c>
      <c r="M97" s="124">
        <f>SUM(M98:M112)</f>
        <v>0</v>
      </c>
      <c r="N97" s="123"/>
      <c r="O97" s="124"/>
      <c r="P97" s="123"/>
      <c r="Q97" s="124"/>
      <c r="R97" s="17" t="str">
        <f t="shared" ref="R97:S112" si="64">IF(L97=0," ",(N97-L97)/L97)</f>
        <v xml:space="preserve"> </v>
      </c>
      <c r="S97" s="17" t="str">
        <f t="shared" si="64"/>
        <v xml:space="preserve"> </v>
      </c>
      <c r="T97" s="17" t="str">
        <f t="shared" ref="T97:T115" si="65">IF(E97=0," ",(P97/E97))</f>
        <v xml:space="preserve"> </v>
      </c>
      <c r="U97" s="18" t="str">
        <f t="shared" ref="U97:U115" si="66">IF(E97=0," ",(Q97/E97))</f>
        <v xml:space="preserve"> </v>
      </c>
      <c r="V97" s="123">
        <f>SUM(V98:V112)</f>
        <v>0</v>
      </c>
      <c r="W97" s="123">
        <f>SUM(W98:W112)</f>
        <v>0</v>
      </c>
    </row>
    <row r="98" spans="1:23" hidden="1" x14ac:dyDescent="0.25">
      <c r="A98" s="19"/>
      <c r="B98" s="125"/>
      <c r="C98" s="125"/>
      <c r="D98" s="125"/>
      <c r="E98" s="126">
        <f>SUM(B98:D98)</f>
        <v>0</v>
      </c>
      <c r="F98" s="125"/>
      <c r="G98" s="125"/>
      <c r="H98" s="125"/>
      <c r="I98" s="125"/>
      <c r="J98" s="125"/>
      <c r="K98" s="125"/>
      <c r="L98" s="125"/>
      <c r="M98" s="127"/>
      <c r="N98" s="125"/>
      <c r="O98" s="127"/>
      <c r="P98" s="125"/>
      <c r="Q98" s="127"/>
      <c r="R98" s="20" t="str">
        <f t="shared" si="64"/>
        <v xml:space="preserve"> </v>
      </c>
      <c r="S98" s="20" t="str">
        <f t="shared" si="64"/>
        <v xml:space="preserve"> </v>
      </c>
      <c r="T98" s="20" t="str">
        <f t="shared" si="65"/>
        <v xml:space="preserve"> </v>
      </c>
      <c r="U98" s="21" t="str">
        <f t="shared" si="66"/>
        <v xml:space="preserve"> </v>
      </c>
      <c r="V98" s="125"/>
      <c r="W98" s="125"/>
    </row>
    <row r="99" spans="1:23" hidden="1" x14ac:dyDescent="0.25">
      <c r="A99" s="19"/>
      <c r="B99" s="125"/>
      <c r="C99" s="125"/>
      <c r="D99" s="125"/>
      <c r="E99" s="126">
        <f t="shared" ref="E99:E112" si="67">SUM(B99:D99)</f>
        <v>0</v>
      </c>
      <c r="F99" s="125"/>
      <c r="G99" s="125"/>
      <c r="H99" s="125"/>
      <c r="I99" s="125"/>
      <c r="J99" s="125"/>
      <c r="K99" s="125"/>
      <c r="L99" s="125"/>
      <c r="M99" s="127"/>
      <c r="N99" s="125"/>
      <c r="O99" s="127"/>
      <c r="P99" s="125"/>
      <c r="Q99" s="127"/>
      <c r="R99" s="20" t="str">
        <f t="shared" si="64"/>
        <v xml:space="preserve"> </v>
      </c>
      <c r="S99" s="20" t="str">
        <f t="shared" si="64"/>
        <v xml:space="preserve"> </v>
      </c>
      <c r="T99" s="20" t="str">
        <f t="shared" si="65"/>
        <v xml:space="preserve"> </v>
      </c>
      <c r="U99" s="21" t="str">
        <f t="shared" si="66"/>
        <v xml:space="preserve"> </v>
      </c>
      <c r="V99" s="125"/>
      <c r="W99" s="125"/>
    </row>
    <row r="100" spans="1:23" hidden="1" x14ac:dyDescent="0.25">
      <c r="A100" s="19"/>
      <c r="B100" s="125"/>
      <c r="C100" s="125"/>
      <c r="D100" s="125"/>
      <c r="E100" s="126">
        <f t="shared" si="67"/>
        <v>0</v>
      </c>
      <c r="F100" s="125"/>
      <c r="G100" s="125"/>
      <c r="H100" s="125"/>
      <c r="I100" s="125"/>
      <c r="J100" s="125"/>
      <c r="K100" s="125"/>
      <c r="L100" s="125"/>
      <c r="M100" s="127"/>
      <c r="N100" s="125"/>
      <c r="O100" s="127"/>
      <c r="P100" s="125"/>
      <c r="Q100" s="127"/>
      <c r="R100" s="20" t="str">
        <f t="shared" si="64"/>
        <v xml:space="preserve"> </v>
      </c>
      <c r="S100" s="20" t="str">
        <f t="shared" si="64"/>
        <v xml:space="preserve"> </v>
      </c>
      <c r="T100" s="20" t="str">
        <f t="shared" si="65"/>
        <v xml:space="preserve"> </v>
      </c>
      <c r="U100" s="21" t="str">
        <f t="shared" si="66"/>
        <v xml:space="preserve"> </v>
      </c>
      <c r="V100" s="125"/>
      <c r="W100" s="125"/>
    </row>
    <row r="101" spans="1:23" hidden="1" x14ac:dyDescent="0.25">
      <c r="A101" s="19"/>
      <c r="B101" s="125"/>
      <c r="C101" s="125"/>
      <c r="D101" s="125"/>
      <c r="E101" s="126">
        <f t="shared" si="67"/>
        <v>0</v>
      </c>
      <c r="F101" s="125"/>
      <c r="G101" s="125"/>
      <c r="H101" s="125"/>
      <c r="I101" s="125"/>
      <c r="J101" s="125"/>
      <c r="K101" s="125"/>
      <c r="L101" s="125"/>
      <c r="M101" s="127"/>
      <c r="N101" s="125"/>
      <c r="O101" s="127"/>
      <c r="P101" s="125"/>
      <c r="Q101" s="127"/>
      <c r="R101" s="20" t="str">
        <f t="shared" si="64"/>
        <v xml:space="preserve"> </v>
      </c>
      <c r="S101" s="20" t="str">
        <f t="shared" si="64"/>
        <v xml:space="preserve"> </v>
      </c>
      <c r="T101" s="20" t="str">
        <f t="shared" si="65"/>
        <v xml:space="preserve"> </v>
      </c>
      <c r="U101" s="21" t="str">
        <f t="shared" si="66"/>
        <v xml:space="preserve"> </v>
      </c>
      <c r="V101" s="125"/>
      <c r="W101" s="125"/>
    </row>
    <row r="102" spans="1:23" hidden="1" x14ac:dyDescent="0.25">
      <c r="A102" s="19"/>
      <c r="B102" s="125"/>
      <c r="C102" s="125"/>
      <c r="D102" s="125"/>
      <c r="E102" s="126">
        <f t="shared" si="67"/>
        <v>0</v>
      </c>
      <c r="F102" s="125"/>
      <c r="G102" s="125"/>
      <c r="H102" s="125"/>
      <c r="I102" s="125"/>
      <c r="J102" s="125"/>
      <c r="K102" s="125"/>
      <c r="L102" s="125"/>
      <c r="M102" s="127"/>
      <c r="N102" s="125"/>
      <c r="O102" s="127"/>
      <c r="P102" s="125"/>
      <c r="Q102" s="127"/>
      <c r="R102" s="20" t="str">
        <f t="shared" si="64"/>
        <v xml:space="preserve"> </v>
      </c>
      <c r="S102" s="20" t="str">
        <f t="shared" si="64"/>
        <v xml:space="preserve"> </v>
      </c>
      <c r="T102" s="20" t="str">
        <f t="shared" si="65"/>
        <v xml:space="preserve"> </v>
      </c>
      <c r="U102" s="21" t="str">
        <f t="shared" si="66"/>
        <v xml:space="preserve"> </v>
      </c>
      <c r="V102" s="125"/>
      <c r="W102" s="125"/>
    </row>
    <row r="103" spans="1:23" hidden="1" x14ac:dyDescent="0.25">
      <c r="A103" s="19"/>
      <c r="B103" s="125"/>
      <c r="C103" s="125"/>
      <c r="D103" s="125"/>
      <c r="E103" s="126">
        <f t="shared" si="67"/>
        <v>0</v>
      </c>
      <c r="F103" s="125"/>
      <c r="G103" s="125"/>
      <c r="H103" s="125"/>
      <c r="I103" s="125"/>
      <c r="J103" s="125"/>
      <c r="K103" s="125"/>
      <c r="L103" s="125"/>
      <c r="M103" s="127"/>
      <c r="N103" s="125"/>
      <c r="O103" s="127"/>
      <c r="P103" s="125"/>
      <c r="Q103" s="127"/>
      <c r="R103" s="20" t="str">
        <f t="shared" si="64"/>
        <v xml:space="preserve"> </v>
      </c>
      <c r="S103" s="20" t="str">
        <f t="shared" si="64"/>
        <v xml:space="preserve"> </v>
      </c>
      <c r="T103" s="20" t="str">
        <f t="shared" si="65"/>
        <v xml:space="preserve"> </v>
      </c>
      <c r="U103" s="21" t="str">
        <f t="shared" si="66"/>
        <v xml:space="preserve"> </v>
      </c>
      <c r="V103" s="125"/>
      <c r="W103" s="125"/>
    </row>
    <row r="104" spans="1:23" hidden="1" x14ac:dyDescent="0.25">
      <c r="A104" s="19"/>
      <c r="B104" s="125"/>
      <c r="C104" s="125"/>
      <c r="D104" s="125"/>
      <c r="E104" s="126">
        <f t="shared" si="67"/>
        <v>0</v>
      </c>
      <c r="F104" s="125"/>
      <c r="G104" s="125"/>
      <c r="H104" s="125"/>
      <c r="I104" s="125"/>
      <c r="J104" s="125"/>
      <c r="K104" s="125"/>
      <c r="L104" s="125"/>
      <c r="M104" s="127"/>
      <c r="N104" s="125"/>
      <c r="O104" s="127"/>
      <c r="P104" s="125"/>
      <c r="Q104" s="127"/>
      <c r="R104" s="20" t="str">
        <f t="shared" si="64"/>
        <v xml:space="preserve"> </v>
      </c>
      <c r="S104" s="20" t="str">
        <f t="shared" si="64"/>
        <v xml:space="preserve"> </v>
      </c>
      <c r="T104" s="20" t="str">
        <f t="shared" si="65"/>
        <v xml:space="preserve"> </v>
      </c>
      <c r="U104" s="21" t="str">
        <f t="shared" si="66"/>
        <v xml:space="preserve"> </v>
      </c>
      <c r="V104" s="125"/>
      <c r="W104" s="125"/>
    </row>
    <row r="105" spans="1:23" hidden="1" x14ac:dyDescent="0.25">
      <c r="A105" s="19"/>
      <c r="B105" s="125"/>
      <c r="C105" s="125"/>
      <c r="D105" s="125"/>
      <c r="E105" s="126">
        <f t="shared" si="67"/>
        <v>0</v>
      </c>
      <c r="F105" s="125"/>
      <c r="G105" s="125"/>
      <c r="H105" s="125"/>
      <c r="I105" s="125"/>
      <c r="J105" s="125"/>
      <c r="K105" s="125"/>
      <c r="L105" s="125"/>
      <c r="M105" s="127"/>
      <c r="N105" s="125"/>
      <c r="O105" s="127"/>
      <c r="P105" s="125"/>
      <c r="Q105" s="127"/>
      <c r="R105" s="20" t="str">
        <f t="shared" si="64"/>
        <v xml:space="preserve"> </v>
      </c>
      <c r="S105" s="20" t="str">
        <f t="shared" si="64"/>
        <v xml:space="preserve"> </v>
      </c>
      <c r="T105" s="20" t="str">
        <f t="shared" si="65"/>
        <v xml:space="preserve"> </v>
      </c>
      <c r="U105" s="21" t="str">
        <f t="shared" si="66"/>
        <v xml:space="preserve"> </v>
      </c>
      <c r="V105" s="125"/>
      <c r="W105" s="125"/>
    </row>
    <row r="106" spans="1:23" hidden="1" x14ac:dyDescent="0.25">
      <c r="A106" s="19"/>
      <c r="B106" s="125"/>
      <c r="C106" s="125"/>
      <c r="D106" s="125"/>
      <c r="E106" s="126">
        <f t="shared" si="67"/>
        <v>0</v>
      </c>
      <c r="F106" s="125"/>
      <c r="G106" s="125"/>
      <c r="H106" s="125"/>
      <c r="I106" s="125"/>
      <c r="J106" s="125"/>
      <c r="K106" s="125"/>
      <c r="L106" s="125"/>
      <c r="M106" s="127"/>
      <c r="N106" s="125"/>
      <c r="O106" s="127"/>
      <c r="P106" s="125"/>
      <c r="Q106" s="127"/>
      <c r="R106" s="20" t="str">
        <f t="shared" si="64"/>
        <v xml:space="preserve"> </v>
      </c>
      <c r="S106" s="20" t="str">
        <f t="shared" si="64"/>
        <v xml:space="preserve"> </v>
      </c>
      <c r="T106" s="20" t="str">
        <f t="shared" si="65"/>
        <v xml:space="preserve"> </v>
      </c>
      <c r="U106" s="21" t="str">
        <f t="shared" si="66"/>
        <v xml:space="preserve"> </v>
      </c>
      <c r="V106" s="125"/>
      <c r="W106" s="125"/>
    </row>
    <row r="107" spans="1:23" hidden="1" x14ac:dyDescent="0.25">
      <c r="A107" s="19"/>
      <c r="B107" s="125"/>
      <c r="C107" s="125"/>
      <c r="D107" s="125"/>
      <c r="E107" s="126">
        <f t="shared" si="67"/>
        <v>0</v>
      </c>
      <c r="F107" s="125"/>
      <c r="G107" s="125"/>
      <c r="H107" s="125"/>
      <c r="I107" s="125"/>
      <c r="J107" s="125"/>
      <c r="K107" s="125"/>
      <c r="L107" s="125"/>
      <c r="M107" s="127"/>
      <c r="N107" s="125"/>
      <c r="O107" s="127"/>
      <c r="P107" s="125"/>
      <c r="Q107" s="127"/>
      <c r="R107" s="20" t="str">
        <f t="shared" si="64"/>
        <v xml:space="preserve"> </v>
      </c>
      <c r="S107" s="20" t="str">
        <f t="shared" si="64"/>
        <v xml:space="preserve"> </v>
      </c>
      <c r="T107" s="20" t="str">
        <f t="shared" si="65"/>
        <v xml:space="preserve"> </v>
      </c>
      <c r="U107" s="21" t="str">
        <f t="shared" si="66"/>
        <v xml:space="preserve"> </v>
      </c>
      <c r="V107" s="125"/>
      <c r="W107" s="125"/>
    </row>
    <row r="108" spans="1:23" hidden="1" x14ac:dyDescent="0.25">
      <c r="A108" s="19"/>
      <c r="B108" s="125"/>
      <c r="C108" s="125"/>
      <c r="D108" s="125"/>
      <c r="E108" s="126">
        <f t="shared" si="67"/>
        <v>0</v>
      </c>
      <c r="F108" s="125"/>
      <c r="G108" s="125"/>
      <c r="H108" s="125"/>
      <c r="I108" s="125"/>
      <c r="J108" s="125"/>
      <c r="K108" s="125"/>
      <c r="L108" s="125"/>
      <c r="M108" s="127"/>
      <c r="N108" s="125"/>
      <c r="O108" s="127"/>
      <c r="P108" s="125"/>
      <c r="Q108" s="127"/>
      <c r="R108" s="20" t="str">
        <f t="shared" si="64"/>
        <v xml:space="preserve"> </v>
      </c>
      <c r="S108" s="20" t="str">
        <f t="shared" si="64"/>
        <v xml:space="preserve"> </v>
      </c>
      <c r="T108" s="20" t="str">
        <f t="shared" si="65"/>
        <v xml:space="preserve"> </v>
      </c>
      <c r="U108" s="21" t="str">
        <f t="shared" si="66"/>
        <v xml:space="preserve"> </v>
      </c>
      <c r="V108" s="125"/>
      <c r="W108" s="125"/>
    </row>
    <row r="109" spans="1:23" hidden="1" x14ac:dyDescent="0.25">
      <c r="A109" s="19"/>
      <c r="B109" s="125"/>
      <c r="C109" s="125"/>
      <c r="D109" s="125"/>
      <c r="E109" s="126">
        <f t="shared" si="67"/>
        <v>0</v>
      </c>
      <c r="F109" s="125"/>
      <c r="G109" s="125"/>
      <c r="H109" s="125"/>
      <c r="I109" s="125"/>
      <c r="J109" s="125"/>
      <c r="K109" s="125"/>
      <c r="L109" s="125"/>
      <c r="M109" s="127"/>
      <c r="N109" s="125"/>
      <c r="O109" s="127"/>
      <c r="P109" s="125"/>
      <c r="Q109" s="127"/>
      <c r="R109" s="20" t="str">
        <f t="shared" si="64"/>
        <v xml:space="preserve"> </v>
      </c>
      <c r="S109" s="20" t="str">
        <f t="shared" si="64"/>
        <v xml:space="preserve"> </v>
      </c>
      <c r="T109" s="20" t="str">
        <f t="shared" si="65"/>
        <v xml:space="preserve"> </v>
      </c>
      <c r="U109" s="21" t="str">
        <f t="shared" si="66"/>
        <v xml:space="preserve"> </v>
      </c>
      <c r="V109" s="125"/>
      <c r="W109" s="125"/>
    </row>
    <row r="110" spans="1:23" hidden="1" x14ac:dyDescent="0.25">
      <c r="A110" s="19"/>
      <c r="B110" s="125"/>
      <c r="C110" s="125"/>
      <c r="D110" s="125"/>
      <c r="E110" s="126">
        <f t="shared" si="67"/>
        <v>0</v>
      </c>
      <c r="F110" s="125"/>
      <c r="G110" s="125"/>
      <c r="H110" s="127"/>
      <c r="I110" s="125"/>
      <c r="J110" s="127"/>
      <c r="K110" s="125"/>
      <c r="L110" s="127"/>
      <c r="M110" s="127"/>
      <c r="N110" s="127"/>
      <c r="O110" s="127"/>
      <c r="P110" s="127"/>
      <c r="Q110" s="127"/>
      <c r="R110" s="20" t="str">
        <f t="shared" si="64"/>
        <v xml:space="preserve"> </v>
      </c>
      <c r="S110" s="20" t="str">
        <f t="shared" si="64"/>
        <v xml:space="preserve"> </v>
      </c>
      <c r="T110" s="20" t="str">
        <f t="shared" si="65"/>
        <v xml:space="preserve"> </v>
      </c>
      <c r="U110" s="21" t="str">
        <f t="shared" si="66"/>
        <v xml:space="preserve"> </v>
      </c>
      <c r="V110" s="125"/>
      <c r="W110" s="125"/>
    </row>
    <row r="111" spans="1:23" hidden="1" x14ac:dyDescent="0.25">
      <c r="A111" s="19"/>
      <c r="B111" s="125"/>
      <c r="C111" s="125"/>
      <c r="D111" s="125"/>
      <c r="E111" s="126">
        <f t="shared" si="67"/>
        <v>0</v>
      </c>
      <c r="F111" s="125"/>
      <c r="G111" s="125"/>
      <c r="H111" s="127"/>
      <c r="I111" s="125"/>
      <c r="J111" s="127"/>
      <c r="K111" s="125"/>
      <c r="L111" s="127"/>
      <c r="M111" s="127"/>
      <c r="N111" s="127"/>
      <c r="O111" s="127"/>
      <c r="P111" s="127"/>
      <c r="Q111" s="127"/>
      <c r="R111" s="20" t="str">
        <f t="shared" si="64"/>
        <v xml:space="preserve"> </v>
      </c>
      <c r="S111" s="20" t="str">
        <f t="shared" si="64"/>
        <v xml:space="preserve"> </v>
      </c>
      <c r="T111" s="20" t="str">
        <f t="shared" si="65"/>
        <v xml:space="preserve"> </v>
      </c>
      <c r="U111" s="21" t="str">
        <f t="shared" si="66"/>
        <v xml:space="preserve"> </v>
      </c>
      <c r="V111" s="125"/>
      <c r="W111" s="125"/>
    </row>
    <row r="112" spans="1:23" hidden="1" x14ac:dyDescent="0.25">
      <c r="A112" s="19"/>
      <c r="B112" s="125"/>
      <c r="C112" s="125"/>
      <c r="D112" s="125"/>
      <c r="E112" s="126">
        <f t="shared" si="67"/>
        <v>0</v>
      </c>
      <c r="F112" s="125"/>
      <c r="G112" s="125"/>
      <c r="H112" s="127"/>
      <c r="I112" s="125"/>
      <c r="J112" s="127"/>
      <c r="K112" s="125"/>
      <c r="L112" s="127"/>
      <c r="M112" s="127"/>
      <c r="N112" s="127"/>
      <c r="O112" s="127"/>
      <c r="P112" s="127"/>
      <c r="Q112" s="127"/>
      <c r="R112" s="20" t="str">
        <f t="shared" si="64"/>
        <v xml:space="preserve"> </v>
      </c>
      <c r="S112" s="20" t="str">
        <f t="shared" si="64"/>
        <v xml:space="preserve"> </v>
      </c>
      <c r="T112" s="20" t="str">
        <f t="shared" si="65"/>
        <v xml:space="preserve"> </v>
      </c>
      <c r="U112" s="21" t="str">
        <f t="shared" si="66"/>
        <v xml:space="preserve"> </v>
      </c>
      <c r="V112" s="125"/>
      <c r="W112" s="125"/>
    </row>
    <row r="113" spans="1:23" hidden="1" x14ac:dyDescent="0.25">
      <c r="A113" s="22"/>
      <c r="B113" s="128"/>
      <c r="C113" s="129"/>
      <c r="D113" s="129"/>
      <c r="E113" s="129"/>
      <c r="F113" s="128"/>
      <c r="G113" s="129"/>
      <c r="H113" s="128"/>
      <c r="I113" s="129"/>
      <c r="J113" s="128"/>
      <c r="K113" s="129"/>
      <c r="L113" s="128"/>
      <c r="M113" s="128"/>
      <c r="N113" s="128"/>
      <c r="O113" s="128"/>
      <c r="P113" s="128"/>
      <c r="Q113" s="128"/>
      <c r="R113" s="23" t="str">
        <f t="shared" ref="R113:S115" si="68">IF(L113=0," ",(N113-L113)/L113)</f>
        <v xml:space="preserve"> </v>
      </c>
      <c r="S113" s="24" t="str">
        <f t="shared" si="68"/>
        <v xml:space="preserve"> </v>
      </c>
      <c r="T113" s="23" t="str">
        <f t="shared" si="65"/>
        <v xml:space="preserve"> </v>
      </c>
      <c r="U113" s="24" t="str">
        <f t="shared" si="66"/>
        <v xml:space="preserve"> </v>
      </c>
      <c r="V113" s="128"/>
      <c r="W113" s="129"/>
    </row>
    <row r="114" spans="1:23" hidden="1" x14ac:dyDescent="0.25">
      <c r="A114" s="22" t="s">
        <v>88</v>
      </c>
      <c r="B114" s="128">
        <f t="shared" ref="B114:Q114" si="69">B97+B87</f>
        <v>274695000</v>
      </c>
      <c r="C114" s="128">
        <f t="shared" si="69"/>
        <v>10268000</v>
      </c>
      <c r="D114" s="128">
        <f t="shared" si="69"/>
        <v>0</v>
      </c>
      <c r="E114" s="128">
        <f t="shared" si="69"/>
        <v>284963000</v>
      </c>
      <c r="F114" s="128">
        <f t="shared" si="69"/>
        <v>0</v>
      </c>
      <c r="G114" s="128">
        <f t="shared" si="69"/>
        <v>0</v>
      </c>
      <c r="H114" s="128">
        <f t="shared" si="69"/>
        <v>188667000</v>
      </c>
      <c r="I114" s="128">
        <f t="shared" si="69"/>
        <v>0</v>
      </c>
      <c r="J114" s="128">
        <f t="shared" si="69"/>
        <v>85009000</v>
      </c>
      <c r="K114" s="128">
        <f t="shared" si="69"/>
        <v>0</v>
      </c>
      <c r="L114" s="128">
        <f t="shared" si="69"/>
        <v>0</v>
      </c>
      <c r="M114" s="128">
        <f t="shared" si="69"/>
        <v>0</v>
      </c>
      <c r="N114" s="128">
        <f t="shared" si="69"/>
        <v>0</v>
      </c>
      <c r="O114" s="128">
        <f t="shared" si="69"/>
        <v>0</v>
      </c>
      <c r="P114" s="128">
        <f t="shared" si="69"/>
        <v>273676000</v>
      </c>
      <c r="Q114" s="128">
        <f t="shared" si="69"/>
        <v>0</v>
      </c>
      <c r="R114" s="17" t="str">
        <f t="shared" si="68"/>
        <v xml:space="preserve"> </v>
      </c>
      <c r="S114" s="18" t="str">
        <f t="shared" si="68"/>
        <v xml:space="preserve"> </v>
      </c>
      <c r="T114" s="17">
        <f t="shared" si="65"/>
        <v>0.96039134905233314</v>
      </c>
      <c r="U114" s="18">
        <f t="shared" si="66"/>
        <v>0</v>
      </c>
      <c r="V114" s="128">
        <f>V97+V87</f>
        <v>0</v>
      </c>
      <c r="W114" s="131">
        <f>W97+W87</f>
        <v>0</v>
      </c>
    </row>
    <row r="115" spans="1:23" hidden="1" x14ac:dyDescent="0.25">
      <c r="A115" s="25" t="s">
        <v>140</v>
      </c>
      <c r="B115" s="130">
        <f>B87</f>
        <v>274695000</v>
      </c>
      <c r="C115" s="130">
        <f t="shared" ref="C115:Q115" si="70">C87</f>
        <v>10268000</v>
      </c>
      <c r="D115" s="130">
        <f t="shared" si="70"/>
        <v>0</v>
      </c>
      <c r="E115" s="130">
        <f t="shared" si="70"/>
        <v>284963000</v>
      </c>
      <c r="F115" s="130">
        <f t="shared" si="70"/>
        <v>0</v>
      </c>
      <c r="G115" s="130">
        <f t="shared" si="70"/>
        <v>0</v>
      </c>
      <c r="H115" s="130">
        <f t="shared" si="70"/>
        <v>188667000</v>
      </c>
      <c r="I115" s="130">
        <f t="shared" si="70"/>
        <v>0</v>
      </c>
      <c r="J115" s="130">
        <f t="shared" si="70"/>
        <v>85009000</v>
      </c>
      <c r="K115" s="130">
        <f t="shared" si="70"/>
        <v>0</v>
      </c>
      <c r="L115" s="130">
        <f t="shared" si="70"/>
        <v>0</v>
      </c>
      <c r="M115" s="130">
        <f t="shared" si="70"/>
        <v>0</v>
      </c>
      <c r="N115" s="130">
        <f t="shared" si="70"/>
        <v>0</v>
      </c>
      <c r="O115" s="130">
        <f t="shared" si="70"/>
        <v>0</v>
      </c>
      <c r="P115" s="130">
        <f t="shared" si="70"/>
        <v>273676000</v>
      </c>
      <c r="Q115" s="130">
        <f t="shared" si="70"/>
        <v>0</v>
      </c>
      <c r="R115" s="17" t="str">
        <f t="shared" si="68"/>
        <v xml:space="preserve"> </v>
      </c>
      <c r="S115" s="18" t="str">
        <f t="shared" si="68"/>
        <v xml:space="preserve"> </v>
      </c>
      <c r="T115" s="17">
        <f t="shared" si="65"/>
        <v>0.96039134905233314</v>
      </c>
      <c r="U115" s="18">
        <f t="shared" si="66"/>
        <v>0</v>
      </c>
      <c r="V115" s="130">
        <f>V87</f>
        <v>0</v>
      </c>
      <c r="W115" s="131">
        <f>W87</f>
        <v>0</v>
      </c>
    </row>
    <row r="116" spans="1:23" x14ac:dyDescent="0.25">
      <c r="A116" s="26"/>
      <c r="B116" s="27"/>
      <c r="C116" s="27"/>
      <c r="D116" s="27"/>
      <c r="E116" s="27"/>
      <c r="F116" s="27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/>
      <c r="R116" s="28"/>
      <c r="S116" s="28"/>
      <c r="T116" s="28"/>
      <c r="U116" s="28"/>
      <c r="V116" s="27"/>
      <c r="W116" s="27"/>
    </row>
    <row r="117" spans="1:23" x14ac:dyDescent="0.25">
      <c r="A117" s="29" t="s">
        <v>141</v>
      </c>
    </row>
    <row r="118" spans="1:23" x14ac:dyDescent="0.25">
      <c r="A118" s="29" t="s">
        <v>142</v>
      </c>
    </row>
    <row r="119" spans="1:23" ht="13" x14ac:dyDescent="0.3">
      <c r="A119" s="29" t="s">
        <v>143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ht="13" x14ac:dyDescent="0.3">
      <c r="A120" s="29" t="s">
        <v>144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ht="13" x14ac:dyDescent="0.3">
      <c r="A121" s="29" t="s">
        <v>145</v>
      </c>
      <c r="B121" s="30"/>
      <c r="C121" s="30"/>
      <c r="D121" s="30"/>
      <c r="E121" s="30"/>
      <c r="F121" s="30"/>
      <c r="H121" s="30"/>
      <c r="I121" s="30"/>
      <c r="J121" s="30"/>
      <c r="K121" s="30"/>
      <c r="V121" s="30"/>
    </row>
    <row r="122" spans="1:23" x14ac:dyDescent="0.25">
      <c r="A122" s="29" t="s">
        <v>146</v>
      </c>
    </row>
    <row r="124" spans="1:23" x14ac:dyDescent="0.25">
      <c r="A124" t="s">
        <v>92</v>
      </c>
      <c r="G124" t="s">
        <v>92</v>
      </c>
    </row>
    <row r="125" spans="1:23" ht="13" x14ac:dyDescent="0.3">
      <c r="A125" s="30"/>
      <c r="G125" s="30"/>
      <c r="W125" s="30"/>
    </row>
    <row r="126" spans="1:23" ht="13" x14ac:dyDescent="0.3">
      <c r="A126" s="30" t="s">
        <v>92</v>
      </c>
      <c r="G126" s="30" t="s">
        <v>92</v>
      </c>
      <c r="W126" s="30"/>
    </row>
    <row r="127" spans="1:23" ht="13" x14ac:dyDescent="0.3">
      <c r="A127" s="30"/>
      <c r="G127" s="30"/>
      <c r="W127" s="30"/>
    </row>
  </sheetData>
  <sheetProtection algorithmName="SHA-512" hashValue="t+ZrculAU6FvycT7eVon/cs4TFa5Bf5YhGFUcm2Mk0ffTdvIjDzQHpWEHwm64S/ZnkGkeFKsy1zXi00SCEV8tw==" saltValue="xn/SiZRkCuE/ZxVCoBKPIw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6:Q76"/>
    <mergeCell ref="R76:S76"/>
    <mergeCell ref="T76:U76"/>
    <mergeCell ref="V76:W76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5" max="16383" man="1"/>
    <brk id="97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W127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37" t="s">
        <v>0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7"/>
      <c r="U1" s="137"/>
      <c r="V1" s="31"/>
      <c r="W1" s="31"/>
    </row>
    <row r="2" spans="1:23" ht="18" x14ac:dyDescent="0.4">
      <c r="A2" s="138" t="s">
        <v>1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32"/>
      <c r="W2" s="32"/>
    </row>
    <row r="3" spans="1:23" ht="18" customHeight="1" x14ac:dyDescent="0.4">
      <c r="A3" s="138" t="s">
        <v>2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32"/>
      <c r="W3" s="32"/>
    </row>
    <row r="4" spans="1:23" ht="18" customHeight="1" x14ac:dyDescent="0.4">
      <c r="A4" s="138" t="s">
        <v>3</v>
      </c>
      <c r="B4" s="138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32"/>
      <c r="W4" s="32"/>
    </row>
    <row r="5" spans="1:23" ht="15" customHeight="1" x14ac:dyDescent="0.3">
      <c r="A5" s="139" t="s">
        <v>121</v>
      </c>
      <c r="B5" s="139"/>
      <c r="C5" s="139"/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39"/>
      <c r="U5" s="139"/>
      <c r="V5" s="33"/>
      <c r="W5" s="33"/>
    </row>
    <row r="6" spans="1:23" ht="12.75" customHeight="1" x14ac:dyDescent="0.3">
      <c r="A6" s="34" t="s">
        <v>92</v>
      </c>
      <c r="B6" s="34" t="s">
        <v>92</v>
      </c>
      <c r="C6" s="34" t="s">
        <v>1</v>
      </c>
      <c r="D6" s="34" t="s">
        <v>1</v>
      </c>
      <c r="E6" s="35" t="s">
        <v>1</v>
      </c>
      <c r="F6" s="135" t="s">
        <v>5</v>
      </c>
      <c r="G6" s="136"/>
      <c r="H6" s="135" t="s">
        <v>6</v>
      </c>
      <c r="I6" s="136"/>
      <c r="J6" s="135" t="s">
        <v>7</v>
      </c>
      <c r="K6" s="136"/>
      <c r="L6" s="135" t="s">
        <v>8</v>
      </c>
      <c r="M6" s="136"/>
      <c r="N6" s="135" t="s">
        <v>9</v>
      </c>
      <c r="O6" s="136"/>
      <c r="P6" s="135" t="s">
        <v>10</v>
      </c>
      <c r="Q6" s="136"/>
      <c r="R6" s="135" t="s">
        <v>11</v>
      </c>
      <c r="S6" s="136"/>
      <c r="T6" s="135" t="s">
        <v>12</v>
      </c>
      <c r="U6" s="136"/>
      <c r="V6" s="135" t="s">
        <v>13</v>
      </c>
      <c r="W6" s="136"/>
    </row>
    <row r="7" spans="1:23" ht="65" x14ac:dyDescent="0.3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3" customHeight="1" x14ac:dyDescent="0.3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3" customHeight="1" x14ac:dyDescent="0.3">
      <c r="A9" s="47" t="s">
        <v>35</v>
      </c>
      <c r="B9" s="93"/>
      <c r="C9" s="93"/>
      <c r="D9" s="93"/>
      <c r="E9" s="93">
        <f>$B9       +$C9       +$D9</f>
        <v>0</v>
      </c>
      <c r="F9" s="94">
        <v>0</v>
      </c>
      <c r="G9" s="95">
        <v>0</v>
      </c>
      <c r="H9" s="94"/>
      <c r="I9" s="95"/>
      <c r="J9" s="94"/>
      <c r="K9" s="95"/>
      <c r="L9" s="94"/>
      <c r="M9" s="95"/>
      <c r="N9" s="94"/>
      <c r="O9" s="95"/>
      <c r="P9" s="94">
        <f>$H9       +$J9       +$L9       +$N9</f>
        <v>0</v>
      </c>
      <c r="Q9" s="95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4" t="s">
        <v>36</v>
      </c>
      <c r="W9" s="95" t="s">
        <v>36</v>
      </c>
    </row>
    <row r="10" spans="1:23" ht="13" customHeight="1" x14ac:dyDescent="0.3">
      <c r="A10" s="47" t="s">
        <v>37</v>
      </c>
      <c r="B10" s="93">
        <v>1800000</v>
      </c>
      <c r="C10" s="93"/>
      <c r="D10" s="93"/>
      <c r="E10" s="93">
        <f t="shared" ref="E10:E16" si="0">$B10      +$C10      +$D10</f>
        <v>1800000</v>
      </c>
      <c r="F10" s="94">
        <v>1800000</v>
      </c>
      <c r="G10" s="95">
        <v>1800000</v>
      </c>
      <c r="H10" s="94">
        <v>449000</v>
      </c>
      <c r="I10" s="95"/>
      <c r="J10" s="94">
        <v>172000</v>
      </c>
      <c r="K10" s="95"/>
      <c r="L10" s="94"/>
      <c r="M10" s="95"/>
      <c r="N10" s="94"/>
      <c r="O10" s="95"/>
      <c r="P10" s="94">
        <f t="shared" ref="P10:P16" si="1">$H10      +$J10      +$L10      +$N10</f>
        <v>621000</v>
      </c>
      <c r="Q10" s="95">
        <f t="shared" ref="Q10:Q16" si="2">$I10      +$K10      +$M10      +$O10</f>
        <v>0</v>
      </c>
      <c r="R10" s="48">
        <f t="shared" ref="R10:R16" si="3">IF(($H10      =0),0,((($J10      -$H10      )/$H10      )*100))</f>
        <v>-61.692650334075729</v>
      </c>
      <c r="S10" s="49">
        <f t="shared" ref="S10:S16" si="4">IF(($I10      =0),0,((($K10      -$I10      )/$I10      )*100))</f>
        <v>0</v>
      </c>
      <c r="T10" s="48">
        <f t="shared" ref="T10:T15" si="5">IF(($E10      =0),0,(($P10      /$E10      )*100))</f>
        <v>34.5</v>
      </c>
      <c r="U10" s="50">
        <f t="shared" ref="U10:U15" si="6">IF(($E10      =0),0,(($Q10      /$E10      )*100))</f>
        <v>0</v>
      </c>
      <c r="V10" s="94" t="s">
        <v>36</v>
      </c>
      <c r="W10" s="95" t="s">
        <v>36</v>
      </c>
    </row>
    <row r="11" spans="1:23" ht="13" customHeight="1" x14ac:dyDescent="0.3">
      <c r="A11" s="47" t="s">
        <v>38</v>
      </c>
      <c r="B11" s="93"/>
      <c r="C11" s="93"/>
      <c r="D11" s="93"/>
      <c r="E11" s="93">
        <f t="shared" si="0"/>
        <v>0</v>
      </c>
      <c r="F11" s="94">
        <v>0</v>
      </c>
      <c r="G11" s="95">
        <v>0</v>
      </c>
      <c r="H11" s="94"/>
      <c r="I11" s="95"/>
      <c r="J11" s="94"/>
      <c r="K11" s="95"/>
      <c r="L11" s="94"/>
      <c r="M11" s="95"/>
      <c r="N11" s="94"/>
      <c r="O11" s="95"/>
      <c r="P11" s="94">
        <f t="shared" si="1"/>
        <v>0</v>
      </c>
      <c r="Q11" s="95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4" t="s">
        <v>36</v>
      </c>
      <c r="W11" s="95" t="s">
        <v>36</v>
      </c>
    </row>
    <row r="12" spans="1:23" ht="13" customHeight="1" x14ac:dyDescent="0.3">
      <c r="A12" s="47" t="s">
        <v>39</v>
      </c>
      <c r="B12" s="93"/>
      <c r="C12" s="93"/>
      <c r="D12" s="93"/>
      <c r="E12" s="93">
        <f t="shared" si="0"/>
        <v>0</v>
      </c>
      <c r="F12" s="94" t="s">
        <v>36</v>
      </c>
      <c r="G12" s="95" t="s">
        <v>36</v>
      </c>
      <c r="H12" s="94"/>
      <c r="I12" s="95"/>
      <c r="J12" s="94"/>
      <c r="K12" s="95"/>
      <c r="L12" s="94"/>
      <c r="M12" s="95"/>
      <c r="N12" s="94"/>
      <c r="O12" s="95"/>
      <c r="P12" s="94">
        <f t="shared" si="1"/>
        <v>0</v>
      </c>
      <c r="Q12" s="95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4" t="s">
        <v>36</v>
      </c>
      <c r="W12" s="95" t="s">
        <v>36</v>
      </c>
    </row>
    <row r="13" spans="1:23" ht="13" customHeight="1" x14ac:dyDescent="0.3">
      <c r="A13" s="47" t="s">
        <v>40</v>
      </c>
      <c r="B13" s="93"/>
      <c r="C13" s="93"/>
      <c r="D13" s="93"/>
      <c r="E13" s="93">
        <f t="shared" si="0"/>
        <v>0</v>
      </c>
      <c r="F13" s="94">
        <v>0</v>
      </c>
      <c r="G13" s="95">
        <v>0</v>
      </c>
      <c r="H13" s="94"/>
      <c r="I13" s="95"/>
      <c r="J13" s="94"/>
      <c r="K13" s="95"/>
      <c r="L13" s="94"/>
      <c r="M13" s="95"/>
      <c r="N13" s="94"/>
      <c r="O13" s="95"/>
      <c r="P13" s="94">
        <f t="shared" si="1"/>
        <v>0</v>
      </c>
      <c r="Q13" s="95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4" t="s">
        <v>36</v>
      </c>
      <c r="W13" s="95" t="s">
        <v>36</v>
      </c>
    </row>
    <row r="14" spans="1:23" ht="13" customHeight="1" x14ac:dyDescent="0.3">
      <c r="A14" s="47" t="s">
        <v>41</v>
      </c>
      <c r="B14" s="93"/>
      <c r="C14" s="93"/>
      <c r="D14" s="93"/>
      <c r="E14" s="93">
        <f t="shared" si="0"/>
        <v>0</v>
      </c>
      <c r="F14" s="94">
        <v>0</v>
      </c>
      <c r="G14" s="95">
        <v>0</v>
      </c>
      <c r="H14" s="94"/>
      <c r="I14" s="95"/>
      <c r="J14" s="94"/>
      <c r="K14" s="95"/>
      <c r="L14" s="94"/>
      <c r="M14" s="95"/>
      <c r="N14" s="94"/>
      <c r="O14" s="95"/>
      <c r="P14" s="94">
        <f t="shared" si="1"/>
        <v>0</v>
      </c>
      <c r="Q14" s="95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4" t="s">
        <v>36</v>
      </c>
      <c r="W14" s="95" t="s">
        <v>36</v>
      </c>
    </row>
    <row r="15" spans="1:23" ht="13" customHeight="1" x14ac:dyDescent="0.3">
      <c r="A15" s="47" t="s">
        <v>42</v>
      </c>
      <c r="B15" s="93"/>
      <c r="C15" s="93"/>
      <c r="D15" s="93"/>
      <c r="E15" s="93">
        <f t="shared" si="0"/>
        <v>0</v>
      </c>
      <c r="F15" s="94" t="s">
        <v>36</v>
      </c>
      <c r="G15" s="95" t="s">
        <v>36</v>
      </c>
      <c r="H15" s="94"/>
      <c r="I15" s="95"/>
      <c r="J15" s="94"/>
      <c r="K15" s="95"/>
      <c r="L15" s="94"/>
      <c r="M15" s="95"/>
      <c r="N15" s="94"/>
      <c r="O15" s="95"/>
      <c r="P15" s="94">
        <f t="shared" si="1"/>
        <v>0</v>
      </c>
      <c r="Q15" s="95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4" t="s">
        <v>36</v>
      </c>
      <c r="W15" s="95" t="s">
        <v>36</v>
      </c>
    </row>
    <row r="16" spans="1:23" ht="13" customHeight="1" x14ac:dyDescent="0.3">
      <c r="A16" s="51" t="s">
        <v>43</v>
      </c>
      <c r="B16" s="96">
        <f>SUM(B9:B15)</f>
        <v>1800000</v>
      </c>
      <c r="C16" s="96">
        <f>SUM(C9:C15)</f>
        <v>0</v>
      </c>
      <c r="D16" s="96"/>
      <c r="E16" s="96">
        <f t="shared" si="0"/>
        <v>1800000</v>
      </c>
      <c r="F16" s="97">
        <f t="shared" ref="F16:O16" si="7">SUM(F9:F15)</f>
        <v>1800000</v>
      </c>
      <c r="G16" s="98">
        <f t="shared" si="7"/>
        <v>1800000</v>
      </c>
      <c r="H16" s="97">
        <f t="shared" si="7"/>
        <v>449000</v>
      </c>
      <c r="I16" s="98">
        <f t="shared" si="7"/>
        <v>0</v>
      </c>
      <c r="J16" s="97">
        <f t="shared" si="7"/>
        <v>172000</v>
      </c>
      <c r="K16" s="98">
        <f t="shared" si="7"/>
        <v>0</v>
      </c>
      <c r="L16" s="97">
        <f t="shared" si="7"/>
        <v>0</v>
      </c>
      <c r="M16" s="98">
        <f t="shared" si="7"/>
        <v>0</v>
      </c>
      <c r="N16" s="97">
        <f t="shared" si="7"/>
        <v>0</v>
      </c>
      <c r="O16" s="98">
        <f t="shared" si="7"/>
        <v>0</v>
      </c>
      <c r="P16" s="97">
        <f t="shared" si="1"/>
        <v>621000</v>
      </c>
      <c r="Q16" s="98">
        <f t="shared" si="2"/>
        <v>0</v>
      </c>
      <c r="R16" s="52">
        <f t="shared" si="3"/>
        <v>-61.692650334075729</v>
      </c>
      <c r="S16" s="53">
        <f t="shared" si="4"/>
        <v>0</v>
      </c>
      <c r="T16" s="52">
        <f>IF((SUM($E9:$E13))=0,0,(P16/(SUM($E9:$E13))*100))</f>
        <v>34.5</v>
      </c>
      <c r="U16" s="54">
        <f>IF((SUM($E9:$E13))=0,0,(Q16/(SUM($E9:$E13))*100))</f>
        <v>0</v>
      </c>
      <c r="V16" s="97" t="s">
        <v>36</v>
      </c>
      <c r="W16" s="98" t="s">
        <v>36</v>
      </c>
    </row>
    <row r="17" spans="1:23" ht="13" customHeight="1" x14ac:dyDescent="0.3">
      <c r="A17" s="40" t="s">
        <v>44</v>
      </c>
      <c r="B17" s="99" t="s">
        <v>1</v>
      </c>
      <c r="C17" s="99"/>
      <c r="D17" s="99"/>
      <c r="E17" s="99"/>
      <c r="F17" s="100"/>
      <c r="G17" s="101"/>
      <c r="H17" s="100"/>
      <c r="I17" s="101"/>
      <c r="J17" s="100"/>
      <c r="K17" s="101"/>
      <c r="L17" s="100"/>
      <c r="M17" s="101"/>
      <c r="N17" s="100"/>
      <c r="O17" s="101"/>
      <c r="P17" s="100"/>
      <c r="Q17" s="101"/>
      <c r="R17" s="44"/>
      <c r="S17" s="45"/>
      <c r="T17" s="44"/>
      <c r="U17" s="46"/>
      <c r="V17" s="100"/>
      <c r="W17" s="101"/>
    </row>
    <row r="18" spans="1:23" ht="13" customHeight="1" x14ac:dyDescent="0.3">
      <c r="A18" s="47" t="s">
        <v>45</v>
      </c>
      <c r="B18" s="93"/>
      <c r="C18" s="93"/>
      <c r="D18" s="93"/>
      <c r="E18" s="93">
        <f t="shared" ref="E18:E25" si="8">$B18      +$C18      +$D18</f>
        <v>0</v>
      </c>
      <c r="F18" s="94">
        <v>0</v>
      </c>
      <c r="G18" s="95">
        <v>0</v>
      </c>
      <c r="H18" s="94"/>
      <c r="I18" s="95"/>
      <c r="J18" s="94"/>
      <c r="K18" s="95"/>
      <c r="L18" s="94"/>
      <c r="M18" s="95"/>
      <c r="N18" s="94"/>
      <c r="O18" s="95"/>
      <c r="P18" s="94">
        <f t="shared" ref="P18:P25" si="9">$H18      +$J18      +$L18      +$N18</f>
        <v>0</v>
      </c>
      <c r="Q18" s="95">
        <f t="shared" ref="Q18:Q25" si="10">$I18      +$K18      +$M18      +$O18</f>
        <v>0</v>
      </c>
      <c r="R18" s="48">
        <f t="shared" ref="R18:R25" si="11">IF(($H18      =0),0,((($J18      -$H18      )/$H18      )*100))</f>
        <v>0</v>
      </c>
      <c r="S18" s="49">
        <f t="shared" ref="S18:S25" si="12">IF(($I18      =0),0,((($K18      -$I18      )/$I18      )*100))</f>
        <v>0</v>
      </c>
      <c r="T18" s="48">
        <f t="shared" ref="T18:T24" si="13">IF(($E18      =0),0,(($P18      /$E18      )*100))</f>
        <v>0</v>
      </c>
      <c r="U18" s="50">
        <f t="shared" ref="U18:U24" si="14">IF(($E18      =0),0,(($Q18      /$E18      )*100))</f>
        <v>0</v>
      </c>
      <c r="V18" s="94" t="s">
        <v>36</v>
      </c>
      <c r="W18" s="95" t="s">
        <v>36</v>
      </c>
    </row>
    <row r="19" spans="1:23" ht="13" customHeight="1" x14ac:dyDescent="0.3">
      <c r="A19" s="47" t="s">
        <v>46</v>
      </c>
      <c r="B19" s="93"/>
      <c r="C19" s="93"/>
      <c r="D19" s="93"/>
      <c r="E19" s="93">
        <f t="shared" si="8"/>
        <v>0</v>
      </c>
      <c r="F19" s="94" t="s">
        <v>36</v>
      </c>
      <c r="G19" s="95" t="s">
        <v>36</v>
      </c>
      <c r="H19" s="94"/>
      <c r="I19" s="95"/>
      <c r="J19" s="94"/>
      <c r="K19" s="95"/>
      <c r="L19" s="94"/>
      <c r="M19" s="95"/>
      <c r="N19" s="94"/>
      <c r="O19" s="95"/>
      <c r="P19" s="94">
        <f t="shared" si="9"/>
        <v>0</v>
      </c>
      <c r="Q19" s="95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4" t="s">
        <v>36</v>
      </c>
      <c r="W19" s="95" t="s">
        <v>36</v>
      </c>
    </row>
    <row r="20" spans="1:23" ht="13" customHeight="1" x14ac:dyDescent="0.3">
      <c r="A20" s="47" t="s">
        <v>47</v>
      </c>
      <c r="B20" s="93"/>
      <c r="C20" s="93"/>
      <c r="D20" s="93"/>
      <c r="E20" s="93">
        <f t="shared" si="8"/>
        <v>0</v>
      </c>
      <c r="F20" s="94">
        <v>0</v>
      </c>
      <c r="G20" s="95">
        <v>0</v>
      </c>
      <c r="H20" s="94"/>
      <c r="I20" s="95"/>
      <c r="J20" s="94"/>
      <c r="K20" s="95"/>
      <c r="L20" s="94"/>
      <c r="M20" s="95"/>
      <c r="N20" s="94"/>
      <c r="O20" s="95"/>
      <c r="P20" s="94">
        <f t="shared" si="9"/>
        <v>0</v>
      </c>
      <c r="Q20" s="95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4" t="s">
        <v>36</v>
      </c>
      <c r="W20" s="95" t="s">
        <v>36</v>
      </c>
    </row>
    <row r="21" spans="1:23" ht="13" customHeight="1" x14ac:dyDescent="0.3">
      <c r="A21" s="47" t="s">
        <v>48</v>
      </c>
      <c r="B21" s="93"/>
      <c r="C21" s="93"/>
      <c r="D21" s="93"/>
      <c r="E21" s="93">
        <f t="shared" si="8"/>
        <v>0</v>
      </c>
      <c r="F21" s="94">
        <v>0</v>
      </c>
      <c r="G21" s="95">
        <v>0</v>
      </c>
      <c r="H21" s="94"/>
      <c r="I21" s="95"/>
      <c r="J21" s="94"/>
      <c r="K21" s="95"/>
      <c r="L21" s="94"/>
      <c r="M21" s="95"/>
      <c r="N21" s="94"/>
      <c r="O21" s="95"/>
      <c r="P21" s="94">
        <f t="shared" si="9"/>
        <v>0</v>
      </c>
      <c r="Q21" s="95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4" t="s">
        <v>36</v>
      </c>
      <c r="W21" s="95" t="s">
        <v>36</v>
      </c>
    </row>
    <row r="22" spans="1:23" ht="13" customHeight="1" x14ac:dyDescent="0.3">
      <c r="A22" s="47" t="s">
        <v>49</v>
      </c>
      <c r="B22" s="93"/>
      <c r="C22" s="93"/>
      <c r="D22" s="93"/>
      <c r="E22" s="93">
        <f t="shared" si="8"/>
        <v>0</v>
      </c>
      <c r="F22" s="94">
        <v>0</v>
      </c>
      <c r="G22" s="95">
        <v>0</v>
      </c>
      <c r="H22" s="94"/>
      <c r="I22" s="95"/>
      <c r="J22" s="94"/>
      <c r="K22" s="95"/>
      <c r="L22" s="94"/>
      <c r="M22" s="95"/>
      <c r="N22" s="94"/>
      <c r="O22" s="95"/>
      <c r="P22" s="94">
        <f t="shared" si="9"/>
        <v>0</v>
      </c>
      <c r="Q22" s="95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4" t="s">
        <v>36</v>
      </c>
      <c r="W22" s="95" t="s">
        <v>36</v>
      </c>
    </row>
    <row r="23" spans="1:23" ht="13" customHeight="1" x14ac:dyDescent="0.3">
      <c r="A23" s="47" t="s">
        <v>50</v>
      </c>
      <c r="B23" s="93"/>
      <c r="C23" s="93"/>
      <c r="D23" s="93"/>
      <c r="E23" s="93">
        <f t="shared" si="8"/>
        <v>0</v>
      </c>
      <c r="F23" s="94" t="s">
        <v>36</v>
      </c>
      <c r="G23" s="95" t="s">
        <v>36</v>
      </c>
      <c r="H23" s="94"/>
      <c r="I23" s="95"/>
      <c r="J23" s="94"/>
      <c r="K23" s="95"/>
      <c r="L23" s="94"/>
      <c r="M23" s="95"/>
      <c r="N23" s="94"/>
      <c r="O23" s="95"/>
      <c r="P23" s="94">
        <f t="shared" si="9"/>
        <v>0</v>
      </c>
      <c r="Q23" s="95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4" t="s">
        <v>36</v>
      </c>
      <c r="W23" s="95" t="s">
        <v>36</v>
      </c>
    </row>
    <row r="24" spans="1:23" ht="13" customHeight="1" x14ac:dyDescent="0.3">
      <c r="A24" s="47" t="s">
        <v>51</v>
      </c>
      <c r="B24" s="93"/>
      <c r="C24" s="93"/>
      <c r="D24" s="93"/>
      <c r="E24" s="93">
        <f t="shared" si="8"/>
        <v>0</v>
      </c>
      <c r="F24" s="94" t="s">
        <v>36</v>
      </c>
      <c r="G24" s="95" t="s">
        <v>36</v>
      </c>
      <c r="H24" s="94"/>
      <c r="I24" s="95"/>
      <c r="J24" s="94"/>
      <c r="K24" s="95"/>
      <c r="L24" s="94"/>
      <c r="M24" s="95"/>
      <c r="N24" s="94"/>
      <c r="O24" s="95"/>
      <c r="P24" s="94">
        <f t="shared" si="9"/>
        <v>0</v>
      </c>
      <c r="Q24" s="95">
        <f t="shared" si="10"/>
        <v>0</v>
      </c>
      <c r="R24" s="48">
        <f t="shared" si="11"/>
        <v>0</v>
      </c>
      <c r="S24" s="49">
        <f t="shared" si="12"/>
        <v>0</v>
      </c>
      <c r="T24" s="48">
        <f t="shared" si="13"/>
        <v>0</v>
      </c>
      <c r="U24" s="50">
        <f t="shared" si="14"/>
        <v>0</v>
      </c>
      <c r="V24" s="94" t="s">
        <v>36</v>
      </c>
      <c r="W24" s="95" t="s">
        <v>36</v>
      </c>
    </row>
    <row r="25" spans="1:23" ht="13" customHeight="1" x14ac:dyDescent="0.3">
      <c r="A25" s="51" t="s">
        <v>43</v>
      </c>
      <c r="B25" s="96">
        <f>SUM(B18:B24)</f>
        <v>0</v>
      </c>
      <c r="C25" s="96">
        <f>SUM(C18:C24)</f>
        <v>0</v>
      </c>
      <c r="D25" s="96"/>
      <c r="E25" s="96">
        <f t="shared" si="8"/>
        <v>0</v>
      </c>
      <c r="F25" s="97">
        <f t="shared" ref="F25:O25" si="15">SUM(F18:F24)</f>
        <v>0</v>
      </c>
      <c r="G25" s="98">
        <f t="shared" si="15"/>
        <v>0</v>
      </c>
      <c r="H25" s="97">
        <f t="shared" si="15"/>
        <v>0</v>
      </c>
      <c r="I25" s="98">
        <f t="shared" si="15"/>
        <v>0</v>
      </c>
      <c r="J25" s="97">
        <f t="shared" si="15"/>
        <v>0</v>
      </c>
      <c r="K25" s="98">
        <f t="shared" si="15"/>
        <v>0</v>
      </c>
      <c r="L25" s="97">
        <f t="shared" si="15"/>
        <v>0</v>
      </c>
      <c r="M25" s="98">
        <f t="shared" si="15"/>
        <v>0</v>
      </c>
      <c r="N25" s="97">
        <f t="shared" si="15"/>
        <v>0</v>
      </c>
      <c r="O25" s="98">
        <f t="shared" si="15"/>
        <v>0</v>
      </c>
      <c r="P25" s="97">
        <f t="shared" si="9"/>
        <v>0</v>
      </c>
      <c r="Q25" s="98">
        <f t="shared" si="10"/>
        <v>0</v>
      </c>
      <c r="R25" s="52">
        <f t="shared" si="11"/>
        <v>0</v>
      </c>
      <c r="S25" s="53">
        <f t="shared" si="12"/>
        <v>0</v>
      </c>
      <c r="T25" s="52">
        <f>IF(($E25-$E20-$E24)   =0,0,($P25   /($E25-$E20-$E24)   )*100)</f>
        <v>0</v>
      </c>
      <c r="U25" s="54">
        <f>IF(($E25-$E20-$E24)   =0,0,($Q25   /($E25-$E20-$E24)   )*100)</f>
        <v>0</v>
      </c>
      <c r="V25" s="97" t="s">
        <v>36</v>
      </c>
      <c r="W25" s="98" t="s">
        <v>36</v>
      </c>
    </row>
    <row r="26" spans="1:23" ht="13" customHeight="1" x14ac:dyDescent="0.3">
      <c r="A26" s="40" t="s">
        <v>52</v>
      </c>
      <c r="B26" s="99" t="s">
        <v>1</v>
      </c>
      <c r="C26" s="99"/>
      <c r="D26" s="99"/>
      <c r="E26" s="99"/>
      <c r="F26" s="100"/>
      <c r="G26" s="101"/>
      <c r="H26" s="100"/>
      <c r="I26" s="101"/>
      <c r="J26" s="100"/>
      <c r="K26" s="101"/>
      <c r="L26" s="100"/>
      <c r="M26" s="101"/>
      <c r="N26" s="100"/>
      <c r="O26" s="101"/>
      <c r="P26" s="100"/>
      <c r="Q26" s="101"/>
      <c r="R26" s="44"/>
      <c r="S26" s="45"/>
      <c r="T26" s="44"/>
      <c r="U26" s="46"/>
      <c r="V26" s="100"/>
      <c r="W26" s="101"/>
    </row>
    <row r="27" spans="1:23" ht="13" customHeight="1" x14ac:dyDescent="0.3">
      <c r="A27" s="47" t="s">
        <v>53</v>
      </c>
      <c r="B27" s="93"/>
      <c r="C27" s="93"/>
      <c r="D27" s="93"/>
      <c r="E27" s="93">
        <f>$B27      +$C27      +$D27</f>
        <v>0</v>
      </c>
      <c r="F27" s="94" t="s">
        <v>36</v>
      </c>
      <c r="G27" s="95" t="s">
        <v>36</v>
      </c>
      <c r="H27" s="94"/>
      <c r="I27" s="95"/>
      <c r="J27" s="94"/>
      <c r="K27" s="95"/>
      <c r="L27" s="94"/>
      <c r="M27" s="95"/>
      <c r="N27" s="94"/>
      <c r="O27" s="95"/>
      <c r="P27" s="94">
        <f>$H27      +$J27      +$L27      +$N27</f>
        <v>0</v>
      </c>
      <c r="Q27" s="95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4" t="s">
        <v>36</v>
      </c>
      <c r="W27" s="95" t="s">
        <v>36</v>
      </c>
    </row>
    <row r="28" spans="1:23" ht="13" customHeight="1" x14ac:dyDescent="0.3">
      <c r="A28" s="47" t="s">
        <v>54</v>
      </c>
      <c r="B28" s="93"/>
      <c r="C28" s="93"/>
      <c r="D28" s="93"/>
      <c r="E28" s="93">
        <f>$B28      +$C28      +$D28</f>
        <v>0</v>
      </c>
      <c r="F28" s="94" t="s">
        <v>36</v>
      </c>
      <c r="G28" s="95" t="s">
        <v>36</v>
      </c>
      <c r="H28" s="94"/>
      <c r="I28" s="95"/>
      <c r="J28" s="94"/>
      <c r="K28" s="95"/>
      <c r="L28" s="94"/>
      <c r="M28" s="95"/>
      <c r="N28" s="94"/>
      <c r="O28" s="95"/>
      <c r="P28" s="94">
        <f>$H28      +$J28      +$L28      +$N28</f>
        <v>0</v>
      </c>
      <c r="Q28" s="95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4" t="s">
        <v>36</v>
      </c>
      <c r="W28" s="95" t="s">
        <v>36</v>
      </c>
    </row>
    <row r="29" spans="1:23" ht="13" customHeight="1" x14ac:dyDescent="0.3">
      <c r="A29" s="47" t="s">
        <v>55</v>
      </c>
      <c r="B29" s="93"/>
      <c r="C29" s="93"/>
      <c r="D29" s="93"/>
      <c r="E29" s="93">
        <f>$B29      +$C29      +$D29</f>
        <v>0</v>
      </c>
      <c r="F29" s="94">
        <v>0</v>
      </c>
      <c r="G29" s="95">
        <v>0</v>
      </c>
      <c r="H29" s="94"/>
      <c r="I29" s="95"/>
      <c r="J29" s="94"/>
      <c r="K29" s="95"/>
      <c r="L29" s="94"/>
      <c r="M29" s="95"/>
      <c r="N29" s="94"/>
      <c r="O29" s="95"/>
      <c r="P29" s="94">
        <f>$H29      +$J29      +$L29      +$N29</f>
        <v>0</v>
      </c>
      <c r="Q29" s="95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4" t="s">
        <v>36</v>
      </c>
      <c r="W29" s="95" t="s">
        <v>36</v>
      </c>
    </row>
    <row r="30" spans="1:23" ht="13" customHeight="1" x14ac:dyDescent="0.3">
      <c r="A30" s="47" t="s">
        <v>56</v>
      </c>
      <c r="B30" s="93"/>
      <c r="C30" s="93"/>
      <c r="D30" s="93"/>
      <c r="E30" s="93">
        <f>$B30      +$C30      +$D30</f>
        <v>0</v>
      </c>
      <c r="F30" s="94">
        <v>0</v>
      </c>
      <c r="G30" s="95">
        <v>0</v>
      </c>
      <c r="H30" s="94"/>
      <c r="I30" s="95"/>
      <c r="J30" s="94"/>
      <c r="K30" s="95"/>
      <c r="L30" s="94"/>
      <c r="M30" s="95"/>
      <c r="N30" s="94"/>
      <c r="O30" s="95"/>
      <c r="P30" s="94">
        <f>$H30      +$J30      +$L30      +$N30</f>
        <v>0</v>
      </c>
      <c r="Q30" s="95">
        <f>$I30      +$K30      +$M30      +$O30</f>
        <v>0</v>
      </c>
      <c r="R30" s="48">
        <f>IF(($H30      =0),0,((($J30      -$H30      )/$H30      )*100))</f>
        <v>0</v>
      </c>
      <c r="S30" s="49">
        <f>IF(($I30      =0),0,((($K30      -$I30      )/$I30      )*100))</f>
        <v>0</v>
      </c>
      <c r="T30" s="48">
        <f>IF(($E30      =0),0,(($P30      /$E30      )*100))</f>
        <v>0</v>
      </c>
      <c r="U30" s="50">
        <f>IF(($E30      =0),0,(($Q30      /$E30      )*100))</f>
        <v>0</v>
      </c>
      <c r="V30" s="94" t="s">
        <v>36</v>
      </c>
      <c r="W30" s="95" t="s">
        <v>36</v>
      </c>
    </row>
    <row r="31" spans="1:23" ht="13" customHeight="1" x14ac:dyDescent="0.3">
      <c r="A31" s="51" t="s">
        <v>43</v>
      </c>
      <c r="B31" s="96">
        <f>SUM(B27:B30)</f>
        <v>0</v>
      </c>
      <c r="C31" s="96">
        <f>SUM(C27:C30)</f>
        <v>0</v>
      </c>
      <c r="D31" s="96"/>
      <c r="E31" s="96">
        <f>$B31      +$C31      +$D31</f>
        <v>0</v>
      </c>
      <c r="F31" s="97">
        <f t="shared" ref="F31:O31" si="16">SUM(F27:F30)</f>
        <v>0</v>
      </c>
      <c r="G31" s="98">
        <f t="shared" si="16"/>
        <v>0</v>
      </c>
      <c r="H31" s="97">
        <f t="shared" si="16"/>
        <v>0</v>
      </c>
      <c r="I31" s="98">
        <f t="shared" si="16"/>
        <v>0</v>
      </c>
      <c r="J31" s="97">
        <f t="shared" si="16"/>
        <v>0</v>
      </c>
      <c r="K31" s="98">
        <f t="shared" si="16"/>
        <v>0</v>
      </c>
      <c r="L31" s="97">
        <f t="shared" si="16"/>
        <v>0</v>
      </c>
      <c r="M31" s="98">
        <f t="shared" si="16"/>
        <v>0</v>
      </c>
      <c r="N31" s="97">
        <f t="shared" si="16"/>
        <v>0</v>
      </c>
      <c r="O31" s="98">
        <f t="shared" si="16"/>
        <v>0</v>
      </c>
      <c r="P31" s="97">
        <f>$H31      +$J31      +$L31      +$N31</f>
        <v>0</v>
      </c>
      <c r="Q31" s="98">
        <f>$I31      +$K31      +$M31      +$O31</f>
        <v>0</v>
      </c>
      <c r="R31" s="52">
        <f>IF(($H31      =0),0,((($J31      -$H31      )/$H31      )*100))</f>
        <v>0</v>
      </c>
      <c r="S31" s="53">
        <f>IF(($I31      =0),0,((($K31      -$I31      )/$I31      )*100))</f>
        <v>0</v>
      </c>
      <c r="T31" s="52">
        <f>IF($E31   =0,0,($P31   /$E31   )*100)</f>
        <v>0</v>
      </c>
      <c r="U31" s="54">
        <f>IF($E31   =0,0,($Q31   /$E31   )*100)</f>
        <v>0</v>
      </c>
      <c r="V31" s="97" t="s">
        <v>36</v>
      </c>
      <c r="W31" s="98" t="s">
        <v>36</v>
      </c>
    </row>
    <row r="32" spans="1:23" ht="13" customHeight="1" x14ac:dyDescent="0.3">
      <c r="A32" s="40" t="s">
        <v>57</v>
      </c>
      <c r="B32" s="99" t="s">
        <v>1</v>
      </c>
      <c r="C32" s="99"/>
      <c r="D32" s="99"/>
      <c r="E32" s="99"/>
      <c r="F32" s="100"/>
      <c r="G32" s="101"/>
      <c r="H32" s="100"/>
      <c r="I32" s="101"/>
      <c r="J32" s="100"/>
      <c r="K32" s="101"/>
      <c r="L32" s="100"/>
      <c r="M32" s="101"/>
      <c r="N32" s="100"/>
      <c r="O32" s="101"/>
      <c r="P32" s="100"/>
      <c r="Q32" s="101"/>
      <c r="R32" s="44"/>
      <c r="S32" s="45"/>
      <c r="T32" s="44"/>
      <c r="U32" s="46"/>
      <c r="V32" s="100"/>
      <c r="W32" s="101"/>
    </row>
    <row r="33" spans="1:23" ht="13" customHeight="1" x14ac:dyDescent="0.3">
      <c r="A33" s="47" t="s">
        <v>58</v>
      </c>
      <c r="B33" s="93">
        <v>1361000</v>
      </c>
      <c r="C33" s="93"/>
      <c r="D33" s="93"/>
      <c r="E33" s="93">
        <f>$B33      +$C33      +$D33</f>
        <v>1361000</v>
      </c>
      <c r="F33" s="94">
        <v>1361000</v>
      </c>
      <c r="G33" s="95">
        <v>953000</v>
      </c>
      <c r="H33" s="94">
        <v>341000</v>
      </c>
      <c r="I33" s="95"/>
      <c r="J33" s="94"/>
      <c r="K33" s="95"/>
      <c r="L33" s="94"/>
      <c r="M33" s="95"/>
      <c r="N33" s="94"/>
      <c r="O33" s="95"/>
      <c r="P33" s="94">
        <f>$H33      +$J33      +$L33      +$N33</f>
        <v>341000</v>
      </c>
      <c r="Q33" s="95">
        <f>$I33      +$K33      +$M33      +$O33</f>
        <v>0</v>
      </c>
      <c r="R33" s="48">
        <f>IF(($H33      =0),0,((($J33      -$H33      )/$H33      )*100))</f>
        <v>-100</v>
      </c>
      <c r="S33" s="49">
        <f>IF(($I33      =0),0,((($K33      -$I33      )/$I33      )*100))</f>
        <v>0</v>
      </c>
      <c r="T33" s="48">
        <f>IF(($E33      =0),0,(($P33      /$E33      )*100))</f>
        <v>25.055106539309328</v>
      </c>
      <c r="U33" s="50">
        <f>IF(($E33      =0),0,(($Q33      /$E33      )*100))</f>
        <v>0</v>
      </c>
      <c r="V33" s="94" t="s">
        <v>36</v>
      </c>
      <c r="W33" s="95" t="s">
        <v>36</v>
      </c>
    </row>
    <row r="34" spans="1:23" ht="13" customHeight="1" x14ac:dyDescent="0.3">
      <c r="A34" s="51" t="s">
        <v>43</v>
      </c>
      <c r="B34" s="96">
        <f>B33</f>
        <v>1361000</v>
      </c>
      <c r="C34" s="96">
        <f>C33</f>
        <v>0</v>
      </c>
      <c r="D34" s="96"/>
      <c r="E34" s="96">
        <f>$B34      +$C34      +$D34</f>
        <v>1361000</v>
      </c>
      <c r="F34" s="97">
        <f t="shared" ref="F34:O34" si="17">F33</f>
        <v>1361000</v>
      </c>
      <c r="G34" s="98">
        <f t="shared" si="17"/>
        <v>953000</v>
      </c>
      <c r="H34" s="97">
        <f t="shared" si="17"/>
        <v>341000</v>
      </c>
      <c r="I34" s="98">
        <f t="shared" si="17"/>
        <v>0</v>
      </c>
      <c r="J34" s="97">
        <f t="shared" si="17"/>
        <v>0</v>
      </c>
      <c r="K34" s="98">
        <f t="shared" si="17"/>
        <v>0</v>
      </c>
      <c r="L34" s="97">
        <f t="shared" si="17"/>
        <v>0</v>
      </c>
      <c r="M34" s="98">
        <f t="shared" si="17"/>
        <v>0</v>
      </c>
      <c r="N34" s="97">
        <f t="shared" si="17"/>
        <v>0</v>
      </c>
      <c r="O34" s="98">
        <f t="shared" si="17"/>
        <v>0</v>
      </c>
      <c r="P34" s="97">
        <f>$H34      +$J34      +$L34      +$N34</f>
        <v>341000</v>
      </c>
      <c r="Q34" s="98">
        <f>$I34      +$K34      +$M34      +$O34</f>
        <v>0</v>
      </c>
      <c r="R34" s="52">
        <f>IF(($H34      =0),0,((($J34      -$H34      )/$H34      )*100))</f>
        <v>-100</v>
      </c>
      <c r="S34" s="53">
        <f>IF(($I34      =0),0,((($K34      -$I34      )/$I34      )*100))</f>
        <v>0</v>
      </c>
      <c r="T34" s="52">
        <f>IF($E34   =0,0,($P34   /$E34   )*100)</f>
        <v>25.055106539309328</v>
      </c>
      <c r="U34" s="54">
        <f>IF($E34   =0,0,($Q34   /$E34   )*100)</f>
        <v>0</v>
      </c>
      <c r="V34" s="97" t="s">
        <v>36</v>
      </c>
      <c r="W34" s="98" t="s">
        <v>36</v>
      </c>
    </row>
    <row r="35" spans="1:23" ht="13" customHeight="1" x14ac:dyDescent="0.3">
      <c r="A35" s="40" t="s">
        <v>59</v>
      </c>
      <c r="B35" s="99" t="s">
        <v>1</v>
      </c>
      <c r="C35" s="99"/>
      <c r="D35" s="99"/>
      <c r="E35" s="99"/>
      <c r="F35" s="100"/>
      <c r="G35" s="101"/>
      <c r="H35" s="100"/>
      <c r="I35" s="101"/>
      <c r="J35" s="100"/>
      <c r="K35" s="101"/>
      <c r="L35" s="100"/>
      <c r="M35" s="101"/>
      <c r="N35" s="100"/>
      <c r="O35" s="101"/>
      <c r="P35" s="100"/>
      <c r="Q35" s="101"/>
      <c r="R35" s="44"/>
      <c r="S35" s="45"/>
      <c r="T35" s="44"/>
      <c r="U35" s="46"/>
      <c r="V35" s="100"/>
      <c r="W35" s="101"/>
    </row>
    <row r="36" spans="1:23" ht="13" customHeight="1" x14ac:dyDescent="0.3">
      <c r="A36" s="47" t="s">
        <v>60</v>
      </c>
      <c r="B36" s="93"/>
      <c r="C36" s="93"/>
      <c r="D36" s="93"/>
      <c r="E36" s="93">
        <f t="shared" ref="E36:E41" si="18">$B36      +$C36      +$D36</f>
        <v>0</v>
      </c>
      <c r="F36" s="94">
        <v>0</v>
      </c>
      <c r="G36" s="95">
        <v>0</v>
      </c>
      <c r="H36" s="94"/>
      <c r="I36" s="95"/>
      <c r="J36" s="94"/>
      <c r="K36" s="95"/>
      <c r="L36" s="94"/>
      <c r="M36" s="95"/>
      <c r="N36" s="94"/>
      <c r="O36" s="95"/>
      <c r="P36" s="94">
        <f t="shared" ref="P36:P41" si="19">$H36      +$J36      +$L36      +$N36</f>
        <v>0</v>
      </c>
      <c r="Q36" s="95">
        <f t="shared" ref="Q36:Q41" si="20">$I36      +$K36      +$M36      +$O36</f>
        <v>0</v>
      </c>
      <c r="R36" s="48">
        <f t="shared" ref="R36:R41" si="21">IF(($H36      =0),0,((($J36      -$H36      )/$H36      )*100))</f>
        <v>0</v>
      </c>
      <c r="S36" s="49">
        <f t="shared" ref="S36:S41" si="22">IF(($I36      =0),0,((($K36      -$I36      )/$I36      )*100))</f>
        <v>0</v>
      </c>
      <c r="T36" s="48">
        <f t="shared" ref="T36:T40" si="23">IF(($E36      =0),0,(($P36      /$E36      )*100))</f>
        <v>0</v>
      </c>
      <c r="U36" s="50">
        <f t="shared" ref="U36:U40" si="24">IF(($E36      =0),0,(($Q36      /$E36      )*100))</f>
        <v>0</v>
      </c>
      <c r="V36" s="94" t="s">
        <v>36</v>
      </c>
      <c r="W36" s="95" t="s">
        <v>36</v>
      </c>
    </row>
    <row r="37" spans="1:23" ht="13" customHeight="1" x14ac:dyDescent="0.3">
      <c r="A37" s="47" t="s">
        <v>61</v>
      </c>
      <c r="B37" s="93"/>
      <c r="C37" s="93"/>
      <c r="D37" s="93"/>
      <c r="E37" s="93">
        <f t="shared" si="18"/>
        <v>0</v>
      </c>
      <c r="F37" s="94">
        <v>0</v>
      </c>
      <c r="G37" s="95">
        <v>0</v>
      </c>
      <c r="H37" s="94"/>
      <c r="I37" s="95"/>
      <c r="J37" s="94"/>
      <c r="K37" s="95"/>
      <c r="L37" s="94"/>
      <c r="M37" s="95"/>
      <c r="N37" s="94"/>
      <c r="O37" s="95"/>
      <c r="P37" s="94">
        <f t="shared" si="19"/>
        <v>0</v>
      </c>
      <c r="Q37" s="95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4" t="s">
        <v>36</v>
      </c>
      <c r="W37" s="95" t="s">
        <v>36</v>
      </c>
    </row>
    <row r="38" spans="1:23" ht="13" customHeight="1" x14ac:dyDescent="0.3">
      <c r="A38" s="47" t="s">
        <v>62</v>
      </c>
      <c r="B38" s="93"/>
      <c r="C38" s="93"/>
      <c r="D38" s="93"/>
      <c r="E38" s="93">
        <f t="shared" si="18"/>
        <v>0</v>
      </c>
      <c r="F38" s="94" t="s">
        <v>36</v>
      </c>
      <c r="G38" s="95" t="s">
        <v>36</v>
      </c>
      <c r="H38" s="94"/>
      <c r="I38" s="95"/>
      <c r="J38" s="94"/>
      <c r="K38" s="95"/>
      <c r="L38" s="94"/>
      <c r="M38" s="95"/>
      <c r="N38" s="94"/>
      <c r="O38" s="95"/>
      <c r="P38" s="94">
        <f t="shared" si="19"/>
        <v>0</v>
      </c>
      <c r="Q38" s="95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4" t="s">
        <v>36</v>
      </c>
      <c r="W38" s="95" t="s">
        <v>36</v>
      </c>
    </row>
    <row r="39" spans="1:23" ht="13" customHeight="1" x14ac:dyDescent="0.3">
      <c r="A39" s="47" t="s">
        <v>63</v>
      </c>
      <c r="B39" s="93"/>
      <c r="C39" s="93"/>
      <c r="D39" s="93"/>
      <c r="E39" s="93">
        <f t="shared" si="18"/>
        <v>0</v>
      </c>
      <c r="F39" s="94">
        <v>0</v>
      </c>
      <c r="G39" s="95">
        <v>0</v>
      </c>
      <c r="H39" s="94"/>
      <c r="I39" s="95"/>
      <c r="J39" s="94"/>
      <c r="K39" s="95"/>
      <c r="L39" s="94"/>
      <c r="M39" s="95"/>
      <c r="N39" s="94"/>
      <c r="O39" s="95"/>
      <c r="P39" s="94">
        <f t="shared" si="19"/>
        <v>0</v>
      </c>
      <c r="Q39" s="95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4" t="s">
        <v>36</v>
      </c>
      <c r="W39" s="95" t="s">
        <v>36</v>
      </c>
    </row>
    <row r="40" spans="1:23" ht="13" customHeight="1" x14ac:dyDescent="0.3">
      <c r="A40" s="47" t="s">
        <v>64</v>
      </c>
      <c r="B40" s="93"/>
      <c r="C40" s="93"/>
      <c r="D40" s="93"/>
      <c r="E40" s="93">
        <f t="shared" si="18"/>
        <v>0</v>
      </c>
      <c r="F40" s="94" t="s">
        <v>36</v>
      </c>
      <c r="G40" s="95" t="s">
        <v>36</v>
      </c>
      <c r="H40" s="94"/>
      <c r="I40" s="95"/>
      <c r="J40" s="94"/>
      <c r="K40" s="95"/>
      <c r="L40" s="94"/>
      <c r="M40" s="95"/>
      <c r="N40" s="94"/>
      <c r="O40" s="95"/>
      <c r="P40" s="94">
        <f t="shared" si="19"/>
        <v>0</v>
      </c>
      <c r="Q40" s="95">
        <f t="shared" si="20"/>
        <v>0</v>
      </c>
      <c r="R40" s="48">
        <f t="shared" si="21"/>
        <v>0</v>
      </c>
      <c r="S40" s="49">
        <f t="shared" si="22"/>
        <v>0</v>
      </c>
      <c r="T40" s="48">
        <f t="shared" si="23"/>
        <v>0</v>
      </c>
      <c r="U40" s="50">
        <f t="shared" si="24"/>
        <v>0</v>
      </c>
      <c r="V40" s="94" t="s">
        <v>36</v>
      </c>
      <c r="W40" s="95" t="s">
        <v>36</v>
      </c>
    </row>
    <row r="41" spans="1:23" ht="13" customHeight="1" x14ac:dyDescent="0.3">
      <c r="A41" s="51" t="s">
        <v>43</v>
      </c>
      <c r="B41" s="96">
        <f>SUM(B36:B40)</f>
        <v>0</v>
      </c>
      <c r="C41" s="96">
        <f>SUM(C36:C40)</f>
        <v>0</v>
      </c>
      <c r="D41" s="96"/>
      <c r="E41" s="96">
        <f t="shared" si="18"/>
        <v>0</v>
      </c>
      <c r="F41" s="97">
        <f t="shared" ref="F41:O41" si="25">SUM(F36:F40)</f>
        <v>0</v>
      </c>
      <c r="G41" s="98">
        <f t="shared" si="25"/>
        <v>0</v>
      </c>
      <c r="H41" s="97">
        <f t="shared" si="25"/>
        <v>0</v>
      </c>
      <c r="I41" s="98">
        <f t="shared" si="25"/>
        <v>0</v>
      </c>
      <c r="J41" s="97">
        <f t="shared" si="25"/>
        <v>0</v>
      </c>
      <c r="K41" s="98">
        <f t="shared" si="25"/>
        <v>0</v>
      </c>
      <c r="L41" s="97">
        <f t="shared" si="25"/>
        <v>0</v>
      </c>
      <c r="M41" s="98">
        <f t="shared" si="25"/>
        <v>0</v>
      </c>
      <c r="N41" s="97">
        <f t="shared" si="25"/>
        <v>0</v>
      </c>
      <c r="O41" s="98">
        <f t="shared" si="25"/>
        <v>0</v>
      </c>
      <c r="P41" s="97">
        <f t="shared" si="19"/>
        <v>0</v>
      </c>
      <c r="Q41" s="98">
        <f t="shared" si="20"/>
        <v>0</v>
      </c>
      <c r="R41" s="52">
        <f t="shared" si="21"/>
        <v>0</v>
      </c>
      <c r="S41" s="53">
        <f t="shared" si="22"/>
        <v>0</v>
      </c>
      <c r="T41" s="52">
        <f>IF((+$E36+$E39) =0,0,(P41   /(+$E36+$E39) )*100)</f>
        <v>0</v>
      </c>
      <c r="U41" s="54">
        <f>IF((+$E36+$E39) =0,0,(Q41   /(+$E36+$E39) )*100)</f>
        <v>0</v>
      </c>
      <c r="V41" s="97" t="s">
        <v>36</v>
      </c>
      <c r="W41" s="98" t="s">
        <v>36</v>
      </c>
    </row>
    <row r="42" spans="1:23" ht="13" customHeight="1" x14ac:dyDescent="0.3">
      <c r="A42" s="40" t="s">
        <v>65</v>
      </c>
      <c r="B42" s="99" t="s">
        <v>1</v>
      </c>
      <c r="C42" s="99"/>
      <c r="D42" s="99"/>
      <c r="E42" s="99"/>
      <c r="F42" s="100"/>
      <c r="G42" s="101"/>
      <c r="H42" s="100"/>
      <c r="I42" s="101"/>
      <c r="J42" s="100"/>
      <c r="K42" s="101"/>
      <c r="L42" s="100"/>
      <c r="M42" s="101"/>
      <c r="N42" s="100"/>
      <c r="O42" s="101"/>
      <c r="P42" s="100"/>
      <c r="Q42" s="101"/>
      <c r="R42" s="44"/>
      <c r="S42" s="45"/>
      <c r="T42" s="44"/>
      <c r="U42" s="46"/>
      <c r="V42" s="100"/>
      <c r="W42" s="101"/>
    </row>
    <row r="43" spans="1:23" ht="13" customHeight="1" x14ac:dyDescent="0.3">
      <c r="A43" s="47" t="s">
        <v>66</v>
      </c>
      <c r="B43" s="93"/>
      <c r="C43" s="93"/>
      <c r="D43" s="93"/>
      <c r="E43" s="93">
        <f t="shared" ref="E43:E54" si="26">$B43      +$C43      +$D43</f>
        <v>0</v>
      </c>
      <c r="F43" s="94" t="s">
        <v>36</v>
      </c>
      <c r="G43" s="95" t="s">
        <v>36</v>
      </c>
      <c r="H43" s="94"/>
      <c r="I43" s="95"/>
      <c r="J43" s="94"/>
      <c r="K43" s="95"/>
      <c r="L43" s="94"/>
      <c r="M43" s="95"/>
      <c r="N43" s="94"/>
      <c r="O43" s="95"/>
      <c r="P43" s="94">
        <f t="shared" ref="P43:P54" si="27">$H43      +$J43      +$L43      +$N43</f>
        <v>0</v>
      </c>
      <c r="Q43" s="95">
        <f t="shared" ref="Q43:Q54" si="28">$I43      +$K43      +$M43      +$O43</f>
        <v>0</v>
      </c>
      <c r="R43" s="48">
        <f t="shared" ref="R43:R54" si="29">IF(($H43      =0),0,((($J43      -$H43      )/$H43      )*100))</f>
        <v>0</v>
      </c>
      <c r="S43" s="49">
        <f t="shared" ref="S43:S54" si="30">IF(($I43      =0),0,((($K43      -$I43      )/$I43      )*100))</f>
        <v>0</v>
      </c>
      <c r="T43" s="48">
        <f t="shared" ref="T43:T53" si="31">IF(($E43      =0),0,(($P43      /$E43      )*100))</f>
        <v>0</v>
      </c>
      <c r="U43" s="50">
        <f t="shared" ref="U43:U53" si="32">IF(($E43      =0),0,(($Q43      /$E43      )*100))</f>
        <v>0</v>
      </c>
      <c r="V43" s="94" t="s">
        <v>36</v>
      </c>
      <c r="W43" s="95" t="s">
        <v>36</v>
      </c>
    </row>
    <row r="44" spans="1:23" ht="13" customHeight="1" x14ac:dyDescent="0.3">
      <c r="A44" s="47" t="s">
        <v>67</v>
      </c>
      <c r="B44" s="93"/>
      <c r="C44" s="93"/>
      <c r="D44" s="93"/>
      <c r="E44" s="93">
        <f t="shared" si="26"/>
        <v>0</v>
      </c>
      <c r="F44" s="94">
        <v>0</v>
      </c>
      <c r="G44" s="95">
        <v>0</v>
      </c>
      <c r="H44" s="94"/>
      <c r="I44" s="95"/>
      <c r="J44" s="94"/>
      <c r="K44" s="95"/>
      <c r="L44" s="94"/>
      <c r="M44" s="95"/>
      <c r="N44" s="94"/>
      <c r="O44" s="95"/>
      <c r="P44" s="94">
        <f t="shared" si="27"/>
        <v>0</v>
      </c>
      <c r="Q44" s="95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4" t="s">
        <v>36</v>
      </c>
      <c r="W44" s="95" t="s">
        <v>36</v>
      </c>
    </row>
    <row r="45" spans="1:23" ht="13" customHeight="1" x14ac:dyDescent="0.3">
      <c r="A45" s="47" t="s">
        <v>68</v>
      </c>
      <c r="B45" s="93"/>
      <c r="C45" s="93"/>
      <c r="D45" s="93"/>
      <c r="E45" s="93">
        <f t="shared" si="26"/>
        <v>0</v>
      </c>
      <c r="F45" s="94">
        <v>0</v>
      </c>
      <c r="G45" s="95">
        <v>0</v>
      </c>
      <c r="H45" s="94"/>
      <c r="I45" s="95"/>
      <c r="J45" s="94"/>
      <c r="K45" s="95"/>
      <c r="L45" s="94"/>
      <c r="M45" s="95"/>
      <c r="N45" s="94"/>
      <c r="O45" s="95"/>
      <c r="P45" s="94">
        <f t="shared" si="27"/>
        <v>0</v>
      </c>
      <c r="Q45" s="95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4" t="s">
        <v>36</v>
      </c>
      <c r="W45" s="95" t="s">
        <v>36</v>
      </c>
    </row>
    <row r="46" spans="1:23" ht="13" customHeight="1" x14ac:dyDescent="0.3">
      <c r="A46" s="47" t="s">
        <v>69</v>
      </c>
      <c r="B46" s="93"/>
      <c r="C46" s="93"/>
      <c r="D46" s="93"/>
      <c r="E46" s="93">
        <f t="shared" si="26"/>
        <v>0</v>
      </c>
      <c r="F46" s="94" t="s">
        <v>36</v>
      </c>
      <c r="G46" s="95" t="s">
        <v>36</v>
      </c>
      <c r="H46" s="94"/>
      <c r="I46" s="95"/>
      <c r="J46" s="94"/>
      <c r="K46" s="95"/>
      <c r="L46" s="94"/>
      <c r="M46" s="95"/>
      <c r="N46" s="94"/>
      <c r="O46" s="95"/>
      <c r="P46" s="94">
        <f t="shared" si="27"/>
        <v>0</v>
      </c>
      <c r="Q46" s="95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4" t="s">
        <v>36</v>
      </c>
      <c r="W46" s="95" t="s">
        <v>36</v>
      </c>
    </row>
    <row r="47" spans="1:23" ht="13" customHeight="1" x14ac:dyDescent="0.3">
      <c r="A47" s="47" t="s">
        <v>70</v>
      </c>
      <c r="B47" s="93"/>
      <c r="C47" s="93"/>
      <c r="D47" s="93"/>
      <c r="E47" s="93">
        <f t="shared" si="26"/>
        <v>0</v>
      </c>
      <c r="F47" s="94" t="s">
        <v>36</v>
      </c>
      <c r="G47" s="95" t="s">
        <v>36</v>
      </c>
      <c r="H47" s="94"/>
      <c r="I47" s="95"/>
      <c r="J47" s="94"/>
      <c r="K47" s="95"/>
      <c r="L47" s="94"/>
      <c r="M47" s="95"/>
      <c r="N47" s="94"/>
      <c r="O47" s="95"/>
      <c r="P47" s="94">
        <f t="shared" si="27"/>
        <v>0</v>
      </c>
      <c r="Q47" s="95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4" t="s">
        <v>36</v>
      </c>
      <c r="W47" s="95" t="s">
        <v>36</v>
      </c>
    </row>
    <row r="48" spans="1:23" ht="13" hidden="1" customHeight="1" x14ac:dyDescent="0.3">
      <c r="A48" s="47" t="s">
        <v>71</v>
      </c>
      <c r="B48" s="93"/>
      <c r="C48" s="93"/>
      <c r="D48" s="93"/>
      <c r="E48" s="93">
        <f t="shared" si="26"/>
        <v>0</v>
      </c>
      <c r="F48" s="94" t="s">
        <v>36</v>
      </c>
      <c r="G48" s="95" t="s">
        <v>36</v>
      </c>
      <c r="H48" s="94"/>
      <c r="I48" s="95"/>
      <c r="J48" s="94"/>
      <c r="K48" s="95"/>
      <c r="L48" s="94"/>
      <c r="M48" s="95"/>
      <c r="N48" s="94"/>
      <c r="O48" s="95"/>
      <c r="P48" s="94">
        <f t="shared" si="27"/>
        <v>0</v>
      </c>
      <c r="Q48" s="95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4" t="s">
        <v>36</v>
      </c>
      <c r="W48" s="95" t="s">
        <v>36</v>
      </c>
    </row>
    <row r="49" spans="1:23" ht="13" customHeight="1" x14ac:dyDescent="0.3">
      <c r="A49" s="47" t="s">
        <v>72</v>
      </c>
      <c r="B49" s="93"/>
      <c r="C49" s="93"/>
      <c r="D49" s="93"/>
      <c r="E49" s="93">
        <f t="shared" si="26"/>
        <v>0</v>
      </c>
      <c r="F49" s="94" t="s">
        <v>36</v>
      </c>
      <c r="G49" s="95" t="s">
        <v>36</v>
      </c>
      <c r="H49" s="94"/>
      <c r="I49" s="95"/>
      <c r="J49" s="94"/>
      <c r="K49" s="95"/>
      <c r="L49" s="94"/>
      <c r="M49" s="95"/>
      <c r="N49" s="94"/>
      <c r="O49" s="95"/>
      <c r="P49" s="94">
        <f t="shared" si="27"/>
        <v>0</v>
      </c>
      <c r="Q49" s="95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4" t="s">
        <v>36</v>
      </c>
      <c r="W49" s="95" t="s">
        <v>36</v>
      </c>
    </row>
    <row r="50" spans="1:23" ht="13" customHeight="1" x14ac:dyDescent="0.3">
      <c r="A50" s="47" t="s">
        <v>73</v>
      </c>
      <c r="B50" s="93"/>
      <c r="C50" s="93"/>
      <c r="D50" s="93"/>
      <c r="E50" s="93">
        <f t="shared" si="26"/>
        <v>0</v>
      </c>
      <c r="F50" s="94" t="s">
        <v>36</v>
      </c>
      <c r="G50" s="95" t="s">
        <v>36</v>
      </c>
      <c r="H50" s="94"/>
      <c r="I50" s="95"/>
      <c r="J50" s="94"/>
      <c r="K50" s="95"/>
      <c r="L50" s="94"/>
      <c r="M50" s="95"/>
      <c r="N50" s="94"/>
      <c r="O50" s="95"/>
      <c r="P50" s="94">
        <f t="shared" si="27"/>
        <v>0</v>
      </c>
      <c r="Q50" s="95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4" t="s">
        <v>36</v>
      </c>
      <c r="W50" s="95" t="s">
        <v>36</v>
      </c>
    </row>
    <row r="51" spans="1:23" ht="13" customHeight="1" x14ac:dyDescent="0.3">
      <c r="A51" s="47" t="s">
        <v>74</v>
      </c>
      <c r="B51" s="93"/>
      <c r="C51" s="93"/>
      <c r="D51" s="93"/>
      <c r="E51" s="93">
        <f t="shared" si="26"/>
        <v>0</v>
      </c>
      <c r="F51" s="94" t="s">
        <v>36</v>
      </c>
      <c r="G51" s="95" t="s">
        <v>36</v>
      </c>
      <c r="H51" s="94"/>
      <c r="I51" s="95"/>
      <c r="J51" s="94"/>
      <c r="K51" s="95"/>
      <c r="L51" s="94"/>
      <c r="M51" s="95"/>
      <c r="N51" s="94"/>
      <c r="O51" s="95"/>
      <c r="P51" s="94">
        <f t="shared" si="27"/>
        <v>0</v>
      </c>
      <c r="Q51" s="95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4" t="s">
        <v>36</v>
      </c>
      <c r="W51" s="95" t="s">
        <v>36</v>
      </c>
    </row>
    <row r="52" spans="1:23" ht="13" customHeight="1" x14ac:dyDescent="0.3">
      <c r="A52" s="47" t="s">
        <v>75</v>
      </c>
      <c r="B52" s="93">
        <v>25000000</v>
      </c>
      <c r="C52" s="93"/>
      <c r="D52" s="93"/>
      <c r="E52" s="93">
        <f t="shared" si="26"/>
        <v>25000000</v>
      </c>
      <c r="F52" s="94">
        <v>25000000</v>
      </c>
      <c r="G52" s="95">
        <v>15611000</v>
      </c>
      <c r="H52" s="94">
        <v>2209000</v>
      </c>
      <c r="I52" s="95"/>
      <c r="J52" s="94">
        <v>1702000</v>
      </c>
      <c r="K52" s="95"/>
      <c r="L52" s="94"/>
      <c r="M52" s="95"/>
      <c r="N52" s="94"/>
      <c r="O52" s="95"/>
      <c r="P52" s="94">
        <f t="shared" si="27"/>
        <v>3911000</v>
      </c>
      <c r="Q52" s="95">
        <f t="shared" si="28"/>
        <v>0</v>
      </c>
      <c r="R52" s="48">
        <f t="shared" si="29"/>
        <v>-22.951561792666364</v>
      </c>
      <c r="S52" s="49">
        <f t="shared" si="30"/>
        <v>0</v>
      </c>
      <c r="T52" s="48">
        <f t="shared" si="31"/>
        <v>15.644</v>
      </c>
      <c r="U52" s="50">
        <f t="shared" si="32"/>
        <v>0</v>
      </c>
      <c r="V52" s="94" t="s">
        <v>36</v>
      </c>
      <c r="W52" s="95" t="s">
        <v>36</v>
      </c>
    </row>
    <row r="53" spans="1:23" ht="13" customHeight="1" x14ac:dyDescent="0.3">
      <c r="A53" s="47" t="s">
        <v>76</v>
      </c>
      <c r="B53" s="93">
        <v>48000000</v>
      </c>
      <c r="C53" s="93"/>
      <c r="D53" s="93"/>
      <c r="E53" s="93">
        <f t="shared" si="26"/>
        <v>48000000</v>
      </c>
      <c r="F53" s="94">
        <v>48000000</v>
      </c>
      <c r="G53" s="95">
        <v>0</v>
      </c>
      <c r="H53" s="94"/>
      <c r="I53" s="95"/>
      <c r="J53" s="94"/>
      <c r="K53" s="95"/>
      <c r="L53" s="94"/>
      <c r="M53" s="95"/>
      <c r="N53" s="94"/>
      <c r="O53" s="95"/>
      <c r="P53" s="94">
        <f t="shared" si="27"/>
        <v>0</v>
      </c>
      <c r="Q53" s="95">
        <f t="shared" si="28"/>
        <v>0</v>
      </c>
      <c r="R53" s="48">
        <f t="shared" si="29"/>
        <v>0</v>
      </c>
      <c r="S53" s="49">
        <f t="shared" si="30"/>
        <v>0</v>
      </c>
      <c r="T53" s="48">
        <f t="shared" si="31"/>
        <v>0</v>
      </c>
      <c r="U53" s="50">
        <f t="shared" si="32"/>
        <v>0</v>
      </c>
      <c r="V53" s="94" t="s">
        <v>36</v>
      </c>
      <c r="W53" s="95" t="s">
        <v>36</v>
      </c>
    </row>
    <row r="54" spans="1:23" ht="13" customHeight="1" x14ac:dyDescent="0.3">
      <c r="A54" s="51" t="s">
        <v>43</v>
      </c>
      <c r="B54" s="96">
        <f>SUM(B43:B53)</f>
        <v>73000000</v>
      </c>
      <c r="C54" s="96">
        <f>SUM(C43:C53)</f>
        <v>0</v>
      </c>
      <c r="D54" s="96"/>
      <c r="E54" s="96">
        <f t="shared" si="26"/>
        <v>73000000</v>
      </c>
      <c r="F54" s="97">
        <f t="shared" ref="F54:O54" si="33">SUM(F43:F53)</f>
        <v>73000000</v>
      </c>
      <c r="G54" s="98">
        <f t="shared" si="33"/>
        <v>15611000</v>
      </c>
      <c r="H54" s="97">
        <f t="shared" si="33"/>
        <v>2209000</v>
      </c>
      <c r="I54" s="98">
        <f t="shared" si="33"/>
        <v>0</v>
      </c>
      <c r="J54" s="97">
        <f t="shared" si="33"/>
        <v>1702000</v>
      </c>
      <c r="K54" s="98">
        <f t="shared" si="33"/>
        <v>0</v>
      </c>
      <c r="L54" s="97">
        <f t="shared" si="33"/>
        <v>0</v>
      </c>
      <c r="M54" s="98">
        <f t="shared" si="33"/>
        <v>0</v>
      </c>
      <c r="N54" s="97">
        <f t="shared" si="33"/>
        <v>0</v>
      </c>
      <c r="O54" s="98">
        <f t="shared" si="33"/>
        <v>0</v>
      </c>
      <c r="P54" s="97">
        <f t="shared" si="27"/>
        <v>3911000</v>
      </c>
      <c r="Q54" s="98">
        <f t="shared" si="28"/>
        <v>0</v>
      </c>
      <c r="R54" s="52">
        <f t="shared" si="29"/>
        <v>-22.951561792666364</v>
      </c>
      <c r="S54" s="53">
        <f t="shared" si="30"/>
        <v>0</v>
      </c>
      <c r="T54" s="52">
        <f>IF((+$E44+$E46+$E48+$E49+$E52) =0,0,(P54   /(+$E44+$E46+$E48+$E49+$E52) )*100)</f>
        <v>15.644</v>
      </c>
      <c r="U54" s="54">
        <f>IF((+$E44+$E46+$E48+$E49+$E52) =0,0,(Q54   /(+$E44+$E46+$E48+$E49+$E52) )*100)</f>
        <v>0</v>
      </c>
      <c r="V54" s="97" t="s">
        <v>36</v>
      </c>
      <c r="W54" s="98" t="s">
        <v>36</v>
      </c>
    </row>
    <row r="55" spans="1:23" ht="13" customHeight="1" x14ac:dyDescent="0.3">
      <c r="A55" s="40" t="s">
        <v>77</v>
      </c>
      <c r="B55" s="99" t="s">
        <v>1</v>
      </c>
      <c r="C55" s="99"/>
      <c r="D55" s="99"/>
      <c r="E55" s="99"/>
      <c r="F55" s="100"/>
      <c r="G55" s="101"/>
      <c r="H55" s="100"/>
      <c r="I55" s="101"/>
      <c r="J55" s="100"/>
      <c r="K55" s="101"/>
      <c r="L55" s="100"/>
      <c r="M55" s="101"/>
      <c r="N55" s="100"/>
      <c r="O55" s="101"/>
      <c r="P55" s="100"/>
      <c r="Q55" s="101"/>
      <c r="R55" s="44"/>
      <c r="S55" s="45"/>
      <c r="T55" s="44"/>
      <c r="U55" s="46"/>
      <c r="V55" s="100"/>
      <c r="W55" s="101"/>
    </row>
    <row r="56" spans="1:23" ht="13" customHeight="1" x14ac:dyDescent="0.3">
      <c r="A56" s="55" t="s">
        <v>78</v>
      </c>
      <c r="B56" s="93"/>
      <c r="C56" s="93"/>
      <c r="D56" s="93"/>
      <c r="E56" s="93">
        <f>$B56      +$C56      +$D56</f>
        <v>0</v>
      </c>
      <c r="F56" s="94" t="s">
        <v>36</v>
      </c>
      <c r="G56" s="95" t="s">
        <v>36</v>
      </c>
      <c r="H56" s="94"/>
      <c r="I56" s="95"/>
      <c r="J56" s="94"/>
      <c r="K56" s="95"/>
      <c r="L56" s="94"/>
      <c r="M56" s="95"/>
      <c r="N56" s="94"/>
      <c r="O56" s="95"/>
      <c r="P56" s="94">
        <f>$H56      +$J56      +$L56      +$N56</f>
        <v>0</v>
      </c>
      <c r="Q56" s="95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4" t="s">
        <v>36</v>
      </c>
      <c r="W56" s="95" t="s">
        <v>36</v>
      </c>
    </row>
    <row r="57" spans="1:23" ht="13" customHeight="1" x14ac:dyDescent="0.3">
      <c r="A57" s="55" t="s">
        <v>79</v>
      </c>
      <c r="B57" s="93"/>
      <c r="C57" s="93"/>
      <c r="D57" s="93"/>
      <c r="E57" s="93">
        <f>$B57      +$C57      +$D57</f>
        <v>0</v>
      </c>
      <c r="F57" s="94" t="s">
        <v>36</v>
      </c>
      <c r="G57" s="95" t="s">
        <v>36</v>
      </c>
      <c r="H57" s="94"/>
      <c r="I57" s="95"/>
      <c r="J57" s="94"/>
      <c r="K57" s="95"/>
      <c r="L57" s="94"/>
      <c r="M57" s="95"/>
      <c r="N57" s="94"/>
      <c r="O57" s="95"/>
      <c r="P57" s="94">
        <f>$H57      +$J57      +$L57      +$N57</f>
        <v>0</v>
      </c>
      <c r="Q57" s="95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4" t="s">
        <v>36</v>
      </c>
      <c r="W57" s="95" t="s">
        <v>36</v>
      </c>
    </row>
    <row r="58" spans="1:23" ht="13" hidden="1" customHeight="1" x14ac:dyDescent="0.3">
      <c r="A58" s="55" t="s">
        <v>80</v>
      </c>
      <c r="B58" s="93"/>
      <c r="C58" s="93"/>
      <c r="D58" s="93"/>
      <c r="E58" s="93">
        <f>$B58      +$C58      +$D58</f>
        <v>0</v>
      </c>
      <c r="F58" s="94" t="s">
        <v>36</v>
      </c>
      <c r="G58" s="95" t="s">
        <v>36</v>
      </c>
      <c r="H58" s="94"/>
      <c r="I58" s="95"/>
      <c r="J58" s="94"/>
      <c r="K58" s="95"/>
      <c r="L58" s="94"/>
      <c r="M58" s="95"/>
      <c r="N58" s="94"/>
      <c r="O58" s="95"/>
      <c r="P58" s="94">
        <f>$H58      +$J58      +$L58      +$N58</f>
        <v>0</v>
      </c>
      <c r="Q58" s="95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4" t="s">
        <v>36</v>
      </c>
      <c r="W58" s="95" t="s">
        <v>36</v>
      </c>
    </row>
    <row r="59" spans="1:23" ht="13" hidden="1" customHeight="1" x14ac:dyDescent="0.3">
      <c r="A59" s="47" t="s">
        <v>81</v>
      </c>
      <c r="B59" s="93"/>
      <c r="C59" s="93"/>
      <c r="D59" s="93"/>
      <c r="E59" s="93">
        <f>$B59      +$C59      +$D59</f>
        <v>0</v>
      </c>
      <c r="F59" s="94" t="s">
        <v>36</v>
      </c>
      <c r="G59" s="95" t="s">
        <v>36</v>
      </c>
      <c r="H59" s="94"/>
      <c r="I59" s="95"/>
      <c r="J59" s="94"/>
      <c r="K59" s="95"/>
      <c r="L59" s="94"/>
      <c r="M59" s="95"/>
      <c r="N59" s="94"/>
      <c r="O59" s="95"/>
      <c r="P59" s="94">
        <f>$H59      +$J59      +$L59      +$N59</f>
        <v>0</v>
      </c>
      <c r="Q59" s="95">
        <f>$I59      +$K59      +$M59      +$O59</f>
        <v>0</v>
      </c>
      <c r="R59" s="48">
        <f>IF(($H59      =0),0,((($J59      -$H59      )/$H59      )*100))</f>
        <v>0</v>
      </c>
      <c r="S59" s="49">
        <f>IF(($I59      =0),0,((($K59      -$I59      )/$I59      )*100))</f>
        <v>0</v>
      </c>
      <c r="T59" s="48">
        <f>IF(($E59      =0),0,(($P59      /$E59      )*100))</f>
        <v>0</v>
      </c>
      <c r="U59" s="50">
        <f>IF(($E59      =0),0,(($Q59      /$E59      )*100))</f>
        <v>0</v>
      </c>
      <c r="V59" s="94" t="s">
        <v>36</v>
      </c>
      <c r="W59" s="95" t="s">
        <v>36</v>
      </c>
    </row>
    <row r="60" spans="1:23" ht="13" customHeight="1" x14ac:dyDescent="0.3">
      <c r="A60" s="56" t="s">
        <v>43</v>
      </c>
      <c r="B60" s="102">
        <f>SUM(B56:B59)</f>
        <v>0</v>
      </c>
      <c r="C60" s="102">
        <f>SUM(C56:C59)</f>
        <v>0</v>
      </c>
      <c r="D60" s="102"/>
      <c r="E60" s="102">
        <f>$B60      +$C60      +$D60</f>
        <v>0</v>
      </c>
      <c r="F60" s="103" t="s">
        <v>36</v>
      </c>
      <c r="G60" s="104" t="s">
        <v>36</v>
      </c>
      <c r="H60" s="103">
        <f t="shared" ref="H60:O60" si="34">SUM(H56:H59)</f>
        <v>0</v>
      </c>
      <c r="I60" s="104">
        <f t="shared" si="34"/>
        <v>0</v>
      </c>
      <c r="J60" s="103">
        <f t="shared" si="34"/>
        <v>0</v>
      </c>
      <c r="K60" s="104">
        <f t="shared" si="34"/>
        <v>0</v>
      </c>
      <c r="L60" s="103">
        <f t="shared" si="34"/>
        <v>0</v>
      </c>
      <c r="M60" s="104">
        <f t="shared" si="34"/>
        <v>0</v>
      </c>
      <c r="N60" s="103">
        <f t="shared" si="34"/>
        <v>0</v>
      </c>
      <c r="O60" s="104">
        <f t="shared" si="34"/>
        <v>0</v>
      </c>
      <c r="P60" s="103">
        <f>$H60      +$J60      +$L60      +$N60</f>
        <v>0</v>
      </c>
      <c r="Q60" s="104">
        <f>$I60      +$K60      +$M60      +$O60</f>
        <v>0</v>
      </c>
      <c r="R60" s="57">
        <f>IF(($H60      =0),0,((($J60      -$H60      )/$H60      )*100))</f>
        <v>0</v>
      </c>
      <c r="S60" s="58">
        <f>IF(($I60      =0),0,((($K60      -$I60      )/$I60      )*100))</f>
        <v>0</v>
      </c>
      <c r="T60" s="57">
        <f>IF($E60   =0,0,($P60   /$E60   )*100)</f>
        <v>0</v>
      </c>
      <c r="U60" s="59">
        <f>IF($E60   =0,0,($Q60   /$E60   )*100)</f>
        <v>0</v>
      </c>
      <c r="V60" s="103" t="s">
        <v>36</v>
      </c>
      <c r="W60" s="104" t="s">
        <v>36</v>
      </c>
    </row>
    <row r="61" spans="1:23" ht="13" customHeight="1" x14ac:dyDescent="0.3">
      <c r="A61" s="40" t="s">
        <v>82</v>
      </c>
      <c r="B61" s="99" t="s">
        <v>1</v>
      </c>
      <c r="C61" s="99"/>
      <c r="D61" s="99"/>
      <c r="E61" s="99"/>
      <c r="F61" s="100"/>
      <c r="G61" s="101"/>
      <c r="H61" s="100"/>
      <c r="I61" s="101"/>
      <c r="J61" s="100"/>
      <c r="K61" s="101"/>
      <c r="L61" s="100"/>
      <c r="M61" s="101"/>
      <c r="N61" s="100"/>
      <c r="O61" s="101"/>
      <c r="P61" s="100"/>
      <c r="Q61" s="101"/>
      <c r="R61" s="44"/>
      <c r="S61" s="45"/>
      <c r="T61" s="44"/>
      <c r="U61" s="46"/>
      <c r="V61" s="100"/>
      <c r="W61" s="101"/>
    </row>
    <row r="62" spans="1:23" ht="13" customHeight="1" x14ac:dyDescent="0.3">
      <c r="A62" s="47" t="s">
        <v>83</v>
      </c>
      <c r="B62" s="93"/>
      <c r="C62" s="93"/>
      <c r="D62" s="93"/>
      <c r="E62" s="93">
        <f t="shared" ref="E62:E68" si="35">$B62      +$C62      +$D62</f>
        <v>0</v>
      </c>
      <c r="F62" s="94" t="s">
        <v>36</v>
      </c>
      <c r="G62" s="95" t="s">
        <v>36</v>
      </c>
      <c r="H62" s="94"/>
      <c r="I62" s="95"/>
      <c r="J62" s="94"/>
      <c r="K62" s="95"/>
      <c r="L62" s="94"/>
      <c r="M62" s="95"/>
      <c r="N62" s="94"/>
      <c r="O62" s="95"/>
      <c r="P62" s="94">
        <f t="shared" ref="P62:P68" si="36">$H62      +$J62      +$L62      +$N62</f>
        <v>0</v>
      </c>
      <c r="Q62" s="95">
        <f t="shared" ref="Q62:Q68" si="37">$I62      +$K62      +$M62      +$O62</f>
        <v>0</v>
      </c>
      <c r="R62" s="48">
        <f t="shared" ref="R62:R68" si="38">IF(($H62      =0),0,((($J62      -$H62      )/$H62      )*100))</f>
        <v>0</v>
      </c>
      <c r="S62" s="49">
        <f t="shared" ref="S62:S68" si="39">IF(($I62      =0),0,((($K62      -$I62      )/$I62      )*100))</f>
        <v>0</v>
      </c>
      <c r="T62" s="48">
        <f t="shared" ref="T62:T66" si="40">IF(($E62      =0),0,(($P62      /$E62      )*100))</f>
        <v>0</v>
      </c>
      <c r="U62" s="50">
        <f t="shared" ref="U62:U66" si="41">IF(($E62      =0),0,(($Q62      /$E62      )*100))</f>
        <v>0</v>
      </c>
      <c r="V62" s="94" t="s">
        <v>36</v>
      </c>
      <c r="W62" s="95" t="s">
        <v>36</v>
      </c>
    </row>
    <row r="63" spans="1:23" ht="13" customHeight="1" x14ac:dyDescent="0.3">
      <c r="A63" s="47" t="s">
        <v>84</v>
      </c>
      <c r="B63" s="93"/>
      <c r="C63" s="93"/>
      <c r="D63" s="93"/>
      <c r="E63" s="93">
        <f t="shared" si="35"/>
        <v>0</v>
      </c>
      <c r="F63" s="94" t="s">
        <v>36</v>
      </c>
      <c r="G63" s="95" t="s">
        <v>36</v>
      </c>
      <c r="H63" s="94"/>
      <c r="I63" s="95"/>
      <c r="J63" s="94"/>
      <c r="K63" s="95"/>
      <c r="L63" s="94"/>
      <c r="M63" s="95"/>
      <c r="N63" s="94"/>
      <c r="O63" s="95"/>
      <c r="P63" s="94">
        <f t="shared" si="36"/>
        <v>0</v>
      </c>
      <c r="Q63" s="95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4" t="s">
        <v>36</v>
      </c>
      <c r="W63" s="95" t="s">
        <v>36</v>
      </c>
    </row>
    <row r="64" spans="1:23" ht="13" customHeight="1" x14ac:dyDescent="0.3">
      <c r="A64" s="47" t="s">
        <v>85</v>
      </c>
      <c r="B64" s="93"/>
      <c r="C64" s="93"/>
      <c r="D64" s="93"/>
      <c r="E64" s="93">
        <f t="shared" si="35"/>
        <v>0</v>
      </c>
      <c r="F64" s="94" t="s">
        <v>36</v>
      </c>
      <c r="G64" s="95" t="s">
        <v>36</v>
      </c>
      <c r="H64" s="94"/>
      <c r="I64" s="95"/>
      <c r="J64" s="94"/>
      <c r="K64" s="95"/>
      <c r="L64" s="94"/>
      <c r="M64" s="95"/>
      <c r="N64" s="94"/>
      <c r="O64" s="95"/>
      <c r="P64" s="94">
        <f t="shared" si="36"/>
        <v>0</v>
      </c>
      <c r="Q64" s="95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4" t="s">
        <v>36</v>
      </c>
      <c r="W64" s="95" t="s">
        <v>36</v>
      </c>
    </row>
    <row r="65" spans="1:23" ht="13" customHeight="1" x14ac:dyDescent="0.3">
      <c r="A65" s="47" t="s">
        <v>86</v>
      </c>
      <c r="B65" s="93"/>
      <c r="C65" s="93"/>
      <c r="D65" s="93"/>
      <c r="E65" s="93">
        <f t="shared" si="35"/>
        <v>0</v>
      </c>
      <c r="F65" s="94" t="s">
        <v>36</v>
      </c>
      <c r="G65" s="95" t="s">
        <v>36</v>
      </c>
      <c r="H65" s="94"/>
      <c r="I65" s="95"/>
      <c r="J65" s="94"/>
      <c r="K65" s="95"/>
      <c r="L65" s="94"/>
      <c r="M65" s="95"/>
      <c r="N65" s="94"/>
      <c r="O65" s="95"/>
      <c r="P65" s="94">
        <f t="shared" si="36"/>
        <v>0</v>
      </c>
      <c r="Q65" s="95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4" t="s">
        <v>36</v>
      </c>
      <c r="W65" s="95" t="s">
        <v>36</v>
      </c>
    </row>
    <row r="66" spans="1:23" ht="13" customHeight="1" x14ac:dyDescent="0.3">
      <c r="A66" s="47" t="s">
        <v>87</v>
      </c>
      <c r="B66" s="93"/>
      <c r="C66" s="93"/>
      <c r="D66" s="93"/>
      <c r="E66" s="93">
        <f t="shared" si="35"/>
        <v>0</v>
      </c>
      <c r="F66" s="94">
        <v>0</v>
      </c>
      <c r="G66" s="95">
        <v>0</v>
      </c>
      <c r="H66" s="94"/>
      <c r="I66" s="95"/>
      <c r="J66" s="94"/>
      <c r="K66" s="95"/>
      <c r="L66" s="94"/>
      <c r="M66" s="95"/>
      <c r="N66" s="94"/>
      <c r="O66" s="95"/>
      <c r="P66" s="94">
        <f t="shared" si="36"/>
        <v>0</v>
      </c>
      <c r="Q66" s="95">
        <f t="shared" si="37"/>
        <v>0</v>
      </c>
      <c r="R66" s="48">
        <f t="shared" si="38"/>
        <v>0</v>
      </c>
      <c r="S66" s="49">
        <f t="shared" si="39"/>
        <v>0</v>
      </c>
      <c r="T66" s="48">
        <f t="shared" si="40"/>
        <v>0</v>
      </c>
      <c r="U66" s="50">
        <f t="shared" si="41"/>
        <v>0</v>
      </c>
      <c r="V66" s="94" t="s">
        <v>36</v>
      </c>
      <c r="W66" s="95" t="s">
        <v>36</v>
      </c>
    </row>
    <row r="67" spans="1:23" ht="13" customHeight="1" x14ac:dyDescent="0.3">
      <c r="A67" s="51" t="s">
        <v>43</v>
      </c>
      <c r="B67" s="96">
        <f>SUM(B62:B66)</f>
        <v>0</v>
      </c>
      <c r="C67" s="96">
        <f>SUM(C62:C66)</f>
        <v>0</v>
      </c>
      <c r="D67" s="96"/>
      <c r="E67" s="96">
        <f t="shared" si="35"/>
        <v>0</v>
      </c>
      <c r="F67" s="97">
        <f t="shared" ref="F67:O67" si="42">SUM(F62:F66)</f>
        <v>0</v>
      </c>
      <c r="G67" s="98">
        <f t="shared" si="42"/>
        <v>0</v>
      </c>
      <c r="H67" s="97">
        <f t="shared" si="42"/>
        <v>0</v>
      </c>
      <c r="I67" s="98">
        <f t="shared" si="42"/>
        <v>0</v>
      </c>
      <c r="J67" s="97">
        <f t="shared" si="42"/>
        <v>0</v>
      </c>
      <c r="K67" s="98">
        <f t="shared" si="42"/>
        <v>0</v>
      </c>
      <c r="L67" s="97">
        <f t="shared" si="42"/>
        <v>0</v>
      </c>
      <c r="M67" s="98">
        <f t="shared" si="42"/>
        <v>0</v>
      </c>
      <c r="N67" s="97">
        <f t="shared" si="42"/>
        <v>0</v>
      </c>
      <c r="O67" s="98">
        <f t="shared" si="42"/>
        <v>0</v>
      </c>
      <c r="P67" s="97">
        <f t="shared" si="36"/>
        <v>0</v>
      </c>
      <c r="Q67" s="98">
        <f t="shared" si="37"/>
        <v>0</v>
      </c>
      <c r="R67" s="52">
        <f t="shared" si="38"/>
        <v>0</v>
      </c>
      <c r="S67" s="53">
        <f t="shared" si="39"/>
        <v>0</v>
      </c>
      <c r="T67" s="52">
        <f>IF((+$E62+$E64+$E65++$E66) =0,0,(P67   /(+$E62+$E64+$E65+$E66) )*100)</f>
        <v>0</v>
      </c>
      <c r="U67" s="54">
        <f>IF((+$E62+$E64+$E66) =0,0,(Q67  /(+$E62+$E64+$E66) )*100)</f>
        <v>0</v>
      </c>
      <c r="V67" s="97" t="s">
        <v>36</v>
      </c>
      <c r="W67" s="98" t="s">
        <v>36</v>
      </c>
    </row>
    <row r="68" spans="1:23" ht="13" customHeight="1" x14ac:dyDescent="0.3">
      <c r="A68" s="60" t="s">
        <v>88</v>
      </c>
      <c r="B68" s="105">
        <f>SUM(B9:B15,B18:B24,B27:B30,B33,B36:B40,B43:B53,B56:B59,B62:B66)</f>
        <v>76161000</v>
      </c>
      <c r="C68" s="105">
        <f>SUM(C9:C15,C18:C24,C27:C30,C33,C36:C40,C43:C53,C56:C59,C62:C66)</f>
        <v>0</v>
      </c>
      <c r="D68" s="105"/>
      <c r="E68" s="105">
        <f t="shared" si="35"/>
        <v>76161000</v>
      </c>
      <c r="F68" s="106">
        <f t="shared" ref="F68:O68" si="43">SUM(F9:F15,F18:F24,F27:F30,F33,F36:F40,F43:F53,F56:F59,F62:F66)</f>
        <v>76161000</v>
      </c>
      <c r="G68" s="107">
        <f t="shared" si="43"/>
        <v>18364000</v>
      </c>
      <c r="H68" s="106">
        <f t="shared" si="43"/>
        <v>2999000</v>
      </c>
      <c r="I68" s="107">
        <f t="shared" si="43"/>
        <v>0</v>
      </c>
      <c r="J68" s="106">
        <f t="shared" si="43"/>
        <v>1874000</v>
      </c>
      <c r="K68" s="107">
        <f t="shared" si="43"/>
        <v>0</v>
      </c>
      <c r="L68" s="106">
        <f t="shared" si="43"/>
        <v>0</v>
      </c>
      <c r="M68" s="107">
        <f t="shared" si="43"/>
        <v>0</v>
      </c>
      <c r="N68" s="106">
        <f t="shared" si="43"/>
        <v>0</v>
      </c>
      <c r="O68" s="107">
        <f t="shared" si="43"/>
        <v>0</v>
      </c>
      <c r="P68" s="106">
        <f t="shared" si="36"/>
        <v>4873000</v>
      </c>
      <c r="Q68" s="107">
        <f t="shared" si="37"/>
        <v>0</v>
      </c>
      <c r="R68" s="61">
        <f t="shared" si="38"/>
        <v>-37.512504168056019</v>
      </c>
      <c r="S68" s="62">
        <f t="shared" si="39"/>
        <v>0</v>
      </c>
      <c r="T68" s="61">
        <f>IF((+$E9+$E10+$E11+$E12+$E13+$E18+$E19+$E21+$E22+$E23+$E27+$E28+$E29+$E30+$E33+$E36+$E39+$E44+$E46+$E48+$E49+$E52+$E56+$E57+$E58+$E59+$E62+$E64+$E65+$E66)=0,0,(P68/(+$E9+$E10+$E11+$E12+$E13+$E18+$E19+$E21+$E22+$E23+$E27+$E28+$E29+$E30+$E33+$E36+$E39+$E44+$E46+$E48+$E49+$E52+$E56+$E57+$E58+$E59+$E62+$E64+$E65+$E66)*100))</f>
        <v>17.304073008770995</v>
      </c>
      <c r="U68" s="61">
        <f>IF((+$E9+$E10+$E11+$E12+$E13+$E18+$E19+$E21+$E22+$E23+$E27+$E28+$E29+$E30+$E33+$E36+$E39+$E44+$E46+$E48+$E49+$E52+$E56+$E57+$E58+$E59+$E62+$E64+$E65+$E66)=0,0,(Q68/(+$E9+$E10+$E11+$E12+$E13+$E18+$E19+$E21+$E22+$E23+$E27+$E28+$E29+$E30+$E33+$E36+$E39+$E44+$E46+$E48+$E49+$E52+$E56+$E57+$E58+$E59+$E62+$E64+$E65+$E66)*100))</f>
        <v>0</v>
      </c>
      <c r="V68" s="106" t="s">
        <v>36</v>
      </c>
      <c r="W68" s="107" t="s">
        <v>36</v>
      </c>
    </row>
    <row r="69" spans="1:23" ht="13" customHeight="1" x14ac:dyDescent="0.3">
      <c r="A69" s="40" t="s">
        <v>44</v>
      </c>
      <c r="B69" s="99" t="s">
        <v>1</v>
      </c>
      <c r="C69" s="99"/>
      <c r="D69" s="99"/>
      <c r="E69" s="99"/>
      <c r="F69" s="100"/>
      <c r="G69" s="101"/>
      <c r="H69" s="100"/>
      <c r="I69" s="101"/>
      <c r="J69" s="100"/>
      <c r="K69" s="101"/>
      <c r="L69" s="100"/>
      <c r="M69" s="101"/>
      <c r="N69" s="100"/>
      <c r="O69" s="101"/>
      <c r="P69" s="100"/>
      <c r="Q69" s="101"/>
      <c r="R69" s="44"/>
      <c r="S69" s="45"/>
      <c r="T69" s="44"/>
      <c r="U69" s="46"/>
      <c r="V69" s="100"/>
      <c r="W69" s="101"/>
    </row>
    <row r="70" spans="1:23" s="64" customFormat="1" ht="13" customHeight="1" x14ac:dyDescent="0.3">
      <c r="A70" s="63" t="s">
        <v>89</v>
      </c>
      <c r="B70" s="93">
        <v>28420000</v>
      </c>
      <c r="C70" s="93">
        <v>-83000</v>
      </c>
      <c r="D70" s="93"/>
      <c r="E70" s="93">
        <f>$B70      +$C70      +$D70</f>
        <v>28337000</v>
      </c>
      <c r="F70" s="94">
        <v>28420000</v>
      </c>
      <c r="G70" s="95">
        <v>16994000</v>
      </c>
      <c r="H70" s="94">
        <v>1659000</v>
      </c>
      <c r="I70" s="95"/>
      <c r="J70" s="94">
        <v>11401000</v>
      </c>
      <c r="K70" s="95"/>
      <c r="L70" s="94"/>
      <c r="M70" s="95"/>
      <c r="N70" s="94"/>
      <c r="O70" s="95"/>
      <c r="P70" s="94">
        <f>$H70      +$J70      +$L70      +$N70</f>
        <v>13060000</v>
      </c>
      <c r="Q70" s="95">
        <f>$I70      +$K70      +$M70      +$O70</f>
        <v>0</v>
      </c>
      <c r="R70" s="48">
        <f>IF(($H70      =0),0,((($J70      -$H70      )/$H70      )*100))</f>
        <v>587.22121760096445</v>
      </c>
      <c r="S70" s="49">
        <f>IF(($I70      =0),0,((($K70      -$I70      )/$I70      )*100))</f>
        <v>0</v>
      </c>
      <c r="T70" s="48">
        <f>IF(($E70      =0),0,(($P70      /$E70      )*100))</f>
        <v>46.088153297808518</v>
      </c>
      <c r="U70" s="50">
        <f>IF(($E70      =0),0,(($Q70      /$E70      )*100))</f>
        <v>0</v>
      </c>
      <c r="V70" s="94" t="s">
        <v>36</v>
      </c>
      <c r="W70" s="95" t="s">
        <v>36</v>
      </c>
    </row>
    <row r="71" spans="1:23" s="64" customFormat="1" ht="13" customHeight="1" x14ac:dyDescent="0.3">
      <c r="A71" s="63" t="s">
        <v>90</v>
      </c>
      <c r="B71" s="93"/>
      <c r="C71" s="93"/>
      <c r="D71" s="93"/>
      <c r="E71" s="93">
        <f>$B71      +$C71      +$D71</f>
        <v>0</v>
      </c>
      <c r="F71" s="94">
        <v>0</v>
      </c>
      <c r="G71" s="95">
        <v>0</v>
      </c>
      <c r="H71" s="94"/>
      <c r="I71" s="95"/>
      <c r="J71" s="94"/>
      <c r="K71" s="95"/>
      <c r="L71" s="94"/>
      <c r="M71" s="95"/>
      <c r="N71" s="94"/>
      <c r="O71" s="95"/>
      <c r="P71" s="94">
        <f>$H71      +$J71      +$L71      +$N71</f>
        <v>0</v>
      </c>
      <c r="Q71" s="95">
        <f>$I71      +$K71      +$M71      +$O71</f>
        <v>0</v>
      </c>
      <c r="R71" s="48">
        <f>IF(($H71      =0),0,((($J71      -$H71      )/$H71      )*100))</f>
        <v>0</v>
      </c>
      <c r="S71" s="49">
        <f>IF(($I71      =0),0,((($K71      -$I71      )/$I71      )*100))</f>
        <v>0</v>
      </c>
      <c r="T71" s="48">
        <f>IF(($E71      =0),0,(($P71      /$E71      )*100))</f>
        <v>0</v>
      </c>
      <c r="U71" s="50">
        <f>IF(($E71      =0),0,(($Q71      /$E71      )*100))</f>
        <v>0</v>
      </c>
      <c r="V71" s="94" t="s">
        <v>36</v>
      </c>
      <c r="W71" s="95" t="s">
        <v>36</v>
      </c>
    </row>
    <row r="72" spans="1:23" ht="13" customHeight="1" x14ac:dyDescent="0.3">
      <c r="A72" s="56" t="s">
        <v>43</v>
      </c>
      <c r="B72" s="102">
        <f>SUM(B70:B71)</f>
        <v>28420000</v>
      </c>
      <c r="C72" s="102">
        <f>SUM(C70:C71)</f>
        <v>-83000</v>
      </c>
      <c r="D72" s="102"/>
      <c r="E72" s="102">
        <f>$B72      +$C72      +$D72</f>
        <v>28337000</v>
      </c>
      <c r="F72" s="103">
        <f t="shared" ref="F72:O72" si="44">SUM(F70:F71)</f>
        <v>28420000</v>
      </c>
      <c r="G72" s="104">
        <f t="shared" si="44"/>
        <v>16994000</v>
      </c>
      <c r="H72" s="103">
        <f t="shared" si="44"/>
        <v>1659000</v>
      </c>
      <c r="I72" s="104">
        <f t="shared" si="44"/>
        <v>0</v>
      </c>
      <c r="J72" s="103">
        <f t="shared" si="44"/>
        <v>11401000</v>
      </c>
      <c r="K72" s="104">
        <f t="shared" si="44"/>
        <v>0</v>
      </c>
      <c r="L72" s="103">
        <f t="shared" si="44"/>
        <v>0</v>
      </c>
      <c r="M72" s="104">
        <f t="shared" si="44"/>
        <v>0</v>
      </c>
      <c r="N72" s="103">
        <f t="shared" si="44"/>
        <v>0</v>
      </c>
      <c r="O72" s="104">
        <f t="shared" si="44"/>
        <v>0</v>
      </c>
      <c r="P72" s="103">
        <f>$H72      +$J72      +$L72      +$N72</f>
        <v>13060000</v>
      </c>
      <c r="Q72" s="104">
        <f>$I72      +$K72      +$M72      +$O72</f>
        <v>0</v>
      </c>
      <c r="R72" s="57">
        <f>IF(($H72      =0),0,((($J72      -$H72      )/$H72      )*100))</f>
        <v>587.22121760096445</v>
      </c>
      <c r="S72" s="58">
        <f>IF(($I72      =0),0,((($K72      -$I72      )/$I72      )*100))</f>
        <v>0</v>
      </c>
      <c r="T72" s="57">
        <f>IF(($E70      =0),0,(($P70      /$E70      )*100))</f>
        <v>46.088153297808518</v>
      </c>
      <c r="U72" s="59">
        <f>IF($E70   =0,0,($Q70   /$E70 )*100)</f>
        <v>0</v>
      </c>
      <c r="V72" s="103" t="s">
        <v>36</v>
      </c>
      <c r="W72" s="104" t="s">
        <v>36</v>
      </c>
    </row>
    <row r="73" spans="1:23" ht="13" customHeight="1" x14ac:dyDescent="0.3">
      <c r="A73" s="60" t="s">
        <v>88</v>
      </c>
      <c r="B73" s="105">
        <f>SUM(B70:B71)</f>
        <v>28420000</v>
      </c>
      <c r="C73" s="105">
        <f>SUM(C70:C71)</f>
        <v>-83000</v>
      </c>
      <c r="D73" s="105"/>
      <c r="E73" s="105">
        <f>$B73      +$C73      +$D73</f>
        <v>28337000</v>
      </c>
      <c r="F73" s="106">
        <f t="shared" ref="F73:O73" si="45">SUM(F70:F71)</f>
        <v>28420000</v>
      </c>
      <c r="G73" s="107">
        <f t="shared" si="45"/>
        <v>16994000</v>
      </c>
      <c r="H73" s="106">
        <f t="shared" si="45"/>
        <v>1659000</v>
      </c>
      <c r="I73" s="107">
        <f t="shared" si="45"/>
        <v>0</v>
      </c>
      <c r="J73" s="106">
        <f t="shared" si="45"/>
        <v>11401000</v>
      </c>
      <c r="K73" s="107">
        <f t="shared" si="45"/>
        <v>0</v>
      </c>
      <c r="L73" s="106">
        <f t="shared" si="45"/>
        <v>0</v>
      </c>
      <c r="M73" s="107">
        <f t="shared" si="45"/>
        <v>0</v>
      </c>
      <c r="N73" s="106">
        <f t="shared" si="45"/>
        <v>0</v>
      </c>
      <c r="O73" s="107">
        <f t="shared" si="45"/>
        <v>0</v>
      </c>
      <c r="P73" s="106">
        <f>$H73      +$J73      +$L73      +$N73</f>
        <v>13060000</v>
      </c>
      <c r="Q73" s="107">
        <f>$I73      +$K73      +$M73      +$O73</f>
        <v>0</v>
      </c>
      <c r="R73" s="61">
        <f>IF(($H73      =0),0,((($J73      -$H73      )/$H73      )*100))</f>
        <v>587.22121760096445</v>
      </c>
      <c r="S73" s="62">
        <f>IF(($I73      =0),0,((($K73      -$I73      )/$I73      )*100))</f>
        <v>0</v>
      </c>
      <c r="T73" s="61">
        <f>IF(($E70      =0),0,(($P70      /$E70      )*100))</f>
        <v>46.088153297808518</v>
      </c>
      <c r="U73" s="65">
        <f>IF($E70   =0,0,($Q70   /$E70 )*100)</f>
        <v>0</v>
      </c>
      <c r="V73" s="106" t="s">
        <v>36</v>
      </c>
      <c r="W73" s="107" t="s">
        <v>36</v>
      </c>
    </row>
    <row r="74" spans="1:23" ht="13" customHeight="1" thickBot="1" x14ac:dyDescent="0.35">
      <c r="A74" s="60" t="s">
        <v>91</v>
      </c>
      <c r="B74" s="105">
        <f>SUM(B9:B15,B18:B24,B27:B30,B33,B36:B40,B43:B53,B56:B59,B62:B66,B70:B71)</f>
        <v>104581000</v>
      </c>
      <c r="C74" s="105">
        <f>SUM(C9:C15,C18:C24,C27:C30,C33,C36:C40,C43:C53,C56:C59,C62:C66,C70:C71)</f>
        <v>-83000</v>
      </c>
      <c r="D74" s="105"/>
      <c r="E74" s="105">
        <f>$B74      +$C74      +$D74</f>
        <v>104498000</v>
      </c>
      <c r="F74" s="106">
        <f t="shared" ref="F74:O74" si="46">SUM(F9:F15,F18:F24,F27:F30,F33,F36:F40,F43:F53,F56:F59,F62:F66,F70:F71)</f>
        <v>104581000</v>
      </c>
      <c r="G74" s="107">
        <f t="shared" si="46"/>
        <v>35358000</v>
      </c>
      <c r="H74" s="106">
        <f t="shared" si="46"/>
        <v>4658000</v>
      </c>
      <c r="I74" s="107">
        <f t="shared" si="46"/>
        <v>0</v>
      </c>
      <c r="J74" s="106">
        <f t="shared" si="46"/>
        <v>13275000</v>
      </c>
      <c r="K74" s="107">
        <f t="shared" si="46"/>
        <v>0</v>
      </c>
      <c r="L74" s="106">
        <f t="shared" si="46"/>
        <v>0</v>
      </c>
      <c r="M74" s="107">
        <f t="shared" si="46"/>
        <v>0</v>
      </c>
      <c r="N74" s="106">
        <f t="shared" si="46"/>
        <v>0</v>
      </c>
      <c r="O74" s="107">
        <f t="shared" si="46"/>
        <v>0</v>
      </c>
      <c r="P74" s="106">
        <f>$H74      +$J74      +$L74      +$N74</f>
        <v>17933000</v>
      </c>
      <c r="Q74" s="107">
        <f>$I74      +$K74      +$M74      +$O74</f>
        <v>0</v>
      </c>
      <c r="R74" s="61">
        <f>IF(($H74      =0),0,((($J74      -$H74      )/$H74      )*100))</f>
        <v>184.99355946758266</v>
      </c>
      <c r="S74" s="62">
        <f>IF(($I74      =0),0,((($K74      -$I74      )/$I74      )*100))</f>
        <v>0</v>
      </c>
      <c r="T74" s="61">
        <f>IF((+$E9+$E10+$E11+$E12+$E13+$E18+$E19+$E21+$E22+$E23+$E27+$E28+$E29+$E30+$E33+$E36+$E39+$E44+$E46+$E48+$E49+$E52+$E56+$E57+$E58+$E59+$E62++$E64+$E65+$E66+$E70)=0,0,(P74/(+$E9+$E10+$E11+$E12+$E13+$E18+$E19+$E21+$E22+$E23+$E27+$E28+$E29+$E30+$E33+$E36+$E39+$E44+$E46+$E48+$E49+$E52+$E56+$E57+$E58+$E59+$E62+$E64+$E65+$E66+$E70)*100))</f>
        <v>31.740946582179902</v>
      </c>
      <c r="U74" s="65">
        <f>IF((+$E9+$E10+$E11+$E12+$E13+$E18+$E19+$E21+$E22+$E23+$E27+$E28+$E29+$E30+$E33+$E36+$E39+$E44+$E46+$E48+$E49+$E52+$E56+$E57+$E58+$E59+$E62+$E64+$E66+$E70)=0,0,(Q74/(+$E9+$E10+$E11+$E12+$E13+$E18+$E19+$E21+$E22+$E23+$E27+$E28+$E29+$E30+$E33+$E36+$E39+$E44+$E46+$E48+$E49+$E52+$E56+$E57+$E58+$E59+$E62+$E64+$E66+$E70)*100))</f>
        <v>0</v>
      </c>
      <c r="V74" s="106" t="s">
        <v>36</v>
      </c>
      <c r="W74" s="107" t="s">
        <v>36</v>
      </c>
    </row>
    <row r="75" spans="1:23" ht="13" thickTop="1" x14ac:dyDescent="0.25">
      <c r="A75" s="66" t="s">
        <v>92</v>
      </c>
      <c r="B75" s="67"/>
      <c r="C75" s="68"/>
      <c r="D75" s="68"/>
      <c r="E75" s="69"/>
      <c r="F75" s="67"/>
      <c r="G75" s="68"/>
      <c r="H75" s="68"/>
      <c r="I75" s="69"/>
      <c r="J75" s="68"/>
      <c r="K75" s="69"/>
      <c r="L75" s="68"/>
      <c r="M75" s="68"/>
      <c r="N75" s="68"/>
      <c r="O75" s="68"/>
      <c r="P75" s="68"/>
      <c r="Q75" s="68"/>
      <c r="R75" s="68"/>
      <c r="S75" s="68"/>
      <c r="T75" s="68"/>
      <c r="U75" s="69"/>
      <c r="V75" s="67"/>
      <c r="W75" s="69"/>
    </row>
    <row r="76" spans="1:23" x14ac:dyDescent="0.25">
      <c r="A76" s="13" t="s">
        <v>1</v>
      </c>
      <c r="B76" s="70" t="s">
        <v>1</v>
      </c>
      <c r="C76" s="71" t="s">
        <v>1</v>
      </c>
      <c r="D76" s="71" t="s">
        <v>1</v>
      </c>
      <c r="E76" s="72" t="s">
        <v>1</v>
      </c>
      <c r="F76" s="73" t="s">
        <v>5</v>
      </c>
      <c r="G76" s="74"/>
      <c r="H76" s="73" t="s">
        <v>6</v>
      </c>
      <c r="I76" s="75"/>
      <c r="J76" s="73" t="s">
        <v>7</v>
      </c>
      <c r="K76" s="75"/>
      <c r="L76" s="73" t="s">
        <v>8</v>
      </c>
      <c r="M76" s="73"/>
      <c r="N76" s="76" t="s">
        <v>9</v>
      </c>
      <c r="O76" s="73"/>
      <c r="P76" s="132" t="s">
        <v>10</v>
      </c>
      <c r="Q76" s="133"/>
      <c r="R76" s="134" t="s">
        <v>11</v>
      </c>
      <c r="S76" s="133"/>
      <c r="T76" s="134" t="s">
        <v>12</v>
      </c>
      <c r="U76" s="133"/>
      <c r="V76" s="132"/>
      <c r="W76" s="133"/>
    </row>
    <row r="77" spans="1:23" ht="52.5" x14ac:dyDescent="0.25">
      <c r="A77" s="77" t="s">
        <v>93</v>
      </c>
      <c r="B77" s="78" t="s">
        <v>94</v>
      </c>
      <c r="C77" s="78" t="s">
        <v>95</v>
      </c>
      <c r="D77" s="79" t="s">
        <v>17</v>
      </c>
      <c r="E77" s="78" t="s">
        <v>18</v>
      </c>
      <c r="F77" s="78" t="s">
        <v>19</v>
      </c>
      <c r="G77" s="78" t="s">
        <v>96</v>
      </c>
      <c r="H77" s="78" t="s">
        <v>97</v>
      </c>
      <c r="I77" s="80" t="s">
        <v>22</v>
      </c>
      <c r="J77" s="78" t="s">
        <v>98</v>
      </c>
      <c r="K77" s="80" t="s">
        <v>24</v>
      </c>
      <c r="L77" s="78" t="s">
        <v>99</v>
      </c>
      <c r="M77" s="80" t="s">
        <v>26</v>
      </c>
      <c r="N77" s="78" t="s">
        <v>100</v>
      </c>
      <c r="O77" s="80" t="s">
        <v>28</v>
      </c>
      <c r="P77" s="80" t="s">
        <v>101</v>
      </c>
      <c r="Q77" s="81" t="s">
        <v>30</v>
      </c>
      <c r="R77" s="82" t="s">
        <v>101</v>
      </c>
      <c r="S77" s="83" t="s">
        <v>30</v>
      </c>
      <c r="T77" s="82" t="s">
        <v>102</v>
      </c>
      <c r="U77" s="79" t="s">
        <v>32</v>
      </c>
      <c r="V77" s="78"/>
      <c r="W77" s="80"/>
    </row>
    <row r="78" spans="1:23" hidden="1" x14ac:dyDescent="0.25">
      <c r="A78" s="1" t="str">
        <f>+A7</f>
        <v>R thousands</v>
      </c>
      <c r="B78" s="108"/>
      <c r="C78" s="108">
        <v>100</v>
      </c>
      <c r="D78" s="108"/>
      <c r="E78" s="108"/>
      <c r="F78" s="108"/>
      <c r="G78" s="108"/>
      <c r="H78" s="108"/>
      <c r="I78" s="108"/>
      <c r="J78" s="108"/>
      <c r="K78" s="108"/>
      <c r="L78" s="108"/>
      <c r="M78" s="109"/>
      <c r="N78" s="108"/>
      <c r="O78" s="109"/>
      <c r="P78" s="108"/>
      <c r="Q78" s="109"/>
      <c r="R78" s="2"/>
      <c r="S78" s="3"/>
      <c r="T78" s="2"/>
      <c r="U78" s="2"/>
      <c r="V78" s="108"/>
      <c r="W78" s="108"/>
    </row>
    <row r="79" spans="1:23" hidden="1" x14ac:dyDescent="0.25">
      <c r="A79" s="4"/>
      <c r="B79" s="110"/>
      <c r="C79" s="110"/>
      <c r="D79" s="110"/>
      <c r="E79" s="110"/>
      <c r="F79" s="110"/>
      <c r="G79" s="110"/>
      <c r="H79" s="110"/>
      <c r="I79" s="110"/>
      <c r="J79" s="110"/>
      <c r="K79" s="110"/>
      <c r="L79" s="110"/>
      <c r="M79" s="111"/>
      <c r="N79" s="110"/>
      <c r="O79" s="111"/>
      <c r="P79" s="110"/>
      <c r="Q79" s="111"/>
      <c r="R79" s="5"/>
      <c r="S79" s="6"/>
      <c r="T79" s="5"/>
      <c r="U79" s="5"/>
      <c r="V79" s="110"/>
      <c r="W79" s="110"/>
    </row>
    <row r="80" spans="1:23" hidden="1" x14ac:dyDescent="0.25">
      <c r="A80" s="7" t="s">
        <v>133</v>
      </c>
      <c r="B80" s="112"/>
      <c r="C80" s="112"/>
      <c r="D80" s="112"/>
      <c r="E80" s="112"/>
      <c r="F80" s="112"/>
      <c r="G80" s="112"/>
      <c r="H80" s="112"/>
      <c r="I80" s="112"/>
      <c r="J80" s="112"/>
      <c r="K80" s="112"/>
      <c r="L80" s="112"/>
      <c r="M80" s="113"/>
      <c r="N80" s="112"/>
      <c r="O80" s="113"/>
      <c r="P80" s="112"/>
      <c r="Q80" s="113"/>
      <c r="R80" s="8"/>
      <c r="S80" s="9"/>
      <c r="T80" s="8"/>
      <c r="U80" s="8"/>
      <c r="V80" s="112"/>
      <c r="W80" s="112"/>
    </row>
    <row r="81" spans="1:23" hidden="1" x14ac:dyDescent="0.25">
      <c r="A81" s="10" t="s">
        <v>134</v>
      </c>
      <c r="B81" s="114">
        <f>SUM(B82:B85)</f>
        <v>0</v>
      </c>
      <c r="C81" s="114">
        <f t="shared" ref="C81:I81" si="47">SUM(C82:C85)</f>
        <v>0</v>
      </c>
      <c r="D81" s="114">
        <f t="shared" si="47"/>
        <v>0</v>
      </c>
      <c r="E81" s="114">
        <f t="shared" si="47"/>
        <v>0</v>
      </c>
      <c r="F81" s="114">
        <f t="shared" si="47"/>
        <v>0</v>
      </c>
      <c r="G81" s="114">
        <f t="shared" si="47"/>
        <v>0</v>
      </c>
      <c r="H81" s="114">
        <f t="shared" si="47"/>
        <v>0</v>
      </c>
      <c r="I81" s="114">
        <f t="shared" si="47"/>
        <v>0</v>
      </c>
      <c r="J81" s="114">
        <f>SUM(J82:J85)</f>
        <v>0</v>
      </c>
      <c r="K81" s="114">
        <f>SUM(K82:K85)</f>
        <v>0</v>
      </c>
      <c r="L81" s="114">
        <f>SUM(L82:L85)</f>
        <v>0</v>
      </c>
      <c r="M81" s="115">
        <f>SUM(M82:M85)</f>
        <v>0</v>
      </c>
      <c r="N81" s="114"/>
      <c r="O81" s="115"/>
      <c r="P81" s="114"/>
      <c r="Q81" s="115"/>
      <c r="R81" s="11"/>
      <c r="S81" s="12"/>
      <c r="T81" s="11"/>
      <c r="U81" s="11"/>
      <c r="V81" s="114">
        <f>SUM(V82:V85)</f>
        <v>0</v>
      </c>
      <c r="W81" s="114">
        <f>SUM(W82:W85)</f>
        <v>0</v>
      </c>
    </row>
    <row r="82" spans="1:23" hidden="1" x14ac:dyDescent="0.25">
      <c r="A82" s="13" t="s">
        <v>135</v>
      </c>
      <c r="B82" s="116"/>
      <c r="C82" s="116"/>
      <c r="D82" s="116"/>
      <c r="E82" s="116">
        <f>SUM(B82:D82)</f>
        <v>0</v>
      </c>
      <c r="F82" s="116"/>
      <c r="G82" s="116"/>
      <c r="H82" s="116"/>
      <c r="I82" s="117"/>
      <c r="J82" s="116"/>
      <c r="K82" s="117"/>
      <c r="L82" s="116"/>
      <c r="M82" s="118"/>
      <c r="N82" s="116"/>
      <c r="O82" s="118"/>
      <c r="P82" s="116"/>
      <c r="Q82" s="118"/>
      <c r="R82" s="14"/>
      <c r="S82" s="15"/>
      <c r="T82" s="14"/>
      <c r="U82" s="14"/>
      <c r="V82" s="116"/>
      <c r="W82" s="116"/>
    </row>
    <row r="83" spans="1:23" hidden="1" x14ac:dyDescent="0.25">
      <c r="A83" s="13" t="s">
        <v>136</v>
      </c>
      <c r="B83" s="116"/>
      <c r="C83" s="116"/>
      <c r="D83" s="116"/>
      <c r="E83" s="116">
        <f>SUM(B83:D83)</f>
        <v>0</v>
      </c>
      <c r="F83" s="116"/>
      <c r="G83" s="116"/>
      <c r="H83" s="116"/>
      <c r="I83" s="117"/>
      <c r="J83" s="116"/>
      <c r="K83" s="117"/>
      <c r="L83" s="116"/>
      <c r="M83" s="118"/>
      <c r="N83" s="116"/>
      <c r="O83" s="118"/>
      <c r="P83" s="116"/>
      <c r="Q83" s="118"/>
      <c r="R83" s="14"/>
      <c r="S83" s="15"/>
      <c r="T83" s="14"/>
      <c r="U83" s="14"/>
      <c r="V83" s="116"/>
      <c r="W83" s="116"/>
    </row>
    <row r="84" spans="1:23" hidden="1" x14ac:dyDescent="0.25">
      <c r="A84" s="13" t="s">
        <v>137</v>
      </c>
      <c r="B84" s="116"/>
      <c r="C84" s="116"/>
      <c r="D84" s="116"/>
      <c r="E84" s="116">
        <f>SUM(B84:D84)</f>
        <v>0</v>
      </c>
      <c r="F84" s="116"/>
      <c r="G84" s="116"/>
      <c r="H84" s="116"/>
      <c r="I84" s="117"/>
      <c r="J84" s="116"/>
      <c r="K84" s="117"/>
      <c r="L84" s="116"/>
      <c r="M84" s="118"/>
      <c r="N84" s="116"/>
      <c r="O84" s="118"/>
      <c r="P84" s="116"/>
      <c r="Q84" s="118"/>
      <c r="R84" s="14"/>
      <c r="S84" s="15"/>
      <c r="T84" s="14"/>
      <c r="U84" s="14"/>
      <c r="V84" s="116"/>
      <c r="W84" s="116"/>
    </row>
    <row r="85" spans="1:23" hidden="1" x14ac:dyDescent="0.25">
      <c r="A85" s="13" t="s">
        <v>138</v>
      </c>
      <c r="B85" s="116"/>
      <c r="C85" s="116"/>
      <c r="D85" s="116"/>
      <c r="E85" s="116">
        <f>SUM(B85:D85)</f>
        <v>0</v>
      </c>
      <c r="F85" s="116"/>
      <c r="G85" s="116"/>
      <c r="H85" s="116"/>
      <c r="I85" s="117"/>
      <c r="J85" s="116"/>
      <c r="K85" s="117"/>
      <c r="L85" s="116"/>
      <c r="M85" s="118"/>
      <c r="N85" s="116"/>
      <c r="O85" s="118"/>
      <c r="P85" s="116"/>
      <c r="Q85" s="118"/>
      <c r="R85" s="14"/>
      <c r="S85" s="15"/>
      <c r="T85" s="14"/>
      <c r="U85" s="14"/>
      <c r="V85" s="116"/>
      <c r="W85" s="116"/>
    </row>
    <row r="86" spans="1:23" hidden="1" x14ac:dyDescent="0.25">
      <c r="A86" s="13" t="s">
        <v>92</v>
      </c>
      <c r="B86" s="116"/>
      <c r="C86" s="116"/>
      <c r="D86" s="116"/>
      <c r="E86" s="116">
        <f t="shared" ref="E86" si="48">$B86      +$C86      +$D86</f>
        <v>0</v>
      </c>
      <c r="F86" s="116" t="s">
        <v>36</v>
      </c>
      <c r="G86" s="116" t="s">
        <v>36</v>
      </c>
      <c r="H86" s="116"/>
      <c r="I86" s="116"/>
      <c r="J86" s="116"/>
      <c r="K86" s="116"/>
      <c r="L86" s="116"/>
      <c r="M86" s="118"/>
      <c r="N86" s="116"/>
      <c r="O86" s="118"/>
      <c r="P86" s="116">
        <f t="shared" ref="P86" si="49">$H86      +$J86      +$L86      +$N86</f>
        <v>0</v>
      </c>
      <c r="Q86" s="118">
        <f t="shared" ref="Q86" si="50">$I86      +$K86      +$M86      +$O86</f>
        <v>0</v>
      </c>
      <c r="R86" s="14">
        <f t="shared" ref="R86" si="51">IF(($H86      =0),0,((($J86      -$H86      )/$H86      )*100))</f>
        <v>0</v>
      </c>
      <c r="S86" s="15">
        <f t="shared" ref="S86" si="52">IF(($I86      =0),0,((($K86      -$I86      )/$I86      )*100))</f>
        <v>0</v>
      </c>
      <c r="T86" s="14">
        <f t="shared" ref="T86" si="53">IF(($E86      =0),0,(($P86      /$E86      )*100))</f>
        <v>0</v>
      </c>
      <c r="U86" s="14">
        <f t="shared" ref="U86" si="54">IF(($E86      =0),0,(($Q86      /$E86      )*100))</f>
        <v>0</v>
      </c>
      <c r="V86" s="116"/>
      <c r="W86" s="116"/>
    </row>
    <row r="87" spans="1:23" x14ac:dyDescent="0.25">
      <c r="A87" s="84" t="s">
        <v>103</v>
      </c>
      <c r="B87" s="119">
        <f t="shared" ref="B87:S87" si="55">+B88+B89+B90+B91+B92+B93+B94+B95+B96</f>
        <v>6720000</v>
      </c>
      <c r="C87" s="119">
        <f t="shared" si="55"/>
        <v>10268000</v>
      </c>
      <c r="D87" s="119">
        <f t="shared" si="55"/>
        <v>0</v>
      </c>
      <c r="E87" s="119">
        <f t="shared" si="55"/>
        <v>16988000</v>
      </c>
      <c r="F87" s="119">
        <f t="shared" si="55"/>
        <v>0</v>
      </c>
      <c r="G87" s="119">
        <f t="shared" si="55"/>
        <v>0</v>
      </c>
      <c r="H87" s="119">
        <f t="shared" si="55"/>
        <v>11650000</v>
      </c>
      <c r="I87" s="119">
        <f t="shared" si="55"/>
        <v>0</v>
      </c>
      <c r="J87" s="119">
        <f t="shared" si="55"/>
        <v>4261000</v>
      </c>
      <c r="K87" s="119">
        <f t="shared" si="55"/>
        <v>0</v>
      </c>
      <c r="L87" s="119">
        <f t="shared" si="55"/>
        <v>0</v>
      </c>
      <c r="M87" s="119">
        <f t="shared" si="55"/>
        <v>0</v>
      </c>
      <c r="N87" s="119">
        <f t="shared" si="55"/>
        <v>0</v>
      </c>
      <c r="O87" s="119">
        <f t="shared" si="55"/>
        <v>0</v>
      </c>
      <c r="P87" s="119">
        <f t="shared" si="55"/>
        <v>15911000</v>
      </c>
      <c r="Q87" s="120">
        <f t="shared" si="55"/>
        <v>0</v>
      </c>
      <c r="R87" s="85">
        <f t="shared" si="55"/>
        <v>108.32127351664255</v>
      </c>
      <c r="S87" s="85">
        <f t="shared" si="55"/>
        <v>0</v>
      </c>
      <c r="T87" s="86">
        <f>IF(SUM($E88:$E96) =0,0,(P87   /SUM($E88:$E96) )*100)</f>
        <v>93.660230751118434</v>
      </c>
      <c r="U87" s="87">
        <f>IF(SUM($E88:$E96) =0,0,(Q87   /SUM($E88:$E96) )*100)</f>
        <v>0</v>
      </c>
      <c r="V87" s="119">
        <f>+V88+V89+V90+V91+V92+V93+V94+V95+V96</f>
        <v>0</v>
      </c>
      <c r="W87" s="119">
        <f>+W88+W89+W90+W91+W92+W93+W94+W95+W96</f>
        <v>0</v>
      </c>
    </row>
    <row r="88" spans="1:23" ht="13" x14ac:dyDescent="0.3">
      <c r="A88" s="88" t="s">
        <v>104</v>
      </c>
      <c r="B88" s="121"/>
      <c r="C88" s="121"/>
      <c r="D88" s="121"/>
      <c r="E88" s="121">
        <f t="shared" ref="E88:E96" si="56">$B88      +$C88      +$D88</f>
        <v>0</v>
      </c>
      <c r="F88" s="121">
        <v>0</v>
      </c>
      <c r="G88" s="121">
        <v>0</v>
      </c>
      <c r="H88" s="121"/>
      <c r="I88" s="121"/>
      <c r="J88" s="121"/>
      <c r="K88" s="121"/>
      <c r="L88" s="121"/>
      <c r="M88" s="121"/>
      <c r="N88" s="121"/>
      <c r="O88" s="121"/>
      <c r="P88" s="121">
        <f t="shared" ref="P88:P96" si="57">$H88      +$J88      +$L88      +$N88</f>
        <v>0</v>
      </c>
      <c r="Q88" s="121">
        <f t="shared" ref="Q88:Q96" si="58">$I88      +$K88      +$M88      +$O88</f>
        <v>0</v>
      </c>
      <c r="R88" s="89">
        <f t="shared" ref="R88:R96" si="59">IF(($H88      =0),0,((($J88      -$H88      )/$H88      )*100))</f>
        <v>0</v>
      </c>
      <c r="S88" s="89">
        <f t="shared" ref="S88:S96" si="60">IF(($I88      =0),0,((($K88      -$I88      )/$I88      )*100))</f>
        <v>0</v>
      </c>
      <c r="T88" s="89">
        <f t="shared" ref="T88:T96" si="61">IF(($E88      =0),0,(($P88      /$E88      )*100))</f>
        <v>0</v>
      </c>
      <c r="U88" s="90">
        <f t="shared" ref="U88:U96" si="62">IF(($E88      =0),0,(($Q88      /$E88      )*100))</f>
        <v>0</v>
      </c>
      <c r="V88" s="121"/>
      <c r="W88" s="121"/>
    </row>
    <row r="89" spans="1:23" ht="13" x14ac:dyDescent="0.3">
      <c r="A89" s="91" t="s">
        <v>105</v>
      </c>
      <c r="B89" s="93"/>
      <c r="C89" s="93"/>
      <c r="D89" s="93"/>
      <c r="E89" s="93">
        <f t="shared" si="56"/>
        <v>0</v>
      </c>
      <c r="F89" s="93">
        <v>0</v>
      </c>
      <c r="G89" s="93">
        <v>0</v>
      </c>
      <c r="H89" s="93"/>
      <c r="I89" s="93"/>
      <c r="J89" s="93"/>
      <c r="K89" s="93"/>
      <c r="L89" s="93"/>
      <c r="M89" s="93"/>
      <c r="N89" s="93"/>
      <c r="O89" s="93"/>
      <c r="P89" s="93">
        <f t="shared" si="57"/>
        <v>0</v>
      </c>
      <c r="Q89" s="93">
        <f t="shared" si="58"/>
        <v>0</v>
      </c>
      <c r="R89" s="89">
        <f t="shared" si="59"/>
        <v>0</v>
      </c>
      <c r="S89" s="89">
        <f t="shared" si="60"/>
        <v>0</v>
      </c>
      <c r="T89" s="89">
        <f t="shared" si="61"/>
        <v>0</v>
      </c>
      <c r="U89" s="90">
        <f t="shared" si="62"/>
        <v>0</v>
      </c>
      <c r="V89" s="93"/>
      <c r="W89" s="93"/>
    </row>
    <row r="90" spans="1:23" ht="13" x14ac:dyDescent="0.3">
      <c r="A90" s="91" t="s">
        <v>106</v>
      </c>
      <c r="B90" s="93"/>
      <c r="C90" s="93"/>
      <c r="D90" s="93"/>
      <c r="E90" s="93">
        <f t="shared" si="56"/>
        <v>0</v>
      </c>
      <c r="F90" s="93">
        <v>0</v>
      </c>
      <c r="G90" s="93">
        <v>0</v>
      </c>
      <c r="H90" s="93"/>
      <c r="I90" s="93"/>
      <c r="J90" s="93"/>
      <c r="K90" s="93"/>
      <c r="L90" s="93"/>
      <c r="M90" s="93"/>
      <c r="N90" s="93"/>
      <c r="O90" s="93"/>
      <c r="P90" s="93">
        <f t="shared" si="57"/>
        <v>0</v>
      </c>
      <c r="Q90" s="93">
        <f t="shared" si="58"/>
        <v>0</v>
      </c>
      <c r="R90" s="89">
        <f t="shared" si="59"/>
        <v>0</v>
      </c>
      <c r="S90" s="89">
        <f t="shared" si="60"/>
        <v>0</v>
      </c>
      <c r="T90" s="89">
        <f t="shared" si="61"/>
        <v>0</v>
      </c>
      <c r="U90" s="90">
        <f t="shared" si="62"/>
        <v>0</v>
      </c>
      <c r="V90" s="93"/>
      <c r="W90" s="93"/>
    </row>
    <row r="91" spans="1:23" ht="13" x14ac:dyDescent="0.3">
      <c r="A91" s="91" t="s">
        <v>107</v>
      </c>
      <c r="B91" s="93">
        <v>6720000</v>
      </c>
      <c r="C91" s="93"/>
      <c r="D91" s="93"/>
      <c r="E91" s="93">
        <f t="shared" si="56"/>
        <v>6720000</v>
      </c>
      <c r="F91" s="93">
        <v>0</v>
      </c>
      <c r="G91" s="93">
        <v>0</v>
      </c>
      <c r="H91" s="93">
        <v>1382000</v>
      </c>
      <c r="I91" s="93"/>
      <c r="J91" s="93">
        <v>4261000</v>
      </c>
      <c r="K91" s="93"/>
      <c r="L91" s="93"/>
      <c r="M91" s="93"/>
      <c r="N91" s="93"/>
      <c r="O91" s="93"/>
      <c r="P91" s="93">
        <f t="shared" si="57"/>
        <v>5643000</v>
      </c>
      <c r="Q91" s="93">
        <f t="shared" si="58"/>
        <v>0</v>
      </c>
      <c r="R91" s="89">
        <f t="shared" si="59"/>
        <v>208.32127351664255</v>
      </c>
      <c r="S91" s="89">
        <f t="shared" si="60"/>
        <v>0</v>
      </c>
      <c r="T91" s="89">
        <f t="shared" si="61"/>
        <v>83.973214285714278</v>
      </c>
      <c r="U91" s="90">
        <f t="shared" si="62"/>
        <v>0</v>
      </c>
      <c r="V91" s="93"/>
      <c r="W91" s="93"/>
    </row>
    <row r="92" spans="1:23" ht="13" x14ac:dyDescent="0.3">
      <c r="A92" s="91" t="s">
        <v>108</v>
      </c>
      <c r="B92" s="93"/>
      <c r="C92" s="93"/>
      <c r="D92" s="93"/>
      <c r="E92" s="93">
        <f t="shared" si="56"/>
        <v>0</v>
      </c>
      <c r="F92" s="93">
        <v>0</v>
      </c>
      <c r="G92" s="93">
        <v>0</v>
      </c>
      <c r="H92" s="93"/>
      <c r="I92" s="93"/>
      <c r="J92" s="93"/>
      <c r="K92" s="93"/>
      <c r="L92" s="93"/>
      <c r="M92" s="93"/>
      <c r="N92" s="93"/>
      <c r="O92" s="93"/>
      <c r="P92" s="93">
        <f t="shared" si="57"/>
        <v>0</v>
      </c>
      <c r="Q92" s="93">
        <f t="shared" si="58"/>
        <v>0</v>
      </c>
      <c r="R92" s="89">
        <f t="shared" si="59"/>
        <v>0</v>
      </c>
      <c r="S92" s="89">
        <f t="shared" si="60"/>
        <v>0</v>
      </c>
      <c r="T92" s="89">
        <f t="shared" si="61"/>
        <v>0</v>
      </c>
      <c r="U92" s="90">
        <f t="shared" si="62"/>
        <v>0</v>
      </c>
      <c r="V92" s="93"/>
      <c r="W92" s="93"/>
    </row>
    <row r="93" spans="1:23" ht="13" x14ac:dyDescent="0.3">
      <c r="A93" s="91" t="s">
        <v>109</v>
      </c>
      <c r="B93" s="93"/>
      <c r="C93" s="93"/>
      <c r="D93" s="93"/>
      <c r="E93" s="93">
        <f t="shared" si="56"/>
        <v>0</v>
      </c>
      <c r="F93" s="93">
        <v>0</v>
      </c>
      <c r="G93" s="93">
        <v>0</v>
      </c>
      <c r="H93" s="93"/>
      <c r="I93" s="93"/>
      <c r="J93" s="93"/>
      <c r="K93" s="93"/>
      <c r="L93" s="93"/>
      <c r="M93" s="93"/>
      <c r="N93" s="93"/>
      <c r="O93" s="93"/>
      <c r="P93" s="93">
        <f t="shared" si="57"/>
        <v>0</v>
      </c>
      <c r="Q93" s="93">
        <f t="shared" si="58"/>
        <v>0</v>
      </c>
      <c r="R93" s="89">
        <f t="shared" si="59"/>
        <v>0</v>
      </c>
      <c r="S93" s="89">
        <f t="shared" si="60"/>
        <v>0</v>
      </c>
      <c r="T93" s="89">
        <f t="shared" si="61"/>
        <v>0</v>
      </c>
      <c r="U93" s="90">
        <f t="shared" si="62"/>
        <v>0</v>
      </c>
      <c r="V93" s="93"/>
      <c r="W93" s="93"/>
    </row>
    <row r="94" spans="1:23" ht="13" x14ac:dyDescent="0.3">
      <c r="A94" s="91" t="s">
        <v>110</v>
      </c>
      <c r="B94" s="93"/>
      <c r="C94" s="93"/>
      <c r="D94" s="93"/>
      <c r="E94" s="93">
        <f t="shared" si="56"/>
        <v>0</v>
      </c>
      <c r="F94" s="93">
        <v>0</v>
      </c>
      <c r="G94" s="93">
        <v>0</v>
      </c>
      <c r="H94" s="93"/>
      <c r="I94" s="93"/>
      <c r="J94" s="93"/>
      <c r="K94" s="93"/>
      <c r="L94" s="93"/>
      <c r="M94" s="93"/>
      <c r="N94" s="93"/>
      <c r="O94" s="93"/>
      <c r="P94" s="93">
        <f t="shared" si="57"/>
        <v>0</v>
      </c>
      <c r="Q94" s="93">
        <f t="shared" si="58"/>
        <v>0</v>
      </c>
      <c r="R94" s="89">
        <f t="shared" si="59"/>
        <v>0</v>
      </c>
      <c r="S94" s="89">
        <f t="shared" si="60"/>
        <v>0</v>
      </c>
      <c r="T94" s="89">
        <f t="shared" si="61"/>
        <v>0</v>
      </c>
      <c r="U94" s="90">
        <f t="shared" si="62"/>
        <v>0</v>
      </c>
      <c r="V94" s="93"/>
      <c r="W94" s="93"/>
    </row>
    <row r="95" spans="1:23" ht="13" x14ac:dyDescent="0.3">
      <c r="A95" s="91" t="s">
        <v>111</v>
      </c>
      <c r="B95" s="93"/>
      <c r="C95" s="93"/>
      <c r="D95" s="93"/>
      <c r="E95" s="93">
        <f t="shared" si="56"/>
        <v>0</v>
      </c>
      <c r="F95" s="93">
        <v>0</v>
      </c>
      <c r="G95" s="93">
        <v>0</v>
      </c>
      <c r="H95" s="93"/>
      <c r="I95" s="93"/>
      <c r="J95" s="93"/>
      <c r="K95" s="93"/>
      <c r="L95" s="93"/>
      <c r="M95" s="93"/>
      <c r="N95" s="93"/>
      <c r="O95" s="93"/>
      <c r="P95" s="93">
        <f t="shared" si="57"/>
        <v>0</v>
      </c>
      <c r="Q95" s="93">
        <f t="shared" si="58"/>
        <v>0</v>
      </c>
      <c r="R95" s="89">
        <f t="shared" si="59"/>
        <v>0</v>
      </c>
      <c r="S95" s="89">
        <f t="shared" si="60"/>
        <v>0</v>
      </c>
      <c r="T95" s="89">
        <f t="shared" si="61"/>
        <v>0</v>
      </c>
      <c r="U95" s="90">
        <f t="shared" si="62"/>
        <v>0</v>
      </c>
      <c r="V95" s="93"/>
      <c r="W95" s="93"/>
    </row>
    <row r="96" spans="1:23" ht="13" x14ac:dyDescent="0.3">
      <c r="A96" s="91" t="s">
        <v>112</v>
      </c>
      <c r="B96" s="122"/>
      <c r="C96" s="122">
        <v>10268000</v>
      </c>
      <c r="D96" s="122"/>
      <c r="E96" s="122">
        <f t="shared" si="56"/>
        <v>10268000</v>
      </c>
      <c r="F96" s="122">
        <v>0</v>
      </c>
      <c r="G96" s="122">
        <v>0</v>
      </c>
      <c r="H96" s="122">
        <v>10268000</v>
      </c>
      <c r="I96" s="122"/>
      <c r="J96" s="122"/>
      <c r="K96" s="122"/>
      <c r="L96" s="122"/>
      <c r="M96" s="122"/>
      <c r="N96" s="122"/>
      <c r="O96" s="122"/>
      <c r="P96" s="122">
        <f t="shared" si="57"/>
        <v>10268000</v>
      </c>
      <c r="Q96" s="122">
        <f t="shared" si="58"/>
        <v>0</v>
      </c>
      <c r="R96" s="89">
        <f t="shared" si="59"/>
        <v>-100</v>
      </c>
      <c r="S96" s="89">
        <f t="shared" si="60"/>
        <v>0</v>
      </c>
      <c r="T96" s="89">
        <f t="shared" si="61"/>
        <v>100</v>
      </c>
      <c r="U96" s="90">
        <f t="shared" si="62"/>
        <v>0</v>
      </c>
      <c r="V96" s="122"/>
      <c r="W96" s="122"/>
    </row>
    <row r="97" spans="1:23" s="92" customFormat="1" ht="21" hidden="1" x14ac:dyDescent="0.25">
      <c r="A97" s="16" t="s">
        <v>139</v>
      </c>
      <c r="B97" s="123">
        <f t="shared" ref="B97:I97" si="63">SUM(B98:B112)</f>
        <v>0</v>
      </c>
      <c r="C97" s="123">
        <f t="shared" si="63"/>
        <v>0</v>
      </c>
      <c r="D97" s="123">
        <f t="shared" si="63"/>
        <v>0</v>
      </c>
      <c r="E97" s="123">
        <f t="shared" si="63"/>
        <v>0</v>
      </c>
      <c r="F97" s="123">
        <f t="shared" si="63"/>
        <v>0</v>
      </c>
      <c r="G97" s="123">
        <f t="shared" si="63"/>
        <v>0</v>
      </c>
      <c r="H97" s="123">
        <f t="shared" si="63"/>
        <v>0</v>
      </c>
      <c r="I97" s="123">
        <f t="shared" si="63"/>
        <v>0</v>
      </c>
      <c r="J97" s="123">
        <f>SUM(J98:J112)</f>
        <v>0</v>
      </c>
      <c r="K97" s="123">
        <f>SUM(K98:K112)</f>
        <v>0</v>
      </c>
      <c r="L97" s="123">
        <f>SUM(L98:L112)</f>
        <v>0</v>
      </c>
      <c r="M97" s="124">
        <f>SUM(M98:M112)</f>
        <v>0</v>
      </c>
      <c r="N97" s="123"/>
      <c r="O97" s="124"/>
      <c r="P97" s="123"/>
      <c r="Q97" s="124"/>
      <c r="R97" s="17" t="str">
        <f t="shared" ref="R97:S112" si="64">IF(L97=0," ",(N97-L97)/L97)</f>
        <v xml:space="preserve"> </v>
      </c>
      <c r="S97" s="17" t="str">
        <f t="shared" si="64"/>
        <v xml:space="preserve"> </v>
      </c>
      <c r="T97" s="17" t="str">
        <f t="shared" ref="T97:T115" si="65">IF(E97=0," ",(P97/E97))</f>
        <v xml:space="preserve"> </v>
      </c>
      <c r="U97" s="18" t="str">
        <f t="shared" ref="U97:U115" si="66">IF(E97=0," ",(Q97/E97))</f>
        <v xml:space="preserve"> </v>
      </c>
      <c r="V97" s="123">
        <f>SUM(V98:V112)</f>
        <v>0</v>
      </c>
      <c r="W97" s="123">
        <f>SUM(W98:W112)</f>
        <v>0</v>
      </c>
    </row>
    <row r="98" spans="1:23" hidden="1" x14ac:dyDescent="0.25">
      <c r="A98" s="19"/>
      <c r="B98" s="125"/>
      <c r="C98" s="125"/>
      <c r="D98" s="125"/>
      <c r="E98" s="126">
        <f>SUM(B98:D98)</f>
        <v>0</v>
      </c>
      <c r="F98" s="125"/>
      <c r="G98" s="125"/>
      <c r="H98" s="125"/>
      <c r="I98" s="125"/>
      <c r="J98" s="125"/>
      <c r="K98" s="125"/>
      <c r="L98" s="125"/>
      <c r="M98" s="127"/>
      <c r="N98" s="125"/>
      <c r="O98" s="127"/>
      <c r="P98" s="125"/>
      <c r="Q98" s="127"/>
      <c r="R98" s="20" t="str">
        <f t="shared" si="64"/>
        <v xml:space="preserve"> </v>
      </c>
      <c r="S98" s="20" t="str">
        <f t="shared" si="64"/>
        <v xml:space="preserve"> </v>
      </c>
      <c r="T98" s="20" t="str">
        <f t="shared" si="65"/>
        <v xml:space="preserve"> </v>
      </c>
      <c r="U98" s="21" t="str">
        <f t="shared" si="66"/>
        <v xml:space="preserve"> </v>
      </c>
      <c r="V98" s="125"/>
      <c r="W98" s="125"/>
    </row>
    <row r="99" spans="1:23" hidden="1" x14ac:dyDescent="0.25">
      <c r="A99" s="19"/>
      <c r="B99" s="125"/>
      <c r="C99" s="125"/>
      <c r="D99" s="125"/>
      <c r="E99" s="126">
        <f t="shared" ref="E99:E112" si="67">SUM(B99:D99)</f>
        <v>0</v>
      </c>
      <c r="F99" s="125"/>
      <c r="G99" s="125"/>
      <c r="H99" s="125"/>
      <c r="I99" s="125"/>
      <c r="J99" s="125"/>
      <c r="K99" s="125"/>
      <c r="L99" s="125"/>
      <c r="M99" s="127"/>
      <c r="N99" s="125"/>
      <c r="O99" s="127"/>
      <c r="P99" s="125"/>
      <c r="Q99" s="127"/>
      <c r="R99" s="20" t="str">
        <f t="shared" si="64"/>
        <v xml:space="preserve"> </v>
      </c>
      <c r="S99" s="20" t="str">
        <f t="shared" si="64"/>
        <v xml:space="preserve"> </v>
      </c>
      <c r="T99" s="20" t="str">
        <f t="shared" si="65"/>
        <v xml:space="preserve"> </v>
      </c>
      <c r="U99" s="21" t="str">
        <f t="shared" si="66"/>
        <v xml:space="preserve"> </v>
      </c>
      <c r="V99" s="125"/>
      <c r="W99" s="125"/>
    </row>
    <row r="100" spans="1:23" hidden="1" x14ac:dyDescent="0.25">
      <c r="A100" s="19"/>
      <c r="B100" s="125"/>
      <c r="C100" s="125"/>
      <c r="D100" s="125"/>
      <c r="E100" s="126">
        <f t="shared" si="67"/>
        <v>0</v>
      </c>
      <c r="F100" s="125"/>
      <c r="G100" s="125"/>
      <c r="H100" s="125"/>
      <c r="I100" s="125"/>
      <c r="J100" s="125"/>
      <c r="K100" s="125"/>
      <c r="L100" s="125"/>
      <c r="M100" s="127"/>
      <c r="N100" s="125"/>
      <c r="O100" s="127"/>
      <c r="P100" s="125"/>
      <c r="Q100" s="127"/>
      <c r="R100" s="20" t="str">
        <f t="shared" si="64"/>
        <v xml:space="preserve"> </v>
      </c>
      <c r="S100" s="20" t="str">
        <f t="shared" si="64"/>
        <v xml:space="preserve"> </v>
      </c>
      <c r="T100" s="20" t="str">
        <f t="shared" si="65"/>
        <v xml:space="preserve"> </v>
      </c>
      <c r="U100" s="21" t="str">
        <f t="shared" si="66"/>
        <v xml:space="preserve"> </v>
      </c>
      <c r="V100" s="125"/>
      <c r="W100" s="125"/>
    </row>
    <row r="101" spans="1:23" hidden="1" x14ac:dyDescent="0.25">
      <c r="A101" s="19"/>
      <c r="B101" s="125"/>
      <c r="C101" s="125"/>
      <c r="D101" s="125"/>
      <c r="E101" s="126">
        <f t="shared" si="67"/>
        <v>0</v>
      </c>
      <c r="F101" s="125"/>
      <c r="G101" s="125"/>
      <c r="H101" s="125"/>
      <c r="I101" s="125"/>
      <c r="J101" s="125"/>
      <c r="K101" s="125"/>
      <c r="L101" s="125"/>
      <c r="M101" s="127"/>
      <c r="N101" s="125"/>
      <c r="O101" s="127"/>
      <c r="P101" s="125"/>
      <c r="Q101" s="127"/>
      <c r="R101" s="20" t="str">
        <f t="shared" si="64"/>
        <v xml:space="preserve"> </v>
      </c>
      <c r="S101" s="20" t="str">
        <f t="shared" si="64"/>
        <v xml:space="preserve"> </v>
      </c>
      <c r="T101" s="20" t="str">
        <f t="shared" si="65"/>
        <v xml:space="preserve"> </v>
      </c>
      <c r="U101" s="21" t="str">
        <f t="shared" si="66"/>
        <v xml:space="preserve"> </v>
      </c>
      <c r="V101" s="125"/>
      <c r="W101" s="125"/>
    </row>
    <row r="102" spans="1:23" hidden="1" x14ac:dyDescent="0.25">
      <c r="A102" s="19"/>
      <c r="B102" s="125"/>
      <c r="C102" s="125"/>
      <c r="D102" s="125"/>
      <c r="E102" s="126">
        <f t="shared" si="67"/>
        <v>0</v>
      </c>
      <c r="F102" s="125"/>
      <c r="G102" s="125"/>
      <c r="H102" s="125"/>
      <c r="I102" s="125"/>
      <c r="J102" s="125"/>
      <c r="K102" s="125"/>
      <c r="L102" s="125"/>
      <c r="M102" s="127"/>
      <c r="N102" s="125"/>
      <c r="O102" s="127"/>
      <c r="P102" s="125"/>
      <c r="Q102" s="127"/>
      <c r="R102" s="20" t="str">
        <f t="shared" si="64"/>
        <v xml:space="preserve"> </v>
      </c>
      <c r="S102" s="20" t="str">
        <f t="shared" si="64"/>
        <v xml:space="preserve"> </v>
      </c>
      <c r="T102" s="20" t="str">
        <f t="shared" si="65"/>
        <v xml:space="preserve"> </v>
      </c>
      <c r="U102" s="21" t="str">
        <f t="shared" si="66"/>
        <v xml:space="preserve"> </v>
      </c>
      <c r="V102" s="125"/>
      <c r="W102" s="125"/>
    </row>
    <row r="103" spans="1:23" hidden="1" x14ac:dyDescent="0.25">
      <c r="A103" s="19"/>
      <c r="B103" s="125"/>
      <c r="C103" s="125"/>
      <c r="D103" s="125"/>
      <c r="E103" s="126">
        <f t="shared" si="67"/>
        <v>0</v>
      </c>
      <c r="F103" s="125"/>
      <c r="G103" s="125"/>
      <c r="H103" s="125"/>
      <c r="I103" s="125"/>
      <c r="J103" s="125"/>
      <c r="K103" s="125"/>
      <c r="L103" s="125"/>
      <c r="M103" s="127"/>
      <c r="N103" s="125"/>
      <c r="O103" s="127"/>
      <c r="P103" s="125"/>
      <c r="Q103" s="127"/>
      <c r="R103" s="20" t="str">
        <f t="shared" si="64"/>
        <v xml:space="preserve"> </v>
      </c>
      <c r="S103" s="20" t="str">
        <f t="shared" si="64"/>
        <v xml:space="preserve"> </v>
      </c>
      <c r="T103" s="20" t="str">
        <f t="shared" si="65"/>
        <v xml:space="preserve"> </v>
      </c>
      <c r="U103" s="21" t="str">
        <f t="shared" si="66"/>
        <v xml:space="preserve"> </v>
      </c>
      <c r="V103" s="125"/>
      <c r="W103" s="125"/>
    </row>
    <row r="104" spans="1:23" hidden="1" x14ac:dyDescent="0.25">
      <c r="A104" s="19"/>
      <c r="B104" s="125"/>
      <c r="C104" s="125"/>
      <c r="D104" s="125"/>
      <c r="E104" s="126">
        <f t="shared" si="67"/>
        <v>0</v>
      </c>
      <c r="F104" s="125"/>
      <c r="G104" s="125"/>
      <c r="H104" s="125"/>
      <c r="I104" s="125"/>
      <c r="J104" s="125"/>
      <c r="K104" s="125"/>
      <c r="L104" s="125"/>
      <c r="M104" s="127"/>
      <c r="N104" s="125"/>
      <c r="O104" s="127"/>
      <c r="P104" s="125"/>
      <c r="Q104" s="127"/>
      <c r="R104" s="20" t="str">
        <f t="shared" si="64"/>
        <v xml:space="preserve"> </v>
      </c>
      <c r="S104" s="20" t="str">
        <f t="shared" si="64"/>
        <v xml:space="preserve"> </v>
      </c>
      <c r="T104" s="20" t="str">
        <f t="shared" si="65"/>
        <v xml:space="preserve"> </v>
      </c>
      <c r="U104" s="21" t="str">
        <f t="shared" si="66"/>
        <v xml:space="preserve"> </v>
      </c>
      <c r="V104" s="125"/>
      <c r="W104" s="125"/>
    </row>
    <row r="105" spans="1:23" hidden="1" x14ac:dyDescent="0.25">
      <c r="A105" s="19"/>
      <c r="B105" s="125"/>
      <c r="C105" s="125"/>
      <c r="D105" s="125"/>
      <c r="E105" s="126">
        <f t="shared" si="67"/>
        <v>0</v>
      </c>
      <c r="F105" s="125"/>
      <c r="G105" s="125"/>
      <c r="H105" s="125"/>
      <c r="I105" s="125"/>
      <c r="J105" s="125"/>
      <c r="K105" s="125"/>
      <c r="L105" s="125"/>
      <c r="M105" s="127"/>
      <c r="N105" s="125"/>
      <c r="O105" s="127"/>
      <c r="P105" s="125"/>
      <c r="Q105" s="127"/>
      <c r="R105" s="20" t="str">
        <f t="shared" si="64"/>
        <v xml:space="preserve"> </v>
      </c>
      <c r="S105" s="20" t="str">
        <f t="shared" si="64"/>
        <v xml:space="preserve"> </v>
      </c>
      <c r="T105" s="20" t="str">
        <f t="shared" si="65"/>
        <v xml:space="preserve"> </v>
      </c>
      <c r="U105" s="21" t="str">
        <f t="shared" si="66"/>
        <v xml:space="preserve"> </v>
      </c>
      <c r="V105" s="125"/>
      <c r="W105" s="125"/>
    </row>
    <row r="106" spans="1:23" hidden="1" x14ac:dyDescent="0.25">
      <c r="A106" s="19"/>
      <c r="B106" s="125"/>
      <c r="C106" s="125"/>
      <c r="D106" s="125"/>
      <c r="E106" s="126">
        <f t="shared" si="67"/>
        <v>0</v>
      </c>
      <c r="F106" s="125"/>
      <c r="G106" s="125"/>
      <c r="H106" s="125"/>
      <c r="I106" s="125"/>
      <c r="J106" s="125"/>
      <c r="K106" s="125"/>
      <c r="L106" s="125"/>
      <c r="M106" s="127"/>
      <c r="N106" s="125"/>
      <c r="O106" s="127"/>
      <c r="P106" s="125"/>
      <c r="Q106" s="127"/>
      <c r="R106" s="20" t="str">
        <f t="shared" si="64"/>
        <v xml:space="preserve"> </v>
      </c>
      <c r="S106" s="20" t="str">
        <f t="shared" si="64"/>
        <v xml:space="preserve"> </v>
      </c>
      <c r="T106" s="20" t="str">
        <f t="shared" si="65"/>
        <v xml:space="preserve"> </v>
      </c>
      <c r="U106" s="21" t="str">
        <f t="shared" si="66"/>
        <v xml:space="preserve"> </v>
      </c>
      <c r="V106" s="125"/>
      <c r="W106" s="125"/>
    </row>
    <row r="107" spans="1:23" hidden="1" x14ac:dyDescent="0.25">
      <c r="A107" s="19"/>
      <c r="B107" s="125"/>
      <c r="C107" s="125"/>
      <c r="D107" s="125"/>
      <c r="E107" s="126">
        <f t="shared" si="67"/>
        <v>0</v>
      </c>
      <c r="F107" s="125"/>
      <c r="G107" s="125"/>
      <c r="H107" s="125"/>
      <c r="I107" s="125"/>
      <c r="J107" s="125"/>
      <c r="K107" s="125"/>
      <c r="L107" s="125"/>
      <c r="M107" s="127"/>
      <c r="N107" s="125"/>
      <c r="O107" s="127"/>
      <c r="P107" s="125"/>
      <c r="Q107" s="127"/>
      <c r="R107" s="20" t="str">
        <f t="shared" si="64"/>
        <v xml:space="preserve"> </v>
      </c>
      <c r="S107" s="20" t="str">
        <f t="shared" si="64"/>
        <v xml:space="preserve"> </v>
      </c>
      <c r="T107" s="20" t="str">
        <f t="shared" si="65"/>
        <v xml:space="preserve"> </v>
      </c>
      <c r="U107" s="21" t="str">
        <f t="shared" si="66"/>
        <v xml:space="preserve"> </v>
      </c>
      <c r="V107" s="125"/>
      <c r="W107" s="125"/>
    </row>
    <row r="108" spans="1:23" hidden="1" x14ac:dyDescent="0.25">
      <c r="A108" s="19"/>
      <c r="B108" s="125"/>
      <c r="C108" s="125"/>
      <c r="D108" s="125"/>
      <c r="E108" s="126">
        <f t="shared" si="67"/>
        <v>0</v>
      </c>
      <c r="F108" s="125"/>
      <c r="G108" s="125"/>
      <c r="H108" s="125"/>
      <c r="I108" s="125"/>
      <c r="J108" s="125"/>
      <c r="K108" s="125"/>
      <c r="L108" s="125"/>
      <c r="M108" s="127"/>
      <c r="N108" s="125"/>
      <c r="O108" s="127"/>
      <c r="P108" s="125"/>
      <c r="Q108" s="127"/>
      <c r="R108" s="20" t="str">
        <f t="shared" si="64"/>
        <v xml:space="preserve"> </v>
      </c>
      <c r="S108" s="20" t="str">
        <f t="shared" si="64"/>
        <v xml:space="preserve"> </v>
      </c>
      <c r="T108" s="20" t="str">
        <f t="shared" si="65"/>
        <v xml:space="preserve"> </v>
      </c>
      <c r="U108" s="21" t="str">
        <f t="shared" si="66"/>
        <v xml:space="preserve"> </v>
      </c>
      <c r="V108" s="125"/>
      <c r="W108" s="125"/>
    </row>
    <row r="109" spans="1:23" hidden="1" x14ac:dyDescent="0.25">
      <c r="A109" s="19"/>
      <c r="B109" s="125"/>
      <c r="C109" s="125"/>
      <c r="D109" s="125"/>
      <c r="E109" s="126">
        <f t="shared" si="67"/>
        <v>0</v>
      </c>
      <c r="F109" s="125"/>
      <c r="G109" s="125"/>
      <c r="H109" s="125"/>
      <c r="I109" s="125"/>
      <c r="J109" s="125"/>
      <c r="K109" s="125"/>
      <c r="L109" s="125"/>
      <c r="M109" s="127"/>
      <c r="N109" s="125"/>
      <c r="O109" s="127"/>
      <c r="P109" s="125"/>
      <c r="Q109" s="127"/>
      <c r="R109" s="20" t="str">
        <f t="shared" si="64"/>
        <v xml:space="preserve"> </v>
      </c>
      <c r="S109" s="20" t="str">
        <f t="shared" si="64"/>
        <v xml:space="preserve"> </v>
      </c>
      <c r="T109" s="20" t="str">
        <f t="shared" si="65"/>
        <v xml:space="preserve"> </v>
      </c>
      <c r="U109" s="21" t="str">
        <f t="shared" si="66"/>
        <v xml:space="preserve"> </v>
      </c>
      <c r="V109" s="125"/>
      <c r="W109" s="125"/>
    </row>
    <row r="110" spans="1:23" hidden="1" x14ac:dyDescent="0.25">
      <c r="A110" s="19"/>
      <c r="B110" s="125"/>
      <c r="C110" s="125"/>
      <c r="D110" s="125"/>
      <c r="E110" s="126">
        <f t="shared" si="67"/>
        <v>0</v>
      </c>
      <c r="F110" s="125"/>
      <c r="G110" s="125"/>
      <c r="H110" s="127"/>
      <c r="I110" s="125"/>
      <c r="J110" s="127"/>
      <c r="K110" s="125"/>
      <c r="L110" s="127"/>
      <c r="M110" s="127"/>
      <c r="N110" s="127"/>
      <c r="O110" s="127"/>
      <c r="P110" s="127"/>
      <c r="Q110" s="127"/>
      <c r="R110" s="20" t="str">
        <f t="shared" si="64"/>
        <v xml:space="preserve"> </v>
      </c>
      <c r="S110" s="20" t="str">
        <f t="shared" si="64"/>
        <v xml:space="preserve"> </v>
      </c>
      <c r="T110" s="20" t="str">
        <f t="shared" si="65"/>
        <v xml:space="preserve"> </v>
      </c>
      <c r="U110" s="21" t="str">
        <f t="shared" si="66"/>
        <v xml:space="preserve"> </v>
      </c>
      <c r="V110" s="125"/>
      <c r="W110" s="125"/>
    </row>
    <row r="111" spans="1:23" hidden="1" x14ac:dyDescent="0.25">
      <c r="A111" s="19"/>
      <c r="B111" s="125"/>
      <c r="C111" s="125"/>
      <c r="D111" s="125"/>
      <c r="E111" s="126">
        <f t="shared" si="67"/>
        <v>0</v>
      </c>
      <c r="F111" s="125"/>
      <c r="G111" s="125"/>
      <c r="H111" s="127"/>
      <c r="I111" s="125"/>
      <c r="J111" s="127"/>
      <c r="K111" s="125"/>
      <c r="L111" s="127"/>
      <c r="M111" s="127"/>
      <c r="N111" s="127"/>
      <c r="O111" s="127"/>
      <c r="P111" s="127"/>
      <c r="Q111" s="127"/>
      <c r="R111" s="20" t="str">
        <f t="shared" si="64"/>
        <v xml:space="preserve"> </v>
      </c>
      <c r="S111" s="20" t="str">
        <f t="shared" si="64"/>
        <v xml:space="preserve"> </v>
      </c>
      <c r="T111" s="20" t="str">
        <f t="shared" si="65"/>
        <v xml:space="preserve"> </v>
      </c>
      <c r="U111" s="21" t="str">
        <f t="shared" si="66"/>
        <v xml:space="preserve"> </v>
      </c>
      <c r="V111" s="125"/>
      <c r="W111" s="125"/>
    </row>
    <row r="112" spans="1:23" hidden="1" x14ac:dyDescent="0.25">
      <c r="A112" s="19"/>
      <c r="B112" s="125"/>
      <c r="C112" s="125"/>
      <c r="D112" s="125"/>
      <c r="E112" s="126">
        <f t="shared" si="67"/>
        <v>0</v>
      </c>
      <c r="F112" s="125"/>
      <c r="G112" s="125"/>
      <c r="H112" s="127"/>
      <c r="I112" s="125"/>
      <c r="J112" s="127"/>
      <c r="K112" s="125"/>
      <c r="L112" s="127"/>
      <c r="M112" s="127"/>
      <c r="N112" s="127"/>
      <c r="O112" s="127"/>
      <c r="P112" s="127"/>
      <c r="Q112" s="127"/>
      <c r="R112" s="20" t="str">
        <f t="shared" si="64"/>
        <v xml:space="preserve"> </v>
      </c>
      <c r="S112" s="20" t="str">
        <f t="shared" si="64"/>
        <v xml:space="preserve"> </v>
      </c>
      <c r="T112" s="20" t="str">
        <f t="shared" si="65"/>
        <v xml:space="preserve"> </v>
      </c>
      <c r="U112" s="21" t="str">
        <f t="shared" si="66"/>
        <v xml:space="preserve"> </v>
      </c>
      <c r="V112" s="125"/>
      <c r="W112" s="125"/>
    </row>
    <row r="113" spans="1:23" hidden="1" x14ac:dyDescent="0.25">
      <c r="A113" s="22"/>
      <c r="B113" s="128"/>
      <c r="C113" s="129"/>
      <c r="D113" s="129"/>
      <c r="E113" s="129"/>
      <c r="F113" s="128"/>
      <c r="G113" s="129"/>
      <c r="H113" s="128"/>
      <c r="I113" s="129"/>
      <c r="J113" s="128"/>
      <c r="K113" s="129"/>
      <c r="L113" s="128"/>
      <c r="M113" s="128"/>
      <c r="N113" s="128"/>
      <c r="O113" s="128"/>
      <c r="P113" s="128"/>
      <c r="Q113" s="128"/>
      <c r="R113" s="23" t="str">
        <f t="shared" ref="R113:S115" si="68">IF(L113=0," ",(N113-L113)/L113)</f>
        <v xml:space="preserve"> </v>
      </c>
      <c r="S113" s="24" t="str">
        <f t="shared" si="68"/>
        <v xml:space="preserve"> </v>
      </c>
      <c r="T113" s="23" t="str">
        <f t="shared" si="65"/>
        <v xml:space="preserve"> </v>
      </c>
      <c r="U113" s="24" t="str">
        <f t="shared" si="66"/>
        <v xml:space="preserve"> </v>
      </c>
      <c r="V113" s="128"/>
      <c r="W113" s="129"/>
    </row>
    <row r="114" spans="1:23" hidden="1" x14ac:dyDescent="0.25">
      <c r="A114" s="22" t="s">
        <v>88</v>
      </c>
      <c r="B114" s="128">
        <f t="shared" ref="B114:Q114" si="69">B97+B87</f>
        <v>6720000</v>
      </c>
      <c r="C114" s="128">
        <f t="shared" si="69"/>
        <v>10268000</v>
      </c>
      <c r="D114" s="128">
        <f t="shared" si="69"/>
        <v>0</v>
      </c>
      <c r="E114" s="128">
        <f t="shared" si="69"/>
        <v>16988000</v>
      </c>
      <c r="F114" s="128">
        <f t="shared" si="69"/>
        <v>0</v>
      </c>
      <c r="G114" s="128">
        <f t="shared" si="69"/>
        <v>0</v>
      </c>
      <c r="H114" s="128">
        <f t="shared" si="69"/>
        <v>11650000</v>
      </c>
      <c r="I114" s="128">
        <f t="shared" si="69"/>
        <v>0</v>
      </c>
      <c r="J114" s="128">
        <f t="shared" si="69"/>
        <v>4261000</v>
      </c>
      <c r="K114" s="128">
        <f t="shared" si="69"/>
        <v>0</v>
      </c>
      <c r="L114" s="128">
        <f t="shared" si="69"/>
        <v>0</v>
      </c>
      <c r="M114" s="128">
        <f t="shared" si="69"/>
        <v>0</v>
      </c>
      <c r="N114" s="128">
        <f t="shared" si="69"/>
        <v>0</v>
      </c>
      <c r="O114" s="128">
        <f t="shared" si="69"/>
        <v>0</v>
      </c>
      <c r="P114" s="128">
        <f t="shared" si="69"/>
        <v>15911000</v>
      </c>
      <c r="Q114" s="128">
        <f t="shared" si="69"/>
        <v>0</v>
      </c>
      <c r="R114" s="17" t="str">
        <f t="shared" si="68"/>
        <v xml:space="preserve"> </v>
      </c>
      <c r="S114" s="18" t="str">
        <f t="shared" si="68"/>
        <v xml:space="preserve"> </v>
      </c>
      <c r="T114" s="17">
        <f t="shared" si="65"/>
        <v>0.93660230751118434</v>
      </c>
      <c r="U114" s="18">
        <f t="shared" si="66"/>
        <v>0</v>
      </c>
      <c r="V114" s="128">
        <f>V97+V87</f>
        <v>0</v>
      </c>
      <c r="W114" s="131">
        <f>W97+W87</f>
        <v>0</v>
      </c>
    </row>
    <row r="115" spans="1:23" hidden="1" x14ac:dyDescent="0.25">
      <c r="A115" s="25" t="s">
        <v>140</v>
      </c>
      <c r="B115" s="130">
        <f>B87</f>
        <v>6720000</v>
      </c>
      <c r="C115" s="130">
        <f t="shared" ref="C115:Q115" si="70">C87</f>
        <v>10268000</v>
      </c>
      <c r="D115" s="130">
        <f t="shared" si="70"/>
        <v>0</v>
      </c>
      <c r="E115" s="130">
        <f t="shared" si="70"/>
        <v>16988000</v>
      </c>
      <c r="F115" s="130">
        <f t="shared" si="70"/>
        <v>0</v>
      </c>
      <c r="G115" s="130">
        <f t="shared" si="70"/>
        <v>0</v>
      </c>
      <c r="H115" s="130">
        <f t="shared" si="70"/>
        <v>11650000</v>
      </c>
      <c r="I115" s="130">
        <f t="shared" si="70"/>
        <v>0</v>
      </c>
      <c r="J115" s="130">
        <f t="shared" si="70"/>
        <v>4261000</v>
      </c>
      <c r="K115" s="130">
        <f t="shared" si="70"/>
        <v>0</v>
      </c>
      <c r="L115" s="130">
        <f t="shared" si="70"/>
        <v>0</v>
      </c>
      <c r="M115" s="130">
        <f t="shared" si="70"/>
        <v>0</v>
      </c>
      <c r="N115" s="130">
        <f t="shared" si="70"/>
        <v>0</v>
      </c>
      <c r="O115" s="130">
        <f t="shared" si="70"/>
        <v>0</v>
      </c>
      <c r="P115" s="130">
        <f t="shared" si="70"/>
        <v>15911000</v>
      </c>
      <c r="Q115" s="130">
        <f t="shared" si="70"/>
        <v>0</v>
      </c>
      <c r="R115" s="17" t="str">
        <f t="shared" si="68"/>
        <v xml:space="preserve"> </v>
      </c>
      <c r="S115" s="18" t="str">
        <f t="shared" si="68"/>
        <v xml:space="preserve"> </v>
      </c>
      <c r="T115" s="17">
        <f t="shared" si="65"/>
        <v>0.93660230751118434</v>
      </c>
      <c r="U115" s="18">
        <f t="shared" si="66"/>
        <v>0</v>
      </c>
      <c r="V115" s="130">
        <f>V87</f>
        <v>0</v>
      </c>
      <c r="W115" s="131">
        <f>W87</f>
        <v>0</v>
      </c>
    </row>
    <row r="116" spans="1:23" x14ac:dyDescent="0.25">
      <c r="A116" s="26"/>
      <c r="B116" s="27"/>
      <c r="C116" s="27"/>
      <c r="D116" s="27"/>
      <c r="E116" s="27"/>
      <c r="F116" s="27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/>
      <c r="R116" s="28"/>
      <c r="S116" s="28"/>
      <c r="T116" s="28"/>
      <c r="U116" s="28"/>
      <c r="V116" s="27"/>
      <c r="W116" s="27"/>
    </row>
    <row r="117" spans="1:23" x14ac:dyDescent="0.25">
      <c r="A117" s="29" t="s">
        <v>141</v>
      </c>
    </row>
    <row r="118" spans="1:23" x14ac:dyDescent="0.25">
      <c r="A118" s="29" t="s">
        <v>142</v>
      </c>
    </row>
    <row r="119" spans="1:23" ht="13" x14ac:dyDescent="0.3">
      <c r="A119" s="29" t="s">
        <v>143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ht="13" x14ac:dyDescent="0.3">
      <c r="A120" s="29" t="s">
        <v>144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ht="13" x14ac:dyDescent="0.3">
      <c r="A121" s="29" t="s">
        <v>145</v>
      </c>
      <c r="B121" s="30"/>
      <c r="C121" s="30"/>
      <c r="D121" s="30"/>
      <c r="E121" s="30"/>
      <c r="F121" s="30"/>
      <c r="H121" s="30"/>
      <c r="I121" s="30"/>
      <c r="J121" s="30"/>
      <c r="K121" s="30"/>
      <c r="V121" s="30"/>
    </row>
    <row r="122" spans="1:23" x14ac:dyDescent="0.25">
      <c r="A122" s="29" t="s">
        <v>146</v>
      </c>
    </row>
    <row r="125" spans="1:23" ht="13" x14ac:dyDescent="0.3">
      <c r="A125" s="30"/>
      <c r="G125" s="30"/>
      <c r="W125" s="30"/>
    </row>
    <row r="126" spans="1:23" ht="13" x14ac:dyDescent="0.3">
      <c r="A126" s="30"/>
      <c r="G126" s="30"/>
      <c r="W126" s="30"/>
    </row>
    <row r="127" spans="1:23" ht="13" x14ac:dyDescent="0.3">
      <c r="A127" s="30"/>
      <c r="G127" s="30"/>
      <c r="W127" s="30"/>
    </row>
  </sheetData>
  <sheetProtection algorithmName="SHA-512" hashValue="zss0QjPPXlEwSoh1vgGVCamJPqlNtV8PIcFsg/xgu0n46yvgHa9qjC3Soq7J+c4f6jFxrM2jJW1mzwOqSQPtVw==" saltValue="1TUg3isRIe7cJDcEQnM0WA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6:Q76"/>
    <mergeCell ref="R76:S76"/>
    <mergeCell ref="T76:U76"/>
    <mergeCell ref="V76:W76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5" max="16383" man="1"/>
    <brk id="97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W127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37" t="s">
        <v>0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7"/>
      <c r="U1" s="137"/>
      <c r="V1" s="31"/>
      <c r="W1" s="31"/>
    </row>
    <row r="2" spans="1:23" ht="18" x14ac:dyDescent="0.4">
      <c r="A2" s="138" t="s">
        <v>1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32"/>
      <c r="W2" s="32"/>
    </row>
    <row r="3" spans="1:23" ht="18" customHeight="1" x14ac:dyDescent="0.4">
      <c r="A3" s="138" t="s">
        <v>2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32"/>
      <c r="W3" s="32"/>
    </row>
    <row r="4" spans="1:23" ht="18" customHeight="1" x14ac:dyDescent="0.4">
      <c r="A4" s="138" t="s">
        <v>3</v>
      </c>
      <c r="B4" s="138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32"/>
      <c r="W4" s="32"/>
    </row>
    <row r="5" spans="1:23" ht="15" customHeight="1" x14ac:dyDescent="0.3">
      <c r="A5" s="139" t="s">
        <v>122</v>
      </c>
      <c r="B5" s="139"/>
      <c r="C5" s="139"/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39"/>
      <c r="U5" s="139"/>
      <c r="V5" s="33"/>
      <c r="W5" s="33"/>
    </row>
    <row r="6" spans="1:23" ht="12.75" customHeight="1" x14ac:dyDescent="0.3">
      <c r="A6" s="34" t="s">
        <v>92</v>
      </c>
      <c r="B6" s="34" t="s">
        <v>92</v>
      </c>
      <c r="C6" s="34" t="s">
        <v>1</v>
      </c>
      <c r="D6" s="34" t="s">
        <v>1</v>
      </c>
      <c r="E6" s="35" t="s">
        <v>1</v>
      </c>
      <c r="F6" s="135" t="s">
        <v>5</v>
      </c>
      <c r="G6" s="136"/>
      <c r="H6" s="135" t="s">
        <v>6</v>
      </c>
      <c r="I6" s="136"/>
      <c r="J6" s="135" t="s">
        <v>7</v>
      </c>
      <c r="K6" s="136"/>
      <c r="L6" s="135" t="s">
        <v>8</v>
      </c>
      <c r="M6" s="136"/>
      <c r="N6" s="135" t="s">
        <v>9</v>
      </c>
      <c r="O6" s="136"/>
      <c r="P6" s="135" t="s">
        <v>10</v>
      </c>
      <c r="Q6" s="136"/>
      <c r="R6" s="135" t="s">
        <v>11</v>
      </c>
      <c r="S6" s="136"/>
      <c r="T6" s="135" t="s">
        <v>12</v>
      </c>
      <c r="U6" s="136"/>
      <c r="V6" s="135" t="s">
        <v>13</v>
      </c>
      <c r="W6" s="136"/>
    </row>
    <row r="7" spans="1:23" ht="65" x14ac:dyDescent="0.3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3" customHeight="1" x14ac:dyDescent="0.3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3" customHeight="1" x14ac:dyDescent="0.3">
      <c r="A9" s="47" t="s">
        <v>35</v>
      </c>
      <c r="B9" s="93"/>
      <c r="C9" s="93"/>
      <c r="D9" s="93"/>
      <c r="E9" s="93">
        <f>$B9       +$C9       +$D9</f>
        <v>0</v>
      </c>
      <c r="F9" s="94">
        <v>0</v>
      </c>
      <c r="G9" s="95">
        <v>0</v>
      </c>
      <c r="H9" s="94"/>
      <c r="I9" s="95"/>
      <c r="J9" s="94"/>
      <c r="K9" s="95"/>
      <c r="L9" s="94"/>
      <c r="M9" s="95"/>
      <c r="N9" s="94"/>
      <c r="O9" s="95"/>
      <c r="P9" s="94">
        <f>$H9       +$J9       +$L9       +$N9</f>
        <v>0</v>
      </c>
      <c r="Q9" s="95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4" t="s">
        <v>36</v>
      </c>
      <c r="W9" s="95" t="s">
        <v>36</v>
      </c>
    </row>
    <row r="10" spans="1:23" ht="13" customHeight="1" x14ac:dyDescent="0.3">
      <c r="A10" s="47" t="s">
        <v>37</v>
      </c>
      <c r="B10" s="93">
        <v>3000000</v>
      </c>
      <c r="C10" s="93"/>
      <c r="D10" s="93"/>
      <c r="E10" s="93">
        <f t="shared" ref="E10:E16" si="0">$B10      +$C10      +$D10</f>
        <v>3000000</v>
      </c>
      <c r="F10" s="94">
        <v>3000000</v>
      </c>
      <c r="G10" s="95">
        <v>3000000</v>
      </c>
      <c r="H10" s="94">
        <v>126000</v>
      </c>
      <c r="I10" s="95">
        <v>-2495457</v>
      </c>
      <c r="J10" s="94">
        <v>285000</v>
      </c>
      <c r="K10" s="95">
        <v>1089656</v>
      </c>
      <c r="L10" s="94"/>
      <c r="M10" s="95"/>
      <c r="N10" s="94"/>
      <c r="O10" s="95"/>
      <c r="P10" s="94">
        <f t="shared" ref="P10:P16" si="1">$H10      +$J10      +$L10      +$N10</f>
        <v>411000</v>
      </c>
      <c r="Q10" s="95">
        <f t="shared" ref="Q10:Q16" si="2">$I10      +$K10      +$M10      +$O10</f>
        <v>-1405801</v>
      </c>
      <c r="R10" s="48">
        <f t="shared" ref="R10:R16" si="3">IF(($H10      =0),0,((($J10      -$H10      )/$H10      )*100))</f>
        <v>126.19047619047619</v>
      </c>
      <c r="S10" s="49">
        <f t="shared" ref="S10:S16" si="4">IF(($I10      =0),0,((($K10      -$I10      )/$I10      )*100))</f>
        <v>-143.66558910852802</v>
      </c>
      <c r="T10" s="48">
        <f t="shared" ref="T10:T15" si="5">IF(($E10      =0),0,(($P10      /$E10      )*100))</f>
        <v>13.700000000000001</v>
      </c>
      <c r="U10" s="50">
        <f t="shared" ref="U10:U15" si="6">IF(($E10      =0),0,(($Q10      /$E10      )*100))</f>
        <v>-46.860033333333334</v>
      </c>
      <c r="V10" s="94" t="s">
        <v>36</v>
      </c>
      <c r="W10" s="95" t="s">
        <v>36</v>
      </c>
    </row>
    <row r="11" spans="1:23" ht="13" customHeight="1" x14ac:dyDescent="0.3">
      <c r="A11" s="47" t="s">
        <v>38</v>
      </c>
      <c r="B11" s="93"/>
      <c r="C11" s="93"/>
      <c r="D11" s="93"/>
      <c r="E11" s="93">
        <f t="shared" si="0"/>
        <v>0</v>
      </c>
      <c r="F11" s="94">
        <v>0</v>
      </c>
      <c r="G11" s="95">
        <v>0</v>
      </c>
      <c r="H11" s="94"/>
      <c r="I11" s="95"/>
      <c r="J11" s="94"/>
      <c r="K11" s="95"/>
      <c r="L11" s="94"/>
      <c r="M11" s="95"/>
      <c r="N11" s="94"/>
      <c r="O11" s="95"/>
      <c r="P11" s="94">
        <f t="shared" si="1"/>
        <v>0</v>
      </c>
      <c r="Q11" s="95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4" t="s">
        <v>36</v>
      </c>
      <c r="W11" s="95" t="s">
        <v>36</v>
      </c>
    </row>
    <row r="12" spans="1:23" ht="13" customHeight="1" x14ac:dyDescent="0.3">
      <c r="A12" s="47" t="s">
        <v>39</v>
      </c>
      <c r="B12" s="93"/>
      <c r="C12" s="93"/>
      <c r="D12" s="93"/>
      <c r="E12" s="93">
        <f t="shared" si="0"/>
        <v>0</v>
      </c>
      <c r="F12" s="94" t="s">
        <v>36</v>
      </c>
      <c r="G12" s="95" t="s">
        <v>36</v>
      </c>
      <c r="H12" s="94"/>
      <c r="I12" s="95"/>
      <c r="J12" s="94"/>
      <c r="K12" s="95"/>
      <c r="L12" s="94"/>
      <c r="M12" s="95"/>
      <c r="N12" s="94"/>
      <c r="O12" s="95"/>
      <c r="P12" s="94">
        <f t="shared" si="1"/>
        <v>0</v>
      </c>
      <c r="Q12" s="95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4" t="s">
        <v>36</v>
      </c>
      <c r="W12" s="95" t="s">
        <v>36</v>
      </c>
    </row>
    <row r="13" spans="1:23" ht="13" customHeight="1" x14ac:dyDescent="0.3">
      <c r="A13" s="47" t="s">
        <v>40</v>
      </c>
      <c r="B13" s="93"/>
      <c r="C13" s="93"/>
      <c r="D13" s="93"/>
      <c r="E13" s="93">
        <f t="shared" si="0"/>
        <v>0</v>
      </c>
      <c r="F13" s="94">
        <v>0</v>
      </c>
      <c r="G13" s="95">
        <v>0</v>
      </c>
      <c r="H13" s="94"/>
      <c r="I13" s="95"/>
      <c r="J13" s="94"/>
      <c r="K13" s="95"/>
      <c r="L13" s="94"/>
      <c r="M13" s="95"/>
      <c r="N13" s="94"/>
      <c r="O13" s="95"/>
      <c r="P13" s="94">
        <f t="shared" si="1"/>
        <v>0</v>
      </c>
      <c r="Q13" s="95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4" t="s">
        <v>36</v>
      </c>
      <c r="W13" s="95" t="s">
        <v>36</v>
      </c>
    </row>
    <row r="14" spans="1:23" ht="13" customHeight="1" x14ac:dyDescent="0.3">
      <c r="A14" s="47" t="s">
        <v>41</v>
      </c>
      <c r="B14" s="93"/>
      <c r="C14" s="93"/>
      <c r="D14" s="93"/>
      <c r="E14" s="93">
        <f t="shared" si="0"/>
        <v>0</v>
      </c>
      <c r="F14" s="94">
        <v>0</v>
      </c>
      <c r="G14" s="95">
        <v>0</v>
      </c>
      <c r="H14" s="94"/>
      <c r="I14" s="95"/>
      <c r="J14" s="94"/>
      <c r="K14" s="95"/>
      <c r="L14" s="94"/>
      <c r="M14" s="95"/>
      <c r="N14" s="94"/>
      <c r="O14" s="95"/>
      <c r="P14" s="94">
        <f t="shared" si="1"/>
        <v>0</v>
      </c>
      <c r="Q14" s="95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4" t="s">
        <v>36</v>
      </c>
      <c r="W14" s="95" t="s">
        <v>36</v>
      </c>
    </row>
    <row r="15" spans="1:23" ht="13" customHeight="1" x14ac:dyDescent="0.3">
      <c r="A15" s="47" t="s">
        <v>42</v>
      </c>
      <c r="B15" s="93"/>
      <c r="C15" s="93"/>
      <c r="D15" s="93"/>
      <c r="E15" s="93">
        <f t="shared" si="0"/>
        <v>0</v>
      </c>
      <c r="F15" s="94" t="s">
        <v>36</v>
      </c>
      <c r="G15" s="95" t="s">
        <v>36</v>
      </c>
      <c r="H15" s="94"/>
      <c r="I15" s="95"/>
      <c r="J15" s="94"/>
      <c r="K15" s="95"/>
      <c r="L15" s="94"/>
      <c r="M15" s="95"/>
      <c r="N15" s="94"/>
      <c r="O15" s="95"/>
      <c r="P15" s="94">
        <f t="shared" si="1"/>
        <v>0</v>
      </c>
      <c r="Q15" s="95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4" t="s">
        <v>36</v>
      </c>
      <c r="W15" s="95" t="s">
        <v>36</v>
      </c>
    </row>
    <row r="16" spans="1:23" ht="13" customHeight="1" x14ac:dyDescent="0.3">
      <c r="A16" s="51" t="s">
        <v>43</v>
      </c>
      <c r="B16" s="96">
        <f>SUM(B9:B15)</f>
        <v>3000000</v>
      </c>
      <c r="C16" s="96">
        <f>SUM(C9:C15)</f>
        <v>0</v>
      </c>
      <c r="D16" s="96"/>
      <c r="E16" s="96">
        <f t="shared" si="0"/>
        <v>3000000</v>
      </c>
      <c r="F16" s="97">
        <f t="shared" ref="F16:O16" si="7">SUM(F9:F15)</f>
        <v>3000000</v>
      </c>
      <c r="G16" s="98">
        <f t="shared" si="7"/>
        <v>3000000</v>
      </c>
      <c r="H16" s="97">
        <f t="shared" si="7"/>
        <v>126000</v>
      </c>
      <c r="I16" s="98">
        <f t="shared" si="7"/>
        <v>-2495457</v>
      </c>
      <c r="J16" s="97">
        <f t="shared" si="7"/>
        <v>285000</v>
      </c>
      <c r="K16" s="98">
        <f t="shared" si="7"/>
        <v>1089656</v>
      </c>
      <c r="L16" s="97">
        <f t="shared" si="7"/>
        <v>0</v>
      </c>
      <c r="M16" s="98">
        <f t="shared" si="7"/>
        <v>0</v>
      </c>
      <c r="N16" s="97">
        <f t="shared" si="7"/>
        <v>0</v>
      </c>
      <c r="O16" s="98">
        <f t="shared" si="7"/>
        <v>0</v>
      </c>
      <c r="P16" s="97">
        <f t="shared" si="1"/>
        <v>411000</v>
      </c>
      <c r="Q16" s="98">
        <f t="shared" si="2"/>
        <v>-1405801</v>
      </c>
      <c r="R16" s="52">
        <f t="shared" si="3"/>
        <v>126.19047619047619</v>
      </c>
      <c r="S16" s="53">
        <f t="shared" si="4"/>
        <v>-143.66558910852802</v>
      </c>
      <c r="T16" s="52">
        <f>IF((SUM($E9:$E13))=0,0,(P16/(SUM($E9:$E13))*100))</f>
        <v>13.700000000000001</v>
      </c>
      <c r="U16" s="54">
        <f>IF((SUM($E9:$E13))=0,0,(Q16/(SUM($E9:$E13))*100))</f>
        <v>-46.860033333333334</v>
      </c>
      <c r="V16" s="97" t="s">
        <v>36</v>
      </c>
      <c r="W16" s="98" t="s">
        <v>36</v>
      </c>
    </row>
    <row r="17" spans="1:23" ht="13" customHeight="1" x14ac:dyDescent="0.3">
      <c r="A17" s="40" t="s">
        <v>44</v>
      </c>
      <c r="B17" s="99" t="s">
        <v>1</v>
      </c>
      <c r="C17" s="99"/>
      <c r="D17" s="99"/>
      <c r="E17" s="99"/>
      <c r="F17" s="100"/>
      <c r="G17" s="101"/>
      <c r="H17" s="100"/>
      <c r="I17" s="101"/>
      <c r="J17" s="100"/>
      <c r="K17" s="101"/>
      <c r="L17" s="100"/>
      <c r="M17" s="101"/>
      <c r="N17" s="100"/>
      <c r="O17" s="101"/>
      <c r="P17" s="100"/>
      <c r="Q17" s="101"/>
      <c r="R17" s="44"/>
      <c r="S17" s="45"/>
      <c r="T17" s="44"/>
      <c r="U17" s="46"/>
      <c r="V17" s="100"/>
      <c r="W17" s="101"/>
    </row>
    <row r="18" spans="1:23" ht="13" customHeight="1" x14ac:dyDescent="0.3">
      <c r="A18" s="47" t="s">
        <v>45</v>
      </c>
      <c r="B18" s="93"/>
      <c r="C18" s="93"/>
      <c r="D18" s="93"/>
      <c r="E18" s="93">
        <f t="shared" ref="E18:E25" si="8">$B18      +$C18      +$D18</f>
        <v>0</v>
      </c>
      <c r="F18" s="94">
        <v>0</v>
      </c>
      <c r="G18" s="95">
        <v>0</v>
      </c>
      <c r="H18" s="94"/>
      <c r="I18" s="95"/>
      <c r="J18" s="94"/>
      <c r="K18" s="95"/>
      <c r="L18" s="94"/>
      <c r="M18" s="95"/>
      <c r="N18" s="94"/>
      <c r="O18" s="95"/>
      <c r="P18" s="94">
        <f t="shared" ref="P18:P25" si="9">$H18      +$J18      +$L18      +$N18</f>
        <v>0</v>
      </c>
      <c r="Q18" s="95">
        <f t="shared" ref="Q18:Q25" si="10">$I18      +$K18      +$M18      +$O18</f>
        <v>0</v>
      </c>
      <c r="R18" s="48">
        <f t="shared" ref="R18:R25" si="11">IF(($H18      =0),0,((($J18      -$H18      )/$H18      )*100))</f>
        <v>0</v>
      </c>
      <c r="S18" s="49">
        <f t="shared" ref="S18:S25" si="12">IF(($I18      =0),0,((($K18      -$I18      )/$I18      )*100))</f>
        <v>0</v>
      </c>
      <c r="T18" s="48">
        <f t="shared" ref="T18:T24" si="13">IF(($E18      =0),0,(($P18      /$E18      )*100))</f>
        <v>0</v>
      </c>
      <c r="U18" s="50">
        <f t="shared" ref="U18:U24" si="14">IF(($E18      =0),0,(($Q18      /$E18      )*100))</f>
        <v>0</v>
      </c>
      <c r="V18" s="94" t="s">
        <v>36</v>
      </c>
      <c r="W18" s="95" t="s">
        <v>36</v>
      </c>
    </row>
    <row r="19" spans="1:23" ht="13" customHeight="1" x14ac:dyDescent="0.3">
      <c r="A19" s="47" t="s">
        <v>46</v>
      </c>
      <c r="B19" s="93"/>
      <c r="C19" s="93"/>
      <c r="D19" s="93"/>
      <c r="E19" s="93">
        <f t="shared" si="8"/>
        <v>0</v>
      </c>
      <c r="F19" s="94" t="s">
        <v>36</v>
      </c>
      <c r="G19" s="95" t="s">
        <v>36</v>
      </c>
      <c r="H19" s="94"/>
      <c r="I19" s="95"/>
      <c r="J19" s="94"/>
      <c r="K19" s="95"/>
      <c r="L19" s="94"/>
      <c r="M19" s="95"/>
      <c r="N19" s="94"/>
      <c r="O19" s="95"/>
      <c r="P19" s="94">
        <f t="shared" si="9"/>
        <v>0</v>
      </c>
      <c r="Q19" s="95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4" t="s">
        <v>36</v>
      </c>
      <c r="W19" s="95" t="s">
        <v>36</v>
      </c>
    </row>
    <row r="20" spans="1:23" ht="13" customHeight="1" x14ac:dyDescent="0.3">
      <c r="A20" s="47" t="s">
        <v>47</v>
      </c>
      <c r="B20" s="93"/>
      <c r="C20" s="93"/>
      <c r="D20" s="93"/>
      <c r="E20" s="93">
        <f t="shared" si="8"/>
        <v>0</v>
      </c>
      <c r="F20" s="94">
        <v>0</v>
      </c>
      <c r="G20" s="95">
        <v>0</v>
      </c>
      <c r="H20" s="94"/>
      <c r="I20" s="95"/>
      <c r="J20" s="94"/>
      <c r="K20" s="95"/>
      <c r="L20" s="94"/>
      <c r="M20" s="95"/>
      <c r="N20" s="94"/>
      <c r="O20" s="95"/>
      <c r="P20" s="94">
        <f t="shared" si="9"/>
        <v>0</v>
      </c>
      <c r="Q20" s="95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4" t="s">
        <v>36</v>
      </c>
      <c r="W20" s="95" t="s">
        <v>36</v>
      </c>
    </row>
    <row r="21" spans="1:23" ht="13" customHeight="1" x14ac:dyDescent="0.3">
      <c r="A21" s="47" t="s">
        <v>48</v>
      </c>
      <c r="B21" s="93"/>
      <c r="C21" s="93"/>
      <c r="D21" s="93"/>
      <c r="E21" s="93">
        <f t="shared" si="8"/>
        <v>0</v>
      </c>
      <c r="F21" s="94">
        <v>0</v>
      </c>
      <c r="G21" s="95">
        <v>0</v>
      </c>
      <c r="H21" s="94"/>
      <c r="I21" s="95"/>
      <c r="J21" s="94"/>
      <c r="K21" s="95"/>
      <c r="L21" s="94"/>
      <c r="M21" s="95"/>
      <c r="N21" s="94"/>
      <c r="O21" s="95"/>
      <c r="P21" s="94">
        <f t="shared" si="9"/>
        <v>0</v>
      </c>
      <c r="Q21" s="95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4" t="s">
        <v>36</v>
      </c>
      <c r="W21" s="95" t="s">
        <v>36</v>
      </c>
    </row>
    <row r="22" spans="1:23" ht="13" customHeight="1" x14ac:dyDescent="0.3">
      <c r="A22" s="47" t="s">
        <v>49</v>
      </c>
      <c r="B22" s="93"/>
      <c r="C22" s="93"/>
      <c r="D22" s="93"/>
      <c r="E22" s="93">
        <f t="shared" si="8"/>
        <v>0</v>
      </c>
      <c r="F22" s="94">
        <v>0</v>
      </c>
      <c r="G22" s="95">
        <v>0</v>
      </c>
      <c r="H22" s="94"/>
      <c r="I22" s="95"/>
      <c r="J22" s="94"/>
      <c r="K22" s="95"/>
      <c r="L22" s="94"/>
      <c r="M22" s="95"/>
      <c r="N22" s="94"/>
      <c r="O22" s="95"/>
      <c r="P22" s="94">
        <f t="shared" si="9"/>
        <v>0</v>
      </c>
      <c r="Q22" s="95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4" t="s">
        <v>36</v>
      </c>
      <c r="W22" s="95" t="s">
        <v>36</v>
      </c>
    </row>
    <row r="23" spans="1:23" ht="13" customHeight="1" x14ac:dyDescent="0.3">
      <c r="A23" s="47" t="s">
        <v>50</v>
      </c>
      <c r="B23" s="93"/>
      <c r="C23" s="93"/>
      <c r="D23" s="93"/>
      <c r="E23" s="93">
        <f t="shared" si="8"/>
        <v>0</v>
      </c>
      <c r="F23" s="94" t="s">
        <v>36</v>
      </c>
      <c r="G23" s="95" t="s">
        <v>36</v>
      </c>
      <c r="H23" s="94"/>
      <c r="I23" s="95"/>
      <c r="J23" s="94"/>
      <c r="K23" s="95"/>
      <c r="L23" s="94"/>
      <c r="M23" s="95"/>
      <c r="N23" s="94"/>
      <c r="O23" s="95"/>
      <c r="P23" s="94">
        <f t="shared" si="9"/>
        <v>0</v>
      </c>
      <c r="Q23" s="95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4" t="s">
        <v>36</v>
      </c>
      <c r="W23" s="95" t="s">
        <v>36</v>
      </c>
    </row>
    <row r="24" spans="1:23" ht="13" customHeight="1" x14ac:dyDescent="0.3">
      <c r="A24" s="47" t="s">
        <v>51</v>
      </c>
      <c r="B24" s="93"/>
      <c r="C24" s="93"/>
      <c r="D24" s="93"/>
      <c r="E24" s="93">
        <f t="shared" si="8"/>
        <v>0</v>
      </c>
      <c r="F24" s="94" t="s">
        <v>36</v>
      </c>
      <c r="G24" s="95" t="s">
        <v>36</v>
      </c>
      <c r="H24" s="94"/>
      <c r="I24" s="95"/>
      <c r="J24" s="94"/>
      <c r="K24" s="95"/>
      <c r="L24" s="94"/>
      <c r="M24" s="95"/>
      <c r="N24" s="94"/>
      <c r="O24" s="95"/>
      <c r="P24" s="94">
        <f t="shared" si="9"/>
        <v>0</v>
      </c>
      <c r="Q24" s="95">
        <f t="shared" si="10"/>
        <v>0</v>
      </c>
      <c r="R24" s="48">
        <f t="shared" si="11"/>
        <v>0</v>
      </c>
      <c r="S24" s="49">
        <f t="shared" si="12"/>
        <v>0</v>
      </c>
      <c r="T24" s="48">
        <f t="shared" si="13"/>
        <v>0</v>
      </c>
      <c r="U24" s="50">
        <f t="shared" si="14"/>
        <v>0</v>
      </c>
      <c r="V24" s="94" t="s">
        <v>36</v>
      </c>
      <c r="W24" s="95" t="s">
        <v>36</v>
      </c>
    </row>
    <row r="25" spans="1:23" ht="13" customHeight="1" x14ac:dyDescent="0.3">
      <c r="A25" s="51" t="s">
        <v>43</v>
      </c>
      <c r="B25" s="96">
        <f>SUM(B18:B24)</f>
        <v>0</v>
      </c>
      <c r="C25" s="96">
        <f>SUM(C18:C24)</f>
        <v>0</v>
      </c>
      <c r="D25" s="96"/>
      <c r="E25" s="96">
        <f t="shared" si="8"/>
        <v>0</v>
      </c>
      <c r="F25" s="97">
        <f t="shared" ref="F25:O25" si="15">SUM(F18:F24)</f>
        <v>0</v>
      </c>
      <c r="G25" s="98">
        <f t="shared" si="15"/>
        <v>0</v>
      </c>
      <c r="H25" s="97">
        <f t="shared" si="15"/>
        <v>0</v>
      </c>
      <c r="I25" s="98">
        <f t="shared" si="15"/>
        <v>0</v>
      </c>
      <c r="J25" s="97">
        <f t="shared" si="15"/>
        <v>0</v>
      </c>
      <c r="K25" s="98">
        <f t="shared" si="15"/>
        <v>0</v>
      </c>
      <c r="L25" s="97">
        <f t="shared" si="15"/>
        <v>0</v>
      </c>
      <c r="M25" s="98">
        <f t="shared" si="15"/>
        <v>0</v>
      </c>
      <c r="N25" s="97">
        <f t="shared" si="15"/>
        <v>0</v>
      </c>
      <c r="O25" s="98">
        <f t="shared" si="15"/>
        <v>0</v>
      </c>
      <c r="P25" s="97">
        <f t="shared" si="9"/>
        <v>0</v>
      </c>
      <c r="Q25" s="98">
        <f t="shared" si="10"/>
        <v>0</v>
      </c>
      <c r="R25" s="52">
        <f t="shared" si="11"/>
        <v>0</v>
      </c>
      <c r="S25" s="53">
        <f t="shared" si="12"/>
        <v>0</v>
      </c>
      <c r="T25" s="52">
        <f>IF(($E25-$E20-$E24)   =0,0,($P25   /($E25-$E20-$E24)   )*100)</f>
        <v>0</v>
      </c>
      <c r="U25" s="54">
        <f>IF(($E25-$E20-$E24)   =0,0,($Q25   /($E25-$E20-$E24)   )*100)</f>
        <v>0</v>
      </c>
      <c r="V25" s="97" t="s">
        <v>36</v>
      </c>
      <c r="W25" s="98" t="s">
        <v>36</v>
      </c>
    </row>
    <row r="26" spans="1:23" ht="13" customHeight="1" x14ac:dyDescent="0.3">
      <c r="A26" s="40" t="s">
        <v>52</v>
      </c>
      <c r="B26" s="99" t="s">
        <v>1</v>
      </c>
      <c r="C26" s="99"/>
      <c r="D26" s="99"/>
      <c r="E26" s="99"/>
      <c r="F26" s="100"/>
      <c r="G26" s="101"/>
      <c r="H26" s="100"/>
      <c r="I26" s="101"/>
      <c r="J26" s="100"/>
      <c r="K26" s="101"/>
      <c r="L26" s="100"/>
      <c r="M26" s="101"/>
      <c r="N26" s="100"/>
      <c r="O26" s="101"/>
      <c r="P26" s="100"/>
      <c r="Q26" s="101"/>
      <c r="R26" s="44"/>
      <c r="S26" s="45"/>
      <c r="T26" s="44"/>
      <c r="U26" s="46"/>
      <c r="V26" s="100"/>
      <c r="W26" s="101"/>
    </row>
    <row r="27" spans="1:23" ht="13" customHeight="1" x14ac:dyDescent="0.3">
      <c r="A27" s="47" t="s">
        <v>53</v>
      </c>
      <c r="B27" s="93"/>
      <c r="C27" s="93"/>
      <c r="D27" s="93"/>
      <c r="E27" s="93">
        <f>$B27      +$C27      +$D27</f>
        <v>0</v>
      </c>
      <c r="F27" s="94" t="s">
        <v>36</v>
      </c>
      <c r="G27" s="95" t="s">
        <v>36</v>
      </c>
      <c r="H27" s="94"/>
      <c r="I27" s="95"/>
      <c r="J27" s="94"/>
      <c r="K27" s="95"/>
      <c r="L27" s="94"/>
      <c r="M27" s="95"/>
      <c r="N27" s="94"/>
      <c r="O27" s="95"/>
      <c r="P27" s="94">
        <f>$H27      +$J27      +$L27      +$N27</f>
        <v>0</v>
      </c>
      <c r="Q27" s="95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4" t="s">
        <v>36</v>
      </c>
      <c r="W27" s="95" t="s">
        <v>36</v>
      </c>
    </row>
    <row r="28" spans="1:23" ht="13" customHeight="1" x14ac:dyDescent="0.3">
      <c r="A28" s="47" t="s">
        <v>54</v>
      </c>
      <c r="B28" s="93"/>
      <c r="C28" s="93"/>
      <c r="D28" s="93"/>
      <c r="E28" s="93">
        <f>$B28      +$C28      +$D28</f>
        <v>0</v>
      </c>
      <c r="F28" s="94" t="s">
        <v>36</v>
      </c>
      <c r="G28" s="95" t="s">
        <v>36</v>
      </c>
      <c r="H28" s="94"/>
      <c r="I28" s="95"/>
      <c r="J28" s="94"/>
      <c r="K28" s="95"/>
      <c r="L28" s="94"/>
      <c r="M28" s="95"/>
      <c r="N28" s="94"/>
      <c r="O28" s="95"/>
      <c r="P28" s="94">
        <f>$H28      +$J28      +$L28      +$N28</f>
        <v>0</v>
      </c>
      <c r="Q28" s="95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4" t="s">
        <v>36</v>
      </c>
      <c r="W28" s="95" t="s">
        <v>36</v>
      </c>
    </row>
    <row r="29" spans="1:23" ht="13" customHeight="1" x14ac:dyDescent="0.3">
      <c r="A29" s="47" t="s">
        <v>55</v>
      </c>
      <c r="B29" s="93"/>
      <c r="C29" s="93"/>
      <c r="D29" s="93"/>
      <c r="E29" s="93">
        <f>$B29      +$C29      +$D29</f>
        <v>0</v>
      </c>
      <c r="F29" s="94">
        <v>0</v>
      </c>
      <c r="G29" s="95">
        <v>0</v>
      </c>
      <c r="H29" s="94"/>
      <c r="I29" s="95"/>
      <c r="J29" s="94"/>
      <c r="K29" s="95"/>
      <c r="L29" s="94"/>
      <c r="M29" s="95"/>
      <c r="N29" s="94"/>
      <c r="O29" s="95"/>
      <c r="P29" s="94">
        <f>$H29      +$J29      +$L29      +$N29</f>
        <v>0</v>
      </c>
      <c r="Q29" s="95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4" t="s">
        <v>36</v>
      </c>
      <c r="W29" s="95" t="s">
        <v>36</v>
      </c>
    </row>
    <row r="30" spans="1:23" ht="13" customHeight="1" x14ac:dyDescent="0.3">
      <c r="A30" s="47" t="s">
        <v>56</v>
      </c>
      <c r="B30" s="93"/>
      <c r="C30" s="93"/>
      <c r="D30" s="93"/>
      <c r="E30" s="93">
        <f>$B30      +$C30      +$D30</f>
        <v>0</v>
      </c>
      <c r="F30" s="94">
        <v>0</v>
      </c>
      <c r="G30" s="95">
        <v>0</v>
      </c>
      <c r="H30" s="94"/>
      <c r="I30" s="95"/>
      <c r="J30" s="94"/>
      <c r="K30" s="95"/>
      <c r="L30" s="94"/>
      <c r="M30" s="95"/>
      <c r="N30" s="94"/>
      <c r="O30" s="95"/>
      <c r="P30" s="94">
        <f>$H30      +$J30      +$L30      +$N30</f>
        <v>0</v>
      </c>
      <c r="Q30" s="95">
        <f>$I30      +$K30      +$M30      +$O30</f>
        <v>0</v>
      </c>
      <c r="R30" s="48">
        <f>IF(($H30      =0),0,((($J30      -$H30      )/$H30      )*100))</f>
        <v>0</v>
      </c>
      <c r="S30" s="49">
        <f>IF(($I30      =0),0,((($K30      -$I30      )/$I30      )*100))</f>
        <v>0</v>
      </c>
      <c r="T30" s="48">
        <f>IF(($E30      =0),0,(($P30      /$E30      )*100))</f>
        <v>0</v>
      </c>
      <c r="U30" s="50">
        <f>IF(($E30      =0),0,(($Q30      /$E30      )*100))</f>
        <v>0</v>
      </c>
      <c r="V30" s="94" t="s">
        <v>36</v>
      </c>
      <c r="W30" s="95" t="s">
        <v>36</v>
      </c>
    </row>
    <row r="31" spans="1:23" ht="13" customHeight="1" x14ac:dyDescent="0.3">
      <c r="A31" s="51" t="s">
        <v>43</v>
      </c>
      <c r="B31" s="96">
        <f>SUM(B27:B30)</f>
        <v>0</v>
      </c>
      <c r="C31" s="96">
        <f>SUM(C27:C30)</f>
        <v>0</v>
      </c>
      <c r="D31" s="96"/>
      <c r="E31" s="96">
        <f>$B31      +$C31      +$D31</f>
        <v>0</v>
      </c>
      <c r="F31" s="97">
        <f t="shared" ref="F31:O31" si="16">SUM(F27:F30)</f>
        <v>0</v>
      </c>
      <c r="G31" s="98">
        <f t="shared" si="16"/>
        <v>0</v>
      </c>
      <c r="H31" s="97">
        <f t="shared" si="16"/>
        <v>0</v>
      </c>
      <c r="I31" s="98">
        <f t="shared" si="16"/>
        <v>0</v>
      </c>
      <c r="J31" s="97">
        <f t="shared" si="16"/>
        <v>0</v>
      </c>
      <c r="K31" s="98">
        <f t="shared" si="16"/>
        <v>0</v>
      </c>
      <c r="L31" s="97">
        <f t="shared" si="16"/>
        <v>0</v>
      </c>
      <c r="M31" s="98">
        <f t="shared" si="16"/>
        <v>0</v>
      </c>
      <c r="N31" s="97">
        <f t="shared" si="16"/>
        <v>0</v>
      </c>
      <c r="O31" s="98">
        <f t="shared" si="16"/>
        <v>0</v>
      </c>
      <c r="P31" s="97">
        <f>$H31      +$J31      +$L31      +$N31</f>
        <v>0</v>
      </c>
      <c r="Q31" s="98">
        <f>$I31      +$K31      +$M31      +$O31</f>
        <v>0</v>
      </c>
      <c r="R31" s="52">
        <f>IF(($H31      =0),0,((($J31      -$H31      )/$H31      )*100))</f>
        <v>0</v>
      </c>
      <c r="S31" s="53">
        <f>IF(($I31      =0),0,((($K31      -$I31      )/$I31      )*100))</f>
        <v>0</v>
      </c>
      <c r="T31" s="52">
        <f>IF($E31   =0,0,($P31   /$E31   )*100)</f>
        <v>0</v>
      </c>
      <c r="U31" s="54">
        <f>IF($E31   =0,0,($Q31   /$E31   )*100)</f>
        <v>0</v>
      </c>
      <c r="V31" s="97" t="s">
        <v>36</v>
      </c>
      <c r="W31" s="98" t="s">
        <v>36</v>
      </c>
    </row>
    <row r="32" spans="1:23" ht="13" customHeight="1" x14ac:dyDescent="0.3">
      <c r="A32" s="40" t="s">
        <v>57</v>
      </c>
      <c r="B32" s="99" t="s">
        <v>1</v>
      </c>
      <c r="C32" s="99"/>
      <c r="D32" s="99"/>
      <c r="E32" s="99"/>
      <c r="F32" s="100"/>
      <c r="G32" s="101"/>
      <c r="H32" s="100"/>
      <c r="I32" s="101"/>
      <c r="J32" s="100"/>
      <c r="K32" s="101"/>
      <c r="L32" s="100"/>
      <c r="M32" s="101"/>
      <c r="N32" s="100"/>
      <c r="O32" s="101"/>
      <c r="P32" s="100"/>
      <c r="Q32" s="101"/>
      <c r="R32" s="44"/>
      <c r="S32" s="45"/>
      <c r="T32" s="44"/>
      <c r="U32" s="46"/>
      <c r="V32" s="100"/>
      <c r="W32" s="101"/>
    </row>
    <row r="33" spans="1:23" ht="13" customHeight="1" x14ac:dyDescent="0.3">
      <c r="A33" s="47" t="s">
        <v>58</v>
      </c>
      <c r="B33" s="93">
        <v>3193000</v>
      </c>
      <c r="C33" s="93"/>
      <c r="D33" s="93"/>
      <c r="E33" s="93">
        <f>$B33      +$C33      +$D33</f>
        <v>3193000</v>
      </c>
      <c r="F33" s="94">
        <v>3193000</v>
      </c>
      <c r="G33" s="95">
        <v>2235000</v>
      </c>
      <c r="H33" s="94">
        <v>798000</v>
      </c>
      <c r="I33" s="95">
        <v>11745</v>
      </c>
      <c r="J33" s="94"/>
      <c r="K33" s="95">
        <v>377093</v>
      </c>
      <c r="L33" s="94"/>
      <c r="M33" s="95"/>
      <c r="N33" s="94"/>
      <c r="O33" s="95"/>
      <c r="P33" s="94">
        <f>$H33      +$J33      +$L33      +$N33</f>
        <v>798000</v>
      </c>
      <c r="Q33" s="95">
        <f>$I33      +$K33      +$M33      +$O33</f>
        <v>388838</v>
      </c>
      <c r="R33" s="48">
        <f>IF(($H33      =0),0,((($J33      -$H33      )/$H33      )*100))</f>
        <v>-100</v>
      </c>
      <c r="S33" s="49">
        <f>IF(($I33      =0),0,((($K33      -$I33      )/$I33      )*100))</f>
        <v>3110.668369518944</v>
      </c>
      <c r="T33" s="48">
        <f>IF(($E33      =0),0,(($P33      /$E33      )*100))</f>
        <v>24.992170372690261</v>
      </c>
      <c r="U33" s="50">
        <f>IF(($E33      =0),0,(($Q33      /$E33      )*100))</f>
        <v>12.177826495458815</v>
      </c>
      <c r="V33" s="94" t="s">
        <v>36</v>
      </c>
      <c r="W33" s="95" t="s">
        <v>36</v>
      </c>
    </row>
    <row r="34" spans="1:23" ht="13" customHeight="1" x14ac:dyDescent="0.3">
      <c r="A34" s="51" t="s">
        <v>43</v>
      </c>
      <c r="B34" s="96">
        <f>B33</f>
        <v>3193000</v>
      </c>
      <c r="C34" s="96">
        <f>C33</f>
        <v>0</v>
      </c>
      <c r="D34" s="96"/>
      <c r="E34" s="96">
        <f>$B34      +$C34      +$D34</f>
        <v>3193000</v>
      </c>
      <c r="F34" s="97">
        <f t="shared" ref="F34:O34" si="17">F33</f>
        <v>3193000</v>
      </c>
      <c r="G34" s="98">
        <f t="shared" si="17"/>
        <v>2235000</v>
      </c>
      <c r="H34" s="97">
        <f t="shared" si="17"/>
        <v>798000</v>
      </c>
      <c r="I34" s="98">
        <f t="shared" si="17"/>
        <v>11745</v>
      </c>
      <c r="J34" s="97">
        <f t="shared" si="17"/>
        <v>0</v>
      </c>
      <c r="K34" s="98">
        <f t="shared" si="17"/>
        <v>377093</v>
      </c>
      <c r="L34" s="97">
        <f t="shared" si="17"/>
        <v>0</v>
      </c>
      <c r="M34" s="98">
        <f t="shared" si="17"/>
        <v>0</v>
      </c>
      <c r="N34" s="97">
        <f t="shared" si="17"/>
        <v>0</v>
      </c>
      <c r="O34" s="98">
        <f t="shared" si="17"/>
        <v>0</v>
      </c>
      <c r="P34" s="97">
        <f>$H34      +$J34      +$L34      +$N34</f>
        <v>798000</v>
      </c>
      <c r="Q34" s="98">
        <f>$I34      +$K34      +$M34      +$O34</f>
        <v>388838</v>
      </c>
      <c r="R34" s="52">
        <f>IF(($H34      =0),0,((($J34      -$H34      )/$H34      )*100))</f>
        <v>-100</v>
      </c>
      <c r="S34" s="53">
        <f>IF(($I34      =0),0,((($K34      -$I34      )/$I34      )*100))</f>
        <v>3110.668369518944</v>
      </c>
      <c r="T34" s="52">
        <f>IF($E34   =0,0,($P34   /$E34   )*100)</f>
        <v>24.992170372690261</v>
      </c>
      <c r="U34" s="54">
        <f>IF($E34   =0,0,($Q34   /$E34   )*100)</f>
        <v>12.177826495458815</v>
      </c>
      <c r="V34" s="97" t="s">
        <v>36</v>
      </c>
      <c r="W34" s="98" t="s">
        <v>36</v>
      </c>
    </row>
    <row r="35" spans="1:23" ht="13" customHeight="1" x14ac:dyDescent="0.3">
      <c r="A35" s="40" t="s">
        <v>59</v>
      </c>
      <c r="B35" s="99" t="s">
        <v>1</v>
      </c>
      <c r="C35" s="99"/>
      <c r="D35" s="99"/>
      <c r="E35" s="99"/>
      <c r="F35" s="100"/>
      <c r="G35" s="101"/>
      <c r="H35" s="100"/>
      <c r="I35" s="101"/>
      <c r="J35" s="100"/>
      <c r="K35" s="101"/>
      <c r="L35" s="100"/>
      <c r="M35" s="101"/>
      <c r="N35" s="100"/>
      <c r="O35" s="101"/>
      <c r="P35" s="100"/>
      <c r="Q35" s="101"/>
      <c r="R35" s="44"/>
      <c r="S35" s="45"/>
      <c r="T35" s="44"/>
      <c r="U35" s="46"/>
      <c r="V35" s="100"/>
      <c r="W35" s="101"/>
    </row>
    <row r="36" spans="1:23" ht="13" customHeight="1" x14ac:dyDescent="0.3">
      <c r="A36" s="47" t="s">
        <v>60</v>
      </c>
      <c r="B36" s="93">
        <v>26026000</v>
      </c>
      <c r="C36" s="93"/>
      <c r="D36" s="93"/>
      <c r="E36" s="93">
        <f t="shared" ref="E36:E41" si="18">$B36      +$C36      +$D36</f>
        <v>26026000</v>
      </c>
      <c r="F36" s="94">
        <v>26026000</v>
      </c>
      <c r="G36" s="95">
        <v>20026000</v>
      </c>
      <c r="H36" s="94">
        <v>9588000</v>
      </c>
      <c r="I36" s="95">
        <v>4273414</v>
      </c>
      <c r="J36" s="94">
        <v>2137000</v>
      </c>
      <c r="K36" s="95">
        <v>7321137</v>
      </c>
      <c r="L36" s="94"/>
      <c r="M36" s="95"/>
      <c r="N36" s="94"/>
      <c r="O36" s="95"/>
      <c r="P36" s="94">
        <f t="shared" ref="P36:P41" si="19">$H36      +$J36      +$L36      +$N36</f>
        <v>11725000</v>
      </c>
      <c r="Q36" s="95">
        <f t="shared" ref="Q36:Q41" si="20">$I36      +$K36      +$M36      +$O36</f>
        <v>11594551</v>
      </c>
      <c r="R36" s="48">
        <f t="shared" ref="R36:R41" si="21">IF(($H36      =0),0,((($J36      -$H36      )/$H36      )*100))</f>
        <v>-77.711722987067162</v>
      </c>
      <c r="S36" s="49">
        <f t="shared" ref="S36:S41" si="22">IF(($I36      =0),0,((($K36      -$I36      )/$I36      )*100))</f>
        <v>71.31822472617911</v>
      </c>
      <c r="T36" s="48">
        <f t="shared" ref="T36:T40" si="23">IF(($E36      =0),0,(($P36      /$E36      )*100))</f>
        <v>45.051102743410439</v>
      </c>
      <c r="U36" s="50">
        <f t="shared" ref="U36:U40" si="24">IF(($E36      =0),0,(($Q36      /$E36      )*100))</f>
        <v>44.549877046030893</v>
      </c>
      <c r="V36" s="94" t="s">
        <v>36</v>
      </c>
      <c r="W36" s="95" t="s">
        <v>36</v>
      </c>
    </row>
    <row r="37" spans="1:23" ht="13" customHeight="1" x14ac:dyDescent="0.3">
      <c r="A37" s="47" t="s">
        <v>61</v>
      </c>
      <c r="B37" s="93"/>
      <c r="C37" s="93"/>
      <c r="D37" s="93"/>
      <c r="E37" s="93">
        <f t="shared" si="18"/>
        <v>0</v>
      </c>
      <c r="F37" s="94">
        <v>0</v>
      </c>
      <c r="G37" s="95">
        <v>0</v>
      </c>
      <c r="H37" s="94"/>
      <c r="I37" s="95"/>
      <c r="J37" s="94"/>
      <c r="K37" s="95"/>
      <c r="L37" s="94"/>
      <c r="M37" s="95"/>
      <c r="N37" s="94"/>
      <c r="O37" s="95"/>
      <c r="P37" s="94">
        <f t="shared" si="19"/>
        <v>0</v>
      </c>
      <c r="Q37" s="95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4" t="s">
        <v>36</v>
      </c>
      <c r="W37" s="95" t="s">
        <v>36</v>
      </c>
    </row>
    <row r="38" spans="1:23" ht="13" customHeight="1" x14ac:dyDescent="0.3">
      <c r="A38" s="47" t="s">
        <v>62</v>
      </c>
      <c r="B38" s="93"/>
      <c r="C38" s="93"/>
      <c r="D38" s="93"/>
      <c r="E38" s="93">
        <f t="shared" si="18"/>
        <v>0</v>
      </c>
      <c r="F38" s="94" t="s">
        <v>36</v>
      </c>
      <c r="G38" s="95" t="s">
        <v>36</v>
      </c>
      <c r="H38" s="94"/>
      <c r="I38" s="95"/>
      <c r="J38" s="94"/>
      <c r="K38" s="95"/>
      <c r="L38" s="94"/>
      <c r="M38" s="95"/>
      <c r="N38" s="94"/>
      <c r="O38" s="95"/>
      <c r="P38" s="94">
        <f t="shared" si="19"/>
        <v>0</v>
      </c>
      <c r="Q38" s="95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4" t="s">
        <v>36</v>
      </c>
      <c r="W38" s="95" t="s">
        <v>36</v>
      </c>
    </row>
    <row r="39" spans="1:23" ht="13" customHeight="1" x14ac:dyDescent="0.3">
      <c r="A39" s="47" t="s">
        <v>63</v>
      </c>
      <c r="B39" s="93"/>
      <c r="C39" s="93"/>
      <c r="D39" s="93"/>
      <c r="E39" s="93">
        <f t="shared" si="18"/>
        <v>0</v>
      </c>
      <c r="F39" s="94">
        <v>0</v>
      </c>
      <c r="G39" s="95">
        <v>0</v>
      </c>
      <c r="H39" s="94"/>
      <c r="I39" s="95"/>
      <c r="J39" s="94"/>
      <c r="K39" s="95"/>
      <c r="L39" s="94"/>
      <c r="M39" s="95"/>
      <c r="N39" s="94"/>
      <c r="O39" s="95"/>
      <c r="P39" s="94">
        <f t="shared" si="19"/>
        <v>0</v>
      </c>
      <c r="Q39" s="95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4" t="s">
        <v>36</v>
      </c>
      <c r="W39" s="95" t="s">
        <v>36</v>
      </c>
    </row>
    <row r="40" spans="1:23" ht="13" customHeight="1" x14ac:dyDescent="0.3">
      <c r="A40" s="47" t="s">
        <v>64</v>
      </c>
      <c r="B40" s="93"/>
      <c r="C40" s="93"/>
      <c r="D40" s="93"/>
      <c r="E40" s="93">
        <f t="shared" si="18"/>
        <v>0</v>
      </c>
      <c r="F40" s="94" t="s">
        <v>36</v>
      </c>
      <c r="G40" s="95" t="s">
        <v>36</v>
      </c>
      <c r="H40" s="94"/>
      <c r="I40" s="95"/>
      <c r="J40" s="94"/>
      <c r="K40" s="95"/>
      <c r="L40" s="94"/>
      <c r="M40" s="95"/>
      <c r="N40" s="94"/>
      <c r="O40" s="95"/>
      <c r="P40" s="94">
        <f t="shared" si="19"/>
        <v>0</v>
      </c>
      <c r="Q40" s="95">
        <f t="shared" si="20"/>
        <v>0</v>
      </c>
      <c r="R40" s="48">
        <f t="shared" si="21"/>
        <v>0</v>
      </c>
      <c r="S40" s="49">
        <f t="shared" si="22"/>
        <v>0</v>
      </c>
      <c r="T40" s="48">
        <f t="shared" si="23"/>
        <v>0</v>
      </c>
      <c r="U40" s="50">
        <f t="shared" si="24"/>
        <v>0</v>
      </c>
      <c r="V40" s="94" t="s">
        <v>36</v>
      </c>
      <c r="W40" s="95" t="s">
        <v>36</v>
      </c>
    </row>
    <row r="41" spans="1:23" ht="13" customHeight="1" x14ac:dyDescent="0.3">
      <c r="A41" s="51" t="s">
        <v>43</v>
      </c>
      <c r="B41" s="96">
        <f>SUM(B36:B40)</f>
        <v>26026000</v>
      </c>
      <c r="C41" s="96">
        <f>SUM(C36:C40)</f>
        <v>0</v>
      </c>
      <c r="D41" s="96"/>
      <c r="E41" s="96">
        <f t="shared" si="18"/>
        <v>26026000</v>
      </c>
      <c r="F41" s="97">
        <f t="shared" ref="F41:O41" si="25">SUM(F36:F40)</f>
        <v>26026000</v>
      </c>
      <c r="G41" s="98">
        <f t="shared" si="25"/>
        <v>20026000</v>
      </c>
      <c r="H41" s="97">
        <f t="shared" si="25"/>
        <v>9588000</v>
      </c>
      <c r="I41" s="98">
        <f t="shared" si="25"/>
        <v>4273414</v>
      </c>
      <c r="J41" s="97">
        <f t="shared" si="25"/>
        <v>2137000</v>
      </c>
      <c r="K41" s="98">
        <f t="shared" si="25"/>
        <v>7321137</v>
      </c>
      <c r="L41" s="97">
        <f t="shared" si="25"/>
        <v>0</v>
      </c>
      <c r="M41" s="98">
        <f t="shared" si="25"/>
        <v>0</v>
      </c>
      <c r="N41" s="97">
        <f t="shared" si="25"/>
        <v>0</v>
      </c>
      <c r="O41" s="98">
        <f t="shared" si="25"/>
        <v>0</v>
      </c>
      <c r="P41" s="97">
        <f t="shared" si="19"/>
        <v>11725000</v>
      </c>
      <c r="Q41" s="98">
        <f t="shared" si="20"/>
        <v>11594551</v>
      </c>
      <c r="R41" s="52">
        <f t="shared" si="21"/>
        <v>-77.711722987067162</v>
      </c>
      <c r="S41" s="53">
        <f t="shared" si="22"/>
        <v>71.31822472617911</v>
      </c>
      <c r="T41" s="52">
        <f>IF((+$E36+$E39) =0,0,(P41   /(+$E36+$E39) )*100)</f>
        <v>45.051102743410439</v>
      </c>
      <c r="U41" s="54">
        <f>IF((+$E36+$E39) =0,0,(Q41   /(+$E36+$E39) )*100)</f>
        <v>44.549877046030893</v>
      </c>
      <c r="V41" s="97" t="s">
        <v>36</v>
      </c>
      <c r="W41" s="98" t="s">
        <v>36</v>
      </c>
    </row>
    <row r="42" spans="1:23" ht="13" customHeight="1" x14ac:dyDescent="0.3">
      <c r="A42" s="40" t="s">
        <v>65</v>
      </c>
      <c r="B42" s="99" t="s">
        <v>1</v>
      </c>
      <c r="C42" s="99"/>
      <c r="D42" s="99"/>
      <c r="E42" s="99"/>
      <c r="F42" s="100"/>
      <c r="G42" s="101"/>
      <c r="H42" s="100"/>
      <c r="I42" s="101"/>
      <c r="J42" s="100"/>
      <c r="K42" s="101"/>
      <c r="L42" s="100"/>
      <c r="M42" s="101"/>
      <c r="N42" s="100"/>
      <c r="O42" s="101"/>
      <c r="P42" s="100"/>
      <c r="Q42" s="101"/>
      <c r="R42" s="44"/>
      <c r="S42" s="45"/>
      <c r="T42" s="44"/>
      <c r="U42" s="46"/>
      <c r="V42" s="100"/>
      <c r="W42" s="101"/>
    </row>
    <row r="43" spans="1:23" ht="13" customHeight="1" x14ac:dyDescent="0.3">
      <c r="A43" s="47" t="s">
        <v>66</v>
      </c>
      <c r="B43" s="93"/>
      <c r="C43" s="93"/>
      <c r="D43" s="93"/>
      <c r="E43" s="93">
        <f t="shared" ref="E43:E54" si="26">$B43      +$C43      +$D43</f>
        <v>0</v>
      </c>
      <c r="F43" s="94" t="s">
        <v>36</v>
      </c>
      <c r="G43" s="95" t="s">
        <v>36</v>
      </c>
      <c r="H43" s="94"/>
      <c r="I43" s="95"/>
      <c r="J43" s="94"/>
      <c r="K43" s="95"/>
      <c r="L43" s="94"/>
      <c r="M43" s="95"/>
      <c r="N43" s="94"/>
      <c r="O43" s="95"/>
      <c r="P43" s="94">
        <f t="shared" ref="P43:P54" si="27">$H43      +$J43      +$L43      +$N43</f>
        <v>0</v>
      </c>
      <c r="Q43" s="95">
        <f t="shared" ref="Q43:Q54" si="28">$I43      +$K43      +$M43      +$O43</f>
        <v>0</v>
      </c>
      <c r="R43" s="48">
        <f t="shared" ref="R43:R54" si="29">IF(($H43      =0),0,((($J43      -$H43      )/$H43      )*100))</f>
        <v>0</v>
      </c>
      <c r="S43" s="49">
        <f t="shared" ref="S43:S54" si="30">IF(($I43      =0),0,((($K43      -$I43      )/$I43      )*100))</f>
        <v>0</v>
      </c>
      <c r="T43" s="48">
        <f t="shared" ref="T43:T53" si="31">IF(($E43      =0),0,(($P43      /$E43      )*100))</f>
        <v>0</v>
      </c>
      <c r="U43" s="50">
        <f t="shared" ref="U43:U53" si="32">IF(($E43      =0),0,(($Q43      /$E43      )*100))</f>
        <v>0</v>
      </c>
      <c r="V43" s="94" t="s">
        <v>36</v>
      </c>
      <c r="W43" s="95" t="s">
        <v>36</v>
      </c>
    </row>
    <row r="44" spans="1:23" ht="13" customHeight="1" x14ac:dyDescent="0.3">
      <c r="A44" s="47" t="s">
        <v>67</v>
      </c>
      <c r="B44" s="93"/>
      <c r="C44" s="93"/>
      <c r="D44" s="93"/>
      <c r="E44" s="93">
        <f t="shared" si="26"/>
        <v>0</v>
      </c>
      <c r="F44" s="94">
        <v>0</v>
      </c>
      <c r="G44" s="95">
        <v>0</v>
      </c>
      <c r="H44" s="94"/>
      <c r="I44" s="95"/>
      <c r="J44" s="94"/>
      <c r="K44" s="95"/>
      <c r="L44" s="94"/>
      <c r="M44" s="95"/>
      <c r="N44" s="94"/>
      <c r="O44" s="95"/>
      <c r="P44" s="94">
        <f t="shared" si="27"/>
        <v>0</v>
      </c>
      <c r="Q44" s="95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4" t="s">
        <v>36</v>
      </c>
      <c r="W44" s="95" t="s">
        <v>36</v>
      </c>
    </row>
    <row r="45" spans="1:23" ht="13" customHeight="1" x14ac:dyDescent="0.3">
      <c r="A45" s="47" t="s">
        <v>68</v>
      </c>
      <c r="B45" s="93"/>
      <c r="C45" s="93"/>
      <c r="D45" s="93"/>
      <c r="E45" s="93">
        <f t="shared" si="26"/>
        <v>0</v>
      </c>
      <c r="F45" s="94">
        <v>0</v>
      </c>
      <c r="G45" s="95">
        <v>0</v>
      </c>
      <c r="H45" s="94"/>
      <c r="I45" s="95"/>
      <c r="J45" s="94"/>
      <c r="K45" s="95"/>
      <c r="L45" s="94"/>
      <c r="M45" s="95"/>
      <c r="N45" s="94"/>
      <c r="O45" s="95"/>
      <c r="P45" s="94">
        <f t="shared" si="27"/>
        <v>0</v>
      </c>
      <c r="Q45" s="95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4" t="s">
        <v>36</v>
      </c>
      <c r="W45" s="95" t="s">
        <v>36</v>
      </c>
    </row>
    <row r="46" spans="1:23" ht="13" customHeight="1" x14ac:dyDescent="0.3">
      <c r="A46" s="47" t="s">
        <v>69</v>
      </c>
      <c r="B46" s="93"/>
      <c r="C46" s="93"/>
      <c r="D46" s="93"/>
      <c r="E46" s="93">
        <f t="shared" si="26"/>
        <v>0</v>
      </c>
      <c r="F46" s="94" t="s">
        <v>36</v>
      </c>
      <c r="G46" s="95" t="s">
        <v>36</v>
      </c>
      <c r="H46" s="94"/>
      <c r="I46" s="95"/>
      <c r="J46" s="94"/>
      <c r="K46" s="95"/>
      <c r="L46" s="94"/>
      <c r="M46" s="95"/>
      <c r="N46" s="94"/>
      <c r="O46" s="95"/>
      <c r="P46" s="94">
        <f t="shared" si="27"/>
        <v>0</v>
      </c>
      <c r="Q46" s="95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4" t="s">
        <v>36</v>
      </c>
      <c r="W46" s="95" t="s">
        <v>36</v>
      </c>
    </row>
    <row r="47" spans="1:23" ht="13" customHeight="1" x14ac:dyDescent="0.3">
      <c r="A47" s="47" t="s">
        <v>70</v>
      </c>
      <c r="B47" s="93"/>
      <c r="C47" s="93"/>
      <c r="D47" s="93"/>
      <c r="E47" s="93">
        <f t="shared" si="26"/>
        <v>0</v>
      </c>
      <c r="F47" s="94" t="s">
        <v>36</v>
      </c>
      <c r="G47" s="95" t="s">
        <v>36</v>
      </c>
      <c r="H47" s="94"/>
      <c r="I47" s="95"/>
      <c r="J47" s="94"/>
      <c r="K47" s="95"/>
      <c r="L47" s="94"/>
      <c r="M47" s="95"/>
      <c r="N47" s="94"/>
      <c r="O47" s="95"/>
      <c r="P47" s="94">
        <f t="shared" si="27"/>
        <v>0</v>
      </c>
      <c r="Q47" s="95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4" t="s">
        <v>36</v>
      </c>
      <c r="W47" s="95" t="s">
        <v>36</v>
      </c>
    </row>
    <row r="48" spans="1:23" ht="13" hidden="1" customHeight="1" x14ac:dyDescent="0.3">
      <c r="A48" s="47" t="s">
        <v>71</v>
      </c>
      <c r="B48" s="93"/>
      <c r="C48" s="93"/>
      <c r="D48" s="93"/>
      <c r="E48" s="93">
        <f t="shared" si="26"/>
        <v>0</v>
      </c>
      <c r="F48" s="94" t="s">
        <v>36</v>
      </c>
      <c r="G48" s="95" t="s">
        <v>36</v>
      </c>
      <c r="H48" s="94"/>
      <c r="I48" s="95"/>
      <c r="J48" s="94"/>
      <c r="K48" s="95"/>
      <c r="L48" s="94"/>
      <c r="M48" s="95"/>
      <c r="N48" s="94"/>
      <c r="O48" s="95"/>
      <c r="P48" s="94">
        <f t="shared" si="27"/>
        <v>0</v>
      </c>
      <c r="Q48" s="95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4" t="s">
        <v>36</v>
      </c>
      <c r="W48" s="95" t="s">
        <v>36</v>
      </c>
    </row>
    <row r="49" spans="1:23" ht="13" customHeight="1" x14ac:dyDescent="0.3">
      <c r="A49" s="47" t="s">
        <v>72</v>
      </c>
      <c r="B49" s="93"/>
      <c r="C49" s="93"/>
      <c r="D49" s="93"/>
      <c r="E49" s="93">
        <f t="shared" si="26"/>
        <v>0</v>
      </c>
      <c r="F49" s="94" t="s">
        <v>36</v>
      </c>
      <c r="G49" s="95" t="s">
        <v>36</v>
      </c>
      <c r="H49" s="94"/>
      <c r="I49" s="95"/>
      <c r="J49" s="94"/>
      <c r="K49" s="95"/>
      <c r="L49" s="94"/>
      <c r="M49" s="95"/>
      <c r="N49" s="94"/>
      <c r="O49" s="95"/>
      <c r="P49" s="94">
        <f t="shared" si="27"/>
        <v>0</v>
      </c>
      <c r="Q49" s="95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4" t="s">
        <v>36</v>
      </c>
      <c r="W49" s="95" t="s">
        <v>36</v>
      </c>
    </row>
    <row r="50" spans="1:23" ht="13" customHeight="1" x14ac:dyDescent="0.3">
      <c r="A50" s="47" t="s">
        <v>73</v>
      </c>
      <c r="B50" s="93"/>
      <c r="C50" s="93"/>
      <c r="D50" s="93"/>
      <c r="E50" s="93">
        <f t="shared" si="26"/>
        <v>0</v>
      </c>
      <c r="F50" s="94" t="s">
        <v>36</v>
      </c>
      <c r="G50" s="95" t="s">
        <v>36</v>
      </c>
      <c r="H50" s="94"/>
      <c r="I50" s="95"/>
      <c r="J50" s="94"/>
      <c r="K50" s="95"/>
      <c r="L50" s="94"/>
      <c r="M50" s="95"/>
      <c r="N50" s="94"/>
      <c r="O50" s="95"/>
      <c r="P50" s="94">
        <f t="shared" si="27"/>
        <v>0</v>
      </c>
      <c r="Q50" s="95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4" t="s">
        <v>36</v>
      </c>
      <c r="W50" s="95" t="s">
        <v>36</v>
      </c>
    </row>
    <row r="51" spans="1:23" ht="13" customHeight="1" x14ac:dyDescent="0.3">
      <c r="A51" s="47" t="s">
        <v>74</v>
      </c>
      <c r="B51" s="93"/>
      <c r="C51" s="93"/>
      <c r="D51" s="93"/>
      <c r="E51" s="93">
        <f t="shared" si="26"/>
        <v>0</v>
      </c>
      <c r="F51" s="94" t="s">
        <v>36</v>
      </c>
      <c r="G51" s="95" t="s">
        <v>36</v>
      </c>
      <c r="H51" s="94"/>
      <c r="I51" s="95"/>
      <c r="J51" s="94"/>
      <c r="K51" s="95"/>
      <c r="L51" s="94"/>
      <c r="M51" s="95"/>
      <c r="N51" s="94"/>
      <c r="O51" s="95"/>
      <c r="P51" s="94">
        <f t="shared" si="27"/>
        <v>0</v>
      </c>
      <c r="Q51" s="95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4" t="s">
        <v>36</v>
      </c>
      <c r="W51" s="95" t="s">
        <v>36</v>
      </c>
    </row>
    <row r="52" spans="1:23" ht="13" customHeight="1" x14ac:dyDescent="0.3">
      <c r="A52" s="47" t="s">
        <v>75</v>
      </c>
      <c r="B52" s="93">
        <v>25000000</v>
      </c>
      <c r="C52" s="93"/>
      <c r="D52" s="93"/>
      <c r="E52" s="93">
        <f t="shared" si="26"/>
        <v>25000000</v>
      </c>
      <c r="F52" s="94">
        <v>25000000</v>
      </c>
      <c r="G52" s="95">
        <v>22500000</v>
      </c>
      <c r="H52" s="94">
        <v>9690000</v>
      </c>
      <c r="I52" s="95">
        <v>1649359</v>
      </c>
      <c r="J52" s="94">
        <v>5701000</v>
      </c>
      <c r="K52" s="95">
        <v>2795878</v>
      </c>
      <c r="L52" s="94"/>
      <c r="M52" s="95"/>
      <c r="N52" s="94"/>
      <c r="O52" s="95"/>
      <c r="P52" s="94">
        <f t="shared" si="27"/>
        <v>15391000</v>
      </c>
      <c r="Q52" s="95">
        <f t="shared" si="28"/>
        <v>4445237</v>
      </c>
      <c r="R52" s="48">
        <f t="shared" si="29"/>
        <v>-41.166150670794636</v>
      </c>
      <c r="S52" s="49">
        <f t="shared" si="30"/>
        <v>69.513004749117684</v>
      </c>
      <c r="T52" s="48">
        <f t="shared" si="31"/>
        <v>61.563999999999993</v>
      </c>
      <c r="U52" s="50">
        <f t="shared" si="32"/>
        <v>17.780947999999999</v>
      </c>
      <c r="V52" s="94" t="s">
        <v>36</v>
      </c>
      <c r="W52" s="95" t="s">
        <v>36</v>
      </c>
    </row>
    <row r="53" spans="1:23" ht="13" customHeight="1" x14ac:dyDescent="0.3">
      <c r="A53" s="47" t="s">
        <v>76</v>
      </c>
      <c r="B53" s="93"/>
      <c r="C53" s="93"/>
      <c r="D53" s="93"/>
      <c r="E53" s="93">
        <f t="shared" si="26"/>
        <v>0</v>
      </c>
      <c r="F53" s="94">
        <v>0</v>
      </c>
      <c r="G53" s="95">
        <v>0</v>
      </c>
      <c r="H53" s="94"/>
      <c r="I53" s="95"/>
      <c r="J53" s="94"/>
      <c r="K53" s="95"/>
      <c r="L53" s="94"/>
      <c r="M53" s="95"/>
      <c r="N53" s="94"/>
      <c r="O53" s="95"/>
      <c r="P53" s="94">
        <f t="shared" si="27"/>
        <v>0</v>
      </c>
      <c r="Q53" s="95">
        <f t="shared" si="28"/>
        <v>0</v>
      </c>
      <c r="R53" s="48">
        <f t="shared" si="29"/>
        <v>0</v>
      </c>
      <c r="S53" s="49">
        <f t="shared" si="30"/>
        <v>0</v>
      </c>
      <c r="T53" s="48">
        <f t="shared" si="31"/>
        <v>0</v>
      </c>
      <c r="U53" s="50">
        <f t="shared" si="32"/>
        <v>0</v>
      </c>
      <c r="V53" s="94" t="s">
        <v>36</v>
      </c>
      <c r="W53" s="95" t="s">
        <v>36</v>
      </c>
    </row>
    <row r="54" spans="1:23" ht="13" customHeight="1" x14ac:dyDescent="0.3">
      <c r="A54" s="51" t="s">
        <v>43</v>
      </c>
      <c r="B54" s="96">
        <f>SUM(B43:B53)</f>
        <v>25000000</v>
      </c>
      <c r="C54" s="96">
        <f>SUM(C43:C53)</f>
        <v>0</v>
      </c>
      <c r="D54" s="96"/>
      <c r="E54" s="96">
        <f t="shared" si="26"/>
        <v>25000000</v>
      </c>
      <c r="F54" s="97">
        <f t="shared" ref="F54:O54" si="33">SUM(F43:F53)</f>
        <v>25000000</v>
      </c>
      <c r="G54" s="98">
        <f t="shared" si="33"/>
        <v>22500000</v>
      </c>
      <c r="H54" s="97">
        <f t="shared" si="33"/>
        <v>9690000</v>
      </c>
      <c r="I54" s="98">
        <f t="shared" si="33"/>
        <v>1649359</v>
      </c>
      <c r="J54" s="97">
        <f t="shared" si="33"/>
        <v>5701000</v>
      </c>
      <c r="K54" s="98">
        <f t="shared" si="33"/>
        <v>2795878</v>
      </c>
      <c r="L54" s="97">
        <f t="shared" si="33"/>
        <v>0</v>
      </c>
      <c r="M54" s="98">
        <f t="shared" si="33"/>
        <v>0</v>
      </c>
      <c r="N54" s="97">
        <f t="shared" si="33"/>
        <v>0</v>
      </c>
      <c r="O54" s="98">
        <f t="shared" si="33"/>
        <v>0</v>
      </c>
      <c r="P54" s="97">
        <f t="shared" si="27"/>
        <v>15391000</v>
      </c>
      <c r="Q54" s="98">
        <f t="shared" si="28"/>
        <v>4445237</v>
      </c>
      <c r="R54" s="52">
        <f t="shared" si="29"/>
        <v>-41.166150670794636</v>
      </c>
      <c r="S54" s="53">
        <f t="shared" si="30"/>
        <v>69.513004749117684</v>
      </c>
      <c r="T54" s="52">
        <f>IF((+$E44+$E46+$E48+$E49+$E52) =0,0,(P54   /(+$E44+$E46+$E48+$E49+$E52) )*100)</f>
        <v>61.563999999999993</v>
      </c>
      <c r="U54" s="54">
        <f>IF((+$E44+$E46+$E48+$E49+$E52) =0,0,(Q54   /(+$E44+$E46+$E48+$E49+$E52) )*100)</f>
        <v>17.780947999999999</v>
      </c>
      <c r="V54" s="97" t="s">
        <v>36</v>
      </c>
      <c r="W54" s="98" t="s">
        <v>36</v>
      </c>
    </row>
    <row r="55" spans="1:23" ht="13" customHeight="1" x14ac:dyDescent="0.3">
      <c r="A55" s="40" t="s">
        <v>77</v>
      </c>
      <c r="B55" s="99" t="s">
        <v>1</v>
      </c>
      <c r="C55" s="99"/>
      <c r="D55" s="99"/>
      <c r="E55" s="99"/>
      <c r="F55" s="100"/>
      <c r="G55" s="101"/>
      <c r="H55" s="100"/>
      <c r="I55" s="101"/>
      <c r="J55" s="100"/>
      <c r="K55" s="101"/>
      <c r="L55" s="100"/>
      <c r="M55" s="101"/>
      <c r="N55" s="100"/>
      <c r="O55" s="101"/>
      <c r="P55" s="100"/>
      <c r="Q55" s="101"/>
      <c r="R55" s="44"/>
      <c r="S55" s="45"/>
      <c r="T55" s="44"/>
      <c r="U55" s="46"/>
      <c r="V55" s="100"/>
      <c r="W55" s="101"/>
    </row>
    <row r="56" spans="1:23" ht="13" customHeight="1" x14ac:dyDescent="0.3">
      <c r="A56" s="55" t="s">
        <v>78</v>
      </c>
      <c r="B56" s="93"/>
      <c r="C56" s="93"/>
      <c r="D56" s="93"/>
      <c r="E56" s="93">
        <f>$B56      +$C56      +$D56</f>
        <v>0</v>
      </c>
      <c r="F56" s="94" t="s">
        <v>36</v>
      </c>
      <c r="G56" s="95" t="s">
        <v>36</v>
      </c>
      <c r="H56" s="94"/>
      <c r="I56" s="95"/>
      <c r="J56" s="94"/>
      <c r="K56" s="95"/>
      <c r="L56" s="94"/>
      <c r="M56" s="95"/>
      <c r="N56" s="94"/>
      <c r="O56" s="95"/>
      <c r="P56" s="94">
        <f>$H56      +$J56      +$L56      +$N56</f>
        <v>0</v>
      </c>
      <c r="Q56" s="95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4" t="s">
        <v>36</v>
      </c>
      <c r="W56" s="95" t="s">
        <v>36</v>
      </c>
    </row>
    <row r="57" spans="1:23" ht="13" customHeight="1" x14ac:dyDescent="0.3">
      <c r="A57" s="55" t="s">
        <v>79</v>
      </c>
      <c r="B57" s="93"/>
      <c r="C57" s="93"/>
      <c r="D57" s="93"/>
      <c r="E57" s="93">
        <f>$B57      +$C57      +$D57</f>
        <v>0</v>
      </c>
      <c r="F57" s="94" t="s">
        <v>36</v>
      </c>
      <c r="G57" s="95" t="s">
        <v>36</v>
      </c>
      <c r="H57" s="94"/>
      <c r="I57" s="95"/>
      <c r="J57" s="94"/>
      <c r="K57" s="95"/>
      <c r="L57" s="94"/>
      <c r="M57" s="95"/>
      <c r="N57" s="94"/>
      <c r="O57" s="95"/>
      <c r="P57" s="94">
        <f>$H57      +$J57      +$L57      +$N57</f>
        <v>0</v>
      </c>
      <c r="Q57" s="95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4" t="s">
        <v>36</v>
      </c>
      <c r="W57" s="95" t="s">
        <v>36</v>
      </c>
    </row>
    <row r="58" spans="1:23" ht="13" hidden="1" customHeight="1" x14ac:dyDescent="0.3">
      <c r="A58" s="55" t="s">
        <v>80</v>
      </c>
      <c r="B58" s="93"/>
      <c r="C58" s="93"/>
      <c r="D58" s="93"/>
      <c r="E58" s="93">
        <f>$B58      +$C58      +$D58</f>
        <v>0</v>
      </c>
      <c r="F58" s="94" t="s">
        <v>36</v>
      </c>
      <c r="G58" s="95" t="s">
        <v>36</v>
      </c>
      <c r="H58" s="94"/>
      <c r="I58" s="95"/>
      <c r="J58" s="94"/>
      <c r="K58" s="95"/>
      <c r="L58" s="94"/>
      <c r="M58" s="95"/>
      <c r="N58" s="94"/>
      <c r="O58" s="95"/>
      <c r="P58" s="94">
        <f>$H58      +$J58      +$L58      +$N58</f>
        <v>0</v>
      </c>
      <c r="Q58" s="95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4" t="s">
        <v>36</v>
      </c>
      <c r="W58" s="95" t="s">
        <v>36</v>
      </c>
    </row>
    <row r="59" spans="1:23" ht="13" hidden="1" customHeight="1" x14ac:dyDescent="0.3">
      <c r="A59" s="47" t="s">
        <v>81</v>
      </c>
      <c r="B59" s="93"/>
      <c r="C59" s="93"/>
      <c r="D59" s="93"/>
      <c r="E59" s="93">
        <f>$B59      +$C59      +$D59</f>
        <v>0</v>
      </c>
      <c r="F59" s="94" t="s">
        <v>36</v>
      </c>
      <c r="G59" s="95" t="s">
        <v>36</v>
      </c>
      <c r="H59" s="94"/>
      <c r="I59" s="95"/>
      <c r="J59" s="94"/>
      <c r="K59" s="95"/>
      <c r="L59" s="94"/>
      <c r="M59" s="95"/>
      <c r="N59" s="94"/>
      <c r="O59" s="95"/>
      <c r="P59" s="94">
        <f>$H59      +$J59      +$L59      +$N59</f>
        <v>0</v>
      </c>
      <c r="Q59" s="95">
        <f>$I59      +$K59      +$M59      +$O59</f>
        <v>0</v>
      </c>
      <c r="R59" s="48">
        <f>IF(($H59      =0),0,((($J59      -$H59      )/$H59      )*100))</f>
        <v>0</v>
      </c>
      <c r="S59" s="49">
        <f>IF(($I59      =0),0,((($K59      -$I59      )/$I59      )*100))</f>
        <v>0</v>
      </c>
      <c r="T59" s="48">
        <f>IF(($E59      =0),0,(($P59      /$E59      )*100))</f>
        <v>0</v>
      </c>
      <c r="U59" s="50">
        <f>IF(($E59      =0),0,(($Q59      /$E59      )*100))</f>
        <v>0</v>
      </c>
      <c r="V59" s="94" t="s">
        <v>36</v>
      </c>
      <c r="W59" s="95" t="s">
        <v>36</v>
      </c>
    </row>
    <row r="60" spans="1:23" ht="13" customHeight="1" x14ac:dyDescent="0.3">
      <c r="A60" s="56" t="s">
        <v>43</v>
      </c>
      <c r="B60" s="102">
        <f>SUM(B56:B59)</f>
        <v>0</v>
      </c>
      <c r="C60" s="102">
        <f>SUM(C56:C59)</f>
        <v>0</v>
      </c>
      <c r="D60" s="102"/>
      <c r="E60" s="102">
        <f>$B60      +$C60      +$D60</f>
        <v>0</v>
      </c>
      <c r="F60" s="103" t="s">
        <v>36</v>
      </c>
      <c r="G60" s="104" t="s">
        <v>36</v>
      </c>
      <c r="H60" s="103">
        <f t="shared" ref="H60:O60" si="34">SUM(H56:H59)</f>
        <v>0</v>
      </c>
      <c r="I60" s="104">
        <f t="shared" si="34"/>
        <v>0</v>
      </c>
      <c r="J60" s="103">
        <f t="shared" si="34"/>
        <v>0</v>
      </c>
      <c r="K60" s="104">
        <f t="shared" si="34"/>
        <v>0</v>
      </c>
      <c r="L60" s="103">
        <f t="shared" si="34"/>
        <v>0</v>
      </c>
      <c r="M60" s="104">
        <f t="shared" si="34"/>
        <v>0</v>
      </c>
      <c r="N60" s="103">
        <f t="shared" si="34"/>
        <v>0</v>
      </c>
      <c r="O60" s="104">
        <f t="shared" si="34"/>
        <v>0</v>
      </c>
      <c r="P60" s="103">
        <f>$H60      +$J60      +$L60      +$N60</f>
        <v>0</v>
      </c>
      <c r="Q60" s="104">
        <f>$I60      +$K60      +$M60      +$O60</f>
        <v>0</v>
      </c>
      <c r="R60" s="57">
        <f>IF(($H60      =0),0,((($J60      -$H60      )/$H60      )*100))</f>
        <v>0</v>
      </c>
      <c r="S60" s="58">
        <f>IF(($I60      =0),0,((($K60      -$I60      )/$I60      )*100))</f>
        <v>0</v>
      </c>
      <c r="T60" s="57">
        <f>IF($E60   =0,0,($P60   /$E60   )*100)</f>
        <v>0</v>
      </c>
      <c r="U60" s="59">
        <f>IF($E60   =0,0,($Q60   /$E60   )*100)</f>
        <v>0</v>
      </c>
      <c r="V60" s="103" t="s">
        <v>36</v>
      </c>
      <c r="W60" s="104" t="s">
        <v>36</v>
      </c>
    </row>
    <row r="61" spans="1:23" ht="13" customHeight="1" x14ac:dyDescent="0.3">
      <c r="A61" s="40" t="s">
        <v>82</v>
      </c>
      <c r="B61" s="99" t="s">
        <v>1</v>
      </c>
      <c r="C61" s="99"/>
      <c r="D61" s="99"/>
      <c r="E61" s="99"/>
      <c r="F61" s="100"/>
      <c r="G61" s="101"/>
      <c r="H61" s="100"/>
      <c r="I61" s="101"/>
      <c r="J61" s="100"/>
      <c r="K61" s="101"/>
      <c r="L61" s="100"/>
      <c r="M61" s="101"/>
      <c r="N61" s="100"/>
      <c r="O61" s="101"/>
      <c r="P61" s="100"/>
      <c r="Q61" s="101"/>
      <c r="R61" s="44"/>
      <c r="S61" s="45"/>
      <c r="T61" s="44"/>
      <c r="U61" s="46"/>
      <c r="V61" s="100"/>
      <c r="W61" s="101"/>
    </row>
    <row r="62" spans="1:23" ht="13" customHeight="1" x14ac:dyDescent="0.3">
      <c r="A62" s="47" t="s">
        <v>83</v>
      </c>
      <c r="B62" s="93"/>
      <c r="C62" s="93"/>
      <c r="D62" s="93"/>
      <c r="E62" s="93">
        <f t="shared" ref="E62:E68" si="35">$B62      +$C62      +$D62</f>
        <v>0</v>
      </c>
      <c r="F62" s="94" t="s">
        <v>36</v>
      </c>
      <c r="G62" s="95" t="s">
        <v>36</v>
      </c>
      <c r="H62" s="94"/>
      <c r="I62" s="95"/>
      <c r="J62" s="94"/>
      <c r="K62" s="95"/>
      <c r="L62" s="94"/>
      <c r="M62" s="95"/>
      <c r="N62" s="94"/>
      <c r="O62" s="95"/>
      <c r="P62" s="94">
        <f t="shared" ref="P62:P68" si="36">$H62      +$J62      +$L62      +$N62</f>
        <v>0</v>
      </c>
      <c r="Q62" s="95">
        <f t="shared" ref="Q62:Q68" si="37">$I62      +$K62      +$M62      +$O62</f>
        <v>0</v>
      </c>
      <c r="R62" s="48">
        <f t="shared" ref="R62:R68" si="38">IF(($H62      =0),0,((($J62      -$H62      )/$H62      )*100))</f>
        <v>0</v>
      </c>
      <c r="S62" s="49">
        <f t="shared" ref="S62:S68" si="39">IF(($I62      =0),0,((($K62      -$I62      )/$I62      )*100))</f>
        <v>0</v>
      </c>
      <c r="T62" s="48">
        <f t="shared" ref="T62:T66" si="40">IF(($E62      =0),0,(($P62      /$E62      )*100))</f>
        <v>0</v>
      </c>
      <c r="U62" s="50">
        <f t="shared" ref="U62:U66" si="41">IF(($E62      =0),0,(($Q62      /$E62      )*100))</f>
        <v>0</v>
      </c>
      <c r="V62" s="94" t="s">
        <v>36</v>
      </c>
      <c r="W62" s="95" t="s">
        <v>36</v>
      </c>
    </row>
    <row r="63" spans="1:23" ht="13" customHeight="1" x14ac:dyDescent="0.3">
      <c r="A63" s="47" t="s">
        <v>84</v>
      </c>
      <c r="B63" s="93"/>
      <c r="C63" s="93"/>
      <c r="D63" s="93"/>
      <c r="E63" s="93">
        <f t="shared" si="35"/>
        <v>0</v>
      </c>
      <c r="F63" s="94" t="s">
        <v>36</v>
      </c>
      <c r="G63" s="95" t="s">
        <v>36</v>
      </c>
      <c r="H63" s="94"/>
      <c r="I63" s="95"/>
      <c r="J63" s="94"/>
      <c r="K63" s="95"/>
      <c r="L63" s="94"/>
      <c r="M63" s="95"/>
      <c r="N63" s="94"/>
      <c r="O63" s="95"/>
      <c r="P63" s="94">
        <f t="shared" si="36"/>
        <v>0</v>
      </c>
      <c r="Q63" s="95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4" t="s">
        <v>36</v>
      </c>
      <c r="W63" s="95" t="s">
        <v>36</v>
      </c>
    </row>
    <row r="64" spans="1:23" ht="13" customHeight="1" x14ac:dyDescent="0.3">
      <c r="A64" s="47" t="s">
        <v>85</v>
      </c>
      <c r="B64" s="93"/>
      <c r="C64" s="93"/>
      <c r="D64" s="93"/>
      <c r="E64" s="93">
        <f t="shared" si="35"/>
        <v>0</v>
      </c>
      <c r="F64" s="94" t="s">
        <v>36</v>
      </c>
      <c r="G64" s="95" t="s">
        <v>36</v>
      </c>
      <c r="H64" s="94"/>
      <c r="I64" s="95"/>
      <c r="J64" s="94"/>
      <c r="K64" s="95"/>
      <c r="L64" s="94"/>
      <c r="M64" s="95"/>
      <c r="N64" s="94"/>
      <c r="O64" s="95"/>
      <c r="P64" s="94">
        <f t="shared" si="36"/>
        <v>0</v>
      </c>
      <c r="Q64" s="95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4" t="s">
        <v>36</v>
      </c>
      <c r="W64" s="95" t="s">
        <v>36</v>
      </c>
    </row>
    <row r="65" spans="1:23" ht="13" customHeight="1" x14ac:dyDescent="0.3">
      <c r="A65" s="47" t="s">
        <v>86</v>
      </c>
      <c r="B65" s="93"/>
      <c r="C65" s="93"/>
      <c r="D65" s="93"/>
      <c r="E65" s="93">
        <f t="shared" si="35"/>
        <v>0</v>
      </c>
      <c r="F65" s="94" t="s">
        <v>36</v>
      </c>
      <c r="G65" s="95" t="s">
        <v>36</v>
      </c>
      <c r="H65" s="94"/>
      <c r="I65" s="95"/>
      <c r="J65" s="94"/>
      <c r="K65" s="95"/>
      <c r="L65" s="94"/>
      <c r="M65" s="95"/>
      <c r="N65" s="94"/>
      <c r="O65" s="95"/>
      <c r="P65" s="94">
        <f t="shared" si="36"/>
        <v>0</v>
      </c>
      <c r="Q65" s="95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4" t="s">
        <v>36</v>
      </c>
      <c r="W65" s="95" t="s">
        <v>36</v>
      </c>
    </row>
    <row r="66" spans="1:23" ht="13" customHeight="1" x14ac:dyDescent="0.3">
      <c r="A66" s="47" t="s">
        <v>87</v>
      </c>
      <c r="B66" s="93"/>
      <c r="C66" s="93"/>
      <c r="D66" s="93"/>
      <c r="E66" s="93">
        <f t="shared" si="35"/>
        <v>0</v>
      </c>
      <c r="F66" s="94">
        <v>0</v>
      </c>
      <c r="G66" s="95">
        <v>0</v>
      </c>
      <c r="H66" s="94"/>
      <c r="I66" s="95"/>
      <c r="J66" s="94"/>
      <c r="K66" s="95"/>
      <c r="L66" s="94"/>
      <c r="M66" s="95"/>
      <c r="N66" s="94"/>
      <c r="O66" s="95"/>
      <c r="P66" s="94">
        <f t="shared" si="36"/>
        <v>0</v>
      </c>
      <c r="Q66" s="95">
        <f t="shared" si="37"/>
        <v>0</v>
      </c>
      <c r="R66" s="48">
        <f t="shared" si="38"/>
        <v>0</v>
      </c>
      <c r="S66" s="49">
        <f t="shared" si="39"/>
        <v>0</v>
      </c>
      <c r="T66" s="48">
        <f t="shared" si="40"/>
        <v>0</v>
      </c>
      <c r="U66" s="50">
        <f t="shared" si="41"/>
        <v>0</v>
      </c>
      <c r="V66" s="94" t="s">
        <v>36</v>
      </c>
      <c r="W66" s="95" t="s">
        <v>36</v>
      </c>
    </row>
    <row r="67" spans="1:23" ht="13" customHeight="1" x14ac:dyDescent="0.3">
      <c r="A67" s="51" t="s">
        <v>43</v>
      </c>
      <c r="B67" s="96">
        <f>SUM(B62:B66)</f>
        <v>0</v>
      </c>
      <c r="C67" s="96">
        <f>SUM(C62:C66)</f>
        <v>0</v>
      </c>
      <c r="D67" s="96"/>
      <c r="E67" s="96">
        <f t="shared" si="35"/>
        <v>0</v>
      </c>
      <c r="F67" s="97">
        <f t="shared" ref="F67:O67" si="42">SUM(F62:F66)</f>
        <v>0</v>
      </c>
      <c r="G67" s="98">
        <f t="shared" si="42"/>
        <v>0</v>
      </c>
      <c r="H67" s="97">
        <f t="shared" si="42"/>
        <v>0</v>
      </c>
      <c r="I67" s="98">
        <f t="shared" si="42"/>
        <v>0</v>
      </c>
      <c r="J67" s="97">
        <f t="shared" si="42"/>
        <v>0</v>
      </c>
      <c r="K67" s="98">
        <f t="shared" si="42"/>
        <v>0</v>
      </c>
      <c r="L67" s="97">
        <f t="shared" si="42"/>
        <v>0</v>
      </c>
      <c r="M67" s="98">
        <f t="shared" si="42"/>
        <v>0</v>
      </c>
      <c r="N67" s="97">
        <f t="shared" si="42"/>
        <v>0</v>
      </c>
      <c r="O67" s="98">
        <f t="shared" si="42"/>
        <v>0</v>
      </c>
      <c r="P67" s="97">
        <f t="shared" si="36"/>
        <v>0</v>
      </c>
      <c r="Q67" s="98">
        <f t="shared" si="37"/>
        <v>0</v>
      </c>
      <c r="R67" s="52">
        <f t="shared" si="38"/>
        <v>0</v>
      </c>
      <c r="S67" s="53">
        <f t="shared" si="39"/>
        <v>0</v>
      </c>
      <c r="T67" s="52">
        <f>IF((+$E62+$E64+$E65++$E66) =0,0,(P67   /(+$E62+$E64+$E65+$E66) )*100)</f>
        <v>0</v>
      </c>
      <c r="U67" s="54">
        <f>IF((+$E62+$E64+$E66) =0,0,(Q67  /(+$E62+$E64+$E66) )*100)</f>
        <v>0</v>
      </c>
      <c r="V67" s="97" t="s">
        <v>36</v>
      </c>
      <c r="W67" s="98" t="s">
        <v>36</v>
      </c>
    </row>
    <row r="68" spans="1:23" ht="13" customHeight="1" x14ac:dyDescent="0.3">
      <c r="A68" s="60" t="s">
        <v>88</v>
      </c>
      <c r="B68" s="105">
        <f>SUM(B9:B15,B18:B24,B27:B30,B33,B36:B40,B43:B53,B56:B59,B62:B66)</f>
        <v>57219000</v>
      </c>
      <c r="C68" s="105">
        <f>SUM(C9:C15,C18:C24,C27:C30,C33,C36:C40,C43:C53,C56:C59,C62:C66)</f>
        <v>0</v>
      </c>
      <c r="D68" s="105"/>
      <c r="E68" s="105">
        <f t="shared" si="35"/>
        <v>57219000</v>
      </c>
      <c r="F68" s="106">
        <f t="shared" ref="F68:O68" si="43">SUM(F9:F15,F18:F24,F27:F30,F33,F36:F40,F43:F53,F56:F59,F62:F66)</f>
        <v>57219000</v>
      </c>
      <c r="G68" s="107">
        <f t="shared" si="43"/>
        <v>47761000</v>
      </c>
      <c r="H68" s="106">
        <f t="shared" si="43"/>
        <v>20202000</v>
      </c>
      <c r="I68" s="107">
        <f t="shared" si="43"/>
        <v>3439061</v>
      </c>
      <c r="J68" s="106">
        <f t="shared" si="43"/>
        <v>8123000</v>
      </c>
      <c r="K68" s="107">
        <f t="shared" si="43"/>
        <v>11583764</v>
      </c>
      <c r="L68" s="106">
        <f t="shared" si="43"/>
        <v>0</v>
      </c>
      <c r="M68" s="107">
        <f t="shared" si="43"/>
        <v>0</v>
      </c>
      <c r="N68" s="106">
        <f t="shared" si="43"/>
        <v>0</v>
      </c>
      <c r="O68" s="107">
        <f t="shared" si="43"/>
        <v>0</v>
      </c>
      <c r="P68" s="106">
        <f t="shared" si="36"/>
        <v>28325000</v>
      </c>
      <c r="Q68" s="107">
        <f t="shared" si="37"/>
        <v>15022825</v>
      </c>
      <c r="R68" s="61">
        <f t="shared" si="38"/>
        <v>-59.79110979110979</v>
      </c>
      <c r="S68" s="62">
        <f t="shared" si="39"/>
        <v>236.82926822176168</v>
      </c>
      <c r="T68" s="61">
        <f>IF((+$E9+$E10+$E11+$E12+$E13+$E18+$E19+$E21+$E22+$E23+$E27+$E28+$E29+$E30+$E33+$E36+$E39+$E44+$E46+$E48+$E49+$E52+$E56+$E57+$E58+$E59+$E62+$E64+$E65+$E66)=0,0,(P68/(+$E9+$E10+$E11+$E12+$E13+$E18+$E19+$E21+$E22+$E23+$E27+$E28+$E29+$E30+$E33+$E36+$E39+$E44+$E46+$E48+$E49+$E52+$E56+$E57+$E58+$E59+$E62+$E64+$E65+$E66)*100))</f>
        <v>49.502787535608803</v>
      </c>
      <c r="U68" s="61">
        <f>IF((+$E9+$E10+$E11+$E12+$E13+$E18+$E19+$E21+$E22+$E23+$E27+$E28+$E29+$E30+$E33+$E36+$E39+$E44+$E46+$E48+$E49+$E52+$E56+$E57+$E58+$E59+$E62+$E64+$E65+$E66)=0,0,(Q68/(+$E9+$E10+$E11+$E12+$E13+$E18+$E19+$E21+$E22+$E23+$E27+$E28+$E29+$E30+$E33+$E36+$E39+$E44+$E46+$E48+$E49+$E52+$E56+$E57+$E58+$E59+$E62+$E64+$E65+$E66)*100))</f>
        <v>26.254959017109702</v>
      </c>
      <c r="V68" s="106" t="s">
        <v>36</v>
      </c>
      <c r="W68" s="107" t="s">
        <v>36</v>
      </c>
    </row>
    <row r="69" spans="1:23" ht="13" customHeight="1" x14ac:dyDescent="0.3">
      <c r="A69" s="40" t="s">
        <v>44</v>
      </c>
      <c r="B69" s="99" t="s">
        <v>1</v>
      </c>
      <c r="C69" s="99"/>
      <c r="D69" s="99"/>
      <c r="E69" s="99"/>
      <c r="F69" s="100"/>
      <c r="G69" s="101"/>
      <c r="H69" s="100"/>
      <c r="I69" s="101"/>
      <c r="J69" s="100"/>
      <c r="K69" s="101"/>
      <c r="L69" s="100"/>
      <c r="M69" s="101"/>
      <c r="N69" s="100"/>
      <c r="O69" s="101"/>
      <c r="P69" s="100"/>
      <c r="Q69" s="101"/>
      <c r="R69" s="44"/>
      <c r="S69" s="45"/>
      <c r="T69" s="44"/>
      <c r="U69" s="46"/>
      <c r="V69" s="100"/>
      <c r="W69" s="101"/>
    </row>
    <row r="70" spans="1:23" s="64" customFormat="1" ht="13" customHeight="1" x14ac:dyDescent="0.3">
      <c r="A70" s="63" t="s">
        <v>89</v>
      </c>
      <c r="B70" s="93">
        <v>139733000</v>
      </c>
      <c r="C70" s="93">
        <v>-628000</v>
      </c>
      <c r="D70" s="93"/>
      <c r="E70" s="93">
        <f>$B70      +$C70      +$D70</f>
        <v>139105000</v>
      </c>
      <c r="F70" s="94">
        <v>139733000</v>
      </c>
      <c r="G70" s="95">
        <v>110953000</v>
      </c>
      <c r="H70" s="94">
        <v>32314000</v>
      </c>
      <c r="I70" s="95">
        <v>40111689</v>
      </c>
      <c r="J70" s="94">
        <v>39057000</v>
      </c>
      <c r="K70" s="95">
        <v>30846982</v>
      </c>
      <c r="L70" s="94"/>
      <c r="M70" s="95"/>
      <c r="N70" s="94"/>
      <c r="O70" s="95"/>
      <c r="P70" s="94">
        <f>$H70      +$J70      +$L70      +$N70</f>
        <v>71371000</v>
      </c>
      <c r="Q70" s="95">
        <f>$I70      +$K70      +$M70      +$O70</f>
        <v>70958671</v>
      </c>
      <c r="R70" s="48">
        <f>IF(($H70      =0),0,((($J70      -$H70      )/$H70      )*100))</f>
        <v>20.867116420127498</v>
      </c>
      <c r="S70" s="49">
        <f>IF(($I70      =0),0,((($K70      -$I70      )/$I70      )*100))</f>
        <v>-23.09727471211696</v>
      </c>
      <c r="T70" s="48">
        <f>IF(($E70      =0),0,(($P70      /$E70      )*100))</f>
        <v>51.30728586319686</v>
      </c>
      <c r="U70" s="50">
        <f>IF(($E70      =0),0,(($Q70      /$E70      )*100))</f>
        <v>51.010870205959527</v>
      </c>
      <c r="V70" s="94" t="s">
        <v>36</v>
      </c>
      <c r="W70" s="95" t="s">
        <v>36</v>
      </c>
    </row>
    <row r="71" spans="1:23" s="64" customFormat="1" ht="13" customHeight="1" x14ac:dyDescent="0.3">
      <c r="A71" s="63" t="s">
        <v>90</v>
      </c>
      <c r="B71" s="93"/>
      <c r="C71" s="93"/>
      <c r="D71" s="93"/>
      <c r="E71" s="93">
        <f>$B71      +$C71      +$D71</f>
        <v>0</v>
      </c>
      <c r="F71" s="94">
        <v>0</v>
      </c>
      <c r="G71" s="95">
        <v>0</v>
      </c>
      <c r="H71" s="94"/>
      <c r="I71" s="95"/>
      <c r="J71" s="94"/>
      <c r="K71" s="95"/>
      <c r="L71" s="94"/>
      <c r="M71" s="95"/>
      <c r="N71" s="94"/>
      <c r="O71" s="95"/>
      <c r="P71" s="94">
        <f>$H71      +$J71      +$L71      +$N71</f>
        <v>0</v>
      </c>
      <c r="Q71" s="95">
        <f>$I71      +$K71      +$M71      +$O71</f>
        <v>0</v>
      </c>
      <c r="R71" s="48">
        <f>IF(($H71      =0),0,((($J71      -$H71      )/$H71      )*100))</f>
        <v>0</v>
      </c>
      <c r="S71" s="49">
        <f>IF(($I71      =0),0,((($K71      -$I71      )/$I71      )*100))</f>
        <v>0</v>
      </c>
      <c r="T71" s="48">
        <f>IF(($E71      =0),0,(($P71      /$E71      )*100))</f>
        <v>0</v>
      </c>
      <c r="U71" s="50">
        <f>IF(($E71      =0),0,(($Q71      /$E71      )*100))</f>
        <v>0</v>
      </c>
      <c r="V71" s="94" t="s">
        <v>36</v>
      </c>
      <c r="W71" s="95" t="s">
        <v>36</v>
      </c>
    </row>
    <row r="72" spans="1:23" ht="13" customHeight="1" x14ac:dyDescent="0.3">
      <c r="A72" s="56" t="s">
        <v>43</v>
      </c>
      <c r="B72" s="102">
        <f>SUM(B70:B71)</f>
        <v>139733000</v>
      </c>
      <c r="C72" s="102">
        <f>SUM(C70:C71)</f>
        <v>-628000</v>
      </c>
      <c r="D72" s="102"/>
      <c r="E72" s="102">
        <f>$B72      +$C72      +$D72</f>
        <v>139105000</v>
      </c>
      <c r="F72" s="103">
        <f t="shared" ref="F72:O72" si="44">SUM(F70:F71)</f>
        <v>139733000</v>
      </c>
      <c r="G72" s="104">
        <f t="shared" si="44"/>
        <v>110953000</v>
      </c>
      <c r="H72" s="103">
        <f t="shared" si="44"/>
        <v>32314000</v>
      </c>
      <c r="I72" s="104">
        <f t="shared" si="44"/>
        <v>40111689</v>
      </c>
      <c r="J72" s="103">
        <f t="shared" si="44"/>
        <v>39057000</v>
      </c>
      <c r="K72" s="104">
        <f t="shared" si="44"/>
        <v>30846982</v>
      </c>
      <c r="L72" s="103">
        <f t="shared" si="44"/>
        <v>0</v>
      </c>
      <c r="M72" s="104">
        <f t="shared" si="44"/>
        <v>0</v>
      </c>
      <c r="N72" s="103">
        <f t="shared" si="44"/>
        <v>0</v>
      </c>
      <c r="O72" s="104">
        <f t="shared" si="44"/>
        <v>0</v>
      </c>
      <c r="P72" s="103">
        <f>$H72      +$J72      +$L72      +$N72</f>
        <v>71371000</v>
      </c>
      <c r="Q72" s="104">
        <f>$I72      +$K72      +$M72      +$O72</f>
        <v>70958671</v>
      </c>
      <c r="R72" s="57">
        <f>IF(($H72      =0),0,((($J72      -$H72      )/$H72      )*100))</f>
        <v>20.867116420127498</v>
      </c>
      <c r="S72" s="58">
        <f>IF(($I72      =0),0,((($K72      -$I72      )/$I72      )*100))</f>
        <v>-23.09727471211696</v>
      </c>
      <c r="T72" s="57">
        <f>IF(($E70      =0),0,(($P70      /$E70      )*100))</f>
        <v>51.30728586319686</v>
      </c>
      <c r="U72" s="59">
        <f>IF($E70   =0,0,($Q70   /$E70 )*100)</f>
        <v>51.010870205959527</v>
      </c>
      <c r="V72" s="103" t="s">
        <v>36</v>
      </c>
      <c r="W72" s="104" t="s">
        <v>36</v>
      </c>
    </row>
    <row r="73" spans="1:23" ht="13" customHeight="1" x14ac:dyDescent="0.3">
      <c r="A73" s="60" t="s">
        <v>88</v>
      </c>
      <c r="B73" s="105">
        <f>SUM(B70:B71)</f>
        <v>139733000</v>
      </c>
      <c r="C73" s="105">
        <f>SUM(C70:C71)</f>
        <v>-628000</v>
      </c>
      <c r="D73" s="105"/>
      <c r="E73" s="105">
        <f>$B73      +$C73      +$D73</f>
        <v>139105000</v>
      </c>
      <c r="F73" s="106">
        <f t="shared" ref="F73:O73" si="45">SUM(F70:F71)</f>
        <v>139733000</v>
      </c>
      <c r="G73" s="107">
        <f t="shared" si="45"/>
        <v>110953000</v>
      </c>
      <c r="H73" s="106">
        <f t="shared" si="45"/>
        <v>32314000</v>
      </c>
      <c r="I73" s="107">
        <f t="shared" si="45"/>
        <v>40111689</v>
      </c>
      <c r="J73" s="106">
        <f t="shared" si="45"/>
        <v>39057000</v>
      </c>
      <c r="K73" s="107">
        <f t="shared" si="45"/>
        <v>30846982</v>
      </c>
      <c r="L73" s="106">
        <f t="shared" si="45"/>
        <v>0</v>
      </c>
      <c r="M73" s="107">
        <f t="shared" si="45"/>
        <v>0</v>
      </c>
      <c r="N73" s="106">
        <f t="shared" si="45"/>
        <v>0</v>
      </c>
      <c r="O73" s="107">
        <f t="shared" si="45"/>
        <v>0</v>
      </c>
      <c r="P73" s="106">
        <f>$H73      +$J73      +$L73      +$N73</f>
        <v>71371000</v>
      </c>
      <c r="Q73" s="107">
        <f>$I73      +$K73      +$M73      +$O73</f>
        <v>70958671</v>
      </c>
      <c r="R73" s="61">
        <f>IF(($H73      =0),0,((($J73      -$H73      )/$H73      )*100))</f>
        <v>20.867116420127498</v>
      </c>
      <c r="S73" s="62">
        <f>IF(($I73      =0),0,((($K73      -$I73      )/$I73      )*100))</f>
        <v>-23.09727471211696</v>
      </c>
      <c r="T73" s="61">
        <f>IF(($E70      =0),0,(($P70      /$E70      )*100))</f>
        <v>51.30728586319686</v>
      </c>
      <c r="U73" s="65">
        <f>IF($E70   =0,0,($Q70   /$E70 )*100)</f>
        <v>51.010870205959527</v>
      </c>
      <c r="V73" s="106" t="s">
        <v>36</v>
      </c>
      <c r="W73" s="107" t="s">
        <v>36</v>
      </c>
    </row>
    <row r="74" spans="1:23" ht="13" customHeight="1" thickBot="1" x14ac:dyDescent="0.35">
      <c r="A74" s="60" t="s">
        <v>91</v>
      </c>
      <c r="B74" s="105">
        <f>SUM(B9:B15,B18:B24,B27:B30,B33,B36:B40,B43:B53,B56:B59,B62:B66,B70:B71)</f>
        <v>196952000</v>
      </c>
      <c r="C74" s="105">
        <f>SUM(C9:C15,C18:C24,C27:C30,C33,C36:C40,C43:C53,C56:C59,C62:C66,C70:C71)</f>
        <v>-628000</v>
      </c>
      <c r="D74" s="105"/>
      <c r="E74" s="105">
        <f>$B74      +$C74      +$D74</f>
        <v>196324000</v>
      </c>
      <c r="F74" s="106">
        <f t="shared" ref="F74:O74" si="46">SUM(F9:F15,F18:F24,F27:F30,F33,F36:F40,F43:F53,F56:F59,F62:F66,F70:F71)</f>
        <v>196952000</v>
      </c>
      <c r="G74" s="107">
        <f t="shared" si="46"/>
        <v>158714000</v>
      </c>
      <c r="H74" s="106">
        <f t="shared" si="46"/>
        <v>52516000</v>
      </c>
      <c r="I74" s="107">
        <f t="shared" si="46"/>
        <v>43550750</v>
      </c>
      <c r="J74" s="106">
        <f t="shared" si="46"/>
        <v>47180000</v>
      </c>
      <c r="K74" s="107">
        <f t="shared" si="46"/>
        <v>42430746</v>
      </c>
      <c r="L74" s="106">
        <f t="shared" si="46"/>
        <v>0</v>
      </c>
      <c r="M74" s="107">
        <f t="shared" si="46"/>
        <v>0</v>
      </c>
      <c r="N74" s="106">
        <f t="shared" si="46"/>
        <v>0</v>
      </c>
      <c r="O74" s="107">
        <f t="shared" si="46"/>
        <v>0</v>
      </c>
      <c r="P74" s="106">
        <f>$H74      +$J74      +$L74      +$N74</f>
        <v>99696000</v>
      </c>
      <c r="Q74" s="107">
        <f>$I74      +$K74      +$M74      +$O74</f>
        <v>85981496</v>
      </c>
      <c r="R74" s="61">
        <f>IF(($H74      =0),0,((($J74      -$H74      )/$H74      )*100))</f>
        <v>-10.160712925584583</v>
      </c>
      <c r="S74" s="62">
        <f>IF(($I74      =0),0,((($K74      -$I74      )/$I74      )*100))</f>
        <v>-2.5717214973335705</v>
      </c>
      <c r="T74" s="61">
        <f>IF((+$E9+$E10+$E11+$E12+$E13+$E18+$E19+$E21+$E22+$E23+$E27+$E28+$E29+$E30+$E33+$E36+$E39+$E44+$E46+$E48+$E49+$E52+$E56+$E57+$E58+$E59+$E62++$E64+$E65+$E66+$E70)=0,0,(P74/(+$E9+$E10+$E11+$E12+$E13+$E18+$E19+$E21+$E22+$E23+$E27+$E28+$E29+$E30+$E33+$E36+$E39+$E44+$E46+$E48+$E49+$E52+$E56+$E57+$E58+$E59+$E62+$E64+$E65+$E66+$E70)*100))</f>
        <v>50.7813614229539</v>
      </c>
      <c r="U74" s="65">
        <f>IF((+$E9+$E10+$E11+$E12+$E13+$E18+$E19+$E21+$E22+$E23+$E27+$E28+$E29+$E30+$E33+$E36+$E39+$E44+$E46+$E48+$E49+$E52+$E56+$E57+$E58+$E59+$E62+$E64+$E66+$E70)=0,0,(Q74/(+$E9+$E10+$E11+$E12+$E13+$E18+$E19+$E21+$E22+$E23+$E27+$E28+$E29+$E30+$E33+$E36+$E39+$E44+$E46+$E48+$E49+$E52+$E56+$E57+$E58+$E59+$E62+$E64+$E66+$E70)*100))</f>
        <v>43.795713208777329</v>
      </c>
      <c r="V74" s="106" t="s">
        <v>36</v>
      </c>
      <c r="W74" s="107" t="s">
        <v>36</v>
      </c>
    </row>
    <row r="75" spans="1:23" ht="13" thickTop="1" x14ac:dyDescent="0.25">
      <c r="A75" s="66" t="s">
        <v>92</v>
      </c>
      <c r="B75" s="67"/>
      <c r="C75" s="68"/>
      <c r="D75" s="68"/>
      <c r="E75" s="69"/>
      <c r="F75" s="67"/>
      <c r="G75" s="68"/>
      <c r="H75" s="68"/>
      <c r="I75" s="69"/>
      <c r="J75" s="68"/>
      <c r="K75" s="69"/>
      <c r="L75" s="68"/>
      <c r="M75" s="68"/>
      <c r="N75" s="68"/>
      <c r="O75" s="68"/>
      <c r="P75" s="68"/>
      <c r="Q75" s="68"/>
      <c r="R75" s="68"/>
      <c r="S75" s="68"/>
      <c r="T75" s="68"/>
      <c r="U75" s="69"/>
      <c r="V75" s="67"/>
      <c r="W75" s="69"/>
    </row>
    <row r="76" spans="1:23" x14ac:dyDescent="0.25">
      <c r="A76" s="13" t="s">
        <v>1</v>
      </c>
      <c r="B76" s="70" t="s">
        <v>1</v>
      </c>
      <c r="C76" s="71" t="s">
        <v>1</v>
      </c>
      <c r="D76" s="71" t="s">
        <v>1</v>
      </c>
      <c r="E76" s="72" t="s">
        <v>1</v>
      </c>
      <c r="F76" s="73" t="s">
        <v>5</v>
      </c>
      <c r="G76" s="74"/>
      <c r="H76" s="73" t="s">
        <v>6</v>
      </c>
      <c r="I76" s="75"/>
      <c r="J76" s="73" t="s">
        <v>7</v>
      </c>
      <c r="K76" s="75"/>
      <c r="L76" s="73" t="s">
        <v>8</v>
      </c>
      <c r="M76" s="73"/>
      <c r="N76" s="76" t="s">
        <v>9</v>
      </c>
      <c r="O76" s="73"/>
      <c r="P76" s="132" t="s">
        <v>10</v>
      </c>
      <c r="Q76" s="133"/>
      <c r="R76" s="134" t="s">
        <v>11</v>
      </c>
      <c r="S76" s="133"/>
      <c r="T76" s="134" t="s">
        <v>12</v>
      </c>
      <c r="U76" s="133"/>
      <c r="V76" s="132"/>
      <c r="W76" s="133"/>
    </row>
    <row r="77" spans="1:23" ht="52.5" x14ac:dyDescent="0.25">
      <c r="A77" s="77" t="s">
        <v>93</v>
      </c>
      <c r="B77" s="78" t="s">
        <v>94</v>
      </c>
      <c r="C77" s="78" t="s">
        <v>95</v>
      </c>
      <c r="D77" s="79" t="s">
        <v>17</v>
      </c>
      <c r="E77" s="78" t="s">
        <v>18</v>
      </c>
      <c r="F77" s="78" t="s">
        <v>19</v>
      </c>
      <c r="G77" s="78" t="s">
        <v>96</v>
      </c>
      <c r="H77" s="78" t="s">
        <v>97</v>
      </c>
      <c r="I77" s="80" t="s">
        <v>22</v>
      </c>
      <c r="J77" s="78" t="s">
        <v>98</v>
      </c>
      <c r="K77" s="80" t="s">
        <v>24</v>
      </c>
      <c r="L77" s="78" t="s">
        <v>99</v>
      </c>
      <c r="M77" s="80" t="s">
        <v>26</v>
      </c>
      <c r="N77" s="78" t="s">
        <v>100</v>
      </c>
      <c r="O77" s="80" t="s">
        <v>28</v>
      </c>
      <c r="P77" s="80" t="s">
        <v>101</v>
      </c>
      <c r="Q77" s="81" t="s">
        <v>30</v>
      </c>
      <c r="R77" s="82" t="s">
        <v>101</v>
      </c>
      <c r="S77" s="83" t="s">
        <v>30</v>
      </c>
      <c r="T77" s="82" t="s">
        <v>102</v>
      </c>
      <c r="U77" s="79" t="s">
        <v>32</v>
      </c>
      <c r="V77" s="78"/>
      <c r="W77" s="80"/>
    </row>
    <row r="78" spans="1:23" hidden="1" x14ac:dyDescent="0.25">
      <c r="A78" s="1" t="str">
        <f>+A7</f>
        <v>R thousands</v>
      </c>
      <c r="B78" s="108"/>
      <c r="C78" s="108">
        <v>100</v>
      </c>
      <c r="D78" s="108"/>
      <c r="E78" s="108"/>
      <c r="F78" s="108"/>
      <c r="G78" s="108"/>
      <c r="H78" s="108"/>
      <c r="I78" s="108"/>
      <c r="J78" s="108"/>
      <c r="K78" s="108"/>
      <c r="L78" s="108"/>
      <c r="M78" s="109"/>
      <c r="N78" s="108"/>
      <c r="O78" s="109"/>
      <c r="P78" s="108"/>
      <c r="Q78" s="109"/>
      <c r="R78" s="2"/>
      <c r="S78" s="3"/>
      <c r="T78" s="2"/>
      <c r="U78" s="2"/>
      <c r="V78" s="108"/>
      <c r="W78" s="108"/>
    </row>
    <row r="79" spans="1:23" hidden="1" x14ac:dyDescent="0.25">
      <c r="A79" s="4"/>
      <c r="B79" s="110"/>
      <c r="C79" s="110"/>
      <c r="D79" s="110"/>
      <c r="E79" s="110"/>
      <c r="F79" s="110"/>
      <c r="G79" s="110"/>
      <c r="H79" s="110"/>
      <c r="I79" s="110"/>
      <c r="J79" s="110"/>
      <c r="K79" s="110"/>
      <c r="L79" s="110"/>
      <c r="M79" s="111"/>
      <c r="N79" s="110"/>
      <c r="O79" s="111"/>
      <c r="P79" s="110"/>
      <c r="Q79" s="111"/>
      <c r="R79" s="5"/>
      <c r="S79" s="6"/>
      <c r="T79" s="5"/>
      <c r="U79" s="5"/>
      <c r="V79" s="110"/>
      <c r="W79" s="110"/>
    </row>
    <row r="80" spans="1:23" hidden="1" x14ac:dyDescent="0.25">
      <c r="A80" s="7" t="s">
        <v>133</v>
      </c>
      <c r="B80" s="112"/>
      <c r="C80" s="112"/>
      <c r="D80" s="112"/>
      <c r="E80" s="112"/>
      <c r="F80" s="112"/>
      <c r="G80" s="112"/>
      <c r="H80" s="112"/>
      <c r="I80" s="112"/>
      <c r="J80" s="112"/>
      <c r="K80" s="112"/>
      <c r="L80" s="112"/>
      <c r="M80" s="113"/>
      <c r="N80" s="112"/>
      <c r="O80" s="113"/>
      <c r="P80" s="112"/>
      <c r="Q80" s="113"/>
      <c r="R80" s="8"/>
      <c r="S80" s="9"/>
      <c r="T80" s="8"/>
      <c r="U80" s="8"/>
      <c r="V80" s="112"/>
      <c r="W80" s="112"/>
    </row>
    <row r="81" spans="1:23" hidden="1" x14ac:dyDescent="0.25">
      <c r="A81" s="10" t="s">
        <v>134</v>
      </c>
      <c r="B81" s="114">
        <f>SUM(B82:B85)</f>
        <v>0</v>
      </c>
      <c r="C81" s="114">
        <f t="shared" ref="C81:I81" si="47">SUM(C82:C85)</f>
        <v>0</v>
      </c>
      <c r="D81" s="114">
        <f t="shared" si="47"/>
        <v>0</v>
      </c>
      <c r="E81" s="114">
        <f t="shared" si="47"/>
        <v>0</v>
      </c>
      <c r="F81" s="114">
        <f t="shared" si="47"/>
        <v>0</v>
      </c>
      <c r="G81" s="114">
        <f t="shared" si="47"/>
        <v>0</v>
      </c>
      <c r="H81" s="114">
        <f t="shared" si="47"/>
        <v>0</v>
      </c>
      <c r="I81" s="114">
        <f t="shared" si="47"/>
        <v>0</v>
      </c>
      <c r="J81" s="114">
        <f>SUM(J82:J85)</f>
        <v>0</v>
      </c>
      <c r="K81" s="114">
        <f>SUM(K82:K85)</f>
        <v>0</v>
      </c>
      <c r="L81" s="114">
        <f>SUM(L82:L85)</f>
        <v>0</v>
      </c>
      <c r="M81" s="115">
        <f>SUM(M82:M85)</f>
        <v>0</v>
      </c>
      <c r="N81" s="114"/>
      <c r="O81" s="115"/>
      <c r="P81" s="114"/>
      <c r="Q81" s="115"/>
      <c r="R81" s="11"/>
      <c r="S81" s="12"/>
      <c r="T81" s="11"/>
      <c r="U81" s="11"/>
      <c r="V81" s="114">
        <f>SUM(V82:V85)</f>
        <v>0</v>
      </c>
      <c r="W81" s="114">
        <f>SUM(W82:W85)</f>
        <v>0</v>
      </c>
    </row>
    <row r="82" spans="1:23" hidden="1" x14ac:dyDescent="0.25">
      <c r="A82" s="13" t="s">
        <v>135</v>
      </c>
      <c r="B82" s="116"/>
      <c r="C82" s="116"/>
      <c r="D82" s="116"/>
      <c r="E82" s="116">
        <f>SUM(B82:D82)</f>
        <v>0</v>
      </c>
      <c r="F82" s="116"/>
      <c r="G82" s="116"/>
      <c r="H82" s="116"/>
      <c r="I82" s="117"/>
      <c r="J82" s="116"/>
      <c r="K82" s="117"/>
      <c r="L82" s="116"/>
      <c r="M82" s="118"/>
      <c r="N82" s="116"/>
      <c r="O82" s="118"/>
      <c r="P82" s="116"/>
      <c r="Q82" s="118"/>
      <c r="R82" s="14"/>
      <c r="S82" s="15"/>
      <c r="T82" s="14"/>
      <c r="U82" s="14"/>
      <c r="V82" s="116"/>
      <c r="W82" s="116"/>
    </row>
    <row r="83" spans="1:23" hidden="1" x14ac:dyDescent="0.25">
      <c r="A83" s="13" t="s">
        <v>136</v>
      </c>
      <c r="B83" s="116"/>
      <c r="C83" s="116"/>
      <c r="D83" s="116"/>
      <c r="E83" s="116">
        <f>SUM(B83:D83)</f>
        <v>0</v>
      </c>
      <c r="F83" s="116"/>
      <c r="G83" s="116"/>
      <c r="H83" s="116"/>
      <c r="I83" s="117"/>
      <c r="J83" s="116"/>
      <c r="K83" s="117"/>
      <c r="L83" s="116"/>
      <c r="M83" s="118"/>
      <c r="N83" s="116"/>
      <c r="O83" s="118"/>
      <c r="P83" s="116"/>
      <c r="Q83" s="118"/>
      <c r="R83" s="14"/>
      <c r="S83" s="15"/>
      <c r="T83" s="14"/>
      <c r="U83" s="14"/>
      <c r="V83" s="116"/>
      <c r="W83" s="116"/>
    </row>
    <row r="84" spans="1:23" hidden="1" x14ac:dyDescent="0.25">
      <c r="A84" s="13" t="s">
        <v>137</v>
      </c>
      <c r="B84" s="116"/>
      <c r="C84" s="116"/>
      <c r="D84" s="116"/>
      <c r="E84" s="116">
        <f>SUM(B84:D84)</f>
        <v>0</v>
      </c>
      <c r="F84" s="116"/>
      <c r="G84" s="116"/>
      <c r="H84" s="116"/>
      <c r="I84" s="117"/>
      <c r="J84" s="116"/>
      <c r="K84" s="117"/>
      <c r="L84" s="116"/>
      <c r="M84" s="118"/>
      <c r="N84" s="116"/>
      <c r="O84" s="118"/>
      <c r="P84" s="116"/>
      <c r="Q84" s="118"/>
      <c r="R84" s="14"/>
      <c r="S84" s="15"/>
      <c r="T84" s="14"/>
      <c r="U84" s="14"/>
      <c r="V84" s="116"/>
      <c r="W84" s="116"/>
    </row>
    <row r="85" spans="1:23" hidden="1" x14ac:dyDescent="0.25">
      <c r="A85" s="13" t="s">
        <v>138</v>
      </c>
      <c r="B85" s="116"/>
      <c r="C85" s="116"/>
      <c r="D85" s="116"/>
      <c r="E85" s="116">
        <f>SUM(B85:D85)</f>
        <v>0</v>
      </c>
      <c r="F85" s="116"/>
      <c r="G85" s="116"/>
      <c r="H85" s="116"/>
      <c r="I85" s="117"/>
      <c r="J85" s="116"/>
      <c r="K85" s="117"/>
      <c r="L85" s="116"/>
      <c r="M85" s="118"/>
      <c r="N85" s="116"/>
      <c r="O85" s="118"/>
      <c r="P85" s="116"/>
      <c r="Q85" s="118"/>
      <c r="R85" s="14"/>
      <c r="S85" s="15"/>
      <c r="T85" s="14"/>
      <c r="U85" s="14"/>
      <c r="V85" s="116"/>
      <c r="W85" s="116"/>
    </row>
    <row r="86" spans="1:23" hidden="1" x14ac:dyDescent="0.25">
      <c r="A86" s="13" t="s">
        <v>92</v>
      </c>
      <c r="B86" s="116"/>
      <c r="C86" s="116"/>
      <c r="D86" s="116"/>
      <c r="E86" s="116">
        <f t="shared" ref="E86" si="48">$B86      +$C86      +$D86</f>
        <v>0</v>
      </c>
      <c r="F86" s="116" t="s">
        <v>36</v>
      </c>
      <c r="G86" s="116" t="s">
        <v>36</v>
      </c>
      <c r="H86" s="116"/>
      <c r="I86" s="116"/>
      <c r="J86" s="116"/>
      <c r="K86" s="116"/>
      <c r="L86" s="116"/>
      <c r="M86" s="118"/>
      <c r="N86" s="116"/>
      <c r="O86" s="118"/>
      <c r="P86" s="116">
        <f t="shared" ref="P86" si="49">$H86      +$J86      +$L86      +$N86</f>
        <v>0</v>
      </c>
      <c r="Q86" s="118">
        <f t="shared" ref="Q86" si="50">$I86      +$K86      +$M86      +$O86</f>
        <v>0</v>
      </c>
      <c r="R86" s="14">
        <f t="shared" ref="R86" si="51">IF(($H86      =0),0,((($J86      -$H86      )/$H86      )*100))</f>
        <v>0</v>
      </c>
      <c r="S86" s="15">
        <f t="shared" ref="S86" si="52">IF(($I86      =0),0,((($K86      -$I86      )/$I86      )*100))</f>
        <v>0</v>
      </c>
      <c r="T86" s="14">
        <f t="shared" ref="T86" si="53">IF(($E86      =0),0,(($P86      /$E86      )*100))</f>
        <v>0</v>
      </c>
      <c r="U86" s="14">
        <f t="shared" ref="U86" si="54">IF(($E86      =0),0,(($Q86      /$E86      )*100))</f>
        <v>0</v>
      </c>
      <c r="V86" s="116"/>
      <c r="W86" s="116"/>
    </row>
    <row r="87" spans="1:23" x14ac:dyDescent="0.25">
      <c r="A87" s="84" t="s">
        <v>103</v>
      </c>
      <c r="B87" s="119">
        <f t="shared" ref="B87:S87" si="55">+B88+B89+B90+B91+B92+B93+B94+B95+B96</f>
        <v>13232000</v>
      </c>
      <c r="C87" s="119">
        <f t="shared" si="55"/>
        <v>0</v>
      </c>
      <c r="D87" s="119">
        <f t="shared" si="55"/>
        <v>0</v>
      </c>
      <c r="E87" s="119">
        <f t="shared" si="55"/>
        <v>13232000</v>
      </c>
      <c r="F87" s="119">
        <f t="shared" si="55"/>
        <v>0</v>
      </c>
      <c r="G87" s="119">
        <f t="shared" si="55"/>
        <v>0</v>
      </c>
      <c r="H87" s="119">
        <f t="shared" si="55"/>
        <v>5674000</v>
      </c>
      <c r="I87" s="119">
        <f t="shared" si="55"/>
        <v>0</v>
      </c>
      <c r="J87" s="119">
        <f t="shared" si="55"/>
        <v>6605000</v>
      </c>
      <c r="K87" s="119">
        <f t="shared" si="55"/>
        <v>0</v>
      </c>
      <c r="L87" s="119">
        <f t="shared" si="55"/>
        <v>0</v>
      </c>
      <c r="M87" s="119">
        <f t="shared" si="55"/>
        <v>0</v>
      </c>
      <c r="N87" s="119">
        <f t="shared" si="55"/>
        <v>0</v>
      </c>
      <c r="O87" s="119">
        <f t="shared" si="55"/>
        <v>0</v>
      </c>
      <c r="P87" s="119">
        <f t="shared" si="55"/>
        <v>12279000</v>
      </c>
      <c r="Q87" s="120">
        <f t="shared" si="55"/>
        <v>0</v>
      </c>
      <c r="R87" s="85">
        <f t="shared" si="55"/>
        <v>16.408177652449769</v>
      </c>
      <c r="S87" s="85">
        <f t="shared" si="55"/>
        <v>0</v>
      </c>
      <c r="T87" s="86">
        <f>IF(SUM($E88:$E96) =0,0,(P87   /SUM($E88:$E96) )*100)</f>
        <v>92.797762998790816</v>
      </c>
      <c r="U87" s="87">
        <f>IF(SUM($E88:$E96) =0,0,(Q87   /SUM($E88:$E96) )*100)</f>
        <v>0</v>
      </c>
      <c r="V87" s="119">
        <f>+V88+V89+V90+V91+V92+V93+V94+V95+V96</f>
        <v>0</v>
      </c>
      <c r="W87" s="119">
        <f>+W88+W89+W90+W91+W92+W93+W94+W95+W96</f>
        <v>0</v>
      </c>
    </row>
    <row r="88" spans="1:23" ht="13" x14ac:dyDescent="0.3">
      <c r="A88" s="88" t="s">
        <v>104</v>
      </c>
      <c r="B88" s="121"/>
      <c r="C88" s="121"/>
      <c r="D88" s="121"/>
      <c r="E88" s="121">
        <f t="shared" ref="E88:E96" si="56">$B88      +$C88      +$D88</f>
        <v>0</v>
      </c>
      <c r="F88" s="121">
        <v>0</v>
      </c>
      <c r="G88" s="121">
        <v>0</v>
      </c>
      <c r="H88" s="121"/>
      <c r="I88" s="121"/>
      <c r="J88" s="121"/>
      <c r="K88" s="121"/>
      <c r="L88" s="121"/>
      <c r="M88" s="121"/>
      <c r="N88" s="121"/>
      <c r="O88" s="121"/>
      <c r="P88" s="121">
        <f t="shared" ref="P88:P96" si="57">$H88      +$J88      +$L88      +$N88</f>
        <v>0</v>
      </c>
      <c r="Q88" s="121">
        <f t="shared" ref="Q88:Q96" si="58">$I88      +$K88      +$M88      +$O88</f>
        <v>0</v>
      </c>
      <c r="R88" s="89">
        <f t="shared" ref="R88:R96" si="59">IF(($H88      =0),0,((($J88      -$H88      )/$H88      )*100))</f>
        <v>0</v>
      </c>
      <c r="S88" s="89">
        <f t="shared" ref="S88:S96" si="60">IF(($I88      =0),0,((($K88      -$I88      )/$I88      )*100))</f>
        <v>0</v>
      </c>
      <c r="T88" s="89">
        <f t="shared" ref="T88:T96" si="61">IF(($E88      =0),0,(($P88      /$E88      )*100))</f>
        <v>0</v>
      </c>
      <c r="U88" s="90">
        <f t="shared" ref="U88:U96" si="62">IF(($E88      =0),0,(($Q88      /$E88      )*100))</f>
        <v>0</v>
      </c>
      <c r="V88" s="121"/>
      <c r="W88" s="121"/>
    </row>
    <row r="89" spans="1:23" ht="13" x14ac:dyDescent="0.3">
      <c r="A89" s="91" t="s">
        <v>105</v>
      </c>
      <c r="B89" s="93"/>
      <c r="C89" s="93"/>
      <c r="D89" s="93"/>
      <c r="E89" s="93">
        <f t="shared" si="56"/>
        <v>0</v>
      </c>
      <c r="F89" s="93">
        <v>0</v>
      </c>
      <c r="G89" s="93">
        <v>0</v>
      </c>
      <c r="H89" s="93"/>
      <c r="I89" s="93"/>
      <c r="J89" s="93"/>
      <c r="K89" s="93"/>
      <c r="L89" s="93"/>
      <c r="M89" s="93"/>
      <c r="N89" s="93"/>
      <c r="O89" s="93"/>
      <c r="P89" s="93">
        <f t="shared" si="57"/>
        <v>0</v>
      </c>
      <c r="Q89" s="93">
        <f t="shared" si="58"/>
        <v>0</v>
      </c>
      <c r="R89" s="89">
        <f t="shared" si="59"/>
        <v>0</v>
      </c>
      <c r="S89" s="89">
        <f t="shared" si="60"/>
        <v>0</v>
      </c>
      <c r="T89" s="89">
        <f t="shared" si="61"/>
        <v>0</v>
      </c>
      <c r="U89" s="90">
        <f t="shared" si="62"/>
        <v>0</v>
      </c>
      <c r="V89" s="93"/>
      <c r="W89" s="93"/>
    </row>
    <row r="90" spans="1:23" ht="13" x14ac:dyDescent="0.3">
      <c r="A90" s="91" t="s">
        <v>106</v>
      </c>
      <c r="B90" s="93"/>
      <c r="C90" s="93"/>
      <c r="D90" s="93"/>
      <c r="E90" s="93">
        <f t="shared" si="56"/>
        <v>0</v>
      </c>
      <c r="F90" s="93">
        <v>0</v>
      </c>
      <c r="G90" s="93">
        <v>0</v>
      </c>
      <c r="H90" s="93"/>
      <c r="I90" s="93"/>
      <c r="J90" s="93"/>
      <c r="K90" s="93"/>
      <c r="L90" s="93"/>
      <c r="M90" s="93"/>
      <c r="N90" s="93"/>
      <c r="O90" s="93"/>
      <c r="P90" s="93">
        <f t="shared" si="57"/>
        <v>0</v>
      </c>
      <c r="Q90" s="93">
        <f t="shared" si="58"/>
        <v>0</v>
      </c>
      <c r="R90" s="89">
        <f t="shared" si="59"/>
        <v>0</v>
      </c>
      <c r="S90" s="89">
        <f t="shared" si="60"/>
        <v>0</v>
      </c>
      <c r="T90" s="89">
        <f t="shared" si="61"/>
        <v>0</v>
      </c>
      <c r="U90" s="90">
        <f t="shared" si="62"/>
        <v>0</v>
      </c>
      <c r="V90" s="93"/>
      <c r="W90" s="93"/>
    </row>
    <row r="91" spans="1:23" ht="13" x14ac:dyDescent="0.3">
      <c r="A91" s="91" t="s">
        <v>107</v>
      </c>
      <c r="B91" s="93">
        <v>13232000</v>
      </c>
      <c r="C91" s="93"/>
      <c r="D91" s="93"/>
      <c r="E91" s="93">
        <f t="shared" si="56"/>
        <v>13232000</v>
      </c>
      <c r="F91" s="93">
        <v>0</v>
      </c>
      <c r="G91" s="93">
        <v>0</v>
      </c>
      <c r="H91" s="93">
        <v>5674000</v>
      </c>
      <c r="I91" s="93"/>
      <c r="J91" s="93">
        <v>6605000</v>
      </c>
      <c r="K91" s="93"/>
      <c r="L91" s="93"/>
      <c r="M91" s="93"/>
      <c r="N91" s="93"/>
      <c r="O91" s="93"/>
      <c r="P91" s="93">
        <f t="shared" si="57"/>
        <v>12279000</v>
      </c>
      <c r="Q91" s="93">
        <f t="shared" si="58"/>
        <v>0</v>
      </c>
      <c r="R91" s="89">
        <f t="shared" si="59"/>
        <v>16.408177652449769</v>
      </c>
      <c r="S91" s="89">
        <f t="shared" si="60"/>
        <v>0</v>
      </c>
      <c r="T91" s="89">
        <f t="shared" si="61"/>
        <v>92.797762998790816</v>
      </c>
      <c r="U91" s="90">
        <f t="shared" si="62"/>
        <v>0</v>
      </c>
      <c r="V91" s="93"/>
      <c r="W91" s="93"/>
    </row>
    <row r="92" spans="1:23" ht="13" x14ac:dyDescent="0.3">
      <c r="A92" s="91" t="s">
        <v>108</v>
      </c>
      <c r="B92" s="93"/>
      <c r="C92" s="93"/>
      <c r="D92" s="93"/>
      <c r="E92" s="93">
        <f t="shared" si="56"/>
        <v>0</v>
      </c>
      <c r="F92" s="93">
        <v>0</v>
      </c>
      <c r="G92" s="93">
        <v>0</v>
      </c>
      <c r="H92" s="93"/>
      <c r="I92" s="93"/>
      <c r="J92" s="93"/>
      <c r="K92" s="93"/>
      <c r="L92" s="93"/>
      <c r="M92" s="93"/>
      <c r="N92" s="93"/>
      <c r="O92" s="93"/>
      <c r="P92" s="93">
        <f t="shared" si="57"/>
        <v>0</v>
      </c>
      <c r="Q92" s="93">
        <f t="shared" si="58"/>
        <v>0</v>
      </c>
      <c r="R92" s="89">
        <f t="shared" si="59"/>
        <v>0</v>
      </c>
      <c r="S92" s="89">
        <f t="shared" si="60"/>
        <v>0</v>
      </c>
      <c r="T92" s="89">
        <f t="shared" si="61"/>
        <v>0</v>
      </c>
      <c r="U92" s="90">
        <f t="shared" si="62"/>
        <v>0</v>
      </c>
      <c r="V92" s="93"/>
      <c r="W92" s="93"/>
    </row>
    <row r="93" spans="1:23" ht="13" x14ac:dyDescent="0.3">
      <c r="A93" s="91" t="s">
        <v>109</v>
      </c>
      <c r="B93" s="93"/>
      <c r="C93" s="93"/>
      <c r="D93" s="93"/>
      <c r="E93" s="93">
        <f t="shared" si="56"/>
        <v>0</v>
      </c>
      <c r="F93" s="93">
        <v>0</v>
      </c>
      <c r="G93" s="93">
        <v>0</v>
      </c>
      <c r="H93" s="93"/>
      <c r="I93" s="93"/>
      <c r="J93" s="93"/>
      <c r="K93" s="93"/>
      <c r="L93" s="93"/>
      <c r="M93" s="93"/>
      <c r="N93" s="93"/>
      <c r="O93" s="93"/>
      <c r="P93" s="93">
        <f t="shared" si="57"/>
        <v>0</v>
      </c>
      <c r="Q93" s="93">
        <f t="shared" si="58"/>
        <v>0</v>
      </c>
      <c r="R93" s="89">
        <f t="shared" si="59"/>
        <v>0</v>
      </c>
      <c r="S93" s="89">
        <f t="shared" si="60"/>
        <v>0</v>
      </c>
      <c r="T93" s="89">
        <f t="shared" si="61"/>
        <v>0</v>
      </c>
      <c r="U93" s="90">
        <f t="shared" si="62"/>
        <v>0</v>
      </c>
      <c r="V93" s="93"/>
      <c r="W93" s="93"/>
    </row>
    <row r="94" spans="1:23" ht="13" x14ac:dyDescent="0.3">
      <c r="A94" s="91" t="s">
        <v>110</v>
      </c>
      <c r="B94" s="93"/>
      <c r="C94" s="93"/>
      <c r="D94" s="93"/>
      <c r="E94" s="93">
        <f t="shared" si="56"/>
        <v>0</v>
      </c>
      <c r="F94" s="93">
        <v>0</v>
      </c>
      <c r="G94" s="93">
        <v>0</v>
      </c>
      <c r="H94" s="93"/>
      <c r="I94" s="93"/>
      <c r="J94" s="93"/>
      <c r="K94" s="93"/>
      <c r="L94" s="93"/>
      <c r="M94" s="93"/>
      <c r="N94" s="93"/>
      <c r="O94" s="93"/>
      <c r="P94" s="93">
        <f t="shared" si="57"/>
        <v>0</v>
      </c>
      <c r="Q94" s="93">
        <f t="shared" si="58"/>
        <v>0</v>
      </c>
      <c r="R94" s="89">
        <f t="shared" si="59"/>
        <v>0</v>
      </c>
      <c r="S94" s="89">
        <f t="shared" si="60"/>
        <v>0</v>
      </c>
      <c r="T94" s="89">
        <f t="shared" si="61"/>
        <v>0</v>
      </c>
      <c r="U94" s="90">
        <f t="shared" si="62"/>
        <v>0</v>
      </c>
      <c r="V94" s="93"/>
      <c r="W94" s="93"/>
    </row>
    <row r="95" spans="1:23" ht="13" x14ac:dyDescent="0.3">
      <c r="A95" s="91" t="s">
        <v>111</v>
      </c>
      <c r="B95" s="93"/>
      <c r="C95" s="93"/>
      <c r="D95" s="93"/>
      <c r="E95" s="93">
        <f t="shared" si="56"/>
        <v>0</v>
      </c>
      <c r="F95" s="93">
        <v>0</v>
      </c>
      <c r="G95" s="93">
        <v>0</v>
      </c>
      <c r="H95" s="93"/>
      <c r="I95" s="93"/>
      <c r="J95" s="93"/>
      <c r="K95" s="93"/>
      <c r="L95" s="93"/>
      <c r="M95" s="93"/>
      <c r="N95" s="93"/>
      <c r="O95" s="93"/>
      <c r="P95" s="93">
        <f t="shared" si="57"/>
        <v>0</v>
      </c>
      <c r="Q95" s="93">
        <f t="shared" si="58"/>
        <v>0</v>
      </c>
      <c r="R95" s="89">
        <f t="shared" si="59"/>
        <v>0</v>
      </c>
      <c r="S95" s="89">
        <f t="shared" si="60"/>
        <v>0</v>
      </c>
      <c r="T95" s="89">
        <f t="shared" si="61"/>
        <v>0</v>
      </c>
      <c r="U95" s="90">
        <f t="shared" si="62"/>
        <v>0</v>
      </c>
      <c r="V95" s="93"/>
      <c r="W95" s="93"/>
    </row>
    <row r="96" spans="1:23" ht="13" x14ac:dyDescent="0.3">
      <c r="A96" s="91" t="s">
        <v>112</v>
      </c>
      <c r="B96" s="122"/>
      <c r="C96" s="122"/>
      <c r="D96" s="122"/>
      <c r="E96" s="122">
        <f t="shared" si="56"/>
        <v>0</v>
      </c>
      <c r="F96" s="122">
        <v>0</v>
      </c>
      <c r="G96" s="122">
        <v>0</v>
      </c>
      <c r="H96" s="122"/>
      <c r="I96" s="122"/>
      <c r="J96" s="122"/>
      <c r="K96" s="122"/>
      <c r="L96" s="122"/>
      <c r="M96" s="122"/>
      <c r="N96" s="122"/>
      <c r="O96" s="122"/>
      <c r="P96" s="122">
        <f t="shared" si="57"/>
        <v>0</v>
      </c>
      <c r="Q96" s="122">
        <f t="shared" si="58"/>
        <v>0</v>
      </c>
      <c r="R96" s="89">
        <f t="shared" si="59"/>
        <v>0</v>
      </c>
      <c r="S96" s="89">
        <f t="shared" si="60"/>
        <v>0</v>
      </c>
      <c r="T96" s="89">
        <f t="shared" si="61"/>
        <v>0</v>
      </c>
      <c r="U96" s="90">
        <f t="shared" si="62"/>
        <v>0</v>
      </c>
      <c r="V96" s="122"/>
      <c r="W96" s="122"/>
    </row>
    <row r="97" spans="1:23" s="92" customFormat="1" ht="21" hidden="1" x14ac:dyDescent="0.25">
      <c r="A97" s="16" t="s">
        <v>139</v>
      </c>
      <c r="B97" s="123">
        <f t="shared" ref="B97:I97" si="63">SUM(B98:B112)</f>
        <v>0</v>
      </c>
      <c r="C97" s="123">
        <f t="shared" si="63"/>
        <v>0</v>
      </c>
      <c r="D97" s="123">
        <f t="shared" si="63"/>
        <v>0</v>
      </c>
      <c r="E97" s="123">
        <f t="shared" si="63"/>
        <v>0</v>
      </c>
      <c r="F97" s="123">
        <f t="shared" si="63"/>
        <v>0</v>
      </c>
      <c r="G97" s="123">
        <f t="shared" si="63"/>
        <v>0</v>
      </c>
      <c r="H97" s="123">
        <f t="shared" si="63"/>
        <v>0</v>
      </c>
      <c r="I97" s="123">
        <f t="shared" si="63"/>
        <v>0</v>
      </c>
      <c r="J97" s="123">
        <f>SUM(J98:J112)</f>
        <v>0</v>
      </c>
      <c r="K97" s="123">
        <f>SUM(K98:K112)</f>
        <v>0</v>
      </c>
      <c r="L97" s="123">
        <f>SUM(L98:L112)</f>
        <v>0</v>
      </c>
      <c r="M97" s="124">
        <f>SUM(M98:M112)</f>
        <v>0</v>
      </c>
      <c r="N97" s="123"/>
      <c r="O97" s="124"/>
      <c r="P97" s="123"/>
      <c r="Q97" s="124"/>
      <c r="R97" s="17" t="str">
        <f t="shared" ref="R97:S112" si="64">IF(L97=0," ",(N97-L97)/L97)</f>
        <v xml:space="preserve"> </v>
      </c>
      <c r="S97" s="17" t="str">
        <f t="shared" si="64"/>
        <v xml:space="preserve"> </v>
      </c>
      <c r="T97" s="17" t="str">
        <f t="shared" ref="T97:T115" si="65">IF(E97=0," ",(P97/E97))</f>
        <v xml:space="preserve"> </v>
      </c>
      <c r="U97" s="18" t="str">
        <f t="shared" ref="U97:U115" si="66">IF(E97=0," ",(Q97/E97))</f>
        <v xml:space="preserve"> </v>
      </c>
      <c r="V97" s="123">
        <f>SUM(V98:V112)</f>
        <v>0</v>
      </c>
      <c r="W97" s="123">
        <f>SUM(W98:W112)</f>
        <v>0</v>
      </c>
    </row>
    <row r="98" spans="1:23" hidden="1" x14ac:dyDescent="0.25">
      <c r="A98" s="19"/>
      <c r="B98" s="125"/>
      <c r="C98" s="125"/>
      <c r="D98" s="125"/>
      <c r="E98" s="126">
        <f>SUM(B98:D98)</f>
        <v>0</v>
      </c>
      <c r="F98" s="125"/>
      <c r="G98" s="125"/>
      <c r="H98" s="125"/>
      <c r="I98" s="125"/>
      <c r="J98" s="125"/>
      <c r="K98" s="125"/>
      <c r="L98" s="125"/>
      <c r="M98" s="127"/>
      <c r="N98" s="125"/>
      <c r="O98" s="127"/>
      <c r="P98" s="125"/>
      <c r="Q98" s="127"/>
      <c r="R98" s="20" t="str">
        <f t="shared" si="64"/>
        <v xml:space="preserve"> </v>
      </c>
      <c r="S98" s="20" t="str">
        <f t="shared" si="64"/>
        <v xml:space="preserve"> </v>
      </c>
      <c r="T98" s="20" t="str">
        <f t="shared" si="65"/>
        <v xml:space="preserve"> </v>
      </c>
      <c r="U98" s="21" t="str">
        <f t="shared" si="66"/>
        <v xml:space="preserve"> </v>
      </c>
      <c r="V98" s="125"/>
      <c r="W98" s="125"/>
    </row>
    <row r="99" spans="1:23" hidden="1" x14ac:dyDescent="0.25">
      <c r="A99" s="19"/>
      <c r="B99" s="125"/>
      <c r="C99" s="125"/>
      <c r="D99" s="125"/>
      <c r="E99" s="126">
        <f t="shared" ref="E99:E112" si="67">SUM(B99:D99)</f>
        <v>0</v>
      </c>
      <c r="F99" s="125"/>
      <c r="G99" s="125"/>
      <c r="H99" s="125"/>
      <c r="I99" s="125"/>
      <c r="J99" s="125"/>
      <c r="K99" s="125"/>
      <c r="L99" s="125"/>
      <c r="M99" s="127"/>
      <c r="N99" s="125"/>
      <c r="O99" s="127"/>
      <c r="P99" s="125"/>
      <c r="Q99" s="127"/>
      <c r="R99" s="20" t="str">
        <f t="shared" si="64"/>
        <v xml:space="preserve"> </v>
      </c>
      <c r="S99" s="20" t="str">
        <f t="shared" si="64"/>
        <v xml:space="preserve"> </v>
      </c>
      <c r="T99" s="20" t="str">
        <f t="shared" si="65"/>
        <v xml:space="preserve"> </v>
      </c>
      <c r="U99" s="21" t="str">
        <f t="shared" si="66"/>
        <v xml:space="preserve"> </v>
      </c>
      <c r="V99" s="125"/>
      <c r="W99" s="125"/>
    </row>
    <row r="100" spans="1:23" hidden="1" x14ac:dyDescent="0.25">
      <c r="A100" s="19"/>
      <c r="B100" s="125"/>
      <c r="C100" s="125"/>
      <c r="D100" s="125"/>
      <c r="E100" s="126">
        <f t="shared" si="67"/>
        <v>0</v>
      </c>
      <c r="F100" s="125"/>
      <c r="G100" s="125"/>
      <c r="H100" s="125"/>
      <c r="I100" s="125"/>
      <c r="J100" s="125"/>
      <c r="K100" s="125"/>
      <c r="L100" s="125"/>
      <c r="M100" s="127"/>
      <c r="N100" s="125"/>
      <c r="O100" s="127"/>
      <c r="P100" s="125"/>
      <c r="Q100" s="127"/>
      <c r="R100" s="20" t="str">
        <f t="shared" si="64"/>
        <v xml:space="preserve"> </v>
      </c>
      <c r="S100" s="20" t="str">
        <f t="shared" si="64"/>
        <v xml:space="preserve"> </v>
      </c>
      <c r="T100" s="20" t="str">
        <f t="shared" si="65"/>
        <v xml:space="preserve"> </v>
      </c>
      <c r="U100" s="21" t="str">
        <f t="shared" si="66"/>
        <v xml:space="preserve"> </v>
      </c>
      <c r="V100" s="125"/>
      <c r="W100" s="125"/>
    </row>
    <row r="101" spans="1:23" hidden="1" x14ac:dyDescent="0.25">
      <c r="A101" s="19"/>
      <c r="B101" s="125"/>
      <c r="C101" s="125"/>
      <c r="D101" s="125"/>
      <c r="E101" s="126">
        <f t="shared" si="67"/>
        <v>0</v>
      </c>
      <c r="F101" s="125"/>
      <c r="G101" s="125"/>
      <c r="H101" s="125"/>
      <c r="I101" s="125"/>
      <c r="J101" s="125"/>
      <c r="K101" s="125"/>
      <c r="L101" s="125"/>
      <c r="M101" s="127"/>
      <c r="N101" s="125"/>
      <c r="O101" s="127"/>
      <c r="P101" s="125"/>
      <c r="Q101" s="127"/>
      <c r="R101" s="20" t="str">
        <f t="shared" si="64"/>
        <v xml:space="preserve"> </v>
      </c>
      <c r="S101" s="20" t="str">
        <f t="shared" si="64"/>
        <v xml:space="preserve"> </v>
      </c>
      <c r="T101" s="20" t="str">
        <f t="shared" si="65"/>
        <v xml:space="preserve"> </v>
      </c>
      <c r="U101" s="21" t="str">
        <f t="shared" si="66"/>
        <v xml:space="preserve"> </v>
      </c>
      <c r="V101" s="125"/>
      <c r="W101" s="125"/>
    </row>
    <row r="102" spans="1:23" hidden="1" x14ac:dyDescent="0.25">
      <c r="A102" s="19"/>
      <c r="B102" s="125"/>
      <c r="C102" s="125"/>
      <c r="D102" s="125"/>
      <c r="E102" s="126">
        <f t="shared" si="67"/>
        <v>0</v>
      </c>
      <c r="F102" s="125"/>
      <c r="G102" s="125"/>
      <c r="H102" s="125"/>
      <c r="I102" s="125"/>
      <c r="J102" s="125"/>
      <c r="K102" s="125"/>
      <c r="L102" s="125"/>
      <c r="M102" s="127"/>
      <c r="N102" s="125"/>
      <c r="O102" s="127"/>
      <c r="P102" s="125"/>
      <c r="Q102" s="127"/>
      <c r="R102" s="20" t="str">
        <f t="shared" si="64"/>
        <v xml:space="preserve"> </v>
      </c>
      <c r="S102" s="20" t="str">
        <f t="shared" si="64"/>
        <v xml:space="preserve"> </v>
      </c>
      <c r="T102" s="20" t="str">
        <f t="shared" si="65"/>
        <v xml:space="preserve"> </v>
      </c>
      <c r="U102" s="21" t="str">
        <f t="shared" si="66"/>
        <v xml:space="preserve"> </v>
      </c>
      <c r="V102" s="125"/>
      <c r="W102" s="125"/>
    </row>
    <row r="103" spans="1:23" hidden="1" x14ac:dyDescent="0.25">
      <c r="A103" s="19"/>
      <c r="B103" s="125"/>
      <c r="C103" s="125"/>
      <c r="D103" s="125"/>
      <c r="E103" s="126">
        <f t="shared" si="67"/>
        <v>0</v>
      </c>
      <c r="F103" s="125"/>
      <c r="G103" s="125"/>
      <c r="H103" s="125"/>
      <c r="I103" s="125"/>
      <c r="J103" s="125"/>
      <c r="K103" s="125"/>
      <c r="L103" s="125"/>
      <c r="M103" s="127"/>
      <c r="N103" s="125"/>
      <c r="O103" s="127"/>
      <c r="P103" s="125"/>
      <c r="Q103" s="127"/>
      <c r="R103" s="20" t="str">
        <f t="shared" si="64"/>
        <v xml:space="preserve"> </v>
      </c>
      <c r="S103" s="20" t="str">
        <f t="shared" si="64"/>
        <v xml:space="preserve"> </v>
      </c>
      <c r="T103" s="20" t="str">
        <f t="shared" si="65"/>
        <v xml:space="preserve"> </v>
      </c>
      <c r="U103" s="21" t="str">
        <f t="shared" si="66"/>
        <v xml:space="preserve"> </v>
      </c>
      <c r="V103" s="125"/>
      <c r="W103" s="125"/>
    </row>
    <row r="104" spans="1:23" hidden="1" x14ac:dyDescent="0.25">
      <c r="A104" s="19"/>
      <c r="B104" s="125"/>
      <c r="C104" s="125"/>
      <c r="D104" s="125"/>
      <c r="E104" s="126">
        <f t="shared" si="67"/>
        <v>0</v>
      </c>
      <c r="F104" s="125"/>
      <c r="G104" s="125"/>
      <c r="H104" s="125"/>
      <c r="I104" s="125"/>
      <c r="J104" s="125"/>
      <c r="K104" s="125"/>
      <c r="L104" s="125"/>
      <c r="M104" s="127"/>
      <c r="N104" s="125"/>
      <c r="O104" s="127"/>
      <c r="P104" s="125"/>
      <c r="Q104" s="127"/>
      <c r="R104" s="20" t="str">
        <f t="shared" si="64"/>
        <v xml:space="preserve"> </v>
      </c>
      <c r="S104" s="20" t="str">
        <f t="shared" si="64"/>
        <v xml:space="preserve"> </v>
      </c>
      <c r="T104" s="20" t="str">
        <f t="shared" si="65"/>
        <v xml:space="preserve"> </v>
      </c>
      <c r="U104" s="21" t="str">
        <f t="shared" si="66"/>
        <v xml:space="preserve"> </v>
      </c>
      <c r="V104" s="125"/>
      <c r="W104" s="125"/>
    </row>
    <row r="105" spans="1:23" hidden="1" x14ac:dyDescent="0.25">
      <c r="A105" s="19"/>
      <c r="B105" s="125"/>
      <c r="C105" s="125"/>
      <c r="D105" s="125"/>
      <c r="E105" s="126">
        <f t="shared" si="67"/>
        <v>0</v>
      </c>
      <c r="F105" s="125"/>
      <c r="G105" s="125"/>
      <c r="H105" s="125"/>
      <c r="I105" s="125"/>
      <c r="J105" s="125"/>
      <c r="K105" s="125"/>
      <c r="L105" s="125"/>
      <c r="M105" s="127"/>
      <c r="N105" s="125"/>
      <c r="O105" s="127"/>
      <c r="P105" s="125"/>
      <c r="Q105" s="127"/>
      <c r="R105" s="20" t="str">
        <f t="shared" si="64"/>
        <v xml:space="preserve"> </v>
      </c>
      <c r="S105" s="20" t="str">
        <f t="shared" si="64"/>
        <v xml:space="preserve"> </v>
      </c>
      <c r="T105" s="20" t="str">
        <f t="shared" si="65"/>
        <v xml:space="preserve"> </v>
      </c>
      <c r="U105" s="21" t="str">
        <f t="shared" si="66"/>
        <v xml:space="preserve"> </v>
      </c>
      <c r="V105" s="125"/>
      <c r="W105" s="125"/>
    </row>
    <row r="106" spans="1:23" hidden="1" x14ac:dyDescent="0.25">
      <c r="A106" s="19"/>
      <c r="B106" s="125"/>
      <c r="C106" s="125"/>
      <c r="D106" s="125"/>
      <c r="E106" s="126">
        <f t="shared" si="67"/>
        <v>0</v>
      </c>
      <c r="F106" s="125"/>
      <c r="G106" s="125"/>
      <c r="H106" s="125"/>
      <c r="I106" s="125"/>
      <c r="J106" s="125"/>
      <c r="K106" s="125"/>
      <c r="L106" s="125"/>
      <c r="M106" s="127"/>
      <c r="N106" s="125"/>
      <c r="O106" s="127"/>
      <c r="P106" s="125"/>
      <c r="Q106" s="127"/>
      <c r="R106" s="20" t="str">
        <f t="shared" si="64"/>
        <v xml:space="preserve"> </v>
      </c>
      <c r="S106" s="20" t="str">
        <f t="shared" si="64"/>
        <v xml:space="preserve"> </v>
      </c>
      <c r="T106" s="20" t="str">
        <f t="shared" si="65"/>
        <v xml:space="preserve"> </v>
      </c>
      <c r="U106" s="21" t="str">
        <f t="shared" si="66"/>
        <v xml:space="preserve"> </v>
      </c>
      <c r="V106" s="125"/>
      <c r="W106" s="125"/>
    </row>
    <row r="107" spans="1:23" hidden="1" x14ac:dyDescent="0.25">
      <c r="A107" s="19"/>
      <c r="B107" s="125"/>
      <c r="C107" s="125"/>
      <c r="D107" s="125"/>
      <c r="E107" s="126">
        <f t="shared" si="67"/>
        <v>0</v>
      </c>
      <c r="F107" s="125"/>
      <c r="G107" s="125"/>
      <c r="H107" s="125"/>
      <c r="I107" s="125"/>
      <c r="J107" s="125"/>
      <c r="K107" s="125"/>
      <c r="L107" s="125"/>
      <c r="M107" s="127"/>
      <c r="N107" s="125"/>
      <c r="O107" s="127"/>
      <c r="P107" s="125"/>
      <c r="Q107" s="127"/>
      <c r="R107" s="20" t="str">
        <f t="shared" si="64"/>
        <v xml:space="preserve"> </v>
      </c>
      <c r="S107" s="20" t="str">
        <f t="shared" si="64"/>
        <v xml:space="preserve"> </v>
      </c>
      <c r="T107" s="20" t="str">
        <f t="shared" si="65"/>
        <v xml:space="preserve"> </v>
      </c>
      <c r="U107" s="21" t="str">
        <f t="shared" si="66"/>
        <v xml:space="preserve"> </v>
      </c>
      <c r="V107" s="125"/>
      <c r="W107" s="125"/>
    </row>
    <row r="108" spans="1:23" hidden="1" x14ac:dyDescent="0.25">
      <c r="A108" s="19"/>
      <c r="B108" s="125"/>
      <c r="C108" s="125"/>
      <c r="D108" s="125"/>
      <c r="E108" s="126">
        <f t="shared" si="67"/>
        <v>0</v>
      </c>
      <c r="F108" s="125"/>
      <c r="G108" s="125"/>
      <c r="H108" s="125"/>
      <c r="I108" s="125"/>
      <c r="J108" s="125"/>
      <c r="K108" s="125"/>
      <c r="L108" s="125"/>
      <c r="M108" s="127"/>
      <c r="N108" s="125"/>
      <c r="O108" s="127"/>
      <c r="P108" s="125"/>
      <c r="Q108" s="127"/>
      <c r="R108" s="20" t="str">
        <f t="shared" si="64"/>
        <v xml:space="preserve"> </v>
      </c>
      <c r="S108" s="20" t="str">
        <f t="shared" si="64"/>
        <v xml:space="preserve"> </v>
      </c>
      <c r="T108" s="20" t="str">
        <f t="shared" si="65"/>
        <v xml:space="preserve"> </v>
      </c>
      <c r="U108" s="21" t="str">
        <f t="shared" si="66"/>
        <v xml:space="preserve"> </v>
      </c>
      <c r="V108" s="125"/>
      <c r="W108" s="125"/>
    </row>
    <row r="109" spans="1:23" hidden="1" x14ac:dyDescent="0.25">
      <c r="A109" s="19"/>
      <c r="B109" s="125"/>
      <c r="C109" s="125"/>
      <c r="D109" s="125"/>
      <c r="E109" s="126">
        <f t="shared" si="67"/>
        <v>0</v>
      </c>
      <c r="F109" s="125"/>
      <c r="G109" s="125"/>
      <c r="H109" s="125"/>
      <c r="I109" s="125"/>
      <c r="J109" s="125"/>
      <c r="K109" s="125"/>
      <c r="L109" s="125"/>
      <c r="M109" s="127"/>
      <c r="N109" s="125"/>
      <c r="O109" s="127"/>
      <c r="P109" s="125"/>
      <c r="Q109" s="127"/>
      <c r="R109" s="20" t="str">
        <f t="shared" si="64"/>
        <v xml:space="preserve"> </v>
      </c>
      <c r="S109" s="20" t="str">
        <f t="shared" si="64"/>
        <v xml:space="preserve"> </v>
      </c>
      <c r="T109" s="20" t="str">
        <f t="shared" si="65"/>
        <v xml:space="preserve"> </v>
      </c>
      <c r="U109" s="21" t="str">
        <f t="shared" si="66"/>
        <v xml:space="preserve"> </v>
      </c>
      <c r="V109" s="125"/>
      <c r="W109" s="125"/>
    </row>
    <row r="110" spans="1:23" hidden="1" x14ac:dyDescent="0.25">
      <c r="A110" s="19"/>
      <c r="B110" s="125"/>
      <c r="C110" s="125"/>
      <c r="D110" s="125"/>
      <c r="E110" s="126">
        <f t="shared" si="67"/>
        <v>0</v>
      </c>
      <c r="F110" s="125"/>
      <c r="G110" s="125"/>
      <c r="H110" s="127"/>
      <c r="I110" s="125"/>
      <c r="J110" s="127"/>
      <c r="K110" s="125"/>
      <c r="L110" s="127"/>
      <c r="M110" s="127"/>
      <c r="N110" s="127"/>
      <c r="O110" s="127"/>
      <c r="P110" s="127"/>
      <c r="Q110" s="127"/>
      <c r="R110" s="20" t="str">
        <f t="shared" si="64"/>
        <v xml:space="preserve"> </v>
      </c>
      <c r="S110" s="20" t="str">
        <f t="shared" si="64"/>
        <v xml:space="preserve"> </v>
      </c>
      <c r="T110" s="20" t="str">
        <f t="shared" si="65"/>
        <v xml:space="preserve"> </v>
      </c>
      <c r="U110" s="21" t="str">
        <f t="shared" si="66"/>
        <v xml:space="preserve"> </v>
      </c>
      <c r="V110" s="125"/>
      <c r="W110" s="125"/>
    </row>
    <row r="111" spans="1:23" hidden="1" x14ac:dyDescent="0.25">
      <c r="A111" s="19"/>
      <c r="B111" s="125"/>
      <c r="C111" s="125"/>
      <c r="D111" s="125"/>
      <c r="E111" s="126">
        <f t="shared" si="67"/>
        <v>0</v>
      </c>
      <c r="F111" s="125"/>
      <c r="G111" s="125"/>
      <c r="H111" s="127"/>
      <c r="I111" s="125"/>
      <c r="J111" s="127"/>
      <c r="K111" s="125"/>
      <c r="L111" s="127"/>
      <c r="M111" s="127"/>
      <c r="N111" s="127"/>
      <c r="O111" s="127"/>
      <c r="P111" s="127"/>
      <c r="Q111" s="127"/>
      <c r="R111" s="20" t="str">
        <f t="shared" si="64"/>
        <v xml:space="preserve"> </v>
      </c>
      <c r="S111" s="20" t="str">
        <f t="shared" si="64"/>
        <v xml:space="preserve"> </v>
      </c>
      <c r="T111" s="20" t="str">
        <f t="shared" si="65"/>
        <v xml:space="preserve"> </v>
      </c>
      <c r="U111" s="21" t="str">
        <f t="shared" si="66"/>
        <v xml:space="preserve"> </v>
      </c>
      <c r="V111" s="125"/>
      <c r="W111" s="125"/>
    </row>
    <row r="112" spans="1:23" hidden="1" x14ac:dyDescent="0.25">
      <c r="A112" s="19"/>
      <c r="B112" s="125"/>
      <c r="C112" s="125"/>
      <c r="D112" s="125"/>
      <c r="E112" s="126">
        <f t="shared" si="67"/>
        <v>0</v>
      </c>
      <c r="F112" s="125"/>
      <c r="G112" s="125"/>
      <c r="H112" s="127"/>
      <c r="I112" s="125"/>
      <c r="J112" s="127"/>
      <c r="K112" s="125"/>
      <c r="L112" s="127"/>
      <c r="M112" s="127"/>
      <c r="N112" s="127"/>
      <c r="O112" s="127"/>
      <c r="P112" s="127"/>
      <c r="Q112" s="127"/>
      <c r="R112" s="20" t="str">
        <f t="shared" si="64"/>
        <v xml:space="preserve"> </v>
      </c>
      <c r="S112" s="20" t="str">
        <f t="shared" si="64"/>
        <v xml:space="preserve"> </v>
      </c>
      <c r="T112" s="20" t="str">
        <f t="shared" si="65"/>
        <v xml:space="preserve"> </v>
      </c>
      <c r="U112" s="21" t="str">
        <f t="shared" si="66"/>
        <v xml:space="preserve"> </v>
      </c>
      <c r="V112" s="125"/>
      <c r="W112" s="125"/>
    </row>
    <row r="113" spans="1:23" hidden="1" x14ac:dyDescent="0.25">
      <c r="A113" s="22"/>
      <c r="B113" s="128"/>
      <c r="C113" s="129"/>
      <c r="D113" s="129"/>
      <c r="E113" s="129"/>
      <c r="F113" s="128"/>
      <c r="G113" s="129"/>
      <c r="H113" s="128"/>
      <c r="I113" s="129"/>
      <c r="J113" s="128"/>
      <c r="K113" s="129"/>
      <c r="L113" s="128"/>
      <c r="M113" s="128"/>
      <c r="N113" s="128"/>
      <c r="O113" s="128"/>
      <c r="P113" s="128"/>
      <c r="Q113" s="128"/>
      <c r="R113" s="23" t="str">
        <f t="shared" ref="R113:S115" si="68">IF(L113=0," ",(N113-L113)/L113)</f>
        <v xml:space="preserve"> </v>
      </c>
      <c r="S113" s="24" t="str">
        <f t="shared" si="68"/>
        <v xml:space="preserve"> </v>
      </c>
      <c r="T113" s="23" t="str">
        <f t="shared" si="65"/>
        <v xml:space="preserve"> </v>
      </c>
      <c r="U113" s="24" t="str">
        <f t="shared" si="66"/>
        <v xml:space="preserve"> </v>
      </c>
      <c r="V113" s="128"/>
      <c r="W113" s="129"/>
    </row>
    <row r="114" spans="1:23" hidden="1" x14ac:dyDescent="0.25">
      <c r="A114" s="22" t="s">
        <v>88</v>
      </c>
      <c r="B114" s="128">
        <f t="shared" ref="B114:Q114" si="69">B97+B87</f>
        <v>13232000</v>
      </c>
      <c r="C114" s="128">
        <f t="shared" si="69"/>
        <v>0</v>
      </c>
      <c r="D114" s="128">
        <f t="shared" si="69"/>
        <v>0</v>
      </c>
      <c r="E114" s="128">
        <f t="shared" si="69"/>
        <v>13232000</v>
      </c>
      <c r="F114" s="128">
        <f t="shared" si="69"/>
        <v>0</v>
      </c>
      <c r="G114" s="128">
        <f t="shared" si="69"/>
        <v>0</v>
      </c>
      <c r="H114" s="128">
        <f t="shared" si="69"/>
        <v>5674000</v>
      </c>
      <c r="I114" s="128">
        <f t="shared" si="69"/>
        <v>0</v>
      </c>
      <c r="J114" s="128">
        <f t="shared" si="69"/>
        <v>6605000</v>
      </c>
      <c r="K114" s="128">
        <f t="shared" si="69"/>
        <v>0</v>
      </c>
      <c r="L114" s="128">
        <f t="shared" si="69"/>
        <v>0</v>
      </c>
      <c r="M114" s="128">
        <f t="shared" si="69"/>
        <v>0</v>
      </c>
      <c r="N114" s="128">
        <f t="shared" si="69"/>
        <v>0</v>
      </c>
      <c r="O114" s="128">
        <f t="shared" si="69"/>
        <v>0</v>
      </c>
      <c r="P114" s="128">
        <f t="shared" si="69"/>
        <v>12279000</v>
      </c>
      <c r="Q114" s="128">
        <f t="shared" si="69"/>
        <v>0</v>
      </c>
      <c r="R114" s="17" t="str">
        <f t="shared" si="68"/>
        <v xml:space="preserve"> </v>
      </c>
      <c r="S114" s="18" t="str">
        <f t="shared" si="68"/>
        <v xml:space="preserve"> </v>
      </c>
      <c r="T114" s="17">
        <f t="shared" si="65"/>
        <v>0.92797762998790811</v>
      </c>
      <c r="U114" s="18">
        <f t="shared" si="66"/>
        <v>0</v>
      </c>
      <c r="V114" s="128">
        <f>V97+V87</f>
        <v>0</v>
      </c>
      <c r="W114" s="131">
        <f>W97+W87</f>
        <v>0</v>
      </c>
    </row>
    <row r="115" spans="1:23" hidden="1" x14ac:dyDescent="0.25">
      <c r="A115" s="25" t="s">
        <v>140</v>
      </c>
      <c r="B115" s="130">
        <f>B87</f>
        <v>13232000</v>
      </c>
      <c r="C115" s="130">
        <f t="shared" ref="C115:Q115" si="70">C87</f>
        <v>0</v>
      </c>
      <c r="D115" s="130">
        <f t="shared" si="70"/>
        <v>0</v>
      </c>
      <c r="E115" s="130">
        <f t="shared" si="70"/>
        <v>13232000</v>
      </c>
      <c r="F115" s="130">
        <f t="shared" si="70"/>
        <v>0</v>
      </c>
      <c r="G115" s="130">
        <f t="shared" si="70"/>
        <v>0</v>
      </c>
      <c r="H115" s="130">
        <f t="shared" si="70"/>
        <v>5674000</v>
      </c>
      <c r="I115" s="130">
        <f t="shared" si="70"/>
        <v>0</v>
      </c>
      <c r="J115" s="130">
        <f t="shared" si="70"/>
        <v>6605000</v>
      </c>
      <c r="K115" s="130">
        <f t="shared" si="70"/>
        <v>0</v>
      </c>
      <c r="L115" s="130">
        <f t="shared" si="70"/>
        <v>0</v>
      </c>
      <c r="M115" s="130">
        <f t="shared" si="70"/>
        <v>0</v>
      </c>
      <c r="N115" s="130">
        <f t="shared" si="70"/>
        <v>0</v>
      </c>
      <c r="O115" s="130">
        <f t="shared" si="70"/>
        <v>0</v>
      </c>
      <c r="P115" s="130">
        <f t="shared" si="70"/>
        <v>12279000</v>
      </c>
      <c r="Q115" s="130">
        <f t="shared" si="70"/>
        <v>0</v>
      </c>
      <c r="R115" s="17" t="str">
        <f t="shared" si="68"/>
        <v xml:space="preserve"> </v>
      </c>
      <c r="S115" s="18" t="str">
        <f t="shared" si="68"/>
        <v xml:space="preserve"> </v>
      </c>
      <c r="T115" s="17">
        <f t="shared" si="65"/>
        <v>0.92797762998790811</v>
      </c>
      <c r="U115" s="18">
        <f t="shared" si="66"/>
        <v>0</v>
      </c>
      <c r="V115" s="130">
        <f>V87</f>
        <v>0</v>
      </c>
      <c r="W115" s="131">
        <f>W87</f>
        <v>0</v>
      </c>
    </row>
    <row r="116" spans="1:23" x14ac:dyDescent="0.25">
      <c r="A116" s="26"/>
      <c r="B116" s="27"/>
      <c r="C116" s="27"/>
      <c r="D116" s="27"/>
      <c r="E116" s="27"/>
      <c r="F116" s="27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/>
      <c r="R116" s="28"/>
      <c r="S116" s="28"/>
      <c r="T116" s="28"/>
      <c r="U116" s="28"/>
      <c r="V116" s="27"/>
      <c r="W116" s="27"/>
    </row>
    <row r="117" spans="1:23" x14ac:dyDescent="0.25">
      <c r="A117" s="29" t="s">
        <v>141</v>
      </c>
    </row>
    <row r="118" spans="1:23" x14ac:dyDescent="0.25">
      <c r="A118" s="29" t="s">
        <v>142</v>
      </c>
    </row>
    <row r="119" spans="1:23" ht="13" x14ac:dyDescent="0.3">
      <c r="A119" s="29" t="s">
        <v>143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ht="13" x14ac:dyDescent="0.3">
      <c r="A120" s="29" t="s">
        <v>144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ht="13" x14ac:dyDescent="0.3">
      <c r="A121" s="29" t="s">
        <v>145</v>
      </c>
      <c r="B121" s="30"/>
      <c r="C121" s="30"/>
      <c r="D121" s="30"/>
      <c r="E121" s="30"/>
      <c r="F121" s="30"/>
      <c r="H121" s="30"/>
      <c r="I121" s="30"/>
      <c r="J121" s="30"/>
      <c r="K121" s="30"/>
      <c r="V121" s="30"/>
    </row>
    <row r="122" spans="1:23" x14ac:dyDescent="0.25">
      <c r="A122" s="29" t="s">
        <v>146</v>
      </c>
    </row>
    <row r="125" spans="1:23" ht="13" x14ac:dyDescent="0.3">
      <c r="A125" s="30"/>
      <c r="G125" s="30"/>
      <c r="W125" s="30"/>
    </row>
    <row r="126" spans="1:23" ht="13" x14ac:dyDescent="0.3">
      <c r="A126" s="30"/>
      <c r="G126" s="30"/>
      <c r="W126" s="30"/>
    </row>
    <row r="127" spans="1:23" ht="13" x14ac:dyDescent="0.3">
      <c r="A127" s="30"/>
      <c r="G127" s="30"/>
      <c r="W127" s="30"/>
    </row>
  </sheetData>
  <sheetProtection algorithmName="SHA-512" hashValue="IRWZ5NNv6Qs6T+v0JR7ZMGGjnfp1mfd4QxFP1IiQlbmReW0Bp9gGFGoTJsxKMgZ6g9UyH7Ct6jJkamdWVZo79w==" saltValue="Klj7bCziFk+7YqBy4002nw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6:Q76"/>
    <mergeCell ref="R76:S76"/>
    <mergeCell ref="T76:U76"/>
    <mergeCell ref="V76:W76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5" max="16383" man="1"/>
    <brk id="97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W127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37" t="s">
        <v>0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7"/>
      <c r="U1" s="137"/>
      <c r="V1" s="31"/>
      <c r="W1" s="31"/>
    </row>
    <row r="2" spans="1:23" ht="18" x14ac:dyDescent="0.4">
      <c r="A2" s="138" t="s">
        <v>1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32"/>
      <c r="W2" s="32"/>
    </row>
    <row r="3" spans="1:23" ht="18" customHeight="1" x14ac:dyDescent="0.4">
      <c r="A3" s="138" t="s">
        <v>2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32"/>
      <c r="W3" s="32"/>
    </row>
    <row r="4" spans="1:23" ht="18" customHeight="1" x14ac:dyDescent="0.4">
      <c r="A4" s="138" t="s">
        <v>3</v>
      </c>
      <c r="B4" s="138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32"/>
      <c r="W4" s="32"/>
    </row>
    <row r="5" spans="1:23" ht="15" customHeight="1" x14ac:dyDescent="0.3">
      <c r="A5" s="139" t="s">
        <v>123</v>
      </c>
      <c r="B5" s="139"/>
      <c r="C5" s="139"/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39"/>
      <c r="U5" s="139"/>
      <c r="V5" s="33"/>
      <c r="W5" s="33"/>
    </row>
    <row r="6" spans="1:23" ht="12.75" customHeight="1" x14ac:dyDescent="0.3">
      <c r="A6" s="34" t="s">
        <v>92</v>
      </c>
      <c r="B6" s="34" t="s">
        <v>92</v>
      </c>
      <c r="C6" s="34" t="s">
        <v>1</v>
      </c>
      <c r="D6" s="34" t="s">
        <v>1</v>
      </c>
      <c r="E6" s="35" t="s">
        <v>1</v>
      </c>
      <c r="F6" s="135" t="s">
        <v>5</v>
      </c>
      <c r="G6" s="136"/>
      <c r="H6" s="135" t="s">
        <v>6</v>
      </c>
      <c r="I6" s="136"/>
      <c r="J6" s="135" t="s">
        <v>7</v>
      </c>
      <c r="K6" s="136"/>
      <c r="L6" s="135" t="s">
        <v>8</v>
      </c>
      <c r="M6" s="136"/>
      <c r="N6" s="135" t="s">
        <v>9</v>
      </c>
      <c r="O6" s="136"/>
      <c r="P6" s="135" t="s">
        <v>10</v>
      </c>
      <c r="Q6" s="136"/>
      <c r="R6" s="135" t="s">
        <v>11</v>
      </c>
      <c r="S6" s="136"/>
      <c r="T6" s="135" t="s">
        <v>12</v>
      </c>
      <c r="U6" s="136"/>
      <c r="V6" s="135" t="s">
        <v>13</v>
      </c>
      <c r="W6" s="136"/>
    </row>
    <row r="7" spans="1:23" ht="65" x14ac:dyDescent="0.3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3" customHeight="1" x14ac:dyDescent="0.3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3" customHeight="1" x14ac:dyDescent="0.3">
      <c r="A9" s="47" t="s">
        <v>35</v>
      </c>
      <c r="B9" s="93"/>
      <c r="C9" s="93"/>
      <c r="D9" s="93"/>
      <c r="E9" s="93">
        <f>$B9       +$C9       +$D9</f>
        <v>0</v>
      </c>
      <c r="F9" s="94">
        <v>0</v>
      </c>
      <c r="G9" s="95">
        <v>0</v>
      </c>
      <c r="H9" s="94"/>
      <c r="I9" s="95"/>
      <c r="J9" s="94"/>
      <c r="K9" s="95"/>
      <c r="L9" s="94"/>
      <c r="M9" s="95"/>
      <c r="N9" s="94"/>
      <c r="O9" s="95"/>
      <c r="P9" s="94">
        <f>$H9       +$J9       +$L9       +$N9</f>
        <v>0</v>
      </c>
      <c r="Q9" s="95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4" t="s">
        <v>36</v>
      </c>
      <c r="W9" s="95" t="s">
        <v>36</v>
      </c>
    </row>
    <row r="10" spans="1:23" ht="13" customHeight="1" x14ac:dyDescent="0.3">
      <c r="A10" s="47" t="s">
        <v>37</v>
      </c>
      <c r="B10" s="93">
        <v>1800000</v>
      </c>
      <c r="C10" s="93"/>
      <c r="D10" s="93"/>
      <c r="E10" s="93">
        <f t="shared" ref="E10:E16" si="0">$B10      +$C10      +$D10</f>
        <v>1800000</v>
      </c>
      <c r="F10" s="94">
        <v>1800000</v>
      </c>
      <c r="G10" s="95">
        <v>1800000</v>
      </c>
      <c r="H10" s="94">
        <v>328000</v>
      </c>
      <c r="I10" s="95"/>
      <c r="J10" s="94">
        <v>49000</v>
      </c>
      <c r="K10" s="95"/>
      <c r="L10" s="94"/>
      <c r="M10" s="95"/>
      <c r="N10" s="94"/>
      <c r="O10" s="95"/>
      <c r="P10" s="94">
        <f t="shared" ref="P10:P16" si="1">$H10      +$J10      +$L10      +$N10</f>
        <v>377000</v>
      </c>
      <c r="Q10" s="95">
        <f t="shared" ref="Q10:Q16" si="2">$I10      +$K10      +$M10      +$O10</f>
        <v>0</v>
      </c>
      <c r="R10" s="48">
        <f t="shared" ref="R10:R16" si="3">IF(($H10      =0),0,((($J10      -$H10      )/$H10      )*100))</f>
        <v>-85.060975609756099</v>
      </c>
      <c r="S10" s="49">
        <f t="shared" ref="S10:S16" si="4">IF(($I10      =0),0,((($K10      -$I10      )/$I10      )*100))</f>
        <v>0</v>
      </c>
      <c r="T10" s="48">
        <f t="shared" ref="T10:T15" si="5">IF(($E10      =0),0,(($P10      /$E10      )*100))</f>
        <v>20.944444444444443</v>
      </c>
      <c r="U10" s="50">
        <f t="shared" ref="U10:U15" si="6">IF(($E10      =0),0,(($Q10      /$E10      )*100))</f>
        <v>0</v>
      </c>
      <c r="V10" s="94" t="s">
        <v>36</v>
      </c>
      <c r="W10" s="95" t="s">
        <v>36</v>
      </c>
    </row>
    <row r="11" spans="1:23" ht="13" customHeight="1" x14ac:dyDescent="0.3">
      <c r="A11" s="47" t="s">
        <v>38</v>
      </c>
      <c r="B11" s="93"/>
      <c r="C11" s="93"/>
      <c r="D11" s="93"/>
      <c r="E11" s="93">
        <f t="shared" si="0"/>
        <v>0</v>
      </c>
      <c r="F11" s="94">
        <v>0</v>
      </c>
      <c r="G11" s="95">
        <v>0</v>
      </c>
      <c r="H11" s="94"/>
      <c r="I11" s="95"/>
      <c r="J11" s="94"/>
      <c r="K11" s="95"/>
      <c r="L11" s="94"/>
      <c r="M11" s="95"/>
      <c r="N11" s="94"/>
      <c r="O11" s="95"/>
      <c r="P11" s="94">
        <f t="shared" si="1"/>
        <v>0</v>
      </c>
      <c r="Q11" s="95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4" t="s">
        <v>36</v>
      </c>
      <c r="W11" s="95" t="s">
        <v>36</v>
      </c>
    </row>
    <row r="12" spans="1:23" ht="13" customHeight="1" x14ac:dyDescent="0.3">
      <c r="A12" s="47" t="s">
        <v>39</v>
      </c>
      <c r="B12" s="93"/>
      <c r="C12" s="93"/>
      <c r="D12" s="93"/>
      <c r="E12" s="93">
        <f t="shared" si="0"/>
        <v>0</v>
      </c>
      <c r="F12" s="94" t="s">
        <v>36</v>
      </c>
      <c r="G12" s="95" t="s">
        <v>36</v>
      </c>
      <c r="H12" s="94"/>
      <c r="I12" s="95"/>
      <c r="J12" s="94"/>
      <c r="K12" s="95"/>
      <c r="L12" s="94"/>
      <c r="M12" s="95"/>
      <c r="N12" s="94"/>
      <c r="O12" s="95"/>
      <c r="P12" s="94">
        <f t="shared" si="1"/>
        <v>0</v>
      </c>
      <c r="Q12" s="95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4" t="s">
        <v>36</v>
      </c>
      <c r="W12" s="95" t="s">
        <v>36</v>
      </c>
    </row>
    <row r="13" spans="1:23" ht="13" customHeight="1" x14ac:dyDescent="0.3">
      <c r="A13" s="47" t="s">
        <v>40</v>
      </c>
      <c r="B13" s="93"/>
      <c r="C13" s="93"/>
      <c r="D13" s="93"/>
      <c r="E13" s="93">
        <f t="shared" si="0"/>
        <v>0</v>
      </c>
      <c r="F13" s="94">
        <v>0</v>
      </c>
      <c r="G13" s="95">
        <v>0</v>
      </c>
      <c r="H13" s="94"/>
      <c r="I13" s="95"/>
      <c r="J13" s="94"/>
      <c r="K13" s="95"/>
      <c r="L13" s="94"/>
      <c r="M13" s="95"/>
      <c r="N13" s="94"/>
      <c r="O13" s="95"/>
      <c r="P13" s="94">
        <f t="shared" si="1"/>
        <v>0</v>
      </c>
      <c r="Q13" s="95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4" t="s">
        <v>36</v>
      </c>
      <c r="W13" s="95" t="s">
        <v>36</v>
      </c>
    </row>
    <row r="14" spans="1:23" ht="13" customHeight="1" x14ac:dyDescent="0.3">
      <c r="A14" s="47" t="s">
        <v>41</v>
      </c>
      <c r="B14" s="93"/>
      <c r="C14" s="93"/>
      <c r="D14" s="93"/>
      <c r="E14" s="93">
        <f t="shared" si="0"/>
        <v>0</v>
      </c>
      <c r="F14" s="94">
        <v>0</v>
      </c>
      <c r="G14" s="95">
        <v>0</v>
      </c>
      <c r="H14" s="94"/>
      <c r="I14" s="95"/>
      <c r="J14" s="94"/>
      <c r="K14" s="95"/>
      <c r="L14" s="94"/>
      <c r="M14" s="95"/>
      <c r="N14" s="94"/>
      <c r="O14" s="95"/>
      <c r="P14" s="94">
        <f t="shared" si="1"/>
        <v>0</v>
      </c>
      <c r="Q14" s="95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4" t="s">
        <v>36</v>
      </c>
      <c r="W14" s="95" t="s">
        <v>36</v>
      </c>
    </row>
    <row r="15" spans="1:23" ht="13" customHeight="1" x14ac:dyDescent="0.3">
      <c r="A15" s="47" t="s">
        <v>42</v>
      </c>
      <c r="B15" s="93"/>
      <c r="C15" s="93"/>
      <c r="D15" s="93"/>
      <c r="E15" s="93">
        <f t="shared" si="0"/>
        <v>0</v>
      </c>
      <c r="F15" s="94" t="s">
        <v>36</v>
      </c>
      <c r="G15" s="95" t="s">
        <v>36</v>
      </c>
      <c r="H15" s="94"/>
      <c r="I15" s="95"/>
      <c r="J15" s="94"/>
      <c r="K15" s="95"/>
      <c r="L15" s="94"/>
      <c r="M15" s="95"/>
      <c r="N15" s="94"/>
      <c r="O15" s="95"/>
      <c r="P15" s="94">
        <f t="shared" si="1"/>
        <v>0</v>
      </c>
      <c r="Q15" s="95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4" t="s">
        <v>36</v>
      </c>
      <c r="W15" s="95" t="s">
        <v>36</v>
      </c>
    </row>
    <row r="16" spans="1:23" ht="13" customHeight="1" x14ac:dyDescent="0.3">
      <c r="A16" s="51" t="s">
        <v>43</v>
      </c>
      <c r="B16" s="96">
        <f>SUM(B9:B15)</f>
        <v>1800000</v>
      </c>
      <c r="C16" s="96">
        <f>SUM(C9:C15)</f>
        <v>0</v>
      </c>
      <c r="D16" s="96"/>
      <c r="E16" s="96">
        <f t="shared" si="0"/>
        <v>1800000</v>
      </c>
      <c r="F16" s="97">
        <f t="shared" ref="F16:O16" si="7">SUM(F9:F15)</f>
        <v>1800000</v>
      </c>
      <c r="G16" s="98">
        <f t="shared" si="7"/>
        <v>1800000</v>
      </c>
      <c r="H16" s="97">
        <f t="shared" si="7"/>
        <v>328000</v>
      </c>
      <c r="I16" s="98">
        <f t="shared" si="7"/>
        <v>0</v>
      </c>
      <c r="J16" s="97">
        <f t="shared" si="7"/>
        <v>49000</v>
      </c>
      <c r="K16" s="98">
        <f t="shared" si="7"/>
        <v>0</v>
      </c>
      <c r="L16" s="97">
        <f t="shared" si="7"/>
        <v>0</v>
      </c>
      <c r="M16" s="98">
        <f t="shared" si="7"/>
        <v>0</v>
      </c>
      <c r="N16" s="97">
        <f t="shared" si="7"/>
        <v>0</v>
      </c>
      <c r="O16" s="98">
        <f t="shared" si="7"/>
        <v>0</v>
      </c>
      <c r="P16" s="97">
        <f t="shared" si="1"/>
        <v>377000</v>
      </c>
      <c r="Q16" s="98">
        <f t="shared" si="2"/>
        <v>0</v>
      </c>
      <c r="R16" s="52">
        <f t="shared" si="3"/>
        <v>-85.060975609756099</v>
      </c>
      <c r="S16" s="53">
        <f t="shared" si="4"/>
        <v>0</v>
      </c>
      <c r="T16" s="52">
        <f>IF((SUM($E9:$E13))=0,0,(P16/(SUM($E9:$E13))*100))</f>
        <v>20.944444444444443</v>
      </c>
      <c r="U16" s="54">
        <f>IF((SUM($E9:$E13))=0,0,(Q16/(SUM($E9:$E13))*100))</f>
        <v>0</v>
      </c>
      <c r="V16" s="97" t="s">
        <v>36</v>
      </c>
      <c r="W16" s="98" t="s">
        <v>36</v>
      </c>
    </row>
    <row r="17" spans="1:23" ht="13" customHeight="1" x14ac:dyDescent="0.3">
      <c r="A17" s="40" t="s">
        <v>44</v>
      </c>
      <c r="B17" s="99" t="s">
        <v>1</v>
      </c>
      <c r="C17" s="99"/>
      <c r="D17" s="99"/>
      <c r="E17" s="99"/>
      <c r="F17" s="100"/>
      <c r="G17" s="101"/>
      <c r="H17" s="100"/>
      <c r="I17" s="101"/>
      <c r="J17" s="100"/>
      <c r="K17" s="101"/>
      <c r="L17" s="100"/>
      <c r="M17" s="101"/>
      <c r="N17" s="100"/>
      <c r="O17" s="101"/>
      <c r="P17" s="100"/>
      <c r="Q17" s="101"/>
      <c r="R17" s="44"/>
      <c r="S17" s="45"/>
      <c r="T17" s="44"/>
      <c r="U17" s="46"/>
      <c r="V17" s="100"/>
      <c r="W17" s="101"/>
    </row>
    <row r="18" spans="1:23" ht="13" customHeight="1" x14ac:dyDescent="0.3">
      <c r="A18" s="47" t="s">
        <v>45</v>
      </c>
      <c r="B18" s="93">
        <v>80989000</v>
      </c>
      <c r="C18" s="93">
        <v>-8252000</v>
      </c>
      <c r="D18" s="93"/>
      <c r="E18" s="93">
        <f t="shared" ref="E18:E25" si="8">$B18      +$C18      +$D18</f>
        <v>72737000</v>
      </c>
      <c r="F18" s="94">
        <v>80989000</v>
      </c>
      <c r="G18" s="95">
        <v>48594000</v>
      </c>
      <c r="H18" s="94">
        <v>9703000</v>
      </c>
      <c r="I18" s="95"/>
      <c r="J18" s="94">
        <v>40975000</v>
      </c>
      <c r="K18" s="95"/>
      <c r="L18" s="94"/>
      <c r="M18" s="95"/>
      <c r="N18" s="94"/>
      <c r="O18" s="95"/>
      <c r="P18" s="94">
        <f t="shared" ref="P18:P25" si="9">$H18      +$J18      +$L18      +$N18</f>
        <v>50678000</v>
      </c>
      <c r="Q18" s="95">
        <f t="shared" ref="Q18:Q25" si="10">$I18      +$K18      +$M18      +$O18</f>
        <v>0</v>
      </c>
      <c r="R18" s="48">
        <f t="shared" ref="R18:R25" si="11">IF(($H18      =0),0,((($J18      -$H18      )/$H18      )*100))</f>
        <v>322.29207461609815</v>
      </c>
      <c r="S18" s="49">
        <f t="shared" ref="S18:S25" si="12">IF(($I18      =0),0,((($K18      -$I18      )/$I18      )*100))</f>
        <v>0</v>
      </c>
      <c r="T18" s="48">
        <f t="shared" ref="T18:T24" si="13">IF(($E18      =0),0,(($P18      /$E18      )*100))</f>
        <v>69.672931245445923</v>
      </c>
      <c r="U18" s="50">
        <f t="shared" ref="U18:U24" si="14">IF(($E18      =0),0,(($Q18      /$E18      )*100))</f>
        <v>0</v>
      </c>
      <c r="V18" s="94" t="s">
        <v>36</v>
      </c>
      <c r="W18" s="95" t="s">
        <v>36</v>
      </c>
    </row>
    <row r="19" spans="1:23" ht="13" customHeight="1" x14ac:dyDescent="0.3">
      <c r="A19" s="47" t="s">
        <v>46</v>
      </c>
      <c r="B19" s="93"/>
      <c r="C19" s="93"/>
      <c r="D19" s="93"/>
      <c r="E19" s="93">
        <f t="shared" si="8"/>
        <v>0</v>
      </c>
      <c r="F19" s="94" t="s">
        <v>36</v>
      </c>
      <c r="G19" s="95" t="s">
        <v>36</v>
      </c>
      <c r="H19" s="94"/>
      <c r="I19" s="95"/>
      <c r="J19" s="94"/>
      <c r="K19" s="95"/>
      <c r="L19" s="94"/>
      <c r="M19" s="95"/>
      <c r="N19" s="94"/>
      <c r="O19" s="95"/>
      <c r="P19" s="94">
        <f t="shared" si="9"/>
        <v>0</v>
      </c>
      <c r="Q19" s="95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4" t="s">
        <v>36</v>
      </c>
      <c r="W19" s="95" t="s">
        <v>36</v>
      </c>
    </row>
    <row r="20" spans="1:23" ht="13" customHeight="1" x14ac:dyDescent="0.3">
      <c r="A20" s="47" t="s">
        <v>47</v>
      </c>
      <c r="B20" s="93"/>
      <c r="C20" s="93"/>
      <c r="D20" s="93"/>
      <c r="E20" s="93">
        <f t="shared" si="8"/>
        <v>0</v>
      </c>
      <c r="F20" s="94">
        <v>0</v>
      </c>
      <c r="G20" s="95">
        <v>0</v>
      </c>
      <c r="H20" s="94"/>
      <c r="I20" s="95"/>
      <c r="J20" s="94"/>
      <c r="K20" s="95"/>
      <c r="L20" s="94"/>
      <c r="M20" s="95"/>
      <c r="N20" s="94"/>
      <c r="O20" s="95"/>
      <c r="P20" s="94">
        <f t="shared" si="9"/>
        <v>0</v>
      </c>
      <c r="Q20" s="95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4" t="s">
        <v>36</v>
      </c>
      <c r="W20" s="95" t="s">
        <v>36</v>
      </c>
    </row>
    <row r="21" spans="1:23" ht="13" customHeight="1" x14ac:dyDescent="0.3">
      <c r="A21" s="47" t="s">
        <v>48</v>
      </c>
      <c r="B21" s="93"/>
      <c r="C21" s="93"/>
      <c r="D21" s="93"/>
      <c r="E21" s="93">
        <f t="shared" si="8"/>
        <v>0</v>
      </c>
      <c r="F21" s="94">
        <v>0</v>
      </c>
      <c r="G21" s="95">
        <v>0</v>
      </c>
      <c r="H21" s="94"/>
      <c r="I21" s="95"/>
      <c r="J21" s="94"/>
      <c r="K21" s="95"/>
      <c r="L21" s="94"/>
      <c r="M21" s="95"/>
      <c r="N21" s="94"/>
      <c r="O21" s="95"/>
      <c r="P21" s="94">
        <f t="shared" si="9"/>
        <v>0</v>
      </c>
      <c r="Q21" s="95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4" t="s">
        <v>36</v>
      </c>
      <c r="W21" s="95" t="s">
        <v>36</v>
      </c>
    </row>
    <row r="22" spans="1:23" ht="13" customHeight="1" x14ac:dyDescent="0.3">
      <c r="A22" s="47" t="s">
        <v>49</v>
      </c>
      <c r="B22" s="93"/>
      <c r="C22" s="93"/>
      <c r="D22" s="93"/>
      <c r="E22" s="93">
        <f t="shared" si="8"/>
        <v>0</v>
      </c>
      <c r="F22" s="94">
        <v>0</v>
      </c>
      <c r="G22" s="95">
        <v>0</v>
      </c>
      <c r="H22" s="94"/>
      <c r="I22" s="95"/>
      <c r="J22" s="94"/>
      <c r="K22" s="95"/>
      <c r="L22" s="94"/>
      <c r="M22" s="95"/>
      <c r="N22" s="94"/>
      <c r="O22" s="95"/>
      <c r="P22" s="94">
        <f t="shared" si="9"/>
        <v>0</v>
      </c>
      <c r="Q22" s="95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4" t="s">
        <v>36</v>
      </c>
      <c r="W22" s="95" t="s">
        <v>36</v>
      </c>
    </row>
    <row r="23" spans="1:23" ht="13" customHeight="1" x14ac:dyDescent="0.3">
      <c r="A23" s="47" t="s">
        <v>50</v>
      </c>
      <c r="B23" s="93"/>
      <c r="C23" s="93"/>
      <c r="D23" s="93"/>
      <c r="E23" s="93">
        <f t="shared" si="8"/>
        <v>0</v>
      </c>
      <c r="F23" s="94" t="s">
        <v>36</v>
      </c>
      <c r="G23" s="95" t="s">
        <v>36</v>
      </c>
      <c r="H23" s="94"/>
      <c r="I23" s="95"/>
      <c r="J23" s="94"/>
      <c r="K23" s="95"/>
      <c r="L23" s="94"/>
      <c r="M23" s="95"/>
      <c r="N23" s="94"/>
      <c r="O23" s="95"/>
      <c r="P23" s="94">
        <f t="shared" si="9"/>
        <v>0</v>
      </c>
      <c r="Q23" s="95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4" t="s">
        <v>36</v>
      </c>
      <c r="W23" s="95" t="s">
        <v>36</v>
      </c>
    </row>
    <row r="24" spans="1:23" ht="13" customHeight="1" x14ac:dyDescent="0.3">
      <c r="A24" s="47" t="s">
        <v>51</v>
      </c>
      <c r="B24" s="93"/>
      <c r="C24" s="93"/>
      <c r="D24" s="93"/>
      <c r="E24" s="93">
        <f t="shared" si="8"/>
        <v>0</v>
      </c>
      <c r="F24" s="94" t="s">
        <v>36</v>
      </c>
      <c r="G24" s="95" t="s">
        <v>36</v>
      </c>
      <c r="H24" s="94"/>
      <c r="I24" s="95"/>
      <c r="J24" s="94"/>
      <c r="K24" s="95"/>
      <c r="L24" s="94"/>
      <c r="M24" s="95"/>
      <c r="N24" s="94"/>
      <c r="O24" s="95"/>
      <c r="P24" s="94">
        <f t="shared" si="9"/>
        <v>0</v>
      </c>
      <c r="Q24" s="95">
        <f t="shared" si="10"/>
        <v>0</v>
      </c>
      <c r="R24" s="48">
        <f t="shared" si="11"/>
        <v>0</v>
      </c>
      <c r="S24" s="49">
        <f t="shared" si="12"/>
        <v>0</v>
      </c>
      <c r="T24" s="48">
        <f t="shared" si="13"/>
        <v>0</v>
      </c>
      <c r="U24" s="50">
        <f t="shared" si="14"/>
        <v>0</v>
      </c>
      <c r="V24" s="94" t="s">
        <v>36</v>
      </c>
      <c r="W24" s="95" t="s">
        <v>36</v>
      </c>
    </row>
    <row r="25" spans="1:23" ht="13" customHeight="1" x14ac:dyDescent="0.3">
      <c r="A25" s="51" t="s">
        <v>43</v>
      </c>
      <c r="B25" s="96">
        <f>SUM(B18:B24)</f>
        <v>80989000</v>
      </c>
      <c r="C25" s="96">
        <f>SUM(C18:C24)</f>
        <v>-8252000</v>
      </c>
      <c r="D25" s="96"/>
      <c r="E25" s="96">
        <f t="shared" si="8"/>
        <v>72737000</v>
      </c>
      <c r="F25" s="97">
        <f t="shared" ref="F25:O25" si="15">SUM(F18:F24)</f>
        <v>80989000</v>
      </c>
      <c r="G25" s="98">
        <f t="shared" si="15"/>
        <v>48594000</v>
      </c>
      <c r="H25" s="97">
        <f t="shared" si="15"/>
        <v>9703000</v>
      </c>
      <c r="I25" s="98">
        <f t="shared" si="15"/>
        <v>0</v>
      </c>
      <c r="J25" s="97">
        <f t="shared" si="15"/>
        <v>40975000</v>
      </c>
      <c r="K25" s="98">
        <f t="shared" si="15"/>
        <v>0</v>
      </c>
      <c r="L25" s="97">
        <f t="shared" si="15"/>
        <v>0</v>
      </c>
      <c r="M25" s="98">
        <f t="shared" si="15"/>
        <v>0</v>
      </c>
      <c r="N25" s="97">
        <f t="shared" si="15"/>
        <v>0</v>
      </c>
      <c r="O25" s="98">
        <f t="shared" si="15"/>
        <v>0</v>
      </c>
      <c r="P25" s="97">
        <f t="shared" si="9"/>
        <v>50678000</v>
      </c>
      <c r="Q25" s="98">
        <f t="shared" si="10"/>
        <v>0</v>
      </c>
      <c r="R25" s="52">
        <f t="shared" si="11"/>
        <v>322.29207461609815</v>
      </c>
      <c r="S25" s="53">
        <f t="shared" si="12"/>
        <v>0</v>
      </c>
      <c r="T25" s="52">
        <f>IF(($E25-$E20-$E24)   =0,0,($P25   /($E25-$E20-$E24)   )*100)</f>
        <v>69.672931245445923</v>
      </c>
      <c r="U25" s="54">
        <f>IF(($E25-$E20-$E24)   =0,0,($Q25   /($E25-$E20-$E24)   )*100)</f>
        <v>0</v>
      </c>
      <c r="V25" s="97" t="s">
        <v>36</v>
      </c>
      <c r="W25" s="98" t="s">
        <v>36</v>
      </c>
    </row>
    <row r="26" spans="1:23" ht="13" customHeight="1" x14ac:dyDescent="0.3">
      <c r="A26" s="40" t="s">
        <v>52</v>
      </c>
      <c r="B26" s="99" t="s">
        <v>1</v>
      </c>
      <c r="C26" s="99"/>
      <c r="D26" s="99"/>
      <c r="E26" s="99"/>
      <c r="F26" s="100"/>
      <c r="G26" s="101"/>
      <c r="H26" s="100"/>
      <c r="I26" s="101"/>
      <c r="J26" s="100"/>
      <c r="K26" s="101"/>
      <c r="L26" s="100"/>
      <c r="M26" s="101"/>
      <c r="N26" s="100"/>
      <c r="O26" s="101"/>
      <c r="P26" s="100"/>
      <c r="Q26" s="101"/>
      <c r="R26" s="44"/>
      <c r="S26" s="45"/>
      <c r="T26" s="44"/>
      <c r="U26" s="46"/>
      <c r="V26" s="100"/>
      <c r="W26" s="101"/>
    </row>
    <row r="27" spans="1:23" ht="13" customHeight="1" x14ac:dyDescent="0.3">
      <c r="A27" s="47" t="s">
        <v>53</v>
      </c>
      <c r="B27" s="93"/>
      <c r="C27" s="93"/>
      <c r="D27" s="93"/>
      <c r="E27" s="93">
        <f>$B27      +$C27      +$D27</f>
        <v>0</v>
      </c>
      <c r="F27" s="94" t="s">
        <v>36</v>
      </c>
      <c r="G27" s="95" t="s">
        <v>36</v>
      </c>
      <c r="H27" s="94"/>
      <c r="I27" s="95"/>
      <c r="J27" s="94"/>
      <c r="K27" s="95"/>
      <c r="L27" s="94"/>
      <c r="M27" s="95"/>
      <c r="N27" s="94"/>
      <c r="O27" s="95"/>
      <c r="P27" s="94">
        <f>$H27      +$J27      +$L27      +$N27</f>
        <v>0</v>
      </c>
      <c r="Q27" s="95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4" t="s">
        <v>36</v>
      </c>
      <c r="W27" s="95" t="s">
        <v>36</v>
      </c>
    </row>
    <row r="28" spans="1:23" ht="13" customHeight="1" x14ac:dyDescent="0.3">
      <c r="A28" s="47" t="s">
        <v>54</v>
      </c>
      <c r="B28" s="93"/>
      <c r="C28" s="93"/>
      <c r="D28" s="93"/>
      <c r="E28" s="93">
        <f>$B28      +$C28      +$D28</f>
        <v>0</v>
      </c>
      <c r="F28" s="94" t="s">
        <v>36</v>
      </c>
      <c r="G28" s="95" t="s">
        <v>36</v>
      </c>
      <c r="H28" s="94"/>
      <c r="I28" s="95"/>
      <c r="J28" s="94"/>
      <c r="K28" s="95"/>
      <c r="L28" s="94"/>
      <c r="M28" s="95"/>
      <c r="N28" s="94"/>
      <c r="O28" s="95"/>
      <c r="P28" s="94">
        <f>$H28      +$J28      +$L28      +$N28</f>
        <v>0</v>
      </c>
      <c r="Q28" s="95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4" t="s">
        <v>36</v>
      </c>
      <c r="W28" s="95" t="s">
        <v>36</v>
      </c>
    </row>
    <row r="29" spans="1:23" ht="13" customHeight="1" x14ac:dyDescent="0.3">
      <c r="A29" s="47" t="s">
        <v>55</v>
      </c>
      <c r="B29" s="93"/>
      <c r="C29" s="93"/>
      <c r="D29" s="93"/>
      <c r="E29" s="93">
        <f>$B29      +$C29      +$D29</f>
        <v>0</v>
      </c>
      <c r="F29" s="94">
        <v>0</v>
      </c>
      <c r="G29" s="95">
        <v>0</v>
      </c>
      <c r="H29" s="94"/>
      <c r="I29" s="95"/>
      <c r="J29" s="94"/>
      <c r="K29" s="95"/>
      <c r="L29" s="94"/>
      <c r="M29" s="95"/>
      <c r="N29" s="94"/>
      <c r="O29" s="95"/>
      <c r="P29" s="94">
        <f>$H29      +$J29      +$L29      +$N29</f>
        <v>0</v>
      </c>
      <c r="Q29" s="95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4" t="s">
        <v>36</v>
      </c>
      <c r="W29" s="95" t="s">
        <v>36</v>
      </c>
    </row>
    <row r="30" spans="1:23" ht="13" customHeight="1" x14ac:dyDescent="0.3">
      <c r="A30" s="47" t="s">
        <v>56</v>
      </c>
      <c r="B30" s="93"/>
      <c r="C30" s="93"/>
      <c r="D30" s="93"/>
      <c r="E30" s="93">
        <f>$B30      +$C30      +$D30</f>
        <v>0</v>
      </c>
      <c r="F30" s="94">
        <v>0</v>
      </c>
      <c r="G30" s="95">
        <v>0</v>
      </c>
      <c r="H30" s="94"/>
      <c r="I30" s="95"/>
      <c r="J30" s="94"/>
      <c r="K30" s="95"/>
      <c r="L30" s="94"/>
      <c r="M30" s="95"/>
      <c r="N30" s="94"/>
      <c r="O30" s="95"/>
      <c r="P30" s="94">
        <f>$H30      +$J30      +$L30      +$N30</f>
        <v>0</v>
      </c>
      <c r="Q30" s="95">
        <f>$I30      +$K30      +$M30      +$O30</f>
        <v>0</v>
      </c>
      <c r="R30" s="48">
        <f>IF(($H30      =0),0,((($J30      -$H30      )/$H30      )*100))</f>
        <v>0</v>
      </c>
      <c r="S30" s="49">
        <f>IF(($I30      =0),0,((($K30      -$I30      )/$I30      )*100))</f>
        <v>0</v>
      </c>
      <c r="T30" s="48">
        <f>IF(($E30      =0),0,(($P30      /$E30      )*100))</f>
        <v>0</v>
      </c>
      <c r="U30" s="50">
        <f>IF(($E30      =0),0,(($Q30      /$E30      )*100))</f>
        <v>0</v>
      </c>
      <c r="V30" s="94" t="s">
        <v>36</v>
      </c>
      <c r="W30" s="95" t="s">
        <v>36</v>
      </c>
    </row>
    <row r="31" spans="1:23" ht="13" customHeight="1" x14ac:dyDescent="0.3">
      <c r="A31" s="51" t="s">
        <v>43</v>
      </c>
      <c r="B31" s="96">
        <f>SUM(B27:B30)</f>
        <v>0</v>
      </c>
      <c r="C31" s="96">
        <f>SUM(C27:C30)</f>
        <v>0</v>
      </c>
      <c r="D31" s="96"/>
      <c r="E31" s="96">
        <f>$B31      +$C31      +$D31</f>
        <v>0</v>
      </c>
      <c r="F31" s="97">
        <f t="shared" ref="F31:O31" si="16">SUM(F27:F30)</f>
        <v>0</v>
      </c>
      <c r="G31" s="98">
        <f t="shared" si="16"/>
        <v>0</v>
      </c>
      <c r="H31" s="97">
        <f t="shared" si="16"/>
        <v>0</v>
      </c>
      <c r="I31" s="98">
        <f t="shared" si="16"/>
        <v>0</v>
      </c>
      <c r="J31" s="97">
        <f t="shared" si="16"/>
        <v>0</v>
      </c>
      <c r="K31" s="98">
        <f t="shared" si="16"/>
        <v>0</v>
      </c>
      <c r="L31" s="97">
        <f t="shared" si="16"/>
        <v>0</v>
      </c>
      <c r="M31" s="98">
        <f t="shared" si="16"/>
        <v>0</v>
      </c>
      <c r="N31" s="97">
        <f t="shared" si="16"/>
        <v>0</v>
      </c>
      <c r="O31" s="98">
        <f t="shared" si="16"/>
        <v>0</v>
      </c>
      <c r="P31" s="97">
        <f>$H31      +$J31      +$L31      +$N31</f>
        <v>0</v>
      </c>
      <c r="Q31" s="98">
        <f>$I31      +$K31      +$M31      +$O31</f>
        <v>0</v>
      </c>
      <c r="R31" s="52">
        <f>IF(($H31      =0),0,((($J31      -$H31      )/$H31      )*100))</f>
        <v>0</v>
      </c>
      <c r="S31" s="53">
        <f>IF(($I31      =0),0,((($K31      -$I31      )/$I31      )*100))</f>
        <v>0</v>
      </c>
      <c r="T31" s="52">
        <f>IF($E31   =0,0,($P31   /$E31   )*100)</f>
        <v>0</v>
      </c>
      <c r="U31" s="54">
        <f>IF($E31   =0,0,($Q31   /$E31   )*100)</f>
        <v>0</v>
      </c>
      <c r="V31" s="97" t="s">
        <v>36</v>
      </c>
      <c r="W31" s="98" t="s">
        <v>36</v>
      </c>
    </row>
    <row r="32" spans="1:23" ht="13" customHeight="1" x14ac:dyDescent="0.3">
      <c r="A32" s="40" t="s">
        <v>57</v>
      </c>
      <c r="B32" s="99" t="s">
        <v>1</v>
      </c>
      <c r="C32" s="99"/>
      <c r="D32" s="99"/>
      <c r="E32" s="99"/>
      <c r="F32" s="100"/>
      <c r="G32" s="101"/>
      <c r="H32" s="100"/>
      <c r="I32" s="101"/>
      <c r="J32" s="100"/>
      <c r="K32" s="101"/>
      <c r="L32" s="100"/>
      <c r="M32" s="101"/>
      <c r="N32" s="100"/>
      <c r="O32" s="101"/>
      <c r="P32" s="100"/>
      <c r="Q32" s="101"/>
      <c r="R32" s="44"/>
      <c r="S32" s="45"/>
      <c r="T32" s="44"/>
      <c r="U32" s="46"/>
      <c r="V32" s="100"/>
      <c r="W32" s="101"/>
    </row>
    <row r="33" spans="1:23" ht="13" customHeight="1" x14ac:dyDescent="0.3">
      <c r="A33" s="47" t="s">
        <v>58</v>
      </c>
      <c r="B33" s="93">
        <v>1808000</v>
      </c>
      <c r="C33" s="93"/>
      <c r="D33" s="93"/>
      <c r="E33" s="93">
        <f>$B33      +$C33      +$D33</f>
        <v>1808000</v>
      </c>
      <c r="F33" s="94">
        <v>1808000</v>
      </c>
      <c r="G33" s="95">
        <v>1266000</v>
      </c>
      <c r="H33" s="94">
        <v>452000</v>
      </c>
      <c r="I33" s="95"/>
      <c r="J33" s="94">
        <v>451000</v>
      </c>
      <c r="K33" s="95"/>
      <c r="L33" s="94"/>
      <c r="M33" s="95"/>
      <c r="N33" s="94"/>
      <c r="O33" s="95"/>
      <c r="P33" s="94">
        <f>$H33      +$J33      +$L33      +$N33</f>
        <v>903000</v>
      </c>
      <c r="Q33" s="95">
        <f>$I33      +$K33      +$M33      +$O33</f>
        <v>0</v>
      </c>
      <c r="R33" s="48">
        <f>IF(($H33      =0),0,((($J33      -$H33      )/$H33      )*100))</f>
        <v>-0.22123893805309736</v>
      </c>
      <c r="S33" s="49">
        <f>IF(($I33      =0),0,((($K33      -$I33      )/$I33      )*100))</f>
        <v>0</v>
      </c>
      <c r="T33" s="48">
        <f>IF(($E33      =0),0,(($P33      /$E33      )*100))</f>
        <v>49.944690265486727</v>
      </c>
      <c r="U33" s="50">
        <f>IF(($E33      =0),0,(($Q33      /$E33      )*100))</f>
        <v>0</v>
      </c>
      <c r="V33" s="94" t="s">
        <v>36</v>
      </c>
      <c r="W33" s="95" t="s">
        <v>36</v>
      </c>
    </row>
    <row r="34" spans="1:23" ht="13" customHeight="1" x14ac:dyDescent="0.3">
      <c r="A34" s="51" t="s">
        <v>43</v>
      </c>
      <c r="B34" s="96">
        <f>B33</f>
        <v>1808000</v>
      </c>
      <c r="C34" s="96">
        <f>C33</f>
        <v>0</v>
      </c>
      <c r="D34" s="96"/>
      <c r="E34" s="96">
        <f>$B34      +$C34      +$D34</f>
        <v>1808000</v>
      </c>
      <c r="F34" s="97">
        <f t="shared" ref="F34:O34" si="17">F33</f>
        <v>1808000</v>
      </c>
      <c r="G34" s="98">
        <f t="shared" si="17"/>
        <v>1266000</v>
      </c>
      <c r="H34" s="97">
        <f t="shared" si="17"/>
        <v>452000</v>
      </c>
      <c r="I34" s="98">
        <f t="shared" si="17"/>
        <v>0</v>
      </c>
      <c r="J34" s="97">
        <f t="shared" si="17"/>
        <v>451000</v>
      </c>
      <c r="K34" s="98">
        <f t="shared" si="17"/>
        <v>0</v>
      </c>
      <c r="L34" s="97">
        <f t="shared" si="17"/>
        <v>0</v>
      </c>
      <c r="M34" s="98">
        <f t="shared" si="17"/>
        <v>0</v>
      </c>
      <c r="N34" s="97">
        <f t="shared" si="17"/>
        <v>0</v>
      </c>
      <c r="O34" s="98">
        <f t="shared" si="17"/>
        <v>0</v>
      </c>
      <c r="P34" s="97">
        <f>$H34      +$J34      +$L34      +$N34</f>
        <v>903000</v>
      </c>
      <c r="Q34" s="98">
        <f>$I34      +$K34      +$M34      +$O34</f>
        <v>0</v>
      </c>
      <c r="R34" s="52">
        <f>IF(($H34      =0),0,((($J34      -$H34      )/$H34      )*100))</f>
        <v>-0.22123893805309736</v>
      </c>
      <c r="S34" s="53">
        <f>IF(($I34      =0),0,((($K34      -$I34      )/$I34      )*100))</f>
        <v>0</v>
      </c>
      <c r="T34" s="52">
        <f>IF($E34   =0,0,($P34   /$E34   )*100)</f>
        <v>49.944690265486727</v>
      </c>
      <c r="U34" s="54">
        <f>IF($E34   =0,0,($Q34   /$E34   )*100)</f>
        <v>0</v>
      </c>
      <c r="V34" s="97" t="s">
        <v>36</v>
      </c>
      <c r="W34" s="98" t="s">
        <v>36</v>
      </c>
    </row>
    <row r="35" spans="1:23" ht="13" customHeight="1" x14ac:dyDescent="0.3">
      <c r="A35" s="40" t="s">
        <v>59</v>
      </c>
      <c r="B35" s="99" t="s">
        <v>1</v>
      </c>
      <c r="C35" s="99"/>
      <c r="D35" s="99"/>
      <c r="E35" s="99"/>
      <c r="F35" s="100"/>
      <c r="G35" s="101"/>
      <c r="H35" s="100"/>
      <c r="I35" s="101"/>
      <c r="J35" s="100"/>
      <c r="K35" s="101"/>
      <c r="L35" s="100"/>
      <c r="M35" s="101"/>
      <c r="N35" s="100"/>
      <c r="O35" s="101"/>
      <c r="P35" s="100"/>
      <c r="Q35" s="101"/>
      <c r="R35" s="44"/>
      <c r="S35" s="45"/>
      <c r="T35" s="44"/>
      <c r="U35" s="46"/>
      <c r="V35" s="100"/>
      <c r="W35" s="101"/>
    </row>
    <row r="36" spans="1:23" ht="13" customHeight="1" x14ac:dyDescent="0.3">
      <c r="A36" s="47" t="s">
        <v>60</v>
      </c>
      <c r="B36" s="93">
        <v>2400000</v>
      </c>
      <c r="C36" s="93"/>
      <c r="D36" s="93"/>
      <c r="E36" s="93">
        <f t="shared" ref="E36:E41" si="18">$B36      +$C36      +$D36</f>
        <v>2400000</v>
      </c>
      <c r="F36" s="94">
        <v>1200000</v>
      </c>
      <c r="G36" s="95">
        <v>1200000</v>
      </c>
      <c r="H36" s="94"/>
      <c r="I36" s="95"/>
      <c r="J36" s="94">
        <v>1200000</v>
      </c>
      <c r="K36" s="95"/>
      <c r="L36" s="94"/>
      <c r="M36" s="95"/>
      <c r="N36" s="94"/>
      <c r="O36" s="95"/>
      <c r="P36" s="94">
        <f t="shared" ref="P36:P41" si="19">$H36      +$J36      +$L36      +$N36</f>
        <v>1200000</v>
      </c>
      <c r="Q36" s="95">
        <f t="shared" ref="Q36:Q41" si="20">$I36      +$K36      +$M36      +$O36</f>
        <v>0</v>
      </c>
      <c r="R36" s="48">
        <f t="shared" ref="R36:R41" si="21">IF(($H36      =0),0,((($J36      -$H36      )/$H36      )*100))</f>
        <v>0</v>
      </c>
      <c r="S36" s="49">
        <f t="shared" ref="S36:S41" si="22">IF(($I36      =0),0,((($K36      -$I36      )/$I36      )*100))</f>
        <v>0</v>
      </c>
      <c r="T36" s="48">
        <f t="shared" ref="T36:T40" si="23">IF(($E36      =0),0,(($P36      /$E36      )*100))</f>
        <v>50</v>
      </c>
      <c r="U36" s="50">
        <f t="shared" ref="U36:U40" si="24">IF(($E36      =0),0,(($Q36      /$E36      )*100))</f>
        <v>0</v>
      </c>
      <c r="V36" s="94" t="s">
        <v>36</v>
      </c>
      <c r="W36" s="95" t="s">
        <v>36</v>
      </c>
    </row>
    <row r="37" spans="1:23" ht="13" customHeight="1" x14ac:dyDescent="0.3">
      <c r="A37" s="47" t="s">
        <v>61</v>
      </c>
      <c r="B37" s="93">
        <v>84000</v>
      </c>
      <c r="C37" s="93"/>
      <c r="D37" s="93"/>
      <c r="E37" s="93">
        <f t="shared" si="18"/>
        <v>84000</v>
      </c>
      <c r="F37" s="94">
        <v>84000</v>
      </c>
      <c r="G37" s="95">
        <v>0</v>
      </c>
      <c r="H37" s="94"/>
      <c r="I37" s="95"/>
      <c r="J37" s="94"/>
      <c r="K37" s="95"/>
      <c r="L37" s="94"/>
      <c r="M37" s="95"/>
      <c r="N37" s="94"/>
      <c r="O37" s="95"/>
      <c r="P37" s="94">
        <f t="shared" si="19"/>
        <v>0</v>
      </c>
      <c r="Q37" s="95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4" t="s">
        <v>36</v>
      </c>
      <c r="W37" s="95" t="s">
        <v>36</v>
      </c>
    </row>
    <row r="38" spans="1:23" ht="13" customHeight="1" x14ac:dyDescent="0.3">
      <c r="A38" s="47" t="s">
        <v>62</v>
      </c>
      <c r="B38" s="93"/>
      <c r="C38" s="93"/>
      <c r="D38" s="93"/>
      <c r="E38" s="93">
        <f t="shared" si="18"/>
        <v>0</v>
      </c>
      <c r="F38" s="94" t="s">
        <v>36</v>
      </c>
      <c r="G38" s="95" t="s">
        <v>36</v>
      </c>
      <c r="H38" s="94"/>
      <c r="I38" s="95"/>
      <c r="J38" s="94"/>
      <c r="K38" s="95"/>
      <c r="L38" s="94"/>
      <c r="M38" s="95"/>
      <c r="N38" s="94"/>
      <c r="O38" s="95"/>
      <c r="P38" s="94">
        <f t="shared" si="19"/>
        <v>0</v>
      </c>
      <c r="Q38" s="95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4" t="s">
        <v>36</v>
      </c>
      <c r="W38" s="95" t="s">
        <v>36</v>
      </c>
    </row>
    <row r="39" spans="1:23" ht="13" customHeight="1" x14ac:dyDescent="0.3">
      <c r="A39" s="47" t="s">
        <v>63</v>
      </c>
      <c r="B39" s="93"/>
      <c r="C39" s="93"/>
      <c r="D39" s="93"/>
      <c r="E39" s="93">
        <f t="shared" si="18"/>
        <v>0</v>
      </c>
      <c r="F39" s="94">
        <v>0</v>
      </c>
      <c r="G39" s="95">
        <v>0</v>
      </c>
      <c r="H39" s="94"/>
      <c r="I39" s="95"/>
      <c r="J39" s="94"/>
      <c r="K39" s="95"/>
      <c r="L39" s="94"/>
      <c r="M39" s="95"/>
      <c r="N39" s="94"/>
      <c r="O39" s="95"/>
      <c r="P39" s="94">
        <f t="shared" si="19"/>
        <v>0</v>
      </c>
      <c r="Q39" s="95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4" t="s">
        <v>36</v>
      </c>
      <c r="W39" s="95" t="s">
        <v>36</v>
      </c>
    </row>
    <row r="40" spans="1:23" ht="13" customHeight="1" x14ac:dyDescent="0.3">
      <c r="A40" s="47" t="s">
        <v>64</v>
      </c>
      <c r="B40" s="93"/>
      <c r="C40" s="93"/>
      <c r="D40" s="93"/>
      <c r="E40" s="93">
        <f t="shared" si="18"/>
        <v>0</v>
      </c>
      <c r="F40" s="94" t="s">
        <v>36</v>
      </c>
      <c r="G40" s="95" t="s">
        <v>36</v>
      </c>
      <c r="H40" s="94"/>
      <c r="I40" s="95"/>
      <c r="J40" s="94"/>
      <c r="K40" s="95"/>
      <c r="L40" s="94"/>
      <c r="M40" s="95"/>
      <c r="N40" s="94"/>
      <c r="O40" s="95"/>
      <c r="P40" s="94">
        <f t="shared" si="19"/>
        <v>0</v>
      </c>
      <c r="Q40" s="95">
        <f t="shared" si="20"/>
        <v>0</v>
      </c>
      <c r="R40" s="48">
        <f t="shared" si="21"/>
        <v>0</v>
      </c>
      <c r="S40" s="49">
        <f t="shared" si="22"/>
        <v>0</v>
      </c>
      <c r="T40" s="48">
        <f t="shared" si="23"/>
        <v>0</v>
      </c>
      <c r="U40" s="50">
        <f t="shared" si="24"/>
        <v>0</v>
      </c>
      <c r="V40" s="94" t="s">
        <v>36</v>
      </c>
      <c r="W40" s="95" t="s">
        <v>36</v>
      </c>
    </row>
    <row r="41" spans="1:23" ht="13" customHeight="1" x14ac:dyDescent="0.3">
      <c r="A41" s="51" t="s">
        <v>43</v>
      </c>
      <c r="B41" s="96">
        <f>SUM(B36:B40)</f>
        <v>2484000</v>
      </c>
      <c r="C41" s="96">
        <f>SUM(C36:C40)</f>
        <v>0</v>
      </c>
      <c r="D41" s="96"/>
      <c r="E41" s="96">
        <f t="shared" si="18"/>
        <v>2484000</v>
      </c>
      <c r="F41" s="97">
        <f t="shared" ref="F41:O41" si="25">SUM(F36:F40)</f>
        <v>1284000</v>
      </c>
      <c r="G41" s="98">
        <f t="shared" si="25"/>
        <v>1200000</v>
      </c>
      <c r="H41" s="97">
        <f t="shared" si="25"/>
        <v>0</v>
      </c>
      <c r="I41" s="98">
        <f t="shared" si="25"/>
        <v>0</v>
      </c>
      <c r="J41" s="97">
        <f t="shared" si="25"/>
        <v>1200000</v>
      </c>
      <c r="K41" s="98">
        <f t="shared" si="25"/>
        <v>0</v>
      </c>
      <c r="L41" s="97">
        <f t="shared" si="25"/>
        <v>0</v>
      </c>
      <c r="M41" s="98">
        <f t="shared" si="25"/>
        <v>0</v>
      </c>
      <c r="N41" s="97">
        <f t="shared" si="25"/>
        <v>0</v>
      </c>
      <c r="O41" s="98">
        <f t="shared" si="25"/>
        <v>0</v>
      </c>
      <c r="P41" s="97">
        <f t="shared" si="19"/>
        <v>1200000</v>
      </c>
      <c r="Q41" s="98">
        <f t="shared" si="20"/>
        <v>0</v>
      </c>
      <c r="R41" s="52">
        <f t="shared" si="21"/>
        <v>0</v>
      </c>
      <c r="S41" s="53">
        <f t="shared" si="22"/>
        <v>0</v>
      </c>
      <c r="T41" s="52">
        <f>IF((+$E36+$E39) =0,0,(P41   /(+$E36+$E39) )*100)</f>
        <v>50</v>
      </c>
      <c r="U41" s="54">
        <f>IF((+$E36+$E39) =0,0,(Q41   /(+$E36+$E39) )*100)</f>
        <v>0</v>
      </c>
      <c r="V41" s="97" t="s">
        <v>36</v>
      </c>
      <c r="W41" s="98" t="s">
        <v>36</v>
      </c>
    </row>
    <row r="42" spans="1:23" ht="13" customHeight="1" x14ac:dyDescent="0.3">
      <c r="A42" s="40" t="s">
        <v>65</v>
      </c>
      <c r="B42" s="99" t="s">
        <v>1</v>
      </c>
      <c r="C42" s="99"/>
      <c r="D42" s="99"/>
      <c r="E42" s="99"/>
      <c r="F42" s="100"/>
      <c r="G42" s="101"/>
      <c r="H42" s="100"/>
      <c r="I42" s="101"/>
      <c r="J42" s="100"/>
      <c r="K42" s="101"/>
      <c r="L42" s="100"/>
      <c r="M42" s="101"/>
      <c r="N42" s="100"/>
      <c r="O42" s="101"/>
      <c r="P42" s="100"/>
      <c r="Q42" s="101"/>
      <c r="R42" s="44"/>
      <c r="S42" s="45"/>
      <c r="T42" s="44"/>
      <c r="U42" s="46"/>
      <c r="V42" s="100"/>
      <c r="W42" s="101"/>
    </row>
    <row r="43" spans="1:23" ht="13" customHeight="1" x14ac:dyDescent="0.3">
      <c r="A43" s="47" t="s">
        <v>66</v>
      </c>
      <c r="B43" s="93"/>
      <c r="C43" s="93"/>
      <c r="D43" s="93"/>
      <c r="E43" s="93">
        <f t="shared" ref="E43:E54" si="26">$B43      +$C43      +$D43</f>
        <v>0</v>
      </c>
      <c r="F43" s="94" t="s">
        <v>36</v>
      </c>
      <c r="G43" s="95" t="s">
        <v>36</v>
      </c>
      <c r="H43" s="94"/>
      <c r="I43" s="95"/>
      <c r="J43" s="94"/>
      <c r="K43" s="95"/>
      <c r="L43" s="94"/>
      <c r="M43" s="95"/>
      <c r="N43" s="94"/>
      <c r="O43" s="95"/>
      <c r="P43" s="94">
        <f t="shared" ref="P43:P54" si="27">$H43      +$J43      +$L43      +$N43</f>
        <v>0</v>
      </c>
      <c r="Q43" s="95">
        <f t="shared" ref="Q43:Q54" si="28">$I43      +$K43      +$M43      +$O43</f>
        <v>0</v>
      </c>
      <c r="R43" s="48">
        <f t="shared" ref="R43:R54" si="29">IF(($H43      =0),0,((($J43      -$H43      )/$H43      )*100))</f>
        <v>0</v>
      </c>
      <c r="S43" s="49">
        <f t="shared" ref="S43:S54" si="30">IF(($I43      =0),0,((($K43      -$I43      )/$I43      )*100))</f>
        <v>0</v>
      </c>
      <c r="T43" s="48">
        <f t="shared" ref="T43:T53" si="31">IF(($E43      =0),0,(($P43      /$E43      )*100))</f>
        <v>0</v>
      </c>
      <c r="U43" s="50">
        <f t="shared" ref="U43:U53" si="32">IF(($E43      =0),0,(($Q43      /$E43      )*100))</f>
        <v>0</v>
      </c>
      <c r="V43" s="94" t="s">
        <v>36</v>
      </c>
      <c r="W43" s="95" t="s">
        <v>36</v>
      </c>
    </row>
    <row r="44" spans="1:23" ht="13" customHeight="1" x14ac:dyDescent="0.3">
      <c r="A44" s="47" t="s">
        <v>67</v>
      </c>
      <c r="B44" s="93">
        <v>75000000</v>
      </c>
      <c r="C44" s="93"/>
      <c r="D44" s="93"/>
      <c r="E44" s="93">
        <f t="shared" si="26"/>
        <v>75000000</v>
      </c>
      <c r="F44" s="94">
        <v>75000000</v>
      </c>
      <c r="G44" s="95">
        <v>49415000</v>
      </c>
      <c r="H44" s="94">
        <v>8089000</v>
      </c>
      <c r="I44" s="95"/>
      <c r="J44" s="94">
        <v>4073000</v>
      </c>
      <c r="K44" s="95"/>
      <c r="L44" s="94"/>
      <c r="M44" s="95"/>
      <c r="N44" s="94"/>
      <c r="O44" s="95"/>
      <c r="P44" s="94">
        <f t="shared" si="27"/>
        <v>12162000</v>
      </c>
      <c r="Q44" s="95">
        <f t="shared" si="28"/>
        <v>0</v>
      </c>
      <c r="R44" s="48">
        <f t="shared" si="29"/>
        <v>-49.647669674867103</v>
      </c>
      <c r="S44" s="49">
        <f t="shared" si="30"/>
        <v>0</v>
      </c>
      <c r="T44" s="48">
        <f t="shared" si="31"/>
        <v>16.216000000000001</v>
      </c>
      <c r="U44" s="50">
        <f t="shared" si="32"/>
        <v>0</v>
      </c>
      <c r="V44" s="94" t="s">
        <v>36</v>
      </c>
      <c r="W44" s="95" t="s">
        <v>36</v>
      </c>
    </row>
    <row r="45" spans="1:23" ht="13" customHeight="1" x14ac:dyDescent="0.3">
      <c r="A45" s="47" t="s">
        <v>68</v>
      </c>
      <c r="B45" s="93"/>
      <c r="C45" s="93"/>
      <c r="D45" s="93"/>
      <c r="E45" s="93">
        <f t="shared" si="26"/>
        <v>0</v>
      </c>
      <c r="F45" s="94">
        <v>0</v>
      </c>
      <c r="G45" s="95">
        <v>0</v>
      </c>
      <c r="H45" s="94"/>
      <c r="I45" s="95"/>
      <c r="J45" s="94"/>
      <c r="K45" s="95"/>
      <c r="L45" s="94"/>
      <c r="M45" s="95"/>
      <c r="N45" s="94"/>
      <c r="O45" s="95"/>
      <c r="P45" s="94">
        <f t="shared" si="27"/>
        <v>0</v>
      </c>
      <c r="Q45" s="95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4" t="s">
        <v>36</v>
      </c>
      <c r="W45" s="95" t="s">
        <v>36</v>
      </c>
    </row>
    <row r="46" spans="1:23" ht="13" customHeight="1" x14ac:dyDescent="0.3">
      <c r="A46" s="47" t="s">
        <v>69</v>
      </c>
      <c r="B46" s="93"/>
      <c r="C46" s="93"/>
      <c r="D46" s="93"/>
      <c r="E46" s="93">
        <f t="shared" si="26"/>
        <v>0</v>
      </c>
      <c r="F46" s="94" t="s">
        <v>36</v>
      </c>
      <c r="G46" s="95" t="s">
        <v>36</v>
      </c>
      <c r="H46" s="94"/>
      <c r="I46" s="95"/>
      <c r="J46" s="94"/>
      <c r="K46" s="95"/>
      <c r="L46" s="94"/>
      <c r="M46" s="95"/>
      <c r="N46" s="94"/>
      <c r="O46" s="95"/>
      <c r="P46" s="94">
        <f t="shared" si="27"/>
        <v>0</v>
      </c>
      <c r="Q46" s="95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4" t="s">
        <v>36</v>
      </c>
      <c r="W46" s="95" t="s">
        <v>36</v>
      </c>
    </row>
    <row r="47" spans="1:23" ht="13" customHeight="1" x14ac:dyDescent="0.3">
      <c r="A47" s="47" t="s">
        <v>70</v>
      </c>
      <c r="B47" s="93"/>
      <c r="C47" s="93"/>
      <c r="D47" s="93"/>
      <c r="E47" s="93">
        <f t="shared" si="26"/>
        <v>0</v>
      </c>
      <c r="F47" s="94" t="s">
        <v>36</v>
      </c>
      <c r="G47" s="95" t="s">
        <v>36</v>
      </c>
      <c r="H47" s="94"/>
      <c r="I47" s="95"/>
      <c r="J47" s="94"/>
      <c r="K47" s="95"/>
      <c r="L47" s="94"/>
      <c r="M47" s="95"/>
      <c r="N47" s="94"/>
      <c r="O47" s="95"/>
      <c r="P47" s="94">
        <f t="shared" si="27"/>
        <v>0</v>
      </c>
      <c r="Q47" s="95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4" t="s">
        <v>36</v>
      </c>
      <c r="W47" s="95" t="s">
        <v>36</v>
      </c>
    </row>
    <row r="48" spans="1:23" ht="13" hidden="1" customHeight="1" x14ac:dyDescent="0.3">
      <c r="A48" s="47" t="s">
        <v>71</v>
      </c>
      <c r="B48" s="93"/>
      <c r="C48" s="93"/>
      <c r="D48" s="93"/>
      <c r="E48" s="93">
        <f t="shared" si="26"/>
        <v>0</v>
      </c>
      <c r="F48" s="94" t="s">
        <v>36</v>
      </c>
      <c r="G48" s="95" t="s">
        <v>36</v>
      </c>
      <c r="H48" s="94"/>
      <c r="I48" s="95"/>
      <c r="J48" s="94"/>
      <c r="K48" s="95"/>
      <c r="L48" s="94"/>
      <c r="M48" s="95"/>
      <c r="N48" s="94"/>
      <c r="O48" s="95"/>
      <c r="P48" s="94">
        <f t="shared" si="27"/>
        <v>0</v>
      </c>
      <c r="Q48" s="95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4" t="s">
        <v>36</v>
      </c>
      <c r="W48" s="95" t="s">
        <v>36</v>
      </c>
    </row>
    <row r="49" spans="1:23" ht="13" customHeight="1" x14ac:dyDescent="0.3">
      <c r="A49" s="47" t="s">
        <v>72</v>
      </c>
      <c r="B49" s="93"/>
      <c r="C49" s="93"/>
      <c r="D49" s="93"/>
      <c r="E49" s="93">
        <f t="shared" si="26"/>
        <v>0</v>
      </c>
      <c r="F49" s="94" t="s">
        <v>36</v>
      </c>
      <c r="G49" s="95" t="s">
        <v>36</v>
      </c>
      <c r="H49" s="94"/>
      <c r="I49" s="95"/>
      <c r="J49" s="94"/>
      <c r="K49" s="95"/>
      <c r="L49" s="94"/>
      <c r="M49" s="95"/>
      <c r="N49" s="94"/>
      <c r="O49" s="95"/>
      <c r="P49" s="94">
        <f t="shared" si="27"/>
        <v>0</v>
      </c>
      <c r="Q49" s="95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4" t="s">
        <v>36</v>
      </c>
      <c r="W49" s="95" t="s">
        <v>36</v>
      </c>
    </row>
    <row r="50" spans="1:23" ht="13" customHeight="1" x14ac:dyDescent="0.3">
      <c r="A50" s="47" t="s">
        <v>73</v>
      </c>
      <c r="B50" s="93"/>
      <c r="C50" s="93"/>
      <c r="D50" s="93"/>
      <c r="E50" s="93">
        <f t="shared" si="26"/>
        <v>0</v>
      </c>
      <c r="F50" s="94" t="s">
        <v>36</v>
      </c>
      <c r="G50" s="95" t="s">
        <v>36</v>
      </c>
      <c r="H50" s="94"/>
      <c r="I50" s="95"/>
      <c r="J50" s="94"/>
      <c r="K50" s="95"/>
      <c r="L50" s="94"/>
      <c r="M50" s="95"/>
      <c r="N50" s="94"/>
      <c r="O50" s="95"/>
      <c r="P50" s="94">
        <f t="shared" si="27"/>
        <v>0</v>
      </c>
      <c r="Q50" s="95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4" t="s">
        <v>36</v>
      </c>
      <c r="W50" s="95" t="s">
        <v>36</v>
      </c>
    </row>
    <row r="51" spans="1:23" ht="13" customHeight="1" x14ac:dyDescent="0.3">
      <c r="A51" s="47" t="s">
        <v>74</v>
      </c>
      <c r="B51" s="93"/>
      <c r="C51" s="93"/>
      <c r="D51" s="93"/>
      <c r="E51" s="93">
        <f t="shared" si="26"/>
        <v>0</v>
      </c>
      <c r="F51" s="94" t="s">
        <v>36</v>
      </c>
      <c r="G51" s="95" t="s">
        <v>36</v>
      </c>
      <c r="H51" s="94"/>
      <c r="I51" s="95"/>
      <c r="J51" s="94"/>
      <c r="K51" s="95"/>
      <c r="L51" s="94"/>
      <c r="M51" s="95"/>
      <c r="N51" s="94"/>
      <c r="O51" s="95"/>
      <c r="P51" s="94">
        <f t="shared" si="27"/>
        <v>0</v>
      </c>
      <c r="Q51" s="95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4" t="s">
        <v>36</v>
      </c>
      <c r="W51" s="95" t="s">
        <v>36</v>
      </c>
    </row>
    <row r="52" spans="1:23" ht="13" customHeight="1" x14ac:dyDescent="0.3">
      <c r="A52" s="47" t="s">
        <v>75</v>
      </c>
      <c r="B52" s="93">
        <v>15000000</v>
      </c>
      <c r="C52" s="93"/>
      <c r="D52" s="93"/>
      <c r="E52" s="93">
        <f t="shared" si="26"/>
        <v>15000000</v>
      </c>
      <c r="F52" s="94">
        <v>15000000</v>
      </c>
      <c r="G52" s="95">
        <v>10043000</v>
      </c>
      <c r="H52" s="94">
        <v>1319000</v>
      </c>
      <c r="I52" s="95"/>
      <c r="J52" s="94">
        <v>4535000</v>
      </c>
      <c r="K52" s="95"/>
      <c r="L52" s="94"/>
      <c r="M52" s="95"/>
      <c r="N52" s="94"/>
      <c r="O52" s="95"/>
      <c r="P52" s="94">
        <f t="shared" si="27"/>
        <v>5854000</v>
      </c>
      <c r="Q52" s="95">
        <f t="shared" si="28"/>
        <v>0</v>
      </c>
      <c r="R52" s="48">
        <f t="shared" si="29"/>
        <v>243.82107657316146</v>
      </c>
      <c r="S52" s="49">
        <f t="shared" si="30"/>
        <v>0</v>
      </c>
      <c r="T52" s="48">
        <f t="shared" si="31"/>
        <v>39.026666666666664</v>
      </c>
      <c r="U52" s="50">
        <f t="shared" si="32"/>
        <v>0</v>
      </c>
      <c r="V52" s="94" t="s">
        <v>36</v>
      </c>
      <c r="W52" s="95" t="s">
        <v>36</v>
      </c>
    </row>
    <row r="53" spans="1:23" ht="13" customHeight="1" x14ac:dyDescent="0.3">
      <c r="A53" s="47" t="s">
        <v>76</v>
      </c>
      <c r="B53" s="93"/>
      <c r="C53" s="93"/>
      <c r="D53" s="93"/>
      <c r="E53" s="93">
        <f t="shared" si="26"/>
        <v>0</v>
      </c>
      <c r="F53" s="94">
        <v>0</v>
      </c>
      <c r="G53" s="95">
        <v>0</v>
      </c>
      <c r="H53" s="94"/>
      <c r="I53" s="95"/>
      <c r="J53" s="94"/>
      <c r="K53" s="95"/>
      <c r="L53" s="94"/>
      <c r="M53" s="95"/>
      <c r="N53" s="94"/>
      <c r="O53" s="95"/>
      <c r="P53" s="94">
        <f t="shared" si="27"/>
        <v>0</v>
      </c>
      <c r="Q53" s="95">
        <f t="shared" si="28"/>
        <v>0</v>
      </c>
      <c r="R53" s="48">
        <f t="shared" si="29"/>
        <v>0</v>
      </c>
      <c r="S53" s="49">
        <f t="shared" si="30"/>
        <v>0</v>
      </c>
      <c r="T53" s="48">
        <f t="shared" si="31"/>
        <v>0</v>
      </c>
      <c r="U53" s="50">
        <f t="shared" si="32"/>
        <v>0</v>
      </c>
      <c r="V53" s="94" t="s">
        <v>36</v>
      </c>
      <c r="W53" s="95" t="s">
        <v>36</v>
      </c>
    </row>
    <row r="54" spans="1:23" ht="13" customHeight="1" x14ac:dyDescent="0.3">
      <c r="A54" s="51" t="s">
        <v>43</v>
      </c>
      <c r="B54" s="96">
        <f>SUM(B43:B53)</f>
        <v>90000000</v>
      </c>
      <c r="C54" s="96">
        <f>SUM(C43:C53)</f>
        <v>0</v>
      </c>
      <c r="D54" s="96"/>
      <c r="E54" s="96">
        <f t="shared" si="26"/>
        <v>90000000</v>
      </c>
      <c r="F54" s="97">
        <f t="shared" ref="F54:O54" si="33">SUM(F43:F53)</f>
        <v>90000000</v>
      </c>
      <c r="G54" s="98">
        <f t="shared" si="33"/>
        <v>59458000</v>
      </c>
      <c r="H54" s="97">
        <f t="shared" si="33"/>
        <v>9408000</v>
      </c>
      <c r="I54" s="98">
        <f t="shared" si="33"/>
        <v>0</v>
      </c>
      <c r="J54" s="97">
        <f t="shared" si="33"/>
        <v>8608000</v>
      </c>
      <c r="K54" s="98">
        <f t="shared" si="33"/>
        <v>0</v>
      </c>
      <c r="L54" s="97">
        <f t="shared" si="33"/>
        <v>0</v>
      </c>
      <c r="M54" s="98">
        <f t="shared" si="33"/>
        <v>0</v>
      </c>
      <c r="N54" s="97">
        <f t="shared" si="33"/>
        <v>0</v>
      </c>
      <c r="O54" s="98">
        <f t="shared" si="33"/>
        <v>0</v>
      </c>
      <c r="P54" s="97">
        <f t="shared" si="27"/>
        <v>18016000</v>
      </c>
      <c r="Q54" s="98">
        <f t="shared" si="28"/>
        <v>0</v>
      </c>
      <c r="R54" s="52">
        <f t="shared" si="29"/>
        <v>-8.5034013605442169</v>
      </c>
      <c r="S54" s="53">
        <f t="shared" si="30"/>
        <v>0</v>
      </c>
      <c r="T54" s="52">
        <f>IF((+$E44+$E46+$E48+$E49+$E52) =0,0,(P54   /(+$E44+$E46+$E48+$E49+$E52) )*100)</f>
        <v>20.017777777777781</v>
      </c>
      <c r="U54" s="54">
        <f>IF((+$E44+$E46+$E48+$E49+$E52) =0,0,(Q54   /(+$E44+$E46+$E48+$E49+$E52) )*100)</f>
        <v>0</v>
      </c>
      <c r="V54" s="97" t="s">
        <v>36</v>
      </c>
      <c r="W54" s="98" t="s">
        <v>36</v>
      </c>
    </row>
    <row r="55" spans="1:23" ht="13" customHeight="1" x14ac:dyDescent="0.3">
      <c r="A55" s="40" t="s">
        <v>77</v>
      </c>
      <c r="B55" s="99" t="s">
        <v>1</v>
      </c>
      <c r="C55" s="99"/>
      <c r="D55" s="99"/>
      <c r="E55" s="99"/>
      <c r="F55" s="100"/>
      <c r="G55" s="101"/>
      <c r="H55" s="100"/>
      <c r="I55" s="101"/>
      <c r="J55" s="100"/>
      <c r="K55" s="101"/>
      <c r="L55" s="100"/>
      <c r="M55" s="101"/>
      <c r="N55" s="100"/>
      <c r="O55" s="101"/>
      <c r="P55" s="100"/>
      <c r="Q55" s="101"/>
      <c r="R55" s="44"/>
      <c r="S55" s="45"/>
      <c r="T55" s="44"/>
      <c r="U55" s="46"/>
      <c r="V55" s="100"/>
      <c r="W55" s="101"/>
    </row>
    <row r="56" spans="1:23" ht="13" customHeight="1" x14ac:dyDescent="0.3">
      <c r="A56" s="55" t="s">
        <v>78</v>
      </c>
      <c r="B56" s="93"/>
      <c r="C56" s="93"/>
      <c r="D56" s="93"/>
      <c r="E56" s="93">
        <f>$B56      +$C56      +$D56</f>
        <v>0</v>
      </c>
      <c r="F56" s="94" t="s">
        <v>36</v>
      </c>
      <c r="G56" s="95" t="s">
        <v>36</v>
      </c>
      <c r="H56" s="94"/>
      <c r="I56" s="95"/>
      <c r="J56" s="94"/>
      <c r="K56" s="95"/>
      <c r="L56" s="94"/>
      <c r="M56" s="95"/>
      <c r="N56" s="94"/>
      <c r="O56" s="95"/>
      <c r="P56" s="94">
        <f>$H56      +$J56      +$L56      +$N56</f>
        <v>0</v>
      </c>
      <c r="Q56" s="95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4" t="s">
        <v>36</v>
      </c>
      <c r="W56" s="95" t="s">
        <v>36</v>
      </c>
    </row>
    <row r="57" spans="1:23" ht="13" customHeight="1" x14ac:dyDescent="0.3">
      <c r="A57" s="55" t="s">
        <v>79</v>
      </c>
      <c r="B57" s="93"/>
      <c r="C57" s="93"/>
      <c r="D57" s="93"/>
      <c r="E57" s="93">
        <f>$B57      +$C57      +$D57</f>
        <v>0</v>
      </c>
      <c r="F57" s="94" t="s">
        <v>36</v>
      </c>
      <c r="G57" s="95" t="s">
        <v>36</v>
      </c>
      <c r="H57" s="94"/>
      <c r="I57" s="95"/>
      <c r="J57" s="94"/>
      <c r="K57" s="95"/>
      <c r="L57" s="94"/>
      <c r="M57" s="95"/>
      <c r="N57" s="94"/>
      <c r="O57" s="95"/>
      <c r="P57" s="94">
        <f>$H57      +$J57      +$L57      +$N57</f>
        <v>0</v>
      </c>
      <c r="Q57" s="95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4" t="s">
        <v>36</v>
      </c>
      <c r="W57" s="95" t="s">
        <v>36</v>
      </c>
    </row>
    <row r="58" spans="1:23" ht="13" hidden="1" customHeight="1" x14ac:dyDescent="0.3">
      <c r="A58" s="55" t="s">
        <v>80</v>
      </c>
      <c r="B58" s="93"/>
      <c r="C58" s="93"/>
      <c r="D58" s="93"/>
      <c r="E58" s="93">
        <f>$B58      +$C58      +$D58</f>
        <v>0</v>
      </c>
      <c r="F58" s="94" t="s">
        <v>36</v>
      </c>
      <c r="G58" s="95" t="s">
        <v>36</v>
      </c>
      <c r="H58" s="94"/>
      <c r="I58" s="95"/>
      <c r="J58" s="94"/>
      <c r="K58" s="95"/>
      <c r="L58" s="94"/>
      <c r="M58" s="95"/>
      <c r="N58" s="94"/>
      <c r="O58" s="95"/>
      <c r="P58" s="94">
        <f>$H58      +$J58      +$L58      +$N58</f>
        <v>0</v>
      </c>
      <c r="Q58" s="95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4" t="s">
        <v>36</v>
      </c>
      <c r="W58" s="95" t="s">
        <v>36</v>
      </c>
    </row>
    <row r="59" spans="1:23" ht="13" hidden="1" customHeight="1" x14ac:dyDescent="0.3">
      <c r="A59" s="47" t="s">
        <v>81</v>
      </c>
      <c r="B59" s="93"/>
      <c r="C59" s="93"/>
      <c r="D59" s="93"/>
      <c r="E59" s="93">
        <f>$B59      +$C59      +$D59</f>
        <v>0</v>
      </c>
      <c r="F59" s="94" t="s">
        <v>36</v>
      </c>
      <c r="G59" s="95" t="s">
        <v>36</v>
      </c>
      <c r="H59" s="94"/>
      <c r="I59" s="95"/>
      <c r="J59" s="94"/>
      <c r="K59" s="95"/>
      <c r="L59" s="94"/>
      <c r="M59" s="95"/>
      <c r="N59" s="94"/>
      <c r="O59" s="95"/>
      <c r="P59" s="94">
        <f>$H59      +$J59      +$L59      +$N59</f>
        <v>0</v>
      </c>
      <c r="Q59" s="95">
        <f>$I59      +$K59      +$M59      +$O59</f>
        <v>0</v>
      </c>
      <c r="R59" s="48">
        <f>IF(($H59      =0),0,((($J59      -$H59      )/$H59      )*100))</f>
        <v>0</v>
      </c>
      <c r="S59" s="49">
        <f>IF(($I59      =0),0,((($K59      -$I59      )/$I59      )*100))</f>
        <v>0</v>
      </c>
      <c r="T59" s="48">
        <f>IF(($E59      =0),0,(($P59      /$E59      )*100))</f>
        <v>0</v>
      </c>
      <c r="U59" s="50">
        <f>IF(($E59      =0),0,(($Q59      /$E59      )*100))</f>
        <v>0</v>
      </c>
      <c r="V59" s="94" t="s">
        <v>36</v>
      </c>
      <c r="W59" s="95" t="s">
        <v>36</v>
      </c>
    </row>
    <row r="60" spans="1:23" ht="13" customHeight="1" x14ac:dyDescent="0.3">
      <c r="A60" s="56" t="s">
        <v>43</v>
      </c>
      <c r="B60" s="102">
        <f>SUM(B56:B59)</f>
        <v>0</v>
      </c>
      <c r="C60" s="102">
        <f>SUM(C56:C59)</f>
        <v>0</v>
      </c>
      <c r="D60" s="102"/>
      <c r="E60" s="102">
        <f>$B60      +$C60      +$D60</f>
        <v>0</v>
      </c>
      <c r="F60" s="103" t="s">
        <v>36</v>
      </c>
      <c r="G60" s="104" t="s">
        <v>36</v>
      </c>
      <c r="H60" s="103">
        <f t="shared" ref="H60:O60" si="34">SUM(H56:H59)</f>
        <v>0</v>
      </c>
      <c r="I60" s="104">
        <f t="shared" si="34"/>
        <v>0</v>
      </c>
      <c r="J60" s="103">
        <f t="shared" si="34"/>
        <v>0</v>
      </c>
      <c r="K60" s="104">
        <f t="shared" si="34"/>
        <v>0</v>
      </c>
      <c r="L60" s="103">
        <f t="shared" si="34"/>
        <v>0</v>
      </c>
      <c r="M60" s="104">
        <f t="shared" si="34"/>
        <v>0</v>
      </c>
      <c r="N60" s="103">
        <f t="shared" si="34"/>
        <v>0</v>
      </c>
      <c r="O60" s="104">
        <f t="shared" si="34"/>
        <v>0</v>
      </c>
      <c r="P60" s="103">
        <f>$H60      +$J60      +$L60      +$N60</f>
        <v>0</v>
      </c>
      <c r="Q60" s="104">
        <f>$I60      +$K60      +$M60      +$O60</f>
        <v>0</v>
      </c>
      <c r="R60" s="57">
        <f>IF(($H60      =0),0,((($J60      -$H60      )/$H60      )*100))</f>
        <v>0</v>
      </c>
      <c r="S60" s="58">
        <f>IF(($I60      =0),0,((($K60      -$I60      )/$I60      )*100))</f>
        <v>0</v>
      </c>
      <c r="T60" s="57">
        <f>IF($E60   =0,0,($P60   /$E60   )*100)</f>
        <v>0</v>
      </c>
      <c r="U60" s="59">
        <f>IF($E60   =0,0,($Q60   /$E60   )*100)</f>
        <v>0</v>
      </c>
      <c r="V60" s="103" t="s">
        <v>36</v>
      </c>
      <c r="W60" s="104" t="s">
        <v>36</v>
      </c>
    </row>
    <row r="61" spans="1:23" ht="13" customHeight="1" x14ac:dyDescent="0.3">
      <c r="A61" s="40" t="s">
        <v>82</v>
      </c>
      <c r="B61" s="99" t="s">
        <v>1</v>
      </c>
      <c r="C61" s="99"/>
      <c r="D61" s="99"/>
      <c r="E61" s="99"/>
      <c r="F61" s="100"/>
      <c r="G61" s="101"/>
      <c r="H61" s="100"/>
      <c r="I61" s="101"/>
      <c r="J61" s="100"/>
      <c r="K61" s="101"/>
      <c r="L61" s="100"/>
      <c r="M61" s="101"/>
      <c r="N61" s="100"/>
      <c r="O61" s="101"/>
      <c r="P61" s="100"/>
      <c r="Q61" s="101"/>
      <c r="R61" s="44"/>
      <c r="S61" s="45"/>
      <c r="T61" s="44"/>
      <c r="U61" s="46"/>
      <c r="V61" s="100"/>
      <c r="W61" s="101"/>
    </row>
    <row r="62" spans="1:23" ht="13" customHeight="1" x14ac:dyDescent="0.3">
      <c r="A62" s="47" t="s">
        <v>83</v>
      </c>
      <c r="B62" s="93"/>
      <c r="C62" s="93"/>
      <c r="D62" s="93"/>
      <c r="E62" s="93">
        <f t="shared" ref="E62:E68" si="35">$B62      +$C62      +$D62</f>
        <v>0</v>
      </c>
      <c r="F62" s="94" t="s">
        <v>36</v>
      </c>
      <c r="G62" s="95" t="s">
        <v>36</v>
      </c>
      <c r="H62" s="94"/>
      <c r="I62" s="95"/>
      <c r="J62" s="94"/>
      <c r="K62" s="95"/>
      <c r="L62" s="94"/>
      <c r="M62" s="95"/>
      <c r="N62" s="94"/>
      <c r="O62" s="95"/>
      <c r="P62" s="94">
        <f t="shared" ref="P62:P68" si="36">$H62      +$J62      +$L62      +$N62</f>
        <v>0</v>
      </c>
      <c r="Q62" s="95">
        <f t="shared" ref="Q62:Q68" si="37">$I62      +$K62      +$M62      +$O62</f>
        <v>0</v>
      </c>
      <c r="R62" s="48">
        <f t="shared" ref="R62:R68" si="38">IF(($H62      =0),0,((($J62      -$H62      )/$H62      )*100))</f>
        <v>0</v>
      </c>
      <c r="S62" s="49">
        <f t="shared" ref="S62:S68" si="39">IF(($I62      =0),0,((($K62      -$I62      )/$I62      )*100))</f>
        <v>0</v>
      </c>
      <c r="T62" s="48">
        <f t="shared" ref="T62:T66" si="40">IF(($E62      =0),0,(($P62      /$E62      )*100))</f>
        <v>0</v>
      </c>
      <c r="U62" s="50">
        <f t="shared" ref="U62:U66" si="41">IF(($E62      =0),0,(($Q62      /$E62      )*100))</f>
        <v>0</v>
      </c>
      <c r="V62" s="94" t="s">
        <v>36</v>
      </c>
      <c r="W62" s="95" t="s">
        <v>36</v>
      </c>
    </row>
    <row r="63" spans="1:23" ht="13" customHeight="1" x14ac:dyDescent="0.3">
      <c r="A63" s="47" t="s">
        <v>84</v>
      </c>
      <c r="B63" s="93"/>
      <c r="C63" s="93"/>
      <c r="D63" s="93"/>
      <c r="E63" s="93">
        <f t="shared" si="35"/>
        <v>0</v>
      </c>
      <c r="F63" s="94" t="s">
        <v>36</v>
      </c>
      <c r="G63" s="95" t="s">
        <v>36</v>
      </c>
      <c r="H63" s="94"/>
      <c r="I63" s="95"/>
      <c r="J63" s="94"/>
      <c r="K63" s="95"/>
      <c r="L63" s="94"/>
      <c r="M63" s="95"/>
      <c r="N63" s="94"/>
      <c r="O63" s="95"/>
      <c r="P63" s="94">
        <f t="shared" si="36"/>
        <v>0</v>
      </c>
      <c r="Q63" s="95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4" t="s">
        <v>36</v>
      </c>
      <c r="W63" s="95" t="s">
        <v>36</v>
      </c>
    </row>
    <row r="64" spans="1:23" ht="13" customHeight="1" x14ac:dyDescent="0.3">
      <c r="A64" s="47" t="s">
        <v>85</v>
      </c>
      <c r="B64" s="93"/>
      <c r="C64" s="93"/>
      <c r="D64" s="93"/>
      <c r="E64" s="93">
        <f t="shared" si="35"/>
        <v>0</v>
      </c>
      <c r="F64" s="94" t="s">
        <v>36</v>
      </c>
      <c r="G64" s="95" t="s">
        <v>36</v>
      </c>
      <c r="H64" s="94"/>
      <c r="I64" s="95"/>
      <c r="J64" s="94"/>
      <c r="K64" s="95"/>
      <c r="L64" s="94"/>
      <c r="M64" s="95"/>
      <c r="N64" s="94"/>
      <c r="O64" s="95"/>
      <c r="P64" s="94">
        <f t="shared" si="36"/>
        <v>0</v>
      </c>
      <c r="Q64" s="95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4" t="s">
        <v>36</v>
      </c>
      <c r="W64" s="95" t="s">
        <v>36</v>
      </c>
    </row>
    <row r="65" spans="1:23" ht="13" customHeight="1" x14ac:dyDescent="0.3">
      <c r="A65" s="47" t="s">
        <v>86</v>
      </c>
      <c r="B65" s="93"/>
      <c r="C65" s="93"/>
      <c r="D65" s="93"/>
      <c r="E65" s="93">
        <f t="shared" si="35"/>
        <v>0</v>
      </c>
      <c r="F65" s="94" t="s">
        <v>36</v>
      </c>
      <c r="G65" s="95" t="s">
        <v>36</v>
      </c>
      <c r="H65" s="94"/>
      <c r="I65" s="95"/>
      <c r="J65" s="94"/>
      <c r="K65" s="95"/>
      <c r="L65" s="94"/>
      <c r="M65" s="95"/>
      <c r="N65" s="94"/>
      <c r="O65" s="95"/>
      <c r="P65" s="94">
        <f t="shared" si="36"/>
        <v>0</v>
      </c>
      <c r="Q65" s="95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4" t="s">
        <v>36</v>
      </c>
      <c r="W65" s="95" t="s">
        <v>36</v>
      </c>
    </row>
    <row r="66" spans="1:23" ht="13" customHeight="1" x14ac:dyDescent="0.3">
      <c r="A66" s="47" t="s">
        <v>87</v>
      </c>
      <c r="B66" s="93"/>
      <c r="C66" s="93"/>
      <c r="D66" s="93"/>
      <c r="E66" s="93">
        <f t="shared" si="35"/>
        <v>0</v>
      </c>
      <c r="F66" s="94">
        <v>0</v>
      </c>
      <c r="G66" s="95">
        <v>0</v>
      </c>
      <c r="H66" s="94"/>
      <c r="I66" s="95"/>
      <c r="J66" s="94"/>
      <c r="K66" s="95"/>
      <c r="L66" s="94"/>
      <c r="M66" s="95"/>
      <c r="N66" s="94"/>
      <c r="O66" s="95"/>
      <c r="P66" s="94">
        <f t="shared" si="36"/>
        <v>0</v>
      </c>
      <c r="Q66" s="95">
        <f t="shared" si="37"/>
        <v>0</v>
      </c>
      <c r="R66" s="48">
        <f t="shared" si="38"/>
        <v>0</v>
      </c>
      <c r="S66" s="49">
        <f t="shared" si="39"/>
        <v>0</v>
      </c>
      <c r="T66" s="48">
        <f t="shared" si="40"/>
        <v>0</v>
      </c>
      <c r="U66" s="50">
        <f t="shared" si="41"/>
        <v>0</v>
      </c>
      <c r="V66" s="94" t="s">
        <v>36</v>
      </c>
      <c r="W66" s="95" t="s">
        <v>36</v>
      </c>
    </row>
    <row r="67" spans="1:23" ht="13" customHeight="1" x14ac:dyDescent="0.3">
      <c r="A67" s="51" t="s">
        <v>43</v>
      </c>
      <c r="B67" s="96">
        <f>SUM(B62:B66)</f>
        <v>0</v>
      </c>
      <c r="C67" s="96">
        <f>SUM(C62:C66)</f>
        <v>0</v>
      </c>
      <c r="D67" s="96"/>
      <c r="E67" s="96">
        <f t="shared" si="35"/>
        <v>0</v>
      </c>
      <c r="F67" s="97">
        <f t="shared" ref="F67:O67" si="42">SUM(F62:F66)</f>
        <v>0</v>
      </c>
      <c r="G67" s="98">
        <f t="shared" si="42"/>
        <v>0</v>
      </c>
      <c r="H67" s="97">
        <f t="shared" si="42"/>
        <v>0</v>
      </c>
      <c r="I67" s="98">
        <f t="shared" si="42"/>
        <v>0</v>
      </c>
      <c r="J67" s="97">
        <f t="shared" si="42"/>
        <v>0</v>
      </c>
      <c r="K67" s="98">
        <f t="shared" si="42"/>
        <v>0</v>
      </c>
      <c r="L67" s="97">
        <f t="shared" si="42"/>
        <v>0</v>
      </c>
      <c r="M67" s="98">
        <f t="shared" si="42"/>
        <v>0</v>
      </c>
      <c r="N67" s="97">
        <f t="shared" si="42"/>
        <v>0</v>
      </c>
      <c r="O67" s="98">
        <f t="shared" si="42"/>
        <v>0</v>
      </c>
      <c r="P67" s="97">
        <f t="shared" si="36"/>
        <v>0</v>
      </c>
      <c r="Q67" s="98">
        <f t="shared" si="37"/>
        <v>0</v>
      </c>
      <c r="R67" s="52">
        <f t="shared" si="38"/>
        <v>0</v>
      </c>
      <c r="S67" s="53">
        <f t="shared" si="39"/>
        <v>0</v>
      </c>
      <c r="T67" s="52">
        <f>IF((+$E62+$E64+$E65++$E66) =0,0,(P67   /(+$E62+$E64+$E65+$E66) )*100)</f>
        <v>0</v>
      </c>
      <c r="U67" s="54">
        <f>IF((+$E62+$E64+$E66) =0,0,(Q67  /(+$E62+$E64+$E66) )*100)</f>
        <v>0</v>
      </c>
      <c r="V67" s="97" t="s">
        <v>36</v>
      </c>
      <c r="W67" s="98" t="s">
        <v>36</v>
      </c>
    </row>
    <row r="68" spans="1:23" ht="13" customHeight="1" x14ac:dyDescent="0.3">
      <c r="A68" s="60" t="s">
        <v>88</v>
      </c>
      <c r="B68" s="105">
        <f>SUM(B9:B15,B18:B24,B27:B30,B33,B36:B40,B43:B53,B56:B59,B62:B66)</f>
        <v>177081000</v>
      </c>
      <c r="C68" s="105">
        <f>SUM(C9:C15,C18:C24,C27:C30,C33,C36:C40,C43:C53,C56:C59,C62:C66)</f>
        <v>-8252000</v>
      </c>
      <c r="D68" s="105"/>
      <c r="E68" s="105">
        <f t="shared" si="35"/>
        <v>168829000</v>
      </c>
      <c r="F68" s="106">
        <f t="shared" ref="F68:O68" si="43">SUM(F9:F15,F18:F24,F27:F30,F33,F36:F40,F43:F53,F56:F59,F62:F66)</f>
        <v>175881000</v>
      </c>
      <c r="G68" s="107">
        <f t="shared" si="43"/>
        <v>112318000</v>
      </c>
      <c r="H68" s="106">
        <f t="shared" si="43"/>
        <v>19891000</v>
      </c>
      <c r="I68" s="107">
        <f t="shared" si="43"/>
        <v>0</v>
      </c>
      <c r="J68" s="106">
        <f t="shared" si="43"/>
        <v>51283000</v>
      </c>
      <c r="K68" s="107">
        <f t="shared" si="43"/>
        <v>0</v>
      </c>
      <c r="L68" s="106">
        <f t="shared" si="43"/>
        <v>0</v>
      </c>
      <c r="M68" s="107">
        <f t="shared" si="43"/>
        <v>0</v>
      </c>
      <c r="N68" s="106">
        <f t="shared" si="43"/>
        <v>0</v>
      </c>
      <c r="O68" s="107">
        <f t="shared" si="43"/>
        <v>0</v>
      </c>
      <c r="P68" s="106">
        <f t="shared" si="36"/>
        <v>71174000</v>
      </c>
      <c r="Q68" s="107">
        <f t="shared" si="37"/>
        <v>0</v>
      </c>
      <c r="R68" s="61">
        <f t="shared" si="38"/>
        <v>157.82011965210395</v>
      </c>
      <c r="S68" s="62">
        <f t="shared" si="39"/>
        <v>0</v>
      </c>
      <c r="T68" s="61">
        <f>IF((+$E9+$E10+$E11+$E12+$E13+$E18+$E19+$E21+$E22+$E23+$E27+$E28+$E29+$E30+$E33+$E36+$E39+$E44+$E46+$E48+$E49+$E52+$E56+$E57+$E58+$E59+$E62+$E64+$E65+$E66)=0,0,(P68/(+$E9+$E10+$E11+$E12+$E13+$E18+$E19+$E21+$E22+$E23+$E27+$E28+$E29+$E30+$E33+$E36+$E39+$E44+$E46+$E48+$E49+$E52+$E56+$E57+$E58+$E59+$E62+$E64+$E65+$E66)*100))</f>
        <v>42.17843491659012</v>
      </c>
      <c r="U68" s="61">
        <f>IF((+$E9+$E10+$E11+$E12+$E13+$E18+$E19+$E21+$E22+$E23+$E27+$E28+$E29+$E30+$E33+$E36+$E39+$E44+$E46+$E48+$E49+$E52+$E56+$E57+$E58+$E59+$E62+$E64+$E65+$E66)=0,0,(Q68/(+$E9+$E10+$E11+$E12+$E13+$E18+$E19+$E21+$E22+$E23+$E27+$E28+$E29+$E30+$E33+$E36+$E39+$E44+$E46+$E48+$E49+$E52+$E56+$E57+$E58+$E59+$E62+$E64+$E65+$E66)*100))</f>
        <v>0</v>
      </c>
      <c r="V68" s="106" t="s">
        <v>36</v>
      </c>
      <c r="W68" s="107" t="s">
        <v>36</v>
      </c>
    </row>
    <row r="69" spans="1:23" ht="13" customHeight="1" x14ac:dyDescent="0.3">
      <c r="A69" s="40" t="s">
        <v>44</v>
      </c>
      <c r="B69" s="99" t="s">
        <v>1</v>
      </c>
      <c r="C69" s="99"/>
      <c r="D69" s="99"/>
      <c r="E69" s="99"/>
      <c r="F69" s="100"/>
      <c r="G69" s="101"/>
      <c r="H69" s="100"/>
      <c r="I69" s="101"/>
      <c r="J69" s="100"/>
      <c r="K69" s="101"/>
      <c r="L69" s="100"/>
      <c r="M69" s="101"/>
      <c r="N69" s="100"/>
      <c r="O69" s="101"/>
      <c r="P69" s="100"/>
      <c r="Q69" s="101"/>
      <c r="R69" s="44"/>
      <c r="S69" s="45"/>
      <c r="T69" s="44"/>
      <c r="U69" s="46"/>
      <c r="V69" s="100"/>
      <c r="W69" s="101"/>
    </row>
    <row r="70" spans="1:23" s="64" customFormat="1" ht="13" customHeight="1" x14ac:dyDescent="0.3">
      <c r="A70" s="63" t="s">
        <v>89</v>
      </c>
      <c r="B70" s="93"/>
      <c r="C70" s="93"/>
      <c r="D70" s="93"/>
      <c r="E70" s="93">
        <f>$B70      +$C70      +$D70</f>
        <v>0</v>
      </c>
      <c r="F70" s="94">
        <v>0</v>
      </c>
      <c r="G70" s="95">
        <v>0</v>
      </c>
      <c r="H70" s="94"/>
      <c r="I70" s="95"/>
      <c r="J70" s="94"/>
      <c r="K70" s="95"/>
      <c r="L70" s="94"/>
      <c r="M70" s="95"/>
      <c r="N70" s="94"/>
      <c r="O70" s="95"/>
      <c r="P70" s="94">
        <f>$H70      +$J70      +$L70      +$N70</f>
        <v>0</v>
      </c>
      <c r="Q70" s="95">
        <f>$I70      +$K70      +$M70      +$O70</f>
        <v>0</v>
      </c>
      <c r="R70" s="48">
        <f>IF(($H70      =0),0,((($J70      -$H70      )/$H70      )*100))</f>
        <v>0</v>
      </c>
      <c r="S70" s="49">
        <f>IF(($I70      =0),0,((($K70      -$I70      )/$I70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4" t="s">
        <v>36</v>
      </c>
      <c r="W70" s="95" t="s">
        <v>36</v>
      </c>
    </row>
    <row r="71" spans="1:23" s="64" customFormat="1" ht="13" customHeight="1" x14ac:dyDescent="0.3">
      <c r="A71" s="63" t="s">
        <v>90</v>
      </c>
      <c r="B71" s="93"/>
      <c r="C71" s="93"/>
      <c r="D71" s="93"/>
      <c r="E71" s="93">
        <f>$B71      +$C71      +$D71</f>
        <v>0</v>
      </c>
      <c r="F71" s="94">
        <v>0</v>
      </c>
      <c r="G71" s="95">
        <v>0</v>
      </c>
      <c r="H71" s="94"/>
      <c r="I71" s="95"/>
      <c r="J71" s="94"/>
      <c r="K71" s="95"/>
      <c r="L71" s="94"/>
      <c r="M71" s="95"/>
      <c r="N71" s="94"/>
      <c r="O71" s="95"/>
      <c r="P71" s="94">
        <f>$H71      +$J71      +$L71      +$N71</f>
        <v>0</v>
      </c>
      <c r="Q71" s="95">
        <f>$I71      +$K71      +$M71      +$O71</f>
        <v>0</v>
      </c>
      <c r="R71" s="48">
        <f>IF(($H71      =0),0,((($J71      -$H71      )/$H71      )*100))</f>
        <v>0</v>
      </c>
      <c r="S71" s="49">
        <f>IF(($I71      =0),0,((($K71      -$I71      )/$I71      )*100))</f>
        <v>0</v>
      </c>
      <c r="T71" s="48">
        <f>IF(($E71      =0),0,(($P71      /$E71      )*100))</f>
        <v>0</v>
      </c>
      <c r="U71" s="50">
        <f>IF(($E71      =0),0,(($Q71      /$E71      )*100))</f>
        <v>0</v>
      </c>
      <c r="V71" s="94" t="s">
        <v>36</v>
      </c>
      <c r="W71" s="95" t="s">
        <v>36</v>
      </c>
    </row>
    <row r="72" spans="1:23" ht="13" customHeight="1" x14ac:dyDescent="0.3">
      <c r="A72" s="56" t="s">
        <v>43</v>
      </c>
      <c r="B72" s="102">
        <f>SUM(B70:B71)</f>
        <v>0</v>
      </c>
      <c r="C72" s="102">
        <f>SUM(C70:C71)</f>
        <v>0</v>
      </c>
      <c r="D72" s="102"/>
      <c r="E72" s="102">
        <f>$B72      +$C72      +$D72</f>
        <v>0</v>
      </c>
      <c r="F72" s="103">
        <f t="shared" ref="F72:O72" si="44">SUM(F70:F71)</f>
        <v>0</v>
      </c>
      <c r="G72" s="104">
        <f t="shared" si="44"/>
        <v>0</v>
      </c>
      <c r="H72" s="103">
        <f t="shared" si="44"/>
        <v>0</v>
      </c>
      <c r="I72" s="104">
        <f t="shared" si="44"/>
        <v>0</v>
      </c>
      <c r="J72" s="103">
        <f t="shared" si="44"/>
        <v>0</v>
      </c>
      <c r="K72" s="104">
        <f t="shared" si="44"/>
        <v>0</v>
      </c>
      <c r="L72" s="103">
        <f t="shared" si="44"/>
        <v>0</v>
      </c>
      <c r="M72" s="104">
        <f t="shared" si="44"/>
        <v>0</v>
      </c>
      <c r="N72" s="103">
        <f t="shared" si="44"/>
        <v>0</v>
      </c>
      <c r="O72" s="104">
        <f t="shared" si="44"/>
        <v>0</v>
      </c>
      <c r="P72" s="103">
        <f>$H72      +$J72      +$L72      +$N72</f>
        <v>0</v>
      </c>
      <c r="Q72" s="104">
        <f>$I72      +$K72      +$M72      +$O72</f>
        <v>0</v>
      </c>
      <c r="R72" s="57">
        <f>IF(($H72      =0),0,((($J72      -$H72      )/$H72      )*100))</f>
        <v>0</v>
      </c>
      <c r="S72" s="58">
        <f>IF(($I72      =0),0,((($K72      -$I72      )/$I72      )*100))</f>
        <v>0</v>
      </c>
      <c r="T72" s="57">
        <f>IF(($E70      =0),0,(($P70      /$E70      )*100))</f>
        <v>0</v>
      </c>
      <c r="U72" s="59">
        <f>IF($E70   =0,0,($Q70   /$E70 )*100)</f>
        <v>0</v>
      </c>
      <c r="V72" s="103" t="s">
        <v>36</v>
      </c>
      <c r="W72" s="104" t="s">
        <v>36</v>
      </c>
    </row>
    <row r="73" spans="1:23" ht="13" customHeight="1" x14ac:dyDescent="0.3">
      <c r="A73" s="60" t="s">
        <v>88</v>
      </c>
      <c r="B73" s="105">
        <f>SUM(B70:B71)</f>
        <v>0</v>
      </c>
      <c r="C73" s="105">
        <f>SUM(C70:C71)</f>
        <v>0</v>
      </c>
      <c r="D73" s="105"/>
      <c r="E73" s="105">
        <f>$B73      +$C73      +$D73</f>
        <v>0</v>
      </c>
      <c r="F73" s="106">
        <f t="shared" ref="F73:O73" si="45">SUM(F70:F71)</f>
        <v>0</v>
      </c>
      <c r="G73" s="107">
        <f t="shared" si="45"/>
        <v>0</v>
      </c>
      <c r="H73" s="106">
        <f t="shared" si="45"/>
        <v>0</v>
      </c>
      <c r="I73" s="107">
        <f t="shared" si="45"/>
        <v>0</v>
      </c>
      <c r="J73" s="106">
        <f t="shared" si="45"/>
        <v>0</v>
      </c>
      <c r="K73" s="107">
        <f t="shared" si="45"/>
        <v>0</v>
      </c>
      <c r="L73" s="106">
        <f t="shared" si="45"/>
        <v>0</v>
      </c>
      <c r="M73" s="107">
        <f t="shared" si="45"/>
        <v>0</v>
      </c>
      <c r="N73" s="106">
        <f t="shared" si="45"/>
        <v>0</v>
      </c>
      <c r="O73" s="107">
        <f t="shared" si="45"/>
        <v>0</v>
      </c>
      <c r="P73" s="106">
        <f>$H73      +$J73      +$L73      +$N73</f>
        <v>0</v>
      </c>
      <c r="Q73" s="107">
        <f>$I73      +$K73      +$M73      +$O73</f>
        <v>0</v>
      </c>
      <c r="R73" s="61">
        <f>IF(($H73      =0),0,((($J73      -$H73      )/$H73      )*100))</f>
        <v>0</v>
      </c>
      <c r="S73" s="62">
        <f>IF(($I73      =0),0,((($K73      -$I73      )/$I73      )*100))</f>
        <v>0</v>
      </c>
      <c r="T73" s="61">
        <f>IF(($E70      =0),0,(($P70      /$E70      )*100))</f>
        <v>0</v>
      </c>
      <c r="U73" s="65">
        <f>IF($E70   =0,0,($Q70   /$E70 )*100)</f>
        <v>0</v>
      </c>
      <c r="V73" s="106" t="s">
        <v>36</v>
      </c>
      <c r="W73" s="107" t="s">
        <v>36</v>
      </c>
    </row>
    <row r="74" spans="1:23" ht="13" customHeight="1" thickBot="1" x14ac:dyDescent="0.35">
      <c r="A74" s="60" t="s">
        <v>91</v>
      </c>
      <c r="B74" s="105">
        <f>SUM(B9:B15,B18:B24,B27:B30,B33,B36:B40,B43:B53,B56:B59,B62:B66,B70:B71)</f>
        <v>177081000</v>
      </c>
      <c r="C74" s="105">
        <f>SUM(C9:C15,C18:C24,C27:C30,C33,C36:C40,C43:C53,C56:C59,C62:C66,C70:C71)</f>
        <v>-8252000</v>
      </c>
      <c r="D74" s="105"/>
      <c r="E74" s="105">
        <f>$B74      +$C74      +$D74</f>
        <v>168829000</v>
      </c>
      <c r="F74" s="106">
        <f t="shared" ref="F74:O74" si="46">SUM(F9:F15,F18:F24,F27:F30,F33,F36:F40,F43:F53,F56:F59,F62:F66,F70:F71)</f>
        <v>175881000</v>
      </c>
      <c r="G74" s="107">
        <f t="shared" si="46"/>
        <v>112318000</v>
      </c>
      <c r="H74" s="106">
        <f t="shared" si="46"/>
        <v>19891000</v>
      </c>
      <c r="I74" s="107">
        <f t="shared" si="46"/>
        <v>0</v>
      </c>
      <c r="J74" s="106">
        <f t="shared" si="46"/>
        <v>51283000</v>
      </c>
      <c r="K74" s="107">
        <f t="shared" si="46"/>
        <v>0</v>
      </c>
      <c r="L74" s="106">
        <f t="shared" si="46"/>
        <v>0</v>
      </c>
      <c r="M74" s="107">
        <f t="shared" si="46"/>
        <v>0</v>
      </c>
      <c r="N74" s="106">
        <f t="shared" si="46"/>
        <v>0</v>
      </c>
      <c r="O74" s="107">
        <f t="shared" si="46"/>
        <v>0</v>
      </c>
      <c r="P74" s="106">
        <f>$H74      +$J74      +$L74      +$N74</f>
        <v>71174000</v>
      </c>
      <c r="Q74" s="107">
        <f>$I74      +$K74      +$M74      +$O74</f>
        <v>0</v>
      </c>
      <c r="R74" s="61">
        <f>IF(($H74      =0),0,((($J74      -$H74      )/$H74      )*100))</f>
        <v>157.82011965210395</v>
      </c>
      <c r="S74" s="62">
        <f>IF(($I74      =0),0,((($K74      -$I74      )/$I74      )*100))</f>
        <v>0</v>
      </c>
      <c r="T74" s="61">
        <f>IF((+$E9+$E10+$E11+$E12+$E13+$E18+$E19+$E21+$E22+$E23+$E27+$E28+$E29+$E30+$E33+$E36+$E39+$E44+$E46+$E48+$E49+$E52+$E56+$E57+$E58+$E59+$E62++$E64+$E65+$E66+$E70)=0,0,(P74/(+$E9+$E10+$E11+$E12+$E13+$E18+$E19+$E21+$E22+$E23+$E27+$E28+$E29+$E30+$E33+$E36+$E39+$E44+$E46+$E48+$E49+$E52+$E56+$E57+$E58+$E59+$E62+$E64+$E65+$E66+$E70)*100))</f>
        <v>42.17843491659012</v>
      </c>
      <c r="U74" s="65">
        <f>IF((+$E9+$E10+$E11+$E12+$E13+$E18+$E19+$E21+$E22+$E23+$E27+$E28+$E29+$E30+$E33+$E36+$E39+$E44+$E46+$E48+$E49+$E52+$E56+$E57+$E58+$E59+$E62+$E64+$E66+$E70)=0,0,(Q74/(+$E9+$E10+$E11+$E12+$E13+$E18+$E19+$E21+$E22+$E23+$E27+$E28+$E29+$E30+$E33+$E36+$E39+$E44+$E46+$E48+$E49+$E52+$E56+$E57+$E58+$E59+$E62+$E64+$E66+$E70)*100))</f>
        <v>0</v>
      </c>
      <c r="V74" s="106" t="s">
        <v>36</v>
      </c>
      <c r="W74" s="107" t="s">
        <v>36</v>
      </c>
    </row>
    <row r="75" spans="1:23" ht="13" thickTop="1" x14ac:dyDescent="0.25">
      <c r="A75" s="66" t="s">
        <v>92</v>
      </c>
      <c r="B75" s="67"/>
      <c r="C75" s="68"/>
      <c r="D75" s="68"/>
      <c r="E75" s="69"/>
      <c r="F75" s="67"/>
      <c r="G75" s="68"/>
      <c r="H75" s="68"/>
      <c r="I75" s="69"/>
      <c r="J75" s="68"/>
      <c r="K75" s="69"/>
      <c r="L75" s="68"/>
      <c r="M75" s="68"/>
      <c r="N75" s="68"/>
      <c r="O75" s="68"/>
      <c r="P75" s="68"/>
      <c r="Q75" s="68"/>
      <c r="R75" s="68"/>
      <c r="S75" s="68"/>
      <c r="T75" s="68"/>
      <c r="U75" s="69"/>
      <c r="V75" s="67"/>
      <c r="W75" s="69"/>
    </row>
    <row r="76" spans="1:23" x14ac:dyDescent="0.25">
      <c r="A76" s="13" t="s">
        <v>1</v>
      </c>
      <c r="B76" s="70" t="s">
        <v>1</v>
      </c>
      <c r="C76" s="71" t="s">
        <v>1</v>
      </c>
      <c r="D76" s="71" t="s">
        <v>1</v>
      </c>
      <c r="E76" s="72" t="s">
        <v>1</v>
      </c>
      <c r="F76" s="73" t="s">
        <v>5</v>
      </c>
      <c r="G76" s="74"/>
      <c r="H76" s="73" t="s">
        <v>6</v>
      </c>
      <c r="I76" s="75"/>
      <c r="J76" s="73" t="s">
        <v>7</v>
      </c>
      <c r="K76" s="75"/>
      <c r="L76" s="73" t="s">
        <v>8</v>
      </c>
      <c r="M76" s="73"/>
      <c r="N76" s="76" t="s">
        <v>9</v>
      </c>
      <c r="O76" s="73"/>
      <c r="P76" s="132" t="s">
        <v>10</v>
      </c>
      <c r="Q76" s="133"/>
      <c r="R76" s="134" t="s">
        <v>11</v>
      </c>
      <c r="S76" s="133"/>
      <c r="T76" s="134" t="s">
        <v>12</v>
      </c>
      <c r="U76" s="133"/>
      <c r="V76" s="132"/>
      <c r="W76" s="133"/>
    </row>
    <row r="77" spans="1:23" ht="52.5" x14ac:dyDescent="0.25">
      <c r="A77" s="77" t="s">
        <v>93</v>
      </c>
      <c r="B77" s="78" t="s">
        <v>94</v>
      </c>
      <c r="C77" s="78" t="s">
        <v>95</v>
      </c>
      <c r="D77" s="79" t="s">
        <v>17</v>
      </c>
      <c r="E77" s="78" t="s">
        <v>18</v>
      </c>
      <c r="F77" s="78" t="s">
        <v>19</v>
      </c>
      <c r="G77" s="78" t="s">
        <v>96</v>
      </c>
      <c r="H77" s="78" t="s">
        <v>97</v>
      </c>
      <c r="I77" s="80" t="s">
        <v>22</v>
      </c>
      <c r="J77" s="78" t="s">
        <v>98</v>
      </c>
      <c r="K77" s="80" t="s">
        <v>24</v>
      </c>
      <c r="L77" s="78" t="s">
        <v>99</v>
      </c>
      <c r="M77" s="80" t="s">
        <v>26</v>
      </c>
      <c r="N77" s="78" t="s">
        <v>100</v>
      </c>
      <c r="O77" s="80" t="s">
        <v>28</v>
      </c>
      <c r="P77" s="80" t="s">
        <v>101</v>
      </c>
      <c r="Q77" s="81" t="s">
        <v>30</v>
      </c>
      <c r="R77" s="82" t="s">
        <v>101</v>
      </c>
      <c r="S77" s="83" t="s">
        <v>30</v>
      </c>
      <c r="T77" s="82" t="s">
        <v>102</v>
      </c>
      <c r="U77" s="79" t="s">
        <v>32</v>
      </c>
      <c r="V77" s="78"/>
      <c r="W77" s="80"/>
    </row>
    <row r="78" spans="1:23" hidden="1" x14ac:dyDescent="0.25">
      <c r="A78" s="1" t="str">
        <f>+A7</f>
        <v>R thousands</v>
      </c>
      <c r="B78" s="108"/>
      <c r="C78" s="108">
        <v>100</v>
      </c>
      <c r="D78" s="108"/>
      <c r="E78" s="108"/>
      <c r="F78" s="108"/>
      <c r="G78" s="108"/>
      <c r="H78" s="108"/>
      <c r="I78" s="108"/>
      <c r="J78" s="108"/>
      <c r="K78" s="108"/>
      <c r="L78" s="108"/>
      <c r="M78" s="109"/>
      <c r="N78" s="108"/>
      <c r="O78" s="109"/>
      <c r="P78" s="108"/>
      <c r="Q78" s="109"/>
      <c r="R78" s="2"/>
      <c r="S78" s="3"/>
      <c r="T78" s="2"/>
      <c r="U78" s="2"/>
      <c r="V78" s="108"/>
      <c r="W78" s="108"/>
    </row>
    <row r="79" spans="1:23" hidden="1" x14ac:dyDescent="0.25">
      <c r="A79" s="4"/>
      <c r="B79" s="110"/>
      <c r="C79" s="110"/>
      <c r="D79" s="110"/>
      <c r="E79" s="110"/>
      <c r="F79" s="110"/>
      <c r="G79" s="110"/>
      <c r="H79" s="110"/>
      <c r="I79" s="110"/>
      <c r="J79" s="110"/>
      <c r="K79" s="110"/>
      <c r="L79" s="110"/>
      <c r="M79" s="111"/>
      <c r="N79" s="110"/>
      <c r="O79" s="111"/>
      <c r="P79" s="110"/>
      <c r="Q79" s="111"/>
      <c r="R79" s="5"/>
      <c r="S79" s="6"/>
      <c r="T79" s="5"/>
      <c r="U79" s="5"/>
      <c r="V79" s="110"/>
      <c r="W79" s="110"/>
    </row>
    <row r="80" spans="1:23" hidden="1" x14ac:dyDescent="0.25">
      <c r="A80" s="7" t="s">
        <v>133</v>
      </c>
      <c r="B80" s="112"/>
      <c r="C80" s="112"/>
      <c r="D80" s="112"/>
      <c r="E80" s="112"/>
      <c r="F80" s="112"/>
      <c r="G80" s="112"/>
      <c r="H80" s="112"/>
      <c r="I80" s="112"/>
      <c r="J80" s="112"/>
      <c r="K80" s="112"/>
      <c r="L80" s="112"/>
      <c r="M80" s="113"/>
      <c r="N80" s="112"/>
      <c r="O80" s="113"/>
      <c r="P80" s="112"/>
      <c r="Q80" s="113"/>
      <c r="R80" s="8"/>
      <c r="S80" s="9"/>
      <c r="T80" s="8"/>
      <c r="U80" s="8"/>
      <c r="V80" s="112"/>
      <c r="W80" s="112"/>
    </row>
    <row r="81" spans="1:23" hidden="1" x14ac:dyDescent="0.25">
      <c r="A81" s="10" t="s">
        <v>134</v>
      </c>
      <c r="B81" s="114">
        <f>SUM(B82:B85)</f>
        <v>0</v>
      </c>
      <c r="C81" s="114">
        <f t="shared" ref="C81:I81" si="47">SUM(C82:C85)</f>
        <v>0</v>
      </c>
      <c r="D81" s="114">
        <f t="shared" si="47"/>
        <v>0</v>
      </c>
      <c r="E81" s="114">
        <f t="shared" si="47"/>
        <v>0</v>
      </c>
      <c r="F81" s="114">
        <f t="shared" si="47"/>
        <v>0</v>
      </c>
      <c r="G81" s="114">
        <f t="shared" si="47"/>
        <v>0</v>
      </c>
      <c r="H81" s="114">
        <f t="shared" si="47"/>
        <v>0</v>
      </c>
      <c r="I81" s="114">
        <f t="shared" si="47"/>
        <v>0</v>
      </c>
      <c r="J81" s="114">
        <f>SUM(J82:J85)</f>
        <v>0</v>
      </c>
      <c r="K81" s="114">
        <f>SUM(K82:K85)</f>
        <v>0</v>
      </c>
      <c r="L81" s="114">
        <f>SUM(L82:L85)</f>
        <v>0</v>
      </c>
      <c r="M81" s="115">
        <f>SUM(M82:M85)</f>
        <v>0</v>
      </c>
      <c r="N81" s="114"/>
      <c r="O81" s="115"/>
      <c r="P81" s="114"/>
      <c r="Q81" s="115"/>
      <c r="R81" s="11"/>
      <c r="S81" s="12"/>
      <c r="T81" s="11"/>
      <c r="U81" s="11"/>
      <c r="V81" s="114">
        <f>SUM(V82:V85)</f>
        <v>0</v>
      </c>
      <c r="W81" s="114">
        <f>SUM(W82:W85)</f>
        <v>0</v>
      </c>
    </row>
    <row r="82" spans="1:23" hidden="1" x14ac:dyDescent="0.25">
      <c r="A82" s="13" t="s">
        <v>135</v>
      </c>
      <c r="B82" s="116"/>
      <c r="C82" s="116"/>
      <c r="D82" s="116"/>
      <c r="E82" s="116">
        <f>SUM(B82:D82)</f>
        <v>0</v>
      </c>
      <c r="F82" s="116"/>
      <c r="G82" s="116"/>
      <c r="H82" s="116"/>
      <c r="I82" s="117"/>
      <c r="J82" s="116"/>
      <c r="K82" s="117"/>
      <c r="L82" s="116"/>
      <c r="M82" s="118"/>
      <c r="N82" s="116"/>
      <c r="O82" s="118"/>
      <c r="P82" s="116"/>
      <c r="Q82" s="118"/>
      <c r="R82" s="14"/>
      <c r="S82" s="15"/>
      <c r="T82" s="14"/>
      <c r="U82" s="14"/>
      <c r="V82" s="116"/>
      <c r="W82" s="116"/>
    </row>
    <row r="83" spans="1:23" hidden="1" x14ac:dyDescent="0.25">
      <c r="A83" s="13" t="s">
        <v>136</v>
      </c>
      <c r="B83" s="116"/>
      <c r="C83" s="116"/>
      <c r="D83" s="116"/>
      <c r="E83" s="116">
        <f>SUM(B83:D83)</f>
        <v>0</v>
      </c>
      <c r="F83" s="116"/>
      <c r="G83" s="116"/>
      <c r="H83" s="116"/>
      <c r="I83" s="117"/>
      <c r="J83" s="116"/>
      <c r="K83" s="117"/>
      <c r="L83" s="116"/>
      <c r="M83" s="118"/>
      <c r="N83" s="116"/>
      <c r="O83" s="118"/>
      <c r="P83" s="116"/>
      <c r="Q83" s="118"/>
      <c r="R83" s="14"/>
      <c r="S83" s="15"/>
      <c r="T83" s="14"/>
      <c r="U83" s="14"/>
      <c r="V83" s="116"/>
      <c r="W83" s="116"/>
    </row>
    <row r="84" spans="1:23" hidden="1" x14ac:dyDescent="0.25">
      <c r="A84" s="13" t="s">
        <v>137</v>
      </c>
      <c r="B84" s="116"/>
      <c r="C84" s="116"/>
      <c r="D84" s="116"/>
      <c r="E84" s="116">
        <f>SUM(B84:D84)</f>
        <v>0</v>
      </c>
      <c r="F84" s="116"/>
      <c r="G84" s="116"/>
      <c r="H84" s="116"/>
      <c r="I84" s="117"/>
      <c r="J84" s="116"/>
      <c r="K84" s="117"/>
      <c r="L84" s="116"/>
      <c r="M84" s="118"/>
      <c r="N84" s="116"/>
      <c r="O84" s="118"/>
      <c r="P84" s="116"/>
      <c r="Q84" s="118"/>
      <c r="R84" s="14"/>
      <c r="S84" s="15"/>
      <c r="T84" s="14"/>
      <c r="U84" s="14"/>
      <c r="V84" s="116"/>
      <c r="W84" s="116"/>
    </row>
    <row r="85" spans="1:23" hidden="1" x14ac:dyDescent="0.25">
      <c r="A85" s="13" t="s">
        <v>138</v>
      </c>
      <c r="B85" s="116"/>
      <c r="C85" s="116"/>
      <c r="D85" s="116"/>
      <c r="E85" s="116">
        <f>SUM(B85:D85)</f>
        <v>0</v>
      </c>
      <c r="F85" s="116"/>
      <c r="G85" s="116"/>
      <c r="H85" s="116"/>
      <c r="I85" s="117"/>
      <c r="J85" s="116"/>
      <c r="K85" s="117"/>
      <c r="L85" s="116"/>
      <c r="M85" s="118"/>
      <c r="N85" s="116"/>
      <c r="O85" s="118"/>
      <c r="P85" s="116"/>
      <c r="Q85" s="118"/>
      <c r="R85" s="14"/>
      <c r="S85" s="15"/>
      <c r="T85" s="14"/>
      <c r="U85" s="14"/>
      <c r="V85" s="116"/>
      <c r="W85" s="116"/>
    </row>
    <row r="86" spans="1:23" hidden="1" x14ac:dyDescent="0.25">
      <c r="A86" s="13" t="s">
        <v>92</v>
      </c>
      <c r="B86" s="116"/>
      <c r="C86" s="116"/>
      <c r="D86" s="116"/>
      <c r="E86" s="116">
        <f t="shared" ref="E86" si="48">$B86      +$C86      +$D86</f>
        <v>0</v>
      </c>
      <c r="F86" s="116" t="s">
        <v>36</v>
      </c>
      <c r="G86" s="116" t="s">
        <v>36</v>
      </c>
      <c r="H86" s="116"/>
      <c r="I86" s="116"/>
      <c r="J86" s="116"/>
      <c r="K86" s="116"/>
      <c r="L86" s="116"/>
      <c r="M86" s="118"/>
      <c r="N86" s="116"/>
      <c r="O86" s="118"/>
      <c r="P86" s="116">
        <f t="shared" ref="P86" si="49">$H86      +$J86      +$L86      +$N86</f>
        <v>0</v>
      </c>
      <c r="Q86" s="118">
        <f t="shared" ref="Q86" si="50">$I86      +$K86      +$M86      +$O86</f>
        <v>0</v>
      </c>
      <c r="R86" s="14">
        <f t="shared" ref="R86" si="51">IF(($H86      =0),0,((($J86      -$H86      )/$H86      )*100))</f>
        <v>0</v>
      </c>
      <c r="S86" s="15">
        <f t="shared" ref="S86" si="52">IF(($I86      =0),0,((($K86      -$I86      )/$I86      )*100))</f>
        <v>0</v>
      </c>
      <c r="T86" s="14">
        <f t="shared" ref="T86" si="53">IF(($E86      =0),0,(($P86      /$E86      )*100))</f>
        <v>0</v>
      </c>
      <c r="U86" s="14">
        <f t="shared" ref="U86" si="54">IF(($E86      =0),0,(($Q86      /$E86      )*100))</f>
        <v>0</v>
      </c>
      <c r="V86" s="116"/>
      <c r="W86" s="116"/>
    </row>
    <row r="87" spans="1:23" x14ac:dyDescent="0.25">
      <c r="A87" s="84" t="s">
        <v>103</v>
      </c>
      <c r="B87" s="119">
        <f t="shared" ref="B87:S87" si="55">+B88+B89+B90+B91+B92+B93+B94+B95+B96</f>
        <v>11758000</v>
      </c>
      <c r="C87" s="119">
        <f t="shared" si="55"/>
        <v>0</v>
      </c>
      <c r="D87" s="119">
        <f t="shared" si="55"/>
        <v>0</v>
      </c>
      <c r="E87" s="119">
        <f t="shared" si="55"/>
        <v>11758000</v>
      </c>
      <c r="F87" s="119">
        <f t="shared" si="55"/>
        <v>0</v>
      </c>
      <c r="G87" s="119">
        <f t="shared" si="55"/>
        <v>0</v>
      </c>
      <c r="H87" s="119">
        <f t="shared" si="55"/>
        <v>3565000</v>
      </c>
      <c r="I87" s="119">
        <f t="shared" si="55"/>
        <v>0</v>
      </c>
      <c r="J87" s="119">
        <f t="shared" si="55"/>
        <v>8192000</v>
      </c>
      <c r="K87" s="119">
        <f t="shared" si="55"/>
        <v>0</v>
      </c>
      <c r="L87" s="119">
        <f t="shared" si="55"/>
        <v>0</v>
      </c>
      <c r="M87" s="119">
        <f t="shared" si="55"/>
        <v>0</v>
      </c>
      <c r="N87" s="119">
        <f t="shared" si="55"/>
        <v>0</v>
      </c>
      <c r="O87" s="119">
        <f t="shared" si="55"/>
        <v>0</v>
      </c>
      <c r="P87" s="119">
        <f t="shared" si="55"/>
        <v>11757000</v>
      </c>
      <c r="Q87" s="120">
        <f t="shared" si="55"/>
        <v>0</v>
      </c>
      <c r="R87" s="85">
        <f t="shared" si="55"/>
        <v>129.78962131837307</v>
      </c>
      <c r="S87" s="85">
        <f t="shared" si="55"/>
        <v>0</v>
      </c>
      <c r="T87" s="86">
        <f>IF(SUM($E88:$E96) =0,0,(P87   /SUM($E88:$E96) )*100)</f>
        <v>99.99149515223678</v>
      </c>
      <c r="U87" s="87">
        <f>IF(SUM($E88:$E96) =0,0,(Q87   /SUM($E88:$E96) )*100)</f>
        <v>0</v>
      </c>
      <c r="V87" s="119">
        <f>+V88+V89+V90+V91+V92+V93+V94+V95+V96</f>
        <v>0</v>
      </c>
      <c r="W87" s="119">
        <f>+W88+W89+W90+W91+W92+W93+W94+W95+W96</f>
        <v>0</v>
      </c>
    </row>
    <row r="88" spans="1:23" ht="13" x14ac:dyDescent="0.3">
      <c r="A88" s="88" t="s">
        <v>104</v>
      </c>
      <c r="B88" s="121"/>
      <c r="C88" s="121"/>
      <c r="D88" s="121"/>
      <c r="E88" s="121">
        <f t="shared" ref="E88:E96" si="56">$B88      +$C88      +$D88</f>
        <v>0</v>
      </c>
      <c r="F88" s="121">
        <v>0</v>
      </c>
      <c r="G88" s="121">
        <v>0</v>
      </c>
      <c r="H88" s="121"/>
      <c r="I88" s="121"/>
      <c r="J88" s="121"/>
      <c r="K88" s="121"/>
      <c r="L88" s="121"/>
      <c r="M88" s="121"/>
      <c r="N88" s="121"/>
      <c r="O88" s="121"/>
      <c r="P88" s="121">
        <f t="shared" ref="P88:P96" si="57">$H88      +$J88      +$L88      +$N88</f>
        <v>0</v>
      </c>
      <c r="Q88" s="121">
        <f t="shared" ref="Q88:Q96" si="58">$I88      +$K88      +$M88      +$O88</f>
        <v>0</v>
      </c>
      <c r="R88" s="89">
        <f t="shared" ref="R88:R96" si="59">IF(($H88      =0),0,((($J88      -$H88      )/$H88      )*100))</f>
        <v>0</v>
      </c>
      <c r="S88" s="89">
        <f t="shared" ref="S88:S96" si="60">IF(($I88      =0),0,((($K88      -$I88      )/$I88      )*100))</f>
        <v>0</v>
      </c>
      <c r="T88" s="89">
        <f t="shared" ref="T88:T96" si="61">IF(($E88      =0),0,(($P88      /$E88      )*100))</f>
        <v>0</v>
      </c>
      <c r="U88" s="90">
        <f t="shared" ref="U88:U96" si="62">IF(($E88      =0),0,(($Q88      /$E88      )*100))</f>
        <v>0</v>
      </c>
      <c r="V88" s="121"/>
      <c r="W88" s="121"/>
    </row>
    <row r="89" spans="1:23" ht="13" x14ac:dyDescent="0.3">
      <c r="A89" s="91" t="s">
        <v>105</v>
      </c>
      <c r="B89" s="93"/>
      <c r="C89" s="93"/>
      <c r="D89" s="93"/>
      <c r="E89" s="93">
        <f t="shared" si="56"/>
        <v>0</v>
      </c>
      <c r="F89" s="93">
        <v>0</v>
      </c>
      <c r="G89" s="93">
        <v>0</v>
      </c>
      <c r="H89" s="93"/>
      <c r="I89" s="93"/>
      <c r="J89" s="93"/>
      <c r="K89" s="93"/>
      <c r="L89" s="93"/>
      <c r="M89" s="93"/>
      <c r="N89" s="93"/>
      <c r="O89" s="93"/>
      <c r="P89" s="93">
        <f t="shared" si="57"/>
        <v>0</v>
      </c>
      <c r="Q89" s="93">
        <f t="shared" si="58"/>
        <v>0</v>
      </c>
      <c r="R89" s="89">
        <f t="shared" si="59"/>
        <v>0</v>
      </c>
      <c r="S89" s="89">
        <f t="shared" si="60"/>
        <v>0</v>
      </c>
      <c r="T89" s="89">
        <f t="shared" si="61"/>
        <v>0</v>
      </c>
      <c r="U89" s="90">
        <f t="shared" si="62"/>
        <v>0</v>
      </c>
      <c r="V89" s="93"/>
      <c r="W89" s="93"/>
    </row>
    <row r="90" spans="1:23" ht="13" x14ac:dyDescent="0.3">
      <c r="A90" s="91" t="s">
        <v>106</v>
      </c>
      <c r="B90" s="93"/>
      <c r="C90" s="93"/>
      <c r="D90" s="93"/>
      <c r="E90" s="93">
        <f t="shared" si="56"/>
        <v>0</v>
      </c>
      <c r="F90" s="93">
        <v>0</v>
      </c>
      <c r="G90" s="93">
        <v>0</v>
      </c>
      <c r="H90" s="93"/>
      <c r="I90" s="93"/>
      <c r="J90" s="93"/>
      <c r="K90" s="93"/>
      <c r="L90" s="93"/>
      <c r="M90" s="93"/>
      <c r="N90" s="93"/>
      <c r="O90" s="93"/>
      <c r="P90" s="93">
        <f t="shared" si="57"/>
        <v>0</v>
      </c>
      <c r="Q90" s="93">
        <f t="shared" si="58"/>
        <v>0</v>
      </c>
      <c r="R90" s="89">
        <f t="shared" si="59"/>
        <v>0</v>
      </c>
      <c r="S90" s="89">
        <f t="shared" si="60"/>
        <v>0</v>
      </c>
      <c r="T90" s="89">
        <f t="shared" si="61"/>
        <v>0</v>
      </c>
      <c r="U90" s="90">
        <f t="shared" si="62"/>
        <v>0</v>
      </c>
      <c r="V90" s="93"/>
      <c r="W90" s="93"/>
    </row>
    <row r="91" spans="1:23" ht="13" x14ac:dyDescent="0.3">
      <c r="A91" s="91" t="s">
        <v>107</v>
      </c>
      <c r="B91" s="93">
        <v>11758000</v>
      </c>
      <c r="C91" s="93"/>
      <c r="D91" s="93"/>
      <c r="E91" s="93">
        <f t="shared" si="56"/>
        <v>11758000</v>
      </c>
      <c r="F91" s="93">
        <v>0</v>
      </c>
      <c r="G91" s="93">
        <v>0</v>
      </c>
      <c r="H91" s="93">
        <v>3565000</v>
      </c>
      <c r="I91" s="93"/>
      <c r="J91" s="93">
        <v>8192000</v>
      </c>
      <c r="K91" s="93"/>
      <c r="L91" s="93"/>
      <c r="M91" s="93"/>
      <c r="N91" s="93"/>
      <c r="O91" s="93"/>
      <c r="P91" s="93">
        <f t="shared" si="57"/>
        <v>11757000</v>
      </c>
      <c r="Q91" s="93">
        <f t="shared" si="58"/>
        <v>0</v>
      </c>
      <c r="R91" s="89">
        <f t="shared" si="59"/>
        <v>129.78962131837307</v>
      </c>
      <c r="S91" s="89">
        <f t="shared" si="60"/>
        <v>0</v>
      </c>
      <c r="T91" s="89">
        <f t="shared" si="61"/>
        <v>99.99149515223678</v>
      </c>
      <c r="U91" s="90">
        <f t="shared" si="62"/>
        <v>0</v>
      </c>
      <c r="V91" s="93"/>
      <c r="W91" s="93"/>
    </row>
    <row r="92" spans="1:23" ht="13" x14ac:dyDescent="0.3">
      <c r="A92" s="91" t="s">
        <v>108</v>
      </c>
      <c r="B92" s="93"/>
      <c r="C92" s="93"/>
      <c r="D92" s="93"/>
      <c r="E92" s="93">
        <f t="shared" si="56"/>
        <v>0</v>
      </c>
      <c r="F92" s="93">
        <v>0</v>
      </c>
      <c r="G92" s="93">
        <v>0</v>
      </c>
      <c r="H92" s="93"/>
      <c r="I92" s="93"/>
      <c r="J92" s="93"/>
      <c r="K92" s="93"/>
      <c r="L92" s="93"/>
      <c r="M92" s="93"/>
      <c r="N92" s="93"/>
      <c r="O92" s="93"/>
      <c r="P92" s="93">
        <f t="shared" si="57"/>
        <v>0</v>
      </c>
      <c r="Q92" s="93">
        <f t="shared" si="58"/>
        <v>0</v>
      </c>
      <c r="R92" s="89">
        <f t="shared" si="59"/>
        <v>0</v>
      </c>
      <c r="S92" s="89">
        <f t="shared" si="60"/>
        <v>0</v>
      </c>
      <c r="T92" s="89">
        <f t="shared" si="61"/>
        <v>0</v>
      </c>
      <c r="U92" s="90">
        <f t="shared" si="62"/>
        <v>0</v>
      </c>
      <c r="V92" s="93"/>
      <c r="W92" s="93"/>
    </row>
    <row r="93" spans="1:23" ht="13" x14ac:dyDescent="0.3">
      <c r="A93" s="91" t="s">
        <v>109</v>
      </c>
      <c r="B93" s="93"/>
      <c r="C93" s="93"/>
      <c r="D93" s="93"/>
      <c r="E93" s="93">
        <f t="shared" si="56"/>
        <v>0</v>
      </c>
      <c r="F93" s="93">
        <v>0</v>
      </c>
      <c r="G93" s="93">
        <v>0</v>
      </c>
      <c r="H93" s="93"/>
      <c r="I93" s="93"/>
      <c r="J93" s="93"/>
      <c r="K93" s="93"/>
      <c r="L93" s="93"/>
      <c r="M93" s="93"/>
      <c r="N93" s="93"/>
      <c r="O93" s="93"/>
      <c r="P93" s="93">
        <f t="shared" si="57"/>
        <v>0</v>
      </c>
      <c r="Q93" s="93">
        <f t="shared" si="58"/>
        <v>0</v>
      </c>
      <c r="R93" s="89">
        <f t="shared" si="59"/>
        <v>0</v>
      </c>
      <c r="S93" s="89">
        <f t="shared" si="60"/>
        <v>0</v>
      </c>
      <c r="T93" s="89">
        <f t="shared" si="61"/>
        <v>0</v>
      </c>
      <c r="U93" s="90">
        <f t="shared" si="62"/>
        <v>0</v>
      </c>
      <c r="V93" s="93"/>
      <c r="W93" s="93"/>
    </row>
    <row r="94" spans="1:23" ht="13" x14ac:dyDescent="0.3">
      <c r="A94" s="91" t="s">
        <v>110</v>
      </c>
      <c r="B94" s="93"/>
      <c r="C94" s="93"/>
      <c r="D94" s="93"/>
      <c r="E94" s="93">
        <f t="shared" si="56"/>
        <v>0</v>
      </c>
      <c r="F94" s="93">
        <v>0</v>
      </c>
      <c r="G94" s="93">
        <v>0</v>
      </c>
      <c r="H94" s="93"/>
      <c r="I94" s="93"/>
      <c r="J94" s="93"/>
      <c r="K94" s="93"/>
      <c r="L94" s="93"/>
      <c r="M94" s="93"/>
      <c r="N94" s="93"/>
      <c r="O94" s="93"/>
      <c r="P94" s="93">
        <f t="shared" si="57"/>
        <v>0</v>
      </c>
      <c r="Q94" s="93">
        <f t="shared" si="58"/>
        <v>0</v>
      </c>
      <c r="R94" s="89">
        <f t="shared" si="59"/>
        <v>0</v>
      </c>
      <c r="S94" s="89">
        <f t="shared" si="60"/>
        <v>0</v>
      </c>
      <c r="T94" s="89">
        <f t="shared" si="61"/>
        <v>0</v>
      </c>
      <c r="U94" s="90">
        <f t="shared" si="62"/>
        <v>0</v>
      </c>
      <c r="V94" s="93"/>
      <c r="W94" s="93"/>
    </row>
    <row r="95" spans="1:23" ht="13" x14ac:dyDescent="0.3">
      <c r="A95" s="91" t="s">
        <v>111</v>
      </c>
      <c r="B95" s="93"/>
      <c r="C95" s="93"/>
      <c r="D95" s="93"/>
      <c r="E95" s="93">
        <f t="shared" si="56"/>
        <v>0</v>
      </c>
      <c r="F95" s="93">
        <v>0</v>
      </c>
      <c r="G95" s="93">
        <v>0</v>
      </c>
      <c r="H95" s="93"/>
      <c r="I95" s="93"/>
      <c r="J95" s="93"/>
      <c r="K95" s="93"/>
      <c r="L95" s="93"/>
      <c r="M95" s="93"/>
      <c r="N95" s="93"/>
      <c r="O95" s="93"/>
      <c r="P95" s="93">
        <f t="shared" si="57"/>
        <v>0</v>
      </c>
      <c r="Q95" s="93">
        <f t="shared" si="58"/>
        <v>0</v>
      </c>
      <c r="R95" s="89">
        <f t="shared" si="59"/>
        <v>0</v>
      </c>
      <c r="S95" s="89">
        <f t="shared" si="60"/>
        <v>0</v>
      </c>
      <c r="T95" s="89">
        <f t="shared" si="61"/>
        <v>0</v>
      </c>
      <c r="U95" s="90">
        <f t="shared" si="62"/>
        <v>0</v>
      </c>
      <c r="V95" s="93"/>
      <c r="W95" s="93"/>
    </row>
    <row r="96" spans="1:23" ht="13" x14ac:dyDescent="0.3">
      <c r="A96" s="91" t="s">
        <v>112</v>
      </c>
      <c r="B96" s="122"/>
      <c r="C96" s="122"/>
      <c r="D96" s="122"/>
      <c r="E96" s="122">
        <f t="shared" si="56"/>
        <v>0</v>
      </c>
      <c r="F96" s="122">
        <v>0</v>
      </c>
      <c r="G96" s="122">
        <v>0</v>
      </c>
      <c r="H96" s="122"/>
      <c r="I96" s="122"/>
      <c r="J96" s="122"/>
      <c r="K96" s="122"/>
      <c r="L96" s="122"/>
      <c r="M96" s="122"/>
      <c r="N96" s="122"/>
      <c r="O96" s="122"/>
      <c r="P96" s="122">
        <f t="shared" si="57"/>
        <v>0</v>
      </c>
      <c r="Q96" s="122">
        <f t="shared" si="58"/>
        <v>0</v>
      </c>
      <c r="R96" s="89">
        <f t="shared" si="59"/>
        <v>0</v>
      </c>
      <c r="S96" s="89">
        <f t="shared" si="60"/>
        <v>0</v>
      </c>
      <c r="T96" s="89">
        <f t="shared" si="61"/>
        <v>0</v>
      </c>
      <c r="U96" s="90">
        <f t="shared" si="62"/>
        <v>0</v>
      </c>
      <c r="V96" s="122"/>
      <c r="W96" s="122"/>
    </row>
    <row r="97" spans="1:23" s="92" customFormat="1" ht="21" hidden="1" x14ac:dyDescent="0.25">
      <c r="A97" s="16" t="s">
        <v>139</v>
      </c>
      <c r="B97" s="123">
        <f t="shared" ref="B97:I97" si="63">SUM(B98:B112)</f>
        <v>0</v>
      </c>
      <c r="C97" s="123">
        <f t="shared" si="63"/>
        <v>0</v>
      </c>
      <c r="D97" s="123">
        <f t="shared" si="63"/>
        <v>0</v>
      </c>
      <c r="E97" s="123">
        <f t="shared" si="63"/>
        <v>0</v>
      </c>
      <c r="F97" s="123">
        <f t="shared" si="63"/>
        <v>0</v>
      </c>
      <c r="G97" s="123">
        <f t="shared" si="63"/>
        <v>0</v>
      </c>
      <c r="H97" s="123">
        <f t="shared" si="63"/>
        <v>0</v>
      </c>
      <c r="I97" s="123">
        <f t="shared" si="63"/>
        <v>0</v>
      </c>
      <c r="J97" s="123">
        <f>SUM(J98:J112)</f>
        <v>0</v>
      </c>
      <c r="K97" s="123">
        <f>SUM(K98:K112)</f>
        <v>0</v>
      </c>
      <c r="L97" s="123">
        <f>SUM(L98:L112)</f>
        <v>0</v>
      </c>
      <c r="M97" s="124">
        <f>SUM(M98:M112)</f>
        <v>0</v>
      </c>
      <c r="N97" s="123"/>
      <c r="O97" s="124"/>
      <c r="P97" s="123"/>
      <c r="Q97" s="124"/>
      <c r="R97" s="17" t="str">
        <f t="shared" ref="R97:S112" si="64">IF(L97=0," ",(N97-L97)/L97)</f>
        <v xml:space="preserve"> </v>
      </c>
      <c r="S97" s="17" t="str">
        <f t="shared" si="64"/>
        <v xml:space="preserve"> </v>
      </c>
      <c r="T97" s="17" t="str">
        <f t="shared" ref="T97:T115" si="65">IF(E97=0," ",(P97/E97))</f>
        <v xml:space="preserve"> </v>
      </c>
      <c r="U97" s="18" t="str">
        <f t="shared" ref="U97:U115" si="66">IF(E97=0," ",(Q97/E97))</f>
        <v xml:space="preserve"> </v>
      </c>
      <c r="V97" s="123">
        <f>SUM(V98:V112)</f>
        <v>0</v>
      </c>
      <c r="W97" s="123">
        <f>SUM(W98:W112)</f>
        <v>0</v>
      </c>
    </row>
    <row r="98" spans="1:23" hidden="1" x14ac:dyDescent="0.25">
      <c r="A98" s="19"/>
      <c r="B98" s="125"/>
      <c r="C98" s="125"/>
      <c r="D98" s="125"/>
      <c r="E98" s="126">
        <f>SUM(B98:D98)</f>
        <v>0</v>
      </c>
      <c r="F98" s="125"/>
      <c r="G98" s="125"/>
      <c r="H98" s="125"/>
      <c r="I98" s="125"/>
      <c r="J98" s="125"/>
      <c r="K98" s="125"/>
      <c r="L98" s="125"/>
      <c r="M98" s="127"/>
      <c r="N98" s="125"/>
      <c r="O98" s="127"/>
      <c r="P98" s="125"/>
      <c r="Q98" s="127"/>
      <c r="R98" s="20" t="str">
        <f t="shared" si="64"/>
        <v xml:space="preserve"> </v>
      </c>
      <c r="S98" s="20" t="str">
        <f t="shared" si="64"/>
        <v xml:space="preserve"> </v>
      </c>
      <c r="T98" s="20" t="str">
        <f t="shared" si="65"/>
        <v xml:space="preserve"> </v>
      </c>
      <c r="U98" s="21" t="str">
        <f t="shared" si="66"/>
        <v xml:space="preserve"> </v>
      </c>
      <c r="V98" s="125"/>
      <c r="W98" s="125"/>
    </row>
    <row r="99" spans="1:23" hidden="1" x14ac:dyDescent="0.25">
      <c r="A99" s="19"/>
      <c r="B99" s="125"/>
      <c r="C99" s="125"/>
      <c r="D99" s="125"/>
      <c r="E99" s="126">
        <f t="shared" ref="E99:E112" si="67">SUM(B99:D99)</f>
        <v>0</v>
      </c>
      <c r="F99" s="125"/>
      <c r="G99" s="125"/>
      <c r="H99" s="125"/>
      <c r="I99" s="125"/>
      <c r="J99" s="125"/>
      <c r="K99" s="125"/>
      <c r="L99" s="125"/>
      <c r="M99" s="127"/>
      <c r="N99" s="125"/>
      <c r="O99" s="127"/>
      <c r="P99" s="125"/>
      <c r="Q99" s="127"/>
      <c r="R99" s="20" t="str">
        <f t="shared" si="64"/>
        <v xml:space="preserve"> </v>
      </c>
      <c r="S99" s="20" t="str">
        <f t="shared" si="64"/>
        <v xml:space="preserve"> </v>
      </c>
      <c r="T99" s="20" t="str">
        <f t="shared" si="65"/>
        <v xml:space="preserve"> </v>
      </c>
      <c r="U99" s="21" t="str">
        <f t="shared" si="66"/>
        <v xml:space="preserve"> </v>
      </c>
      <c r="V99" s="125"/>
      <c r="W99" s="125"/>
    </row>
    <row r="100" spans="1:23" hidden="1" x14ac:dyDescent="0.25">
      <c r="A100" s="19"/>
      <c r="B100" s="125"/>
      <c r="C100" s="125"/>
      <c r="D100" s="125"/>
      <c r="E100" s="126">
        <f t="shared" si="67"/>
        <v>0</v>
      </c>
      <c r="F100" s="125"/>
      <c r="G100" s="125"/>
      <c r="H100" s="125"/>
      <c r="I100" s="125"/>
      <c r="J100" s="125"/>
      <c r="K100" s="125"/>
      <c r="L100" s="125"/>
      <c r="M100" s="127"/>
      <c r="N100" s="125"/>
      <c r="O100" s="127"/>
      <c r="P100" s="125"/>
      <c r="Q100" s="127"/>
      <c r="R100" s="20" t="str">
        <f t="shared" si="64"/>
        <v xml:space="preserve"> </v>
      </c>
      <c r="S100" s="20" t="str">
        <f t="shared" si="64"/>
        <v xml:space="preserve"> </v>
      </c>
      <c r="T100" s="20" t="str">
        <f t="shared" si="65"/>
        <v xml:space="preserve"> </v>
      </c>
      <c r="U100" s="21" t="str">
        <f t="shared" si="66"/>
        <v xml:space="preserve"> </v>
      </c>
      <c r="V100" s="125"/>
      <c r="W100" s="125"/>
    </row>
    <row r="101" spans="1:23" hidden="1" x14ac:dyDescent="0.25">
      <c r="A101" s="19"/>
      <c r="B101" s="125"/>
      <c r="C101" s="125"/>
      <c r="D101" s="125"/>
      <c r="E101" s="126">
        <f t="shared" si="67"/>
        <v>0</v>
      </c>
      <c r="F101" s="125"/>
      <c r="G101" s="125"/>
      <c r="H101" s="125"/>
      <c r="I101" s="125"/>
      <c r="J101" s="125"/>
      <c r="K101" s="125"/>
      <c r="L101" s="125"/>
      <c r="M101" s="127"/>
      <c r="N101" s="125"/>
      <c r="O101" s="127"/>
      <c r="P101" s="125"/>
      <c r="Q101" s="127"/>
      <c r="R101" s="20" t="str">
        <f t="shared" si="64"/>
        <v xml:space="preserve"> </v>
      </c>
      <c r="S101" s="20" t="str">
        <f t="shared" si="64"/>
        <v xml:space="preserve"> </v>
      </c>
      <c r="T101" s="20" t="str">
        <f t="shared" si="65"/>
        <v xml:space="preserve"> </v>
      </c>
      <c r="U101" s="21" t="str">
        <f t="shared" si="66"/>
        <v xml:space="preserve"> </v>
      </c>
      <c r="V101" s="125"/>
      <c r="W101" s="125"/>
    </row>
    <row r="102" spans="1:23" hidden="1" x14ac:dyDescent="0.25">
      <c r="A102" s="19"/>
      <c r="B102" s="125"/>
      <c r="C102" s="125"/>
      <c r="D102" s="125"/>
      <c r="E102" s="126">
        <f t="shared" si="67"/>
        <v>0</v>
      </c>
      <c r="F102" s="125"/>
      <c r="G102" s="125"/>
      <c r="H102" s="125"/>
      <c r="I102" s="125"/>
      <c r="J102" s="125"/>
      <c r="K102" s="125"/>
      <c r="L102" s="125"/>
      <c r="M102" s="127"/>
      <c r="N102" s="125"/>
      <c r="O102" s="127"/>
      <c r="P102" s="125"/>
      <c r="Q102" s="127"/>
      <c r="R102" s="20" t="str">
        <f t="shared" si="64"/>
        <v xml:space="preserve"> </v>
      </c>
      <c r="S102" s="20" t="str">
        <f t="shared" si="64"/>
        <v xml:space="preserve"> </v>
      </c>
      <c r="T102" s="20" t="str">
        <f t="shared" si="65"/>
        <v xml:space="preserve"> </v>
      </c>
      <c r="U102" s="21" t="str">
        <f t="shared" si="66"/>
        <v xml:space="preserve"> </v>
      </c>
      <c r="V102" s="125"/>
      <c r="W102" s="125"/>
    </row>
    <row r="103" spans="1:23" hidden="1" x14ac:dyDescent="0.25">
      <c r="A103" s="19"/>
      <c r="B103" s="125"/>
      <c r="C103" s="125"/>
      <c r="D103" s="125"/>
      <c r="E103" s="126">
        <f t="shared" si="67"/>
        <v>0</v>
      </c>
      <c r="F103" s="125"/>
      <c r="G103" s="125"/>
      <c r="H103" s="125"/>
      <c r="I103" s="125"/>
      <c r="J103" s="125"/>
      <c r="K103" s="125"/>
      <c r="L103" s="125"/>
      <c r="M103" s="127"/>
      <c r="N103" s="125"/>
      <c r="O103" s="127"/>
      <c r="P103" s="125"/>
      <c r="Q103" s="127"/>
      <c r="R103" s="20" t="str">
        <f t="shared" si="64"/>
        <v xml:space="preserve"> </v>
      </c>
      <c r="S103" s="20" t="str">
        <f t="shared" si="64"/>
        <v xml:space="preserve"> </v>
      </c>
      <c r="T103" s="20" t="str">
        <f t="shared" si="65"/>
        <v xml:space="preserve"> </v>
      </c>
      <c r="U103" s="21" t="str">
        <f t="shared" si="66"/>
        <v xml:space="preserve"> </v>
      </c>
      <c r="V103" s="125"/>
      <c r="W103" s="125"/>
    </row>
    <row r="104" spans="1:23" hidden="1" x14ac:dyDescent="0.25">
      <c r="A104" s="19"/>
      <c r="B104" s="125"/>
      <c r="C104" s="125"/>
      <c r="D104" s="125"/>
      <c r="E104" s="126">
        <f t="shared" si="67"/>
        <v>0</v>
      </c>
      <c r="F104" s="125"/>
      <c r="G104" s="125"/>
      <c r="H104" s="125"/>
      <c r="I104" s="125"/>
      <c r="J104" s="125"/>
      <c r="K104" s="125"/>
      <c r="L104" s="125"/>
      <c r="M104" s="127"/>
      <c r="N104" s="125"/>
      <c r="O104" s="127"/>
      <c r="P104" s="125"/>
      <c r="Q104" s="127"/>
      <c r="R104" s="20" t="str">
        <f t="shared" si="64"/>
        <v xml:space="preserve"> </v>
      </c>
      <c r="S104" s="20" t="str">
        <f t="shared" si="64"/>
        <v xml:space="preserve"> </v>
      </c>
      <c r="T104" s="20" t="str">
        <f t="shared" si="65"/>
        <v xml:space="preserve"> </v>
      </c>
      <c r="U104" s="21" t="str">
        <f t="shared" si="66"/>
        <v xml:space="preserve"> </v>
      </c>
      <c r="V104" s="125"/>
      <c r="W104" s="125"/>
    </row>
    <row r="105" spans="1:23" hidden="1" x14ac:dyDescent="0.25">
      <c r="A105" s="19"/>
      <c r="B105" s="125"/>
      <c r="C105" s="125"/>
      <c r="D105" s="125"/>
      <c r="E105" s="126">
        <f t="shared" si="67"/>
        <v>0</v>
      </c>
      <c r="F105" s="125"/>
      <c r="G105" s="125"/>
      <c r="H105" s="125"/>
      <c r="I105" s="125"/>
      <c r="J105" s="125"/>
      <c r="K105" s="125"/>
      <c r="L105" s="125"/>
      <c r="M105" s="127"/>
      <c r="N105" s="125"/>
      <c r="O105" s="127"/>
      <c r="P105" s="125"/>
      <c r="Q105" s="127"/>
      <c r="R105" s="20" t="str">
        <f t="shared" si="64"/>
        <v xml:space="preserve"> </v>
      </c>
      <c r="S105" s="20" t="str">
        <f t="shared" si="64"/>
        <v xml:space="preserve"> </v>
      </c>
      <c r="T105" s="20" t="str">
        <f t="shared" si="65"/>
        <v xml:space="preserve"> </v>
      </c>
      <c r="U105" s="21" t="str">
        <f t="shared" si="66"/>
        <v xml:space="preserve"> </v>
      </c>
      <c r="V105" s="125"/>
      <c r="W105" s="125"/>
    </row>
    <row r="106" spans="1:23" hidden="1" x14ac:dyDescent="0.25">
      <c r="A106" s="19"/>
      <c r="B106" s="125"/>
      <c r="C106" s="125"/>
      <c r="D106" s="125"/>
      <c r="E106" s="126">
        <f t="shared" si="67"/>
        <v>0</v>
      </c>
      <c r="F106" s="125"/>
      <c r="G106" s="125"/>
      <c r="H106" s="125"/>
      <c r="I106" s="125"/>
      <c r="J106" s="125"/>
      <c r="K106" s="125"/>
      <c r="L106" s="125"/>
      <c r="M106" s="127"/>
      <c r="N106" s="125"/>
      <c r="O106" s="127"/>
      <c r="P106" s="125"/>
      <c r="Q106" s="127"/>
      <c r="R106" s="20" t="str">
        <f t="shared" si="64"/>
        <v xml:space="preserve"> </v>
      </c>
      <c r="S106" s="20" t="str">
        <f t="shared" si="64"/>
        <v xml:space="preserve"> </v>
      </c>
      <c r="T106" s="20" t="str">
        <f t="shared" si="65"/>
        <v xml:space="preserve"> </v>
      </c>
      <c r="U106" s="21" t="str">
        <f t="shared" si="66"/>
        <v xml:space="preserve"> </v>
      </c>
      <c r="V106" s="125"/>
      <c r="W106" s="125"/>
    </row>
    <row r="107" spans="1:23" hidden="1" x14ac:dyDescent="0.25">
      <c r="A107" s="19"/>
      <c r="B107" s="125"/>
      <c r="C107" s="125"/>
      <c r="D107" s="125"/>
      <c r="E107" s="126">
        <f t="shared" si="67"/>
        <v>0</v>
      </c>
      <c r="F107" s="125"/>
      <c r="G107" s="125"/>
      <c r="H107" s="125"/>
      <c r="I107" s="125"/>
      <c r="J107" s="125"/>
      <c r="K107" s="125"/>
      <c r="L107" s="125"/>
      <c r="M107" s="127"/>
      <c r="N107" s="125"/>
      <c r="O107" s="127"/>
      <c r="P107" s="125"/>
      <c r="Q107" s="127"/>
      <c r="R107" s="20" t="str">
        <f t="shared" si="64"/>
        <v xml:space="preserve"> </v>
      </c>
      <c r="S107" s="20" t="str">
        <f t="shared" si="64"/>
        <v xml:space="preserve"> </v>
      </c>
      <c r="T107" s="20" t="str">
        <f t="shared" si="65"/>
        <v xml:space="preserve"> </v>
      </c>
      <c r="U107" s="21" t="str">
        <f t="shared" si="66"/>
        <v xml:space="preserve"> </v>
      </c>
      <c r="V107" s="125"/>
      <c r="W107" s="125"/>
    </row>
    <row r="108" spans="1:23" hidden="1" x14ac:dyDescent="0.25">
      <c r="A108" s="19"/>
      <c r="B108" s="125"/>
      <c r="C108" s="125"/>
      <c r="D108" s="125"/>
      <c r="E108" s="126">
        <f t="shared" si="67"/>
        <v>0</v>
      </c>
      <c r="F108" s="125"/>
      <c r="G108" s="125"/>
      <c r="H108" s="125"/>
      <c r="I108" s="125"/>
      <c r="J108" s="125"/>
      <c r="K108" s="125"/>
      <c r="L108" s="125"/>
      <c r="M108" s="127"/>
      <c r="N108" s="125"/>
      <c r="O108" s="127"/>
      <c r="P108" s="125"/>
      <c r="Q108" s="127"/>
      <c r="R108" s="20" t="str">
        <f t="shared" si="64"/>
        <v xml:space="preserve"> </v>
      </c>
      <c r="S108" s="20" t="str">
        <f t="shared" si="64"/>
        <v xml:space="preserve"> </v>
      </c>
      <c r="T108" s="20" t="str">
        <f t="shared" si="65"/>
        <v xml:space="preserve"> </v>
      </c>
      <c r="U108" s="21" t="str">
        <f t="shared" si="66"/>
        <v xml:space="preserve"> </v>
      </c>
      <c r="V108" s="125"/>
      <c r="W108" s="125"/>
    </row>
    <row r="109" spans="1:23" hidden="1" x14ac:dyDescent="0.25">
      <c r="A109" s="19"/>
      <c r="B109" s="125"/>
      <c r="C109" s="125"/>
      <c r="D109" s="125"/>
      <c r="E109" s="126">
        <f t="shared" si="67"/>
        <v>0</v>
      </c>
      <c r="F109" s="125"/>
      <c r="G109" s="125"/>
      <c r="H109" s="125"/>
      <c r="I109" s="125"/>
      <c r="J109" s="125"/>
      <c r="K109" s="125"/>
      <c r="L109" s="125"/>
      <c r="M109" s="127"/>
      <c r="N109" s="125"/>
      <c r="O109" s="127"/>
      <c r="P109" s="125"/>
      <c r="Q109" s="127"/>
      <c r="R109" s="20" t="str">
        <f t="shared" si="64"/>
        <v xml:space="preserve"> </v>
      </c>
      <c r="S109" s="20" t="str">
        <f t="shared" si="64"/>
        <v xml:space="preserve"> </v>
      </c>
      <c r="T109" s="20" t="str">
        <f t="shared" si="65"/>
        <v xml:space="preserve"> </v>
      </c>
      <c r="U109" s="21" t="str">
        <f t="shared" si="66"/>
        <v xml:space="preserve"> </v>
      </c>
      <c r="V109" s="125"/>
      <c r="W109" s="125"/>
    </row>
    <row r="110" spans="1:23" hidden="1" x14ac:dyDescent="0.25">
      <c r="A110" s="19"/>
      <c r="B110" s="125"/>
      <c r="C110" s="125"/>
      <c r="D110" s="125"/>
      <c r="E110" s="126">
        <f t="shared" si="67"/>
        <v>0</v>
      </c>
      <c r="F110" s="125"/>
      <c r="G110" s="125"/>
      <c r="H110" s="127"/>
      <c r="I110" s="125"/>
      <c r="J110" s="127"/>
      <c r="K110" s="125"/>
      <c r="L110" s="127"/>
      <c r="M110" s="127"/>
      <c r="N110" s="127"/>
      <c r="O110" s="127"/>
      <c r="P110" s="127"/>
      <c r="Q110" s="127"/>
      <c r="R110" s="20" t="str">
        <f t="shared" si="64"/>
        <v xml:space="preserve"> </v>
      </c>
      <c r="S110" s="20" t="str">
        <f t="shared" si="64"/>
        <v xml:space="preserve"> </v>
      </c>
      <c r="T110" s="20" t="str">
        <f t="shared" si="65"/>
        <v xml:space="preserve"> </v>
      </c>
      <c r="U110" s="21" t="str">
        <f t="shared" si="66"/>
        <v xml:space="preserve"> </v>
      </c>
      <c r="V110" s="125"/>
      <c r="W110" s="125"/>
    </row>
    <row r="111" spans="1:23" hidden="1" x14ac:dyDescent="0.25">
      <c r="A111" s="19"/>
      <c r="B111" s="125"/>
      <c r="C111" s="125"/>
      <c r="D111" s="125"/>
      <c r="E111" s="126">
        <f t="shared" si="67"/>
        <v>0</v>
      </c>
      <c r="F111" s="125"/>
      <c r="G111" s="125"/>
      <c r="H111" s="127"/>
      <c r="I111" s="125"/>
      <c r="J111" s="127"/>
      <c r="K111" s="125"/>
      <c r="L111" s="127"/>
      <c r="M111" s="127"/>
      <c r="N111" s="127"/>
      <c r="O111" s="127"/>
      <c r="P111" s="127"/>
      <c r="Q111" s="127"/>
      <c r="R111" s="20" t="str">
        <f t="shared" si="64"/>
        <v xml:space="preserve"> </v>
      </c>
      <c r="S111" s="20" t="str">
        <f t="shared" si="64"/>
        <v xml:space="preserve"> </v>
      </c>
      <c r="T111" s="20" t="str">
        <f t="shared" si="65"/>
        <v xml:space="preserve"> </v>
      </c>
      <c r="U111" s="21" t="str">
        <f t="shared" si="66"/>
        <v xml:space="preserve"> </v>
      </c>
      <c r="V111" s="125"/>
      <c r="W111" s="125"/>
    </row>
    <row r="112" spans="1:23" hidden="1" x14ac:dyDescent="0.25">
      <c r="A112" s="19"/>
      <c r="B112" s="125"/>
      <c r="C112" s="125"/>
      <c r="D112" s="125"/>
      <c r="E112" s="126">
        <f t="shared" si="67"/>
        <v>0</v>
      </c>
      <c r="F112" s="125"/>
      <c r="G112" s="125"/>
      <c r="H112" s="127"/>
      <c r="I112" s="125"/>
      <c r="J112" s="127"/>
      <c r="K112" s="125"/>
      <c r="L112" s="127"/>
      <c r="M112" s="127"/>
      <c r="N112" s="127"/>
      <c r="O112" s="127"/>
      <c r="P112" s="127"/>
      <c r="Q112" s="127"/>
      <c r="R112" s="20" t="str">
        <f t="shared" si="64"/>
        <v xml:space="preserve"> </v>
      </c>
      <c r="S112" s="20" t="str">
        <f t="shared" si="64"/>
        <v xml:space="preserve"> </v>
      </c>
      <c r="T112" s="20" t="str">
        <f t="shared" si="65"/>
        <v xml:space="preserve"> </v>
      </c>
      <c r="U112" s="21" t="str">
        <f t="shared" si="66"/>
        <v xml:space="preserve"> </v>
      </c>
      <c r="V112" s="125"/>
      <c r="W112" s="125"/>
    </row>
    <row r="113" spans="1:23" hidden="1" x14ac:dyDescent="0.25">
      <c r="A113" s="22"/>
      <c r="B113" s="128"/>
      <c r="C113" s="129"/>
      <c r="D113" s="129"/>
      <c r="E113" s="129"/>
      <c r="F113" s="128"/>
      <c r="G113" s="129"/>
      <c r="H113" s="128"/>
      <c r="I113" s="129"/>
      <c r="J113" s="128"/>
      <c r="K113" s="129"/>
      <c r="L113" s="128"/>
      <c r="M113" s="128"/>
      <c r="N113" s="128"/>
      <c r="O113" s="128"/>
      <c r="P113" s="128"/>
      <c r="Q113" s="128"/>
      <c r="R113" s="23" t="str">
        <f t="shared" ref="R113:S115" si="68">IF(L113=0," ",(N113-L113)/L113)</f>
        <v xml:space="preserve"> </v>
      </c>
      <c r="S113" s="24" t="str">
        <f t="shared" si="68"/>
        <v xml:space="preserve"> </v>
      </c>
      <c r="T113" s="23" t="str">
        <f t="shared" si="65"/>
        <v xml:space="preserve"> </v>
      </c>
      <c r="U113" s="24" t="str">
        <f t="shared" si="66"/>
        <v xml:space="preserve"> </v>
      </c>
      <c r="V113" s="128"/>
      <c r="W113" s="129"/>
    </row>
    <row r="114" spans="1:23" hidden="1" x14ac:dyDescent="0.25">
      <c r="A114" s="22" t="s">
        <v>88</v>
      </c>
      <c r="B114" s="128">
        <f t="shared" ref="B114:Q114" si="69">B97+B87</f>
        <v>11758000</v>
      </c>
      <c r="C114" s="128">
        <f t="shared" si="69"/>
        <v>0</v>
      </c>
      <c r="D114" s="128">
        <f t="shared" si="69"/>
        <v>0</v>
      </c>
      <c r="E114" s="128">
        <f t="shared" si="69"/>
        <v>11758000</v>
      </c>
      <c r="F114" s="128">
        <f t="shared" si="69"/>
        <v>0</v>
      </c>
      <c r="G114" s="128">
        <f t="shared" si="69"/>
        <v>0</v>
      </c>
      <c r="H114" s="128">
        <f t="shared" si="69"/>
        <v>3565000</v>
      </c>
      <c r="I114" s="128">
        <f t="shared" si="69"/>
        <v>0</v>
      </c>
      <c r="J114" s="128">
        <f t="shared" si="69"/>
        <v>8192000</v>
      </c>
      <c r="K114" s="128">
        <f t="shared" si="69"/>
        <v>0</v>
      </c>
      <c r="L114" s="128">
        <f t="shared" si="69"/>
        <v>0</v>
      </c>
      <c r="M114" s="128">
        <f t="shared" si="69"/>
        <v>0</v>
      </c>
      <c r="N114" s="128">
        <f t="shared" si="69"/>
        <v>0</v>
      </c>
      <c r="O114" s="128">
        <f t="shared" si="69"/>
        <v>0</v>
      </c>
      <c r="P114" s="128">
        <f t="shared" si="69"/>
        <v>11757000</v>
      </c>
      <c r="Q114" s="128">
        <f t="shared" si="69"/>
        <v>0</v>
      </c>
      <c r="R114" s="17" t="str">
        <f t="shared" si="68"/>
        <v xml:space="preserve"> </v>
      </c>
      <c r="S114" s="18" t="str">
        <f t="shared" si="68"/>
        <v xml:space="preserve"> </v>
      </c>
      <c r="T114" s="17">
        <f t="shared" si="65"/>
        <v>0.99991495152236776</v>
      </c>
      <c r="U114" s="18">
        <f t="shared" si="66"/>
        <v>0</v>
      </c>
      <c r="V114" s="128">
        <f>V97+V87</f>
        <v>0</v>
      </c>
      <c r="W114" s="131">
        <f>W97+W87</f>
        <v>0</v>
      </c>
    </row>
    <row r="115" spans="1:23" hidden="1" x14ac:dyDescent="0.25">
      <c r="A115" s="25" t="s">
        <v>140</v>
      </c>
      <c r="B115" s="130">
        <f>B87</f>
        <v>11758000</v>
      </c>
      <c r="C115" s="130">
        <f t="shared" ref="C115:Q115" si="70">C87</f>
        <v>0</v>
      </c>
      <c r="D115" s="130">
        <f t="shared" si="70"/>
        <v>0</v>
      </c>
      <c r="E115" s="130">
        <f t="shared" si="70"/>
        <v>11758000</v>
      </c>
      <c r="F115" s="130">
        <f t="shared" si="70"/>
        <v>0</v>
      </c>
      <c r="G115" s="130">
        <f t="shared" si="70"/>
        <v>0</v>
      </c>
      <c r="H115" s="130">
        <f t="shared" si="70"/>
        <v>3565000</v>
      </c>
      <c r="I115" s="130">
        <f t="shared" si="70"/>
        <v>0</v>
      </c>
      <c r="J115" s="130">
        <f t="shared" si="70"/>
        <v>8192000</v>
      </c>
      <c r="K115" s="130">
        <f t="shared" si="70"/>
        <v>0</v>
      </c>
      <c r="L115" s="130">
        <f t="shared" si="70"/>
        <v>0</v>
      </c>
      <c r="M115" s="130">
        <f t="shared" si="70"/>
        <v>0</v>
      </c>
      <c r="N115" s="130">
        <f t="shared" si="70"/>
        <v>0</v>
      </c>
      <c r="O115" s="130">
        <f t="shared" si="70"/>
        <v>0</v>
      </c>
      <c r="P115" s="130">
        <f t="shared" si="70"/>
        <v>11757000</v>
      </c>
      <c r="Q115" s="130">
        <f t="shared" si="70"/>
        <v>0</v>
      </c>
      <c r="R115" s="17" t="str">
        <f t="shared" si="68"/>
        <v xml:space="preserve"> </v>
      </c>
      <c r="S115" s="18" t="str">
        <f t="shared" si="68"/>
        <v xml:space="preserve"> </v>
      </c>
      <c r="T115" s="17">
        <f t="shared" si="65"/>
        <v>0.99991495152236776</v>
      </c>
      <c r="U115" s="18">
        <f t="shared" si="66"/>
        <v>0</v>
      </c>
      <c r="V115" s="130">
        <f>V87</f>
        <v>0</v>
      </c>
      <c r="W115" s="131">
        <f>W87</f>
        <v>0</v>
      </c>
    </row>
    <row r="116" spans="1:23" x14ac:dyDescent="0.25">
      <c r="A116" s="26"/>
      <c r="B116" s="27"/>
      <c r="C116" s="27"/>
      <c r="D116" s="27"/>
      <c r="E116" s="27"/>
      <c r="F116" s="27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/>
      <c r="R116" s="28"/>
      <c r="S116" s="28"/>
      <c r="T116" s="28"/>
      <c r="U116" s="28"/>
      <c r="V116" s="27"/>
      <c r="W116" s="27"/>
    </row>
    <row r="117" spans="1:23" x14ac:dyDescent="0.25">
      <c r="A117" s="29" t="s">
        <v>141</v>
      </c>
    </row>
    <row r="118" spans="1:23" x14ac:dyDescent="0.25">
      <c r="A118" s="29" t="s">
        <v>142</v>
      </c>
    </row>
    <row r="119" spans="1:23" ht="13" x14ac:dyDescent="0.3">
      <c r="A119" s="29" t="s">
        <v>143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ht="13" x14ac:dyDescent="0.3">
      <c r="A120" s="29" t="s">
        <v>144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ht="13" x14ac:dyDescent="0.3">
      <c r="A121" s="29" t="s">
        <v>145</v>
      </c>
      <c r="B121" s="30"/>
      <c r="C121" s="30"/>
      <c r="D121" s="30"/>
      <c r="E121" s="30"/>
      <c r="F121" s="30"/>
      <c r="H121" s="30"/>
      <c r="I121" s="30"/>
      <c r="J121" s="30"/>
      <c r="K121" s="30"/>
      <c r="V121" s="30"/>
    </row>
    <row r="122" spans="1:23" x14ac:dyDescent="0.25">
      <c r="A122" s="29" t="s">
        <v>146</v>
      </c>
    </row>
    <row r="125" spans="1:23" ht="13" x14ac:dyDescent="0.3">
      <c r="A125" s="30"/>
      <c r="G125" s="30"/>
      <c r="W125" s="30"/>
    </row>
    <row r="126" spans="1:23" ht="13" x14ac:dyDescent="0.3">
      <c r="A126" s="30"/>
      <c r="G126" s="30"/>
      <c r="W126" s="30"/>
    </row>
    <row r="127" spans="1:23" ht="13" x14ac:dyDescent="0.3">
      <c r="A127" s="30"/>
      <c r="G127" s="30"/>
      <c r="W127" s="30"/>
    </row>
  </sheetData>
  <sheetProtection algorithmName="SHA-512" hashValue="H3/ht7RviKHG87CMsdLVLg3J7yT5UcR2QF7sgvlv9r7bMsaIvKtOEzv0tv+tChfl8Mn0jyNarpZFr/qZmygFfg==" saltValue="pxzq0ThMJiOfpUmCUqx8pA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6:Q76"/>
    <mergeCell ref="R76:S76"/>
    <mergeCell ref="T76:U76"/>
    <mergeCell ref="V76:W76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5" max="16383" man="1"/>
    <brk id="97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W127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37" t="s">
        <v>0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7"/>
      <c r="U1" s="137"/>
      <c r="V1" s="31"/>
      <c r="W1" s="31"/>
    </row>
    <row r="2" spans="1:23" ht="18" x14ac:dyDescent="0.4">
      <c r="A2" s="138" t="s">
        <v>1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32"/>
      <c r="W2" s="32"/>
    </row>
    <row r="3" spans="1:23" ht="18" customHeight="1" x14ac:dyDescent="0.4">
      <c r="A3" s="138" t="s">
        <v>2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32"/>
      <c r="W3" s="32"/>
    </row>
    <row r="4" spans="1:23" ht="18" customHeight="1" x14ac:dyDescent="0.4">
      <c r="A4" s="138" t="s">
        <v>3</v>
      </c>
      <c r="B4" s="138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32"/>
      <c r="W4" s="32"/>
    </row>
    <row r="5" spans="1:23" ht="15" customHeight="1" x14ac:dyDescent="0.3">
      <c r="A5" s="139" t="s">
        <v>124</v>
      </c>
      <c r="B5" s="139"/>
      <c r="C5" s="139"/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39"/>
      <c r="U5" s="139"/>
      <c r="V5" s="33"/>
      <c r="W5" s="33"/>
    </row>
    <row r="6" spans="1:23" ht="12.75" customHeight="1" x14ac:dyDescent="0.3">
      <c r="A6" s="34" t="s">
        <v>92</v>
      </c>
      <c r="B6" s="34" t="s">
        <v>92</v>
      </c>
      <c r="C6" s="34" t="s">
        <v>1</v>
      </c>
      <c r="D6" s="34" t="s">
        <v>1</v>
      </c>
      <c r="E6" s="35" t="s">
        <v>1</v>
      </c>
      <c r="F6" s="135" t="s">
        <v>5</v>
      </c>
      <c r="G6" s="136"/>
      <c r="H6" s="135" t="s">
        <v>6</v>
      </c>
      <c r="I6" s="136"/>
      <c r="J6" s="135" t="s">
        <v>7</v>
      </c>
      <c r="K6" s="136"/>
      <c r="L6" s="135" t="s">
        <v>8</v>
      </c>
      <c r="M6" s="136"/>
      <c r="N6" s="135" t="s">
        <v>9</v>
      </c>
      <c r="O6" s="136"/>
      <c r="P6" s="135" t="s">
        <v>10</v>
      </c>
      <c r="Q6" s="136"/>
      <c r="R6" s="135" t="s">
        <v>11</v>
      </c>
      <c r="S6" s="136"/>
      <c r="T6" s="135" t="s">
        <v>12</v>
      </c>
      <c r="U6" s="136"/>
      <c r="V6" s="135" t="s">
        <v>13</v>
      </c>
      <c r="W6" s="136"/>
    </row>
    <row r="7" spans="1:23" ht="65" x14ac:dyDescent="0.3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3" customHeight="1" x14ac:dyDescent="0.3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3" customHeight="1" x14ac:dyDescent="0.3">
      <c r="A9" s="47" t="s">
        <v>35</v>
      </c>
      <c r="B9" s="93"/>
      <c r="C9" s="93"/>
      <c r="D9" s="93"/>
      <c r="E9" s="93">
        <f>$B9       +$C9       +$D9</f>
        <v>0</v>
      </c>
      <c r="F9" s="94">
        <v>0</v>
      </c>
      <c r="G9" s="95">
        <v>0</v>
      </c>
      <c r="H9" s="94"/>
      <c r="I9" s="95"/>
      <c r="J9" s="94"/>
      <c r="K9" s="95"/>
      <c r="L9" s="94"/>
      <c r="M9" s="95"/>
      <c r="N9" s="94"/>
      <c r="O9" s="95"/>
      <c r="P9" s="94">
        <f>$H9       +$J9       +$L9       +$N9</f>
        <v>0</v>
      </c>
      <c r="Q9" s="95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4" t="s">
        <v>36</v>
      </c>
      <c r="W9" s="95" t="s">
        <v>36</v>
      </c>
    </row>
    <row r="10" spans="1:23" ht="13" customHeight="1" x14ac:dyDescent="0.3">
      <c r="A10" s="47" t="s">
        <v>37</v>
      </c>
      <c r="B10" s="93">
        <v>3800000</v>
      </c>
      <c r="C10" s="93"/>
      <c r="D10" s="93"/>
      <c r="E10" s="93">
        <f t="shared" ref="E10:E16" si="0">$B10      +$C10      +$D10</f>
        <v>3800000</v>
      </c>
      <c r="F10" s="94">
        <v>3800000</v>
      </c>
      <c r="G10" s="95">
        <v>3800000</v>
      </c>
      <c r="H10" s="94">
        <v>1876000</v>
      </c>
      <c r="I10" s="95"/>
      <c r="J10" s="94"/>
      <c r="K10" s="95">
        <v>2120473</v>
      </c>
      <c r="L10" s="94"/>
      <c r="M10" s="95"/>
      <c r="N10" s="94"/>
      <c r="O10" s="95"/>
      <c r="P10" s="94">
        <f t="shared" ref="P10:P16" si="1">$H10      +$J10      +$L10      +$N10</f>
        <v>1876000</v>
      </c>
      <c r="Q10" s="95">
        <f t="shared" ref="Q10:Q16" si="2">$I10      +$K10      +$M10      +$O10</f>
        <v>2120473</v>
      </c>
      <c r="R10" s="48">
        <f t="shared" ref="R10:R16" si="3">IF(($H10      =0),0,((($J10      -$H10      )/$H10      )*100))</f>
        <v>-100</v>
      </c>
      <c r="S10" s="49">
        <f t="shared" ref="S10:S16" si="4">IF(($I10      =0),0,((($K10      -$I10      )/$I10      )*100))</f>
        <v>0</v>
      </c>
      <c r="T10" s="48">
        <f t="shared" ref="T10:T15" si="5">IF(($E10      =0),0,(($P10      /$E10      )*100))</f>
        <v>49.368421052631575</v>
      </c>
      <c r="U10" s="50">
        <f t="shared" ref="U10:U15" si="6">IF(($E10      =0),0,(($Q10      /$E10      )*100))</f>
        <v>55.801921052631577</v>
      </c>
      <c r="V10" s="94" t="s">
        <v>36</v>
      </c>
      <c r="W10" s="95" t="s">
        <v>36</v>
      </c>
    </row>
    <row r="11" spans="1:23" ht="13" customHeight="1" x14ac:dyDescent="0.3">
      <c r="A11" s="47" t="s">
        <v>38</v>
      </c>
      <c r="B11" s="93"/>
      <c r="C11" s="93"/>
      <c r="D11" s="93"/>
      <c r="E11" s="93">
        <f t="shared" si="0"/>
        <v>0</v>
      </c>
      <c r="F11" s="94">
        <v>0</v>
      </c>
      <c r="G11" s="95">
        <v>0</v>
      </c>
      <c r="H11" s="94"/>
      <c r="I11" s="95"/>
      <c r="J11" s="94"/>
      <c r="K11" s="95"/>
      <c r="L11" s="94"/>
      <c r="M11" s="95"/>
      <c r="N11" s="94"/>
      <c r="O11" s="95"/>
      <c r="P11" s="94">
        <f t="shared" si="1"/>
        <v>0</v>
      </c>
      <c r="Q11" s="95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4" t="s">
        <v>36</v>
      </c>
      <c r="W11" s="95" t="s">
        <v>36</v>
      </c>
    </row>
    <row r="12" spans="1:23" ht="13" customHeight="1" x14ac:dyDescent="0.3">
      <c r="A12" s="47" t="s">
        <v>39</v>
      </c>
      <c r="B12" s="93"/>
      <c r="C12" s="93"/>
      <c r="D12" s="93"/>
      <c r="E12" s="93">
        <f t="shared" si="0"/>
        <v>0</v>
      </c>
      <c r="F12" s="94" t="s">
        <v>36</v>
      </c>
      <c r="G12" s="95" t="s">
        <v>36</v>
      </c>
      <c r="H12" s="94"/>
      <c r="I12" s="95"/>
      <c r="J12" s="94"/>
      <c r="K12" s="95"/>
      <c r="L12" s="94"/>
      <c r="M12" s="95"/>
      <c r="N12" s="94"/>
      <c r="O12" s="95"/>
      <c r="P12" s="94">
        <f t="shared" si="1"/>
        <v>0</v>
      </c>
      <c r="Q12" s="95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4" t="s">
        <v>36</v>
      </c>
      <c r="W12" s="95" t="s">
        <v>36</v>
      </c>
    </row>
    <row r="13" spans="1:23" ht="13" customHeight="1" x14ac:dyDescent="0.3">
      <c r="A13" s="47" t="s">
        <v>40</v>
      </c>
      <c r="B13" s="93"/>
      <c r="C13" s="93"/>
      <c r="D13" s="93"/>
      <c r="E13" s="93">
        <f t="shared" si="0"/>
        <v>0</v>
      </c>
      <c r="F13" s="94">
        <v>0</v>
      </c>
      <c r="G13" s="95">
        <v>0</v>
      </c>
      <c r="H13" s="94"/>
      <c r="I13" s="95"/>
      <c r="J13" s="94"/>
      <c r="K13" s="95"/>
      <c r="L13" s="94"/>
      <c r="M13" s="95"/>
      <c r="N13" s="94"/>
      <c r="O13" s="95"/>
      <c r="P13" s="94">
        <f t="shared" si="1"/>
        <v>0</v>
      </c>
      <c r="Q13" s="95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4" t="s">
        <v>36</v>
      </c>
      <c r="W13" s="95" t="s">
        <v>36</v>
      </c>
    </row>
    <row r="14" spans="1:23" ht="13" customHeight="1" x14ac:dyDescent="0.3">
      <c r="A14" s="47" t="s">
        <v>41</v>
      </c>
      <c r="B14" s="93"/>
      <c r="C14" s="93"/>
      <c r="D14" s="93"/>
      <c r="E14" s="93">
        <f t="shared" si="0"/>
        <v>0</v>
      </c>
      <c r="F14" s="94">
        <v>0</v>
      </c>
      <c r="G14" s="95">
        <v>0</v>
      </c>
      <c r="H14" s="94"/>
      <c r="I14" s="95"/>
      <c r="J14" s="94"/>
      <c r="K14" s="95"/>
      <c r="L14" s="94"/>
      <c r="M14" s="95"/>
      <c r="N14" s="94"/>
      <c r="O14" s="95"/>
      <c r="P14" s="94">
        <f t="shared" si="1"/>
        <v>0</v>
      </c>
      <c r="Q14" s="95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4" t="s">
        <v>36</v>
      </c>
      <c r="W14" s="95" t="s">
        <v>36</v>
      </c>
    </row>
    <row r="15" spans="1:23" ht="13" customHeight="1" x14ac:dyDescent="0.3">
      <c r="A15" s="47" t="s">
        <v>42</v>
      </c>
      <c r="B15" s="93"/>
      <c r="C15" s="93"/>
      <c r="D15" s="93"/>
      <c r="E15" s="93">
        <f t="shared" si="0"/>
        <v>0</v>
      </c>
      <c r="F15" s="94" t="s">
        <v>36</v>
      </c>
      <c r="G15" s="95" t="s">
        <v>36</v>
      </c>
      <c r="H15" s="94"/>
      <c r="I15" s="95"/>
      <c r="J15" s="94"/>
      <c r="K15" s="95"/>
      <c r="L15" s="94"/>
      <c r="M15" s="95"/>
      <c r="N15" s="94"/>
      <c r="O15" s="95"/>
      <c r="P15" s="94">
        <f t="shared" si="1"/>
        <v>0</v>
      </c>
      <c r="Q15" s="95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4" t="s">
        <v>36</v>
      </c>
      <c r="W15" s="95" t="s">
        <v>36</v>
      </c>
    </row>
    <row r="16" spans="1:23" ht="13" customHeight="1" x14ac:dyDescent="0.3">
      <c r="A16" s="51" t="s">
        <v>43</v>
      </c>
      <c r="B16" s="96">
        <f>SUM(B9:B15)</f>
        <v>3800000</v>
      </c>
      <c r="C16" s="96">
        <f>SUM(C9:C15)</f>
        <v>0</v>
      </c>
      <c r="D16" s="96"/>
      <c r="E16" s="96">
        <f t="shared" si="0"/>
        <v>3800000</v>
      </c>
      <c r="F16" s="97">
        <f t="shared" ref="F16:O16" si="7">SUM(F9:F15)</f>
        <v>3800000</v>
      </c>
      <c r="G16" s="98">
        <f t="shared" si="7"/>
        <v>3800000</v>
      </c>
      <c r="H16" s="97">
        <f t="shared" si="7"/>
        <v>1876000</v>
      </c>
      <c r="I16" s="98">
        <f t="shared" si="7"/>
        <v>0</v>
      </c>
      <c r="J16" s="97">
        <f t="shared" si="7"/>
        <v>0</v>
      </c>
      <c r="K16" s="98">
        <f t="shared" si="7"/>
        <v>2120473</v>
      </c>
      <c r="L16" s="97">
        <f t="shared" si="7"/>
        <v>0</v>
      </c>
      <c r="M16" s="98">
        <f t="shared" si="7"/>
        <v>0</v>
      </c>
      <c r="N16" s="97">
        <f t="shared" si="7"/>
        <v>0</v>
      </c>
      <c r="O16" s="98">
        <f t="shared" si="7"/>
        <v>0</v>
      </c>
      <c r="P16" s="97">
        <f t="shared" si="1"/>
        <v>1876000</v>
      </c>
      <c r="Q16" s="98">
        <f t="shared" si="2"/>
        <v>2120473</v>
      </c>
      <c r="R16" s="52">
        <f t="shared" si="3"/>
        <v>-100</v>
      </c>
      <c r="S16" s="53">
        <f t="shared" si="4"/>
        <v>0</v>
      </c>
      <c r="T16" s="52">
        <f>IF((SUM($E9:$E13))=0,0,(P16/(SUM($E9:$E13))*100))</f>
        <v>49.368421052631575</v>
      </c>
      <c r="U16" s="54">
        <f>IF((SUM($E9:$E13))=0,0,(Q16/(SUM($E9:$E13))*100))</f>
        <v>55.801921052631577</v>
      </c>
      <c r="V16" s="97" t="s">
        <v>36</v>
      </c>
      <c r="W16" s="98" t="s">
        <v>36</v>
      </c>
    </row>
    <row r="17" spans="1:23" ht="13" customHeight="1" x14ac:dyDescent="0.3">
      <c r="A17" s="40" t="s">
        <v>44</v>
      </c>
      <c r="B17" s="99" t="s">
        <v>1</v>
      </c>
      <c r="C17" s="99"/>
      <c r="D17" s="99"/>
      <c r="E17" s="99"/>
      <c r="F17" s="100"/>
      <c r="G17" s="101"/>
      <c r="H17" s="100"/>
      <c r="I17" s="101"/>
      <c r="J17" s="100"/>
      <c r="K17" s="101"/>
      <c r="L17" s="100"/>
      <c r="M17" s="101"/>
      <c r="N17" s="100"/>
      <c r="O17" s="101"/>
      <c r="P17" s="100"/>
      <c r="Q17" s="101"/>
      <c r="R17" s="44"/>
      <c r="S17" s="45"/>
      <c r="T17" s="44"/>
      <c r="U17" s="46"/>
      <c r="V17" s="100"/>
      <c r="W17" s="101"/>
    </row>
    <row r="18" spans="1:23" ht="13" customHeight="1" x14ac:dyDescent="0.3">
      <c r="A18" s="47" t="s">
        <v>45</v>
      </c>
      <c r="B18" s="93"/>
      <c r="C18" s="93"/>
      <c r="D18" s="93"/>
      <c r="E18" s="93">
        <f t="shared" ref="E18:E25" si="8">$B18      +$C18      +$D18</f>
        <v>0</v>
      </c>
      <c r="F18" s="94">
        <v>0</v>
      </c>
      <c r="G18" s="95">
        <v>0</v>
      </c>
      <c r="H18" s="94"/>
      <c r="I18" s="95"/>
      <c r="J18" s="94"/>
      <c r="K18" s="95"/>
      <c r="L18" s="94"/>
      <c r="M18" s="95"/>
      <c r="N18" s="94"/>
      <c r="O18" s="95"/>
      <c r="P18" s="94">
        <f t="shared" ref="P18:P25" si="9">$H18      +$J18      +$L18      +$N18</f>
        <v>0</v>
      </c>
      <c r="Q18" s="95">
        <f t="shared" ref="Q18:Q25" si="10">$I18      +$K18      +$M18      +$O18</f>
        <v>0</v>
      </c>
      <c r="R18" s="48">
        <f t="shared" ref="R18:R25" si="11">IF(($H18      =0),0,((($J18      -$H18      )/$H18      )*100))</f>
        <v>0</v>
      </c>
      <c r="S18" s="49">
        <f t="shared" ref="S18:S25" si="12">IF(($I18      =0),0,((($K18      -$I18      )/$I18      )*100))</f>
        <v>0</v>
      </c>
      <c r="T18" s="48">
        <f t="shared" ref="T18:T24" si="13">IF(($E18      =0),0,(($P18      /$E18      )*100))</f>
        <v>0</v>
      </c>
      <c r="U18" s="50">
        <f t="shared" ref="U18:U24" si="14">IF(($E18      =0),0,(($Q18      /$E18      )*100))</f>
        <v>0</v>
      </c>
      <c r="V18" s="94" t="s">
        <v>36</v>
      </c>
      <c r="W18" s="95" t="s">
        <v>36</v>
      </c>
    </row>
    <row r="19" spans="1:23" ht="13" customHeight="1" x14ac:dyDescent="0.3">
      <c r="A19" s="47" t="s">
        <v>46</v>
      </c>
      <c r="B19" s="93"/>
      <c r="C19" s="93"/>
      <c r="D19" s="93"/>
      <c r="E19" s="93">
        <f t="shared" si="8"/>
        <v>0</v>
      </c>
      <c r="F19" s="94" t="s">
        <v>36</v>
      </c>
      <c r="G19" s="95" t="s">
        <v>36</v>
      </c>
      <c r="H19" s="94"/>
      <c r="I19" s="95"/>
      <c r="J19" s="94"/>
      <c r="K19" s="95"/>
      <c r="L19" s="94"/>
      <c r="M19" s="95"/>
      <c r="N19" s="94"/>
      <c r="O19" s="95"/>
      <c r="P19" s="94">
        <f t="shared" si="9"/>
        <v>0</v>
      </c>
      <c r="Q19" s="95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4" t="s">
        <v>36</v>
      </c>
      <c r="W19" s="95" t="s">
        <v>36</v>
      </c>
    </row>
    <row r="20" spans="1:23" ht="13" customHeight="1" x14ac:dyDescent="0.3">
      <c r="A20" s="47" t="s">
        <v>47</v>
      </c>
      <c r="B20" s="93"/>
      <c r="C20" s="93"/>
      <c r="D20" s="93"/>
      <c r="E20" s="93">
        <f t="shared" si="8"/>
        <v>0</v>
      </c>
      <c r="F20" s="94">
        <v>0</v>
      </c>
      <c r="G20" s="95">
        <v>0</v>
      </c>
      <c r="H20" s="94"/>
      <c r="I20" s="95"/>
      <c r="J20" s="94"/>
      <c r="K20" s="95"/>
      <c r="L20" s="94"/>
      <c r="M20" s="95"/>
      <c r="N20" s="94"/>
      <c r="O20" s="95"/>
      <c r="P20" s="94">
        <f t="shared" si="9"/>
        <v>0</v>
      </c>
      <c r="Q20" s="95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4" t="s">
        <v>36</v>
      </c>
      <c r="W20" s="95" t="s">
        <v>36</v>
      </c>
    </row>
    <row r="21" spans="1:23" ht="13" customHeight="1" x14ac:dyDescent="0.3">
      <c r="A21" s="47" t="s">
        <v>48</v>
      </c>
      <c r="B21" s="93"/>
      <c r="C21" s="93"/>
      <c r="D21" s="93"/>
      <c r="E21" s="93">
        <f t="shared" si="8"/>
        <v>0</v>
      </c>
      <c r="F21" s="94">
        <v>0</v>
      </c>
      <c r="G21" s="95">
        <v>0</v>
      </c>
      <c r="H21" s="94"/>
      <c r="I21" s="95"/>
      <c r="J21" s="94"/>
      <c r="K21" s="95"/>
      <c r="L21" s="94"/>
      <c r="M21" s="95"/>
      <c r="N21" s="94"/>
      <c r="O21" s="95"/>
      <c r="P21" s="94">
        <f t="shared" si="9"/>
        <v>0</v>
      </c>
      <c r="Q21" s="95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4" t="s">
        <v>36</v>
      </c>
      <c r="W21" s="95" t="s">
        <v>36</v>
      </c>
    </row>
    <row r="22" spans="1:23" ht="13" customHeight="1" x14ac:dyDescent="0.3">
      <c r="A22" s="47" t="s">
        <v>49</v>
      </c>
      <c r="B22" s="93"/>
      <c r="C22" s="93"/>
      <c r="D22" s="93"/>
      <c r="E22" s="93">
        <f t="shared" si="8"/>
        <v>0</v>
      </c>
      <c r="F22" s="94">
        <v>0</v>
      </c>
      <c r="G22" s="95">
        <v>0</v>
      </c>
      <c r="H22" s="94"/>
      <c r="I22" s="95"/>
      <c r="J22" s="94"/>
      <c r="K22" s="95"/>
      <c r="L22" s="94"/>
      <c r="M22" s="95"/>
      <c r="N22" s="94"/>
      <c r="O22" s="95"/>
      <c r="P22" s="94">
        <f t="shared" si="9"/>
        <v>0</v>
      </c>
      <c r="Q22" s="95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4" t="s">
        <v>36</v>
      </c>
      <c r="W22" s="95" t="s">
        <v>36</v>
      </c>
    </row>
    <row r="23" spans="1:23" ht="13" customHeight="1" x14ac:dyDescent="0.3">
      <c r="A23" s="47" t="s">
        <v>50</v>
      </c>
      <c r="B23" s="93"/>
      <c r="C23" s="93"/>
      <c r="D23" s="93"/>
      <c r="E23" s="93">
        <f t="shared" si="8"/>
        <v>0</v>
      </c>
      <c r="F23" s="94" t="s">
        <v>36</v>
      </c>
      <c r="G23" s="95" t="s">
        <v>36</v>
      </c>
      <c r="H23" s="94"/>
      <c r="I23" s="95"/>
      <c r="J23" s="94"/>
      <c r="K23" s="95"/>
      <c r="L23" s="94"/>
      <c r="M23" s="95"/>
      <c r="N23" s="94"/>
      <c r="O23" s="95"/>
      <c r="P23" s="94">
        <f t="shared" si="9"/>
        <v>0</v>
      </c>
      <c r="Q23" s="95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4" t="s">
        <v>36</v>
      </c>
      <c r="W23" s="95" t="s">
        <v>36</v>
      </c>
    </row>
    <row r="24" spans="1:23" ht="13" customHeight="1" x14ac:dyDescent="0.3">
      <c r="A24" s="47" t="s">
        <v>51</v>
      </c>
      <c r="B24" s="93"/>
      <c r="C24" s="93"/>
      <c r="D24" s="93"/>
      <c r="E24" s="93">
        <f t="shared" si="8"/>
        <v>0</v>
      </c>
      <c r="F24" s="94" t="s">
        <v>36</v>
      </c>
      <c r="G24" s="95" t="s">
        <v>36</v>
      </c>
      <c r="H24" s="94"/>
      <c r="I24" s="95"/>
      <c r="J24" s="94"/>
      <c r="K24" s="95"/>
      <c r="L24" s="94"/>
      <c r="M24" s="95"/>
      <c r="N24" s="94"/>
      <c r="O24" s="95"/>
      <c r="P24" s="94">
        <f t="shared" si="9"/>
        <v>0</v>
      </c>
      <c r="Q24" s="95">
        <f t="shared" si="10"/>
        <v>0</v>
      </c>
      <c r="R24" s="48">
        <f t="shared" si="11"/>
        <v>0</v>
      </c>
      <c r="S24" s="49">
        <f t="shared" si="12"/>
        <v>0</v>
      </c>
      <c r="T24" s="48">
        <f t="shared" si="13"/>
        <v>0</v>
      </c>
      <c r="U24" s="50">
        <f t="shared" si="14"/>
        <v>0</v>
      </c>
      <c r="V24" s="94" t="s">
        <v>36</v>
      </c>
      <c r="W24" s="95" t="s">
        <v>36</v>
      </c>
    </row>
    <row r="25" spans="1:23" ht="13" customHeight="1" x14ac:dyDescent="0.3">
      <c r="A25" s="51" t="s">
        <v>43</v>
      </c>
      <c r="B25" s="96">
        <f>SUM(B18:B24)</f>
        <v>0</v>
      </c>
      <c r="C25" s="96">
        <f>SUM(C18:C24)</f>
        <v>0</v>
      </c>
      <c r="D25" s="96"/>
      <c r="E25" s="96">
        <f t="shared" si="8"/>
        <v>0</v>
      </c>
      <c r="F25" s="97">
        <f t="shared" ref="F25:O25" si="15">SUM(F18:F24)</f>
        <v>0</v>
      </c>
      <c r="G25" s="98">
        <f t="shared" si="15"/>
        <v>0</v>
      </c>
      <c r="H25" s="97">
        <f t="shared" si="15"/>
        <v>0</v>
      </c>
      <c r="I25" s="98">
        <f t="shared" si="15"/>
        <v>0</v>
      </c>
      <c r="J25" s="97">
        <f t="shared" si="15"/>
        <v>0</v>
      </c>
      <c r="K25" s="98">
        <f t="shared" si="15"/>
        <v>0</v>
      </c>
      <c r="L25" s="97">
        <f t="shared" si="15"/>
        <v>0</v>
      </c>
      <c r="M25" s="98">
        <f t="shared" si="15"/>
        <v>0</v>
      </c>
      <c r="N25" s="97">
        <f t="shared" si="15"/>
        <v>0</v>
      </c>
      <c r="O25" s="98">
        <f t="shared" si="15"/>
        <v>0</v>
      </c>
      <c r="P25" s="97">
        <f t="shared" si="9"/>
        <v>0</v>
      </c>
      <c r="Q25" s="98">
        <f t="shared" si="10"/>
        <v>0</v>
      </c>
      <c r="R25" s="52">
        <f t="shared" si="11"/>
        <v>0</v>
      </c>
      <c r="S25" s="53">
        <f t="shared" si="12"/>
        <v>0</v>
      </c>
      <c r="T25" s="52">
        <f>IF(($E25-$E20-$E24)   =0,0,($P25   /($E25-$E20-$E24)   )*100)</f>
        <v>0</v>
      </c>
      <c r="U25" s="54">
        <f>IF(($E25-$E20-$E24)   =0,0,($Q25   /($E25-$E20-$E24)   )*100)</f>
        <v>0</v>
      </c>
      <c r="V25" s="97" t="s">
        <v>36</v>
      </c>
      <c r="W25" s="98" t="s">
        <v>36</v>
      </c>
    </row>
    <row r="26" spans="1:23" ht="13" customHeight="1" x14ac:dyDescent="0.3">
      <c r="A26" s="40" t="s">
        <v>52</v>
      </c>
      <c r="B26" s="99" t="s">
        <v>1</v>
      </c>
      <c r="C26" s="99"/>
      <c r="D26" s="99"/>
      <c r="E26" s="99"/>
      <c r="F26" s="100"/>
      <c r="G26" s="101"/>
      <c r="H26" s="100"/>
      <c r="I26" s="101"/>
      <c r="J26" s="100"/>
      <c r="K26" s="101"/>
      <c r="L26" s="100"/>
      <c r="M26" s="101"/>
      <c r="N26" s="100"/>
      <c r="O26" s="101"/>
      <c r="P26" s="100"/>
      <c r="Q26" s="101"/>
      <c r="R26" s="44"/>
      <c r="S26" s="45"/>
      <c r="T26" s="44"/>
      <c r="U26" s="46"/>
      <c r="V26" s="100"/>
      <c r="W26" s="101"/>
    </row>
    <row r="27" spans="1:23" ht="13" customHeight="1" x14ac:dyDescent="0.3">
      <c r="A27" s="47" t="s">
        <v>53</v>
      </c>
      <c r="B27" s="93"/>
      <c r="C27" s="93"/>
      <c r="D27" s="93"/>
      <c r="E27" s="93">
        <f>$B27      +$C27      +$D27</f>
        <v>0</v>
      </c>
      <c r="F27" s="94" t="s">
        <v>36</v>
      </c>
      <c r="G27" s="95" t="s">
        <v>36</v>
      </c>
      <c r="H27" s="94"/>
      <c r="I27" s="95"/>
      <c r="J27" s="94"/>
      <c r="K27" s="95"/>
      <c r="L27" s="94"/>
      <c r="M27" s="95"/>
      <c r="N27" s="94"/>
      <c r="O27" s="95"/>
      <c r="P27" s="94">
        <f>$H27      +$J27      +$L27      +$N27</f>
        <v>0</v>
      </c>
      <c r="Q27" s="95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4" t="s">
        <v>36</v>
      </c>
      <c r="W27" s="95" t="s">
        <v>36</v>
      </c>
    </row>
    <row r="28" spans="1:23" ht="13" customHeight="1" x14ac:dyDescent="0.3">
      <c r="A28" s="47" t="s">
        <v>54</v>
      </c>
      <c r="B28" s="93"/>
      <c r="C28" s="93"/>
      <c r="D28" s="93"/>
      <c r="E28" s="93">
        <f>$B28      +$C28      +$D28</f>
        <v>0</v>
      </c>
      <c r="F28" s="94" t="s">
        <v>36</v>
      </c>
      <c r="G28" s="95" t="s">
        <v>36</v>
      </c>
      <c r="H28" s="94"/>
      <c r="I28" s="95"/>
      <c r="J28" s="94"/>
      <c r="K28" s="95"/>
      <c r="L28" s="94"/>
      <c r="M28" s="95"/>
      <c r="N28" s="94"/>
      <c r="O28" s="95"/>
      <c r="P28" s="94">
        <f>$H28      +$J28      +$L28      +$N28</f>
        <v>0</v>
      </c>
      <c r="Q28" s="95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4" t="s">
        <v>36</v>
      </c>
      <c r="W28" s="95" t="s">
        <v>36</v>
      </c>
    </row>
    <row r="29" spans="1:23" ht="13" customHeight="1" x14ac:dyDescent="0.3">
      <c r="A29" s="47" t="s">
        <v>55</v>
      </c>
      <c r="B29" s="93"/>
      <c r="C29" s="93"/>
      <c r="D29" s="93"/>
      <c r="E29" s="93">
        <f>$B29      +$C29      +$D29</f>
        <v>0</v>
      </c>
      <c r="F29" s="94">
        <v>0</v>
      </c>
      <c r="G29" s="95">
        <v>0</v>
      </c>
      <c r="H29" s="94"/>
      <c r="I29" s="95"/>
      <c r="J29" s="94"/>
      <c r="K29" s="95"/>
      <c r="L29" s="94"/>
      <c r="M29" s="95"/>
      <c r="N29" s="94"/>
      <c r="O29" s="95"/>
      <c r="P29" s="94">
        <f>$H29      +$J29      +$L29      +$N29</f>
        <v>0</v>
      </c>
      <c r="Q29" s="95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4" t="s">
        <v>36</v>
      </c>
      <c r="W29" s="95" t="s">
        <v>36</v>
      </c>
    </row>
    <row r="30" spans="1:23" ht="13" customHeight="1" x14ac:dyDescent="0.3">
      <c r="A30" s="47" t="s">
        <v>56</v>
      </c>
      <c r="B30" s="93"/>
      <c r="C30" s="93"/>
      <c r="D30" s="93"/>
      <c r="E30" s="93">
        <f>$B30      +$C30      +$D30</f>
        <v>0</v>
      </c>
      <c r="F30" s="94">
        <v>0</v>
      </c>
      <c r="G30" s="95">
        <v>0</v>
      </c>
      <c r="H30" s="94"/>
      <c r="I30" s="95"/>
      <c r="J30" s="94"/>
      <c r="K30" s="95"/>
      <c r="L30" s="94"/>
      <c r="M30" s="95"/>
      <c r="N30" s="94"/>
      <c r="O30" s="95"/>
      <c r="P30" s="94">
        <f>$H30      +$J30      +$L30      +$N30</f>
        <v>0</v>
      </c>
      <c r="Q30" s="95">
        <f>$I30      +$K30      +$M30      +$O30</f>
        <v>0</v>
      </c>
      <c r="R30" s="48">
        <f>IF(($H30      =0),0,((($J30      -$H30      )/$H30      )*100))</f>
        <v>0</v>
      </c>
      <c r="S30" s="49">
        <f>IF(($I30      =0),0,((($K30      -$I30      )/$I30      )*100))</f>
        <v>0</v>
      </c>
      <c r="T30" s="48">
        <f>IF(($E30      =0),0,(($P30      /$E30      )*100))</f>
        <v>0</v>
      </c>
      <c r="U30" s="50">
        <f>IF(($E30      =0),0,(($Q30      /$E30      )*100))</f>
        <v>0</v>
      </c>
      <c r="V30" s="94" t="s">
        <v>36</v>
      </c>
      <c r="W30" s="95" t="s">
        <v>36</v>
      </c>
    </row>
    <row r="31" spans="1:23" ht="13" customHeight="1" x14ac:dyDescent="0.3">
      <c r="A31" s="51" t="s">
        <v>43</v>
      </c>
      <c r="B31" s="96">
        <f>SUM(B27:B30)</f>
        <v>0</v>
      </c>
      <c r="C31" s="96">
        <f>SUM(C27:C30)</f>
        <v>0</v>
      </c>
      <c r="D31" s="96"/>
      <c r="E31" s="96">
        <f>$B31      +$C31      +$D31</f>
        <v>0</v>
      </c>
      <c r="F31" s="97">
        <f t="shared" ref="F31:O31" si="16">SUM(F27:F30)</f>
        <v>0</v>
      </c>
      <c r="G31" s="98">
        <f t="shared" si="16"/>
        <v>0</v>
      </c>
      <c r="H31" s="97">
        <f t="shared" si="16"/>
        <v>0</v>
      </c>
      <c r="I31" s="98">
        <f t="shared" si="16"/>
        <v>0</v>
      </c>
      <c r="J31" s="97">
        <f t="shared" si="16"/>
        <v>0</v>
      </c>
      <c r="K31" s="98">
        <f t="shared" si="16"/>
        <v>0</v>
      </c>
      <c r="L31" s="97">
        <f t="shared" si="16"/>
        <v>0</v>
      </c>
      <c r="M31" s="98">
        <f t="shared" si="16"/>
        <v>0</v>
      </c>
      <c r="N31" s="97">
        <f t="shared" si="16"/>
        <v>0</v>
      </c>
      <c r="O31" s="98">
        <f t="shared" si="16"/>
        <v>0</v>
      </c>
      <c r="P31" s="97">
        <f>$H31      +$J31      +$L31      +$N31</f>
        <v>0</v>
      </c>
      <c r="Q31" s="98">
        <f>$I31      +$K31      +$M31      +$O31</f>
        <v>0</v>
      </c>
      <c r="R31" s="52">
        <f>IF(($H31      =0),0,((($J31      -$H31      )/$H31      )*100))</f>
        <v>0</v>
      </c>
      <c r="S31" s="53">
        <f>IF(($I31      =0),0,((($K31      -$I31      )/$I31      )*100))</f>
        <v>0</v>
      </c>
      <c r="T31" s="52">
        <f>IF($E31   =0,0,($P31   /$E31   )*100)</f>
        <v>0</v>
      </c>
      <c r="U31" s="54">
        <f>IF($E31   =0,0,($Q31   /$E31   )*100)</f>
        <v>0</v>
      </c>
      <c r="V31" s="97" t="s">
        <v>36</v>
      </c>
      <c r="W31" s="98" t="s">
        <v>36</v>
      </c>
    </row>
    <row r="32" spans="1:23" ht="13" customHeight="1" x14ac:dyDescent="0.3">
      <c r="A32" s="40" t="s">
        <v>57</v>
      </c>
      <c r="B32" s="99" t="s">
        <v>1</v>
      </c>
      <c r="C32" s="99"/>
      <c r="D32" s="99"/>
      <c r="E32" s="99"/>
      <c r="F32" s="100"/>
      <c r="G32" s="101"/>
      <c r="H32" s="100"/>
      <c r="I32" s="101"/>
      <c r="J32" s="100"/>
      <c r="K32" s="101"/>
      <c r="L32" s="100"/>
      <c r="M32" s="101"/>
      <c r="N32" s="100"/>
      <c r="O32" s="101"/>
      <c r="P32" s="100"/>
      <c r="Q32" s="101"/>
      <c r="R32" s="44"/>
      <c r="S32" s="45"/>
      <c r="T32" s="44"/>
      <c r="U32" s="46"/>
      <c r="V32" s="100"/>
      <c r="W32" s="101"/>
    </row>
    <row r="33" spans="1:23" ht="13" customHeight="1" x14ac:dyDescent="0.3">
      <c r="A33" s="47" t="s">
        <v>58</v>
      </c>
      <c r="B33" s="93">
        <v>1434000</v>
      </c>
      <c r="C33" s="93"/>
      <c r="D33" s="93"/>
      <c r="E33" s="93">
        <f>$B33      +$C33      +$D33</f>
        <v>1434000</v>
      </c>
      <c r="F33" s="94">
        <v>1434000</v>
      </c>
      <c r="G33" s="95">
        <v>1004000</v>
      </c>
      <c r="H33" s="94">
        <v>359000</v>
      </c>
      <c r="I33" s="95">
        <v>229444</v>
      </c>
      <c r="J33" s="94">
        <v>154000</v>
      </c>
      <c r="K33" s="95">
        <v>608966</v>
      </c>
      <c r="L33" s="94"/>
      <c r="M33" s="95"/>
      <c r="N33" s="94"/>
      <c r="O33" s="95"/>
      <c r="P33" s="94">
        <f>$H33      +$J33      +$L33      +$N33</f>
        <v>513000</v>
      </c>
      <c r="Q33" s="95">
        <f>$I33      +$K33      +$M33      +$O33</f>
        <v>838410</v>
      </c>
      <c r="R33" s="48">
        <f>IF(($H33      =0),0,((($J33      -$H33      )/$H33      )*100))</f>
        <v>-57.103064066852369</v>
      </c>
      <c r="S33" s="49">
        <f>IF(($I33      =0),0,((($K33      -$I33      )/$I33      )*100))</f>
        <v>165.4094245218877</v>
      </c>
      <c r="T33" s="48">
        <f>IF(($E33      =0),0,(($P33      /$E33      )*100))</f>
        <v>35.77405857740586</v>
      </c>
      <c r="U33" s="50">
        <f>IF(($E33      =0),0,(($Q33      /$E33      )*100))</f>
        <v>58.46652719665272</v>
      </c>
      <c r="V33" s="94" t="s">
        <v>36</v>
      </c>
      <c r="W33" s="95" t="s">
        <v>36</v>
      </c>
    </row>
    <row r="34" spans="1:23" ht="13" customHeight="1" x14ac:dyDescent="0.3">
      <c r="A34" s="51" t="s">
        <v>43</v>
      </c>
      <c r="B34" s="96">
        <f>B33</f>
        <v>1434000</v>
      </c>
      <c r="C34" s="96">
        <f>C33</f>
        <v>0</v>
      </c>
      <c r="D34" s="96"/>
      <c r="E34" s="96">
        <f>$B34      +$C34      +$D34</f>
        <v>1434000</v>
      </c>
      <c r="F34" s="97">
        <f t="shared" ref="F34:O34" si="17">F33</f>
        <v>1434000</v>
      </c>
      <c r="G34" s="98">
        <f t="shared" si="17"/>
        <v>1004000</v>
      </c>
      <c r="H34" s="97">
        <f t="shared" si="17"/>
        <v>359000</v>
      </c>
      <c r="I34" s="98">
        <f t="shared" si="17"/>
        <v>229444</v>
      </c>
      <c r="J34" s="97">
        <f t="shared" si="17"/>
        <v>154000</v>
      </c>
      <c r="K34" s="98">
        <f t="shared" si="17"/>
        <v>608966</v>
      </c>
      <c r="L34" s="97">
        <f t="shared" si="17"/>
        <v>0</v>
      </c>
      <c r="M34" s="98">
        <f t="shared" si="17"/>
        <v>0</v>
      </c>
      <c r="N34" s="97">
        <f t="shared" si="17"/>
        <v>0</v>
      </c>
      <c r="O34" s="98">
        <f t="shared" si="17"/>
        <v>0</v>
      </c>
      <c r="P34" s="97">
        <f>$H34      +$J34      +$L34      +$N34</f>
        <v>513000</v>
      </c>
      <c r="Q34" s="98">
        <f>$I34      +$K34      +$M34      +$O34</f>
        <v>838410</v>
      </c>
      <c r="R34" s="52">
        <f>IF(($H34      =0),0,((($J34      -$H34      )/$H34      )*100))</f>
        <v>-57.103064066852369</v>
      </c>
      <c r="S34" s="53">
        <f>IF(($I34      =0),0,((($K34      -$I34      )/$I34      )*100))</f>
        <v>165.4094245218877</v>
      </c>
      <c r="T34" s="52">
        <f>IF($E34   =0,0,($P34   /$E34   )*100)</f>
        <v>35.77405857740586</v>
      </c>
      <c r="U34" s="54">
        <f>IF($E34   =0,0,($Q34   /$E34   )*100)</f>
        <v>58.46652719665272</v>
      </c>
      <c r="V34" s="97" t="s">
        <v>36</v>
      </c>
      <c r="W34" s="98" t="s">
        <v>36</v>
      </c>
    </row>
    <row r="35" spans="1:23" ht="13" customHeight="1" x14ac:dyDescent="0.3">
      <c r="A35" s="40" t="s">
        <v>59</v>
      </c>
      <c r="B35" s="99" t="s">
        <v>1</v>
      </c>
      <c r="C35" s="99"/>
      <c r="D35" s="99"/>
      <c r="E35" s="99"/>
      <c r="F35" s="100"/>
      <c r="G35" s="101"/>
      <c r="H35" s="100"/>
      <c r="I35" s="101"/>
      <c r="J35" s="100"/>
      <c r="K35" s="101"/>
      <c r="L35" s="100"/>
      <c r="M35" s="101"/>
      <c r="N35" s="100"/>
      <c r="O35" s="101"/>
      <c r="P35" s="100"/>
      <c r="Q35" s="101"/>
      <c r="R35" s="44"/>
      <c r="S35" s="45"/>
      <c r="T35" s="44"/>
      <c r="U35" s="46"/>
      <c r="V35" s="100"/>
      <c r="W35" s="101"/>
    </row>
    <row r="36" spans="1:23" ht="13" customHeight="1" x14ac:dyDescent="0.3">
      <c r="A36" s="47" t="s">
        <v>60</v>
      </c>
      <c r="B36" s="93"/>
      <c r="C36" s="93"/>
      <c r="D36" s="93"/>
      <c r="E36" s="93">
        <f t="shared" ref="E36:E41" si="18">$B36      +$C36      +$D36</f>
        <v>0</v>
      </c>
      <c r="F36" s="94">
        <v>0</v>
      </c>
      <c r="G36" s="95">
        <v>0</v>
      </c>
      <c r="H36" s="94"/>
      <c r="I36" s="95"/>
      <c r="J36" s="94"/>
      <c r="K36" s="95"/>
      <c r="L36" s="94"/>
      <c r="M36" s="95"/>
      <c r="N36" s="94"/>
      <c r="O36" s="95"/>
      <c r="P36" s="94">
        <f t="shared" ref="P36:P41" si="19">$H36      +$J36      +$L36      +$N36</f>
        <v>0</v>
      </c>
      <c r="Q36" s="95">
        <f t="shared" ref="Q36:Q41" si="20">$I36      +$K36      +$M36      +$O36</f>
        <v>0</v>
      </c>
      <c r="R36" s="48">
        <f t="shared" ref="R36:R41" si="21">IF(($H36      =0),0,((($J36      -$H36      )/$H36      )*100))</f>
        <v>0</v>
      </c>
      <c r="S36" s="49">
        <f t="shared" ref="S36:S41" si="22">IF(($I36      =0),0,((($K36      -$I36      )/$I36      )*100))</f>
        <v>0</v>
      </c>
      <c r="T36" s="48">
        <f t="shared" ref="T36:T40" si="23">IF(($E36      =0),0,(($P36      /$E36      )*100))</f>
        <v>0</v>
      </c>
      <c r="U36" s="50">
        <f t="shared" ref="U36:U40" si="24">IF(($E36      =0),0,(($Q36      /$E36      )*100))</f>
        <v>0</v>
      </c>
      <c r="V36" s="94" t="s">
        <v>36</v>
      </c>
      <c r="W36" s="95" t="s">
        <v>36</v>
      </c>
    </row>
    <row r="37" spans="1:23" ht="13" customHeight="1" x14ac:dyDescent="0.3">
      <c r="A37" s="47" t="s">
        <v>61</v>
      </c>
      <c r="B37" s="93"/>
      <c r="C37" s="93"/>
      <c r="D37" s="93"/>
      <c r="E37" s="93">
        <f t="shared" si="18"/>
        <v>0</v>
      </c>
      <c r="F37" s="94">
        <v>0</v>
      </c>
      <c r="G37" s="95">
        <v>0</v>
      </c>
      <c r="H37" s="94"/>
      <c r="I37" s="95"/>
      <c r="J37" s="94"/>
      <c r="K37" s="95"/>
      <c r="L37" s="94"/>
      <c r="M37" s="95"/>
      <c r="N37" s="94"/>
      <c r="O37" s="95"/>
      <c r="P37" s="94">
        <f t="shared" si="19"/>
        <v>0</v>
      </c>
      <c r="Q37" s="95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4" t="s">
        <v>36</v>
      </c>
      <c r="W37" s="95" t="s">
        <v>36</v>
      </c>
    </row>
    <row r="38" spans="1:23" ht="13" customHeight="1" x14ac:dyDescent="0.3">
      <c r="A38" s="47" t="s">
        <v>62</v>
      </c>
      <c r="B38" s="93"/>
      <c r="C38" s="93"/>
      <c r="D38" s="93"/>
      <c r="E38" s="93">
        <f t="shared" si="18"/>
        <v>0</v>
      </c>
      <c r="F38" s="94" t="s">
        <v>36</v>
      </c>
      <c r="G38" s="95" t="s">
        <v>36</v>
      </c>
      <c r="H38" s="94"/>
      <c r="I38" s="95"/>
      <c r="J38" s="94"/>
      <c r="K38" s="95"/>
      <c r="L38" s="94"/>
      <c r="M38" s="95"/>
      <c r="N38" s="94"/>
      <c r="O38" s="95"/>
      <c r="P38" s="94">
        <f t="shared" si="19"/>
        <v>0</v>
      </c>
      <c r="Q38" s="95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4" t="s">
        <v>36</v>
      </c>
      <c r="W38" s="95" t="s">
        <v>36</v>
      </c>
    </row>
    <row r="39" spans="1:23" ht="13" customHeight="1" x14ac:dyDescent="0.3">
      <c r="A39" s="47" t="s">
        <v>63</v>
      </c>
      <c r="B39" s="93"/>
      <c r="C39" s="93"/>
      <c r="D39" s="93"/>
      <c r="E39" s="93">
        <f t="shared" si="18"/>
        <v>0</v>
      </c>
      <c r="F39" s="94">
        <v>0</v>
      </c>
      <c r="G39" s="95">
        <v>0</v>
      </c>
      <c r="H39" s="94"/>
      <c r="I39" s="95"/>
      <c r="J39" s="94"/>
      <c r="K39" s="95"/>
      <c r="L39" s="94"/>
      <c r="M39" s="95"/>
      <c r="N39" s="94"/>
      <c r="O39" s="95"/>
      <c r="P39" s="94">
        <f t="shared" si="19"/>
        <v>0</v>
      </c>
      <c r="Q39" s="95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4" t="s">
        <v>36</v>
      </c>
      <c r="W39" s="95" t="s">
        <v>36</v>
      </c>
    </row>
    <row r="40" spans="1:23" ht="13" customHeight="1" x14ac:dyDescent="0.3">
      <c r="A40" s="47" t="s">
        <v>64</v>
      </c>
      <c r="B40" s="93"/>
      <c r="C40" s="93"/>
      <c r="D40" s="93"/>
      <c r="E40" s="93">
        <f t="shared" si="18"/>
        <v>0</v>
      </c>
      <c r="F40" s="94" t="s">
        <v>36</v>
      </c>
      <c r="G40" s="95" t="s">
        <v>36</v>
      </c>
      <c r="H40" s="94"/>
      <c r="I40" s="95"/>
      <c r="J40" s="94"/>
      <c r="K40" s="95"/>
      <c r="L40" s="94"/>
      <c r="M40" s="95"/>
      <c r="N40" s="94"/>
      <c r="O40" s="95"/>
      <c r="P40" s="94">
        <f t="shared" si="19"/>
        <v>0</v>
      </c>
      <c r="Q40" s="95">
        <f t="shared" si="20"/>
        <v>0</v>
      </c>
      <c r="R40" s="48">
        <f t="shared" si="21"/>
        <v>0</v>
      </c>
      <c r="S40" s="49">
        <f t="shared" si="22"/>
        <v>0</v>
      </c>
      <c r="T40" s="48">
        <f t="shared" si="23"/>
        <v>0</v>
      </c>
      <c r="U40" s="50">
        <f t="shared" si="24"/>
        <v>0</v>
      </c>
      <c r="V40" s="94" t="s">
        <v>36</v>
      </c>
      <c r="W40" s="95" t="s">
        <v>36</v>
      </c>
    </row>
    <row r="41" spans="1:23" ht="13" customHeight="1" x14ac:dyDescent="0.3">
      <c r="A41" s="51" t="s">
        <v>43</v>
      </c>
      <c r="B41" s="96">
        <f>SUM(B36:B40)</f>
        <v>0</v>
      </c>
      <c r="C41" s="96">
        <f>SUM(C36:C40)</f>
        <v>0</v>
      </c>
      <c r="D41" s="96"/>
      <c r="E41" s="96">
        <f t="shared" si="18"/>
        <v>0</v>
      </c>
      <c r="F41" s="97">
        <f t="shared" ref="F41:O41" si="25">SUM(F36:F40)</f>
        <v>0</v>
      </c>
      <c r="G41" s="98">
        <f t="shared" si="25"/>
        <v>0</v>
      </c>
      <c r="H41" s="97">
        <f t="shared" si="25"/>
        <v>0</v>
      </c>
      <c r="I41" s="98">
        <f t="shared" si="25"/>
        <v>0</v>
      </c>
      <c r="J41" s="97">
        <f t="shared" si="25"/>
        <v>0</v>
      </c>
      <c r="K41" s="98">
        <f t="shared" si="25"/>
        <v>0</v>
      </c>
      <c r="L41" s="97">
        <f t="shared" si="25"/>
        <v>0</v>
      </c>
      <c r="M41" s="98">
        <f t="shared" si="25"/>
        <v>0</v>
      </c>
      <c r="N41" s="97">
        <f t="shared" si="25"/>
        <v>0</v>
      </c>
      <c r="O41" s="98">
        <f t="shared" si="25"/>
        <v>0</v>
      </c>
      <c r="P41" s="97">
        <f t="shared" si="19"/>
        <v>0</v>
      </c>
      <c r="Q41" s="98">
        <f t="shared" si="20"/>
        <v>0</v>
      </c>
      <c r="R41" s="52">
        <f t="shared" si="21"/>
        <v>0</v>
      </c>
      <c r="S41" s="53">
        <f t="shared" si="22"/>
        <v>0</v>
      </c>
      <c r="T41" s="52">
        <f>IF((+$E36+$E39) =0,0,(P41   /(+$E36+$E39) )*100)</f>
        <v>0</v>
      </c>
      <c r="U41" s="54">
        <f>IF((+$E36+$E39) =0,0,(Q41   /(+$E36+$E39) )*100)</f>
        <v>0</v>
      </c>
      <c r="V41" s="97" t="s">
        <v>36</v>
      </c>
      <c r="W41" s="98" t="s">
        <v>36</v>
      </c>
    </row>
    <row r="42" spans="1:23" ht="13" customHeight="1" x14ac:dyDescent="0.3">
      <c r="A42" s="40" t="s">
        <v>65</v>
      </c>
      <c r="B42" s="99" t="s">
        <v>1</v>
      </c>
      <c r="C42" s="99"/>
      <c r="D42" s="99"/>
      <c r="E42" s="99"/>
      <c r="F42" s="100"/>
      <c r="G42" s="101"/>
      <c r="H42" s="100"/>
      <c r="I42" s="101"/>
      <c r="J42" s="100"/>
      <c r="K42" s="101"/>
      <c r="L42" s="100"/>
      <c r="M42" s="101"/>
      <c r="N42" s="100"/>
      <c r="O42" s="101"/>
      <c r="P42" s="100"/>
      <c r="Q42" s="101"/>
      <c r="R42" s="44"/>
      <c r="S42" s="45"/>
      <c r="T42" s="44"/>
      <c r="U42" s="46"/>
      <c r="V42" s="100"/>
      <c r="W42" s="101"/>
    </row>
    <row r="43" spans="1:23" ht="13" customHeight="1" x14ac:dyDescent="0.3">
      <c r="A43" s="47" t="s">
        <v>66</v>
      </c>
      <c r="B43" s="93"/>
      <c r="C43" s="93"/>
      <c r="D43" s="93"/>
      <c r="E43" s="93">
        <f t="shared" ref="E43:E54" si="26">$B43      +$C43      +$D43</f>
        <v>0</v>
      </c>
      <c r="F43" s="94" t="s">
        <v>36</v>
      </c>
      <c r="G43" s="95" t="s">
        <v>36</v>
      </c>
      <c r="H43" s="94"/>
      <c r="I43" s="95"/>
      <c r="J43" s="94"/>
      <c r="K43" s="95"/>
      <c r="L43" s="94"/>
      <c r="M43" s="95"/>
      <c r="N43" s="94"/>
      <c r="O43" s="95"/>
      <c r="P43" s="94">
        <f t="shared" ref="P43:P54" si="27">$H43      +$J43      +$L43      +$N43</f>
        <v>0</v>
      </c>
      <c r="Q43" s="95">
        <f t="shared" ref="Q43:Q54" si="28">$I43      +$K43      +$M43      +$O43</f>
        <v>0</v>
      </c>
      <c r="R43" s="48">
        <f t="shared" ref="R43:R54" si="29">IF(($H43      =0),0,((($J43      -$H43      )/$H43      )*100))</f>
        <v>0</v>
      </c>
      <c r="S43" s="49">
        <f t="shared" ref="S43:S54" si="30">IF(($I43      =0),0,((($K43      -$I43      )/$I43      )*100))</f>
        <v>0</v>
      </c>
      <c r="T43" s="48">
        <f t="shared" ref="T43:T53" si="31">IF(($E43      =0),0,(($P43      /$E43      )*100))</f>
        <v>0</v>
      </c>
      <c r="U43" s="50">
        <f t="shared" ref="U43:U53" si="32">IF(($E43      =0),0,(($Q43      /$E43      )*100))</f>
        <v>0</v>
      </c>
      <c r="V43" s="94" t="s">
        <v>36</v>
      </c>
      <c r="W43" s="95" t="s">
        <v>36</v>
      </c>
    </row>
    <row r="44" spans="1:23" ht="13" customHeight="1" x14ac:dyDescent="0.3">
      <c r="A44" s="47" t="s">
        <v>67</v>
      </c>
      <c r="B44" s="93"/>
      <c r="C44" s="93"/>
      <c r="D44" s="93"/>
      <c r="E44" s="93">
        <f t="shared" si="26"/>
        <v>0</v>
      </c>
      <c r="F44" s="94">
        <v>0</v>
      </c>
      <c r="G44" s="95">
        <v>0</v>
      </c>
      <c r="H44" s="94"/>
      <c r="I44" s="95"/>
      <c r="J44" s="94"/>
      <c r="K44" s="95"/>
      <c r="L44" s="94"/>
      <c r="M44" s="95"/>
      <c r="N44" s="94"/>
      <c r="O44" s="95"/>
      <c r="P44" s="94">
        <f t="shared" si="27"/>
        <v>0</v>
      </c>
      <c r="Q44" s="95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4" t="s">
        <v>36</v>
      </c>
      <c r="W44" s="95" t="s">
        <v>36</v>
      </c>
    </row>
    <row r="45" spans="1:23" ht="13" customHeight="1" x14ac:dyDescent="0.3">
      <c r="A45" s="47" t="s">
        <v>68</v>
      </c>
      <c r="B45" s="93"/>
      <c r="C45" s="93"/>
      <c r="D45" s="93"/>
      <c r="E45" s="93">
        <f t="shared" si="26"/>
        <v>0</v>
      </c>
      <c r="F45" s="94">
        <v>0</v>
      </c>
      <c r="G45" s="95">
        <v>0</v>
      </c>
      <c r="H45" s="94"/>
      <c r="I45" s="95"/>
      <c r="J45" s="94"/>
      <c r="K45" s="95"/>
      <c r="L45" s="94"/>
      <c r="M45" s="95"/>
      <c r="N45" s="94"/>
      <c r="O45" s="95"/>
      <c r="P45" s="94">
        <f t="shared" si="27"/>
        <v>0</v>
      </c>
      <c r="Q45" s="95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4" t="s">
        <v>36</v>
      </c>
      <c r="W45" s="95" t="s">
        <v>36</v>
      </c>
    </row>
    <row r="46" spans="1:23" ht="13" customHeight="1" x14ac:dyDescent="0.3">
      <c r="A46" s="47" t="s">
        <v>69</v>
      </c>
      <c r="B46" s="93"/>
      <c r="C46" s="93"/>
      <c r="D46" s="93"/>
      <c r="E46" s="93">
        <f t="shared" si="26"/>
        <v>0</v>
      </c>
      <c r="F46" s="94" t="s">
        <v>36</v>
      </c>
      <c r="G46" s="95" t="s">
        <v>36</v>
      </c>
      <c r="H46" s="94"/>
      <c r="I46" s="95"/>
      <c r="J46" s="94"/>
      <c r="K46" s="95"/>
      <c r="L46" s="94"/>
      <c r="M46" s="95"/>
      <c r="N46" s="94"/>
      <c r="O46" s="95"/>
      <c r="P46" s="94">
        <f t="shared" si="27"/>
        <v>0</v>
      </c>
      <c r="Q46" s="95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4" t="s">
        <v>36</v>
      </c>
      <c r="W46" s="95" t="s">
        <v>36</v>
      </c>
    </row>
    <row r="47" spans="1:23" ht="13" customHeight="1" x14ac:dyDescent="0.3">
      <c r="A47" s="47" t="s">
        <v>70</v>
      </c>
      <c r="B47" s="93"/>
      <c r="C47" s="93"/>
      <c r="D47" s="93"/>
      <c r="E47" s="93">
        <f t="shared" si="26"/>
        <v>0</v>
      </c>
      <c r="F47" s="94" t="s">
        <v>36</v>
      </c>
      <c r="G47" s="95" t="s">
        <v>36</v>
      </c>
      <c r="H47" s="94"/>
      <c r="I47" s="95"/>
      <c r="J47" s="94"/>
      <c r="K47" s="95"/>
      <c r="L47" s="94"/>
      <c r="M47" s="95"/>
      <c r="N47" s="94"/>
      <c r="O47" s="95"/>
      <c r="P47" s="94">
        <f t="shared" si="27"/>
        <v>0</v>
      </c>
      <c r="Q47" s="95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4" t="s">
        <v>36</v>
      </c>
      <c r="W47" s="95" t="s">
        <v>36</v>
      </c>
    </row>
    <row r="48" spans="1:23" ht="13" hidden="1" customHeight="1" x14ac:dyDescent="0.3">
      <c r="A48" s="47" t="s">
        <v>71</v>
      </c>
      <c r="B48" s="93"/>
      <c r="C48" s="93"/>
      <c r="D48" s="93"/>
      <c r="E48" s="93">
        <f t="shared" si="26"/>
        <v>0</v>
      </c>
      <c r="F48" s="94" t="s">
        <v>36</v>
      </c>
      <c r="G48" s="95" t="s">
        <v>36</v>
      </c>
      <c r="H48" s="94"/>
      <c r="I48" s="95"/>
      <c r="J48" s="94"/>
      <c r="K48" s="95"/>
      <c r="L48" s="94"/>
      <c r="M48" s="95"/>
      <c r="N48" s="94"/>
      <c r="O48" s="95"/>
      <c r="P48" s="94">
        <f t="shared" si="27"/>
        <v>0</v>
      </c>
      <c r="Q48" s="95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4" t="s">
        <v>36</v>
      </c>
      <c r="W48" s="95" t="s">
        <v>36</v>
      </c>
    </row>
    <row r="49" spans="1:23" ht="13" customHeight="1" x14ac:dyDescent="0.3">
      <c r="A49" s="47" t="s">
        <v>72</v>
      </c>
      <c r="B49" s="93"/>
      <c r="C49" s="93"/>
      <c r="D49" s="93"/>
      <c r="E49" s="93">
        <f t="shared" si="26"/>
        <v>0</v>
      </c>
      <c r="F49" s="94" t="s">
        <v>36</v>
      </c>
      <c r="G49" s="95" t="s">
        <v>36</v>
      </c>
      <c r="H49" s="94"/>
      <c r="I49" s="95"/>
      <c r="J49" s="94"/>
      <c r="K49" s="95"/>
      <c r="L49" s="94"/>
      <c r="M49" s="95"/>
      <c r="N49" s="94"/>
      <c r="O49" s="95"/>
      <c r="P49" s="94">
        <f t="shared" si="27"/>
        <v>0</v>
      </c>
      <c r="Q49" s="95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4" t="s">
        <v>36</v>
      </c>
      <c r="W49" s="95" t="s">
        <v>36</v>
      </c>
    </row>
    <row r="50" spans="1:23" ht="13" customHeight="1" x14ac:dyDescent="0.3">
      <c r="A50" s="47" t="s">
        <v>73</v>
      </c>
      <c r="B50" s="93"/>
      <c r="C50" s="93"/>
      <c r="D50" s="93"/>
      <c r="E50" s="93">
        <f t="shared" si="26"/>
        <v>0</v>
      </c>
      <c r="F50" s="94" t="s">
        <v>36</v>
      </c>
      <c r="G50" s="95" t="s">
        <v>36</v>
      </c>
      <c r="H50" s="94"/>
      <c r="I50" s="95"/>
      <c r="J50" s="94"/>
      <c r="K50" s="95"/>
      <c r="L50" s="94"/>
      <c r="M50" s="95"/>
      <c r="N50" s="94"/>
      <c r="O50" s="95"/>
      <c r="P50" s="94">
        <f t="shared" si="27"/>
        <v>0</v>
      </c>
      <c r="Q50" s="95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4" t="s">
        <v>36</v>
      </c>
      <c r="W50" s="95" t="s">
        <v>36</v>
      </c>
    </row>
    <row r="51" spans="1:23" ht="13" customHeight="1" x14ac:dyDescent="0.3">
      <c r="A51" s="47" t="s">
        <v>74</v>
      </c>
      <c r="B51" s="93"/>
      <c r="C51" s="93"/>
      <c r="D51" s="93"/>
      <c r="E51" s="93">
        <f t="shared" si="26"/>
        <v>0</v>
      </c>
      <c r="F51" s="94" t="s">
        <v>36</v>
      </c>
      <c r="G51" s="95" t="s">
        <v>36</v>
      </c>
      <c r="H51" s="94"/>
      <c r="I51" s="95"/>
      <c r="J51" s="94"/>
      <c r="K51" s="95"/>
      <c r="L51" s="94"/>
      <c r="M51" s="95"/>
      <c r="N51" s="94"/>
      <c r="O51" s="95"/>
      <c r="P51" s="94">
        <f t="shared" si="27"/>
        <v>0</v>
      </c>
      <c r="Q51" s="95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4" t="s">
        <v>36</v>
      </c>
      <c r="W51" s="95" t="s">
        <v>36</v>
      </c>
    </row>
    <row r="52" spans="1:23" ht="13" customHeight="1" x14ac:dyDescent="0.3">
      <c r="A52" s="47" t="s">
        <v>75</v>
      </c>
      <c r="B52" s="93">
        <v>26125000</v>
      </c>
      <c r="C52" s="93"/>
      <c r="D52" s="93"/>
      <c r="E52" s="93">
        <f t="shared" si="26"/>
        <v>26125000</v>
      </c>
      <c r="F52" s="94">
        <v>26125000</v>
      </c>
      <c r="G52" s="95">
        <v>12000000</v>
      </c>
      <c r="H52" s="94">
        <v>2072000</v>
      </c>
      <c r="I52" s="95">
        <v>874733</v>
      </c>
      <c r="J52" s="94">
        <v>1404000</v>
      </c>
      <c r="K52" s="95">
        <v>1968561</v>
      </c>
      <c r="L52" s="94"/>
      <c r="M52" s="95"/>
      <c r="N52" s="94"/>
      <c r="O52" s="95"/>
      <c r="P52" s="94">
        <f t="shared" si="27"/>
        <v>3476000</v>
      </c>
      <c r="Q52" s="95">
        <f t="shared" si="28"/>
        <v>2843294</v>
      </c>
      <c r="R52" s="48">
        <f t="shared" si="29"/>
        <v>-32.239382239382245</v>
      </c>
      <c r="S52" s="49">
        <f t="shared" si="30"/>
        <v>125.04707150639109</v>
      </c>
      <c r="T52" s="48">
        <f t="shared" si="31"/>
        <v>13.305263157894737</v>
      </c>
      <c r="U52" s="50">
        <f t="shared" si="32"/>
        <v>10.883422009569378</v>
      </c>
      <c r="V52" s="94" t="s">
        <v>36</v>
      </c>
      <c r="W52" s="95" t="s">
        <v>36</v>
      </c>
    </row>
    <row r="53" spans="1:23" ht="13" customHeight="1" x14ac:dyDescent="0.3">
      <c r="A53" s="47" t="s">
        <v>76</v>
      </c>
      <c r="B53" s="93"/>
      <c r="C53" s="93"/>
      <c r="D53" s="93"/>
      <c r="E53" s="93">
        <f t="shared" si="26"/>
        <v>0</v>
      </c>
      <c r="F53" s="94">
        <v>0</v>
      </c>
      <c r="G53" s="95">
        <v>0</v>
      </c>
      <c r="H53" s="94"/>
      <c r="I53" s="95"/>
      <c r="J53" s="94"/>
      <c r="K53" s="95"/>
      <c r="L53" s="94"/>
      <c r="M53" s="95"/>
      <c r="N53" s="94"/>
      <c r="O53" s="95"/>
      <c r="P53" s="94">
        <f t="shared" si="27"/>
        <v>0</v>
      </c>
      <c r="Q53" s="95">
        <f t="shared" si="28"/>
        <v>0</v>
      </c>
      <c r="R53" s="48">
        <f t="shared" si="29"/>
        <v>0</v>
      </c>
      <c r="S53" s="49">
        <f t="shared" si="30"/>
        <v>0</v>
      </c>
      <c r="T53" s="48">
        <f t="shared" si="31"/>
        <v>0</v>
      </c>
      <c r="U53" s="50">
        <f t="shared" si="32"/>
        <v>0</v>
      </c>
      <c r="V53" s="94" t="s">
        <v>36</v>
      </c>
      <c r="W53" s="95" t="s">
        <v>36</v>
      </c>
    </row>
    <row r="54" spans="1:23" ht="13" customHeight="1" x14ac:dyDescent="0.3">
      <c r="A54" s="51" t="s">
        <v>43</v>
      </c>
      <c r="B54" s="96">
        <f>SUM(B43:B53)</f>
        <v>26125000</v>
      </c>
      <c r="C54" s="96">
        <f>SUM(C43:C53)</f>
        <v>0</v>
      </c>
      <c r="D54" s="96"/>
      <c r="E54" s="96">
        <f t="shared" si="26"/>
        <v>26125000</v>
      </c>
      <c r="F54" s="97">
        <f t="shared" ref="F54:O54" si="33">SUM(F43:F53)</f>
        <v>26125000</v>
      </c>
      <c r="G54" s="98">
        <f t="shared" si="33"/>
        <v>12000000</v>
      </c>
      <c r="H54" s="97">
        <f t="shared" si="33"/>
        <v>2072000</v>
      </c>
      <c r="I54" s="98">
        <f t="shared" si="33"/>
        <v>874733</v>
      </c>
      <c r="J54" s="97">
        <f t="shared" si="33"/>
        <v>1404000</v>
      </c>
      <c r="K54" s="98">
        <f t="shared" si="33"/>
        <v>1968561</v>
      </c>
      <c r="L54" s="97">
        <f t="shared" si="33"/>
        <v>0</v>
      </c>
      <c r="M54" s="98">
        <f t="shared" si="33"/>
        <v>0</v>
      </c>
      <c r="N54" s="97">
        <f t="shared" si="33"/>
        <v>0</v>
      </c>
      <c r="O54" s="98">
        <f t="shared" si="33"/>
        <v>0</v>
      </c>
      <c r="P54" s="97">
        <f t="shared" si="27"/>
        <v>3476000</v>
      </c>
      <c r="Q54" s="98">
        <f t="shared" si="28"/>
        <v>2843294</v>
      </c>
      <c r="R54" s="52">
        <f t="shared" si="29"/>
        <v>-32.239382239382245</v>
      </c>
      <c r="S54" s="53">
        <f t="shared" si="30"/>
        <v>125.04707150639109</v>
      </c>
      <c r="T54" s="52">
        <f>IF((+$E44+$E46+$E48+$E49+$E52) =0,0,(P54   /(+$E44+$E46+$E48+$E49+$E52) )*100)</f>
        <v>13.305263157894737</v>
      </c>
      <c r="U54" s="54">
        <f>IF((+$E44+$E46+$E48+$E49+$E52) =0,0,(Q54   /(+$E44+$E46+$E48+$E49+$E52) )*100)</f>
        <v>10.883422009569378</v>
      </c>
      <c r="V54" s="97" t="s">
        <v>36</v>
      </c>
      <c r="W54" s="98" t="s">
        <v>36</v>
      </c>
    </row>
    <row r="55" spans="1:23" ht="13" customHeight="1" x14ac:dyDescent="0.3">
      <c r="A55" s="40" t="s">
        <v>77</v>
      </c>
      <c r="B55" s="99" t="s">
        <v>1</v>
      </c>
      <c r="C55" s="99"/>
      <c r="D55" s="99"/>
      <c r="E55" s="99"/>
      <c r="F55" s="100"/>
      <c r="G55" s="101"/>
      <c r="H55" s="100"/>
      <c r="I55" s="101"/>
      <c r="J55" s="100"/>
      <c r="K55" s="101"/>
      <c r="L55" s="100"/>
      <c r="M55" s="101"/>
      <c r="N55" s="100"/>
      <c r="O55" s="101"/>
      <c r="P55" s="100"/>
      <c r="Q55" s="101"/>
      <c r="R55" s="44"/>
      <c r="S55" s="45"/>
      <c r="T55" s="44"/>
      <c r="U55" s="46"/>
      <c r="V55" s="100"/>
      <c r="W55" s="101"/>
    </row>
    <row r="56" spans="1:23" ht="13" customHeight="1" x14ac:dyDescent="0.3">
      <c r="A56" s="55" t="s">
        <v>78</v>
      </c>
      <c r="B56" s="93"/>
      <c r="C56" s="93"/>
      <c r="D56" s="93"/>
      <c r="E56" s="93">
        <f>$B56      +$C56      +$D56</f>
        <v>0</v>
      </c>
      <c r="F56" s="94" t="s">
        <v>36</v>
      </c>
      <c r="G56" s="95" t="s">
        <v>36</v>
      </c>
      <c r="H56" s="94"/>
      <c r="I56" s="95"/>
      <c r="J56" s="94"/>
      <c r="K56" s="95"/>
      <c r="L56" s="94"/>
      <c r="M56" s="95"/>
      <c r="N56" s="94"/>
      <c r="O56" s="95"/>
      <c r="P56" s="94">
        <f>$H56      +$J56      +$L56      +$N56</f>
        <v>0</v>
      </c>
      <c r="Q56" s="95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4" t="s">
        <v>36</v>
      </c>
      <c r="W56" s="95" t="s">
        <v>36</v>
      </c>
    </row>
    <row r="57" spans="1:23" ht="13" customHeight="1" x14ac:dyDescent="0.3">
      <c r="A57" s="55" t="s">
        <v>79</v>
      </c>
      <c r="B57" s="93"/>
      <c r="C57" s="93"/>
      <c r="D57" s="93"/>
      <c r="E57" s="93">
        <f>$B57      +$C57      +$D57</f>
        <v>0</v>
      </c>
      <c r="F57" s="94" t="s">
        <v>36</v>
      </c>
      <c r="G57" s="95" t="s">
        <v>36</v>
      </c>
      <c r="H57" s="94"/>
      <c r="I57" s="95"/>
      <c r="J57" s="94"/>
      <c r="K57" s="95"/>
      <c r="L57" s="94"/>
      <c r="M57" s="95"/>
      <c r="N57" s="94"/>
      <c r="O57" s="95"/>
      <c r="P57" s="94">
        <f>$H57      +$J57      +$L57      +$N57</f>
        <v>0</v>
      </c>
      <c r="Q57" s="95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4" t="s">
        <v>36</v>
      </c>
      <c r="W57" s="95" t="s">
        <v>36</v>
      </c>
    </row>
    <row r="58" spans="1:23" ht="13" hidden="1" customHeight="1" x14ac:dyDescent="0.3">
      <c r="A58" s="55" t="s">
        <v>80</v>
      </c>
      <c r="B58" s="93"/>
      <c r="C58" s="93"/>
      <c r="D58" s="93"/>
      <c r="E58" s="93">
        <f>$B58      +$C58      +$D58</f>
        <v>0</v>
      </c>
      <c r="F58" s="94" t="s">
        <v>36</v>
      </c>
      <c r="G58" s="95" t="s">
        <v>36</v>
      </c>
      <c r="H58" s="94"/>
      <c r="I58" s="95"/>
      <c r="J58" s="94"/>
      <c r="K58" s="95"/>
      <c r="L58" s="94"/>
      <c r="M58" s="95"/>
      <c r="N58" s="94"/>
      <c r="O58" s="95"/>
      <c r="P58" s="94">
        <f>$H58      +$J58      +$L58      +$N58</f>
        <v>0</v>
      </c>
      <c r="Q58" s="95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4" t="s">
        <v>36</v>
      </c>
      <c r="W58" s="95" t="s">
        <v>36</v>
      </c>
    </row>
    <row r="59" spans="1:23" ht="13" hidden="1" customHeight="1" x14ac:dyDescent="0.3">
      <c r="A59" s="47" t="s">
        <v>81</v>
      </c>
      <c r="B59" s="93"/>
      <c r="C59" s="93"/>
      <c r="D59" s="93"/>
      <c r="E59" s="93">
        <f>$B59      +$C59      +$D59</f>
        <v>0</v>
      </c>
      <c r="F59" s="94" t="s">
        <v>36</v>
      </c>
      <c r="G59" s="95" t="s">
        <v>36</v>
      </c>
      <c r="H59" s="94"/>
      <c r="I59" s="95"/>
      <c r="J59" s="94"/>
      <c r="K59" s="95"/>
      <c r="L59" s="94"/>
      <c r="M59" s="95"/>
      <c r="N59" s="94"/>
      <c r="O59" s="95"/>
      <c r="P59" s="94">
        <f>$H59      +$J59      +$L59      +$N59</f>
        <v>0</v>
      </c>
      <c r="Q59" s="95">
        <f>$I59      +$K59      +$M59      +$O59</f>
        <v>0</v>
      </c>
      <c r="R59" s="48">
        <f>IF(($H59      =0),0,((($J59      -$H59      )/$H59      )*100))</f>
        <v>0</v>
      </c>
      <c r="S59" s="49">
        <f>IF(($I59      =0),0,((($K59      -$I59      )/$I59      )*100))</f>
        <v>0</v>
      </c>
      <c r="T59" s="48">
        <f>IF(($E59      =0),0,(($P59      /$E59      )*100))</f>
        <v>0</v>
      </c>
      <c r="U59" s="50">
        <f>IF(($E59      =0),0,(($Q59      /$E59      )*100))</f>
        <v>0</v>
      </c>
      <c r="V59" s="94" t="s">
        <v>36</v>
      </c>
      <c r="W59" s="95" t="s">
        <v>36</v>
      </c>
    </row>
    <row r="60" spans="1:23" ht="13" customHeight="1" x14ac:dyDescent="0.3">
      <c r="A60" s="56" t="s">
        <v>43</v>
      </c>
      <c r="B60" s="102">
        <f>SUM(B56:B59)</f>
        <v>0</v>
      </c>
      <c r="C60" s="102">
        <f>SUM(C56:C59)</f>
        <v>0</v>
      </c>
      <c r="D60" s="102"/>
      <c r="E60" s="102">
        <f>$B60      +$C60      +$D60</f>
        <v>0</v>
      </c>
      <c r="F60" s="103" t="s">
        <v>36</v>
      </c>
      <c r="G60" s="104" t="s">
        <v>36</v>
      </c>
      <c r="H60" s="103">
        <f t="shared" ref="H60:O60" si="34">SUM(H56:H59)</f>
        <v>0</v>
      </c>
      <c r="I60" s="104">
        <f t="shared" si="34"/>
        <v>0</v>
      </c>
      <c r="J60" s="103">
        <f t="shared" si="34"/>
        <v>0</v>
      </c>
      <c r="K60" s="104">
        <f t="shared" si="34"/>
        <v>0</v>
      </c>
      <c r="L60" s="103">
        <f t="shared" si="34"/>
        <v>0</v>
      </c>
      <c r="M60" s="104">
        <f t="shared" si="34"/>
        <v>0</v>
      </c>
      <c r="N60" s="103">
        <f t="shared" si="34"/>
        <v>0</v>
      </c>
      <c r="O60" s="104">
        <f t="shared" si="34"/>
        <v>0</v>
      </c>
      <c r="P60" s="103">
        <f>$H60      +$J60      +$L60      +$N60</f>
        <v>0</v>
      </c>
      <c r="Q60" s="104">
        <f>$I60      +$K60      +$M60      +$O60</f>
        <v>0</v>
      </c>
      <c r="R60" s="57">
        <f>IF(($H60      =0),0,((($J60      -$H60      )/$H60      )*100))</f>
        <v>0</v>
      </c>
      <c r="S60" s="58">
        <f>IF(($I60      =0),0,((($K60      -$I60      )/$I60      )*100))</f>
        <v>0</v>
      </c>
      <c r="T60" s="57">
        <f>IF($E60   =0,0,($P60   /$E60   )*100)</f>
        <v>0</v>
      </c>
      <c r="U60" s="59">
        <f>IF($E60   =0,0,($Q60   /$E60   )*100)</f>
        <v>0</v>
      </c>
      <c r="V60" s="103" t="s">
        <v>36</v>
      </c>
      <c r="W60" s="104" t="s">
        <v>36</v>
      </c>
    </row>
    <row r="61" spans="1:23" ht="13" customHeight="1" x14ac:dyDescent="0.3">
      <c r="A61" s="40" t="s">
        <v>82</v>
      </c>
      <c r="B61" s="99" t="s">
        <v>1</v>
      </c>
      <c r="C61" s="99"/>
      <c r="D61" s="99"/>
      <c r="E61" s="99"/>
      <c r="F61" s="100"/>
      <c r="G61" s="101"/>
      <c r="H61" s="100"/>
      <c r="I61" s="101"/>
      <c r="J61" s="100"/>
      <c r="K61" s="101"/>
      <c r="L61" s="100"/>
      <c r="M61" s="101"/>
      <c r="N61" s="100"/>
      <c r="O61" s="101"/>
      <c r="P61" s="100"/>
      <c r="Q61" s="101"/>
      <c r="R61" s="44"/>
      <c r="S61" s="45"/>
      <c r="T61" s="44"/>
      <c r="U61" s="46"/>
      <c r="V61" s="100"/>
      <c r="W61" s="101"/>
    </row>
    <row r="62" spans="1:23" ht="13" customHeight="1" x14ac:dyDescent="0.3">
      <c r="A62" s="47" t="s">
        <v>83</v>
      </c>
      <c r="B62" s="93"/>
      <c r="C62" s="93"/>
      <c r="D62" s="93"/>
      <c r="E62" s="93">
        <f t="shared" ref="E62:E68" si="35">$B62      +$C62      +$D62</f>
        <v>0</v>
      </c>
      <c r="F62" s="94" t="s">
        <v>36</v>
      </c>
      <c r="G62" s="95" t="s">
        <v>36</v>
      </c>
      <c r="H62" s="94"/>
      <c r="I62" s="95"/>
      <c r="J62" s="94"/>
      <c r="K62" s="95"/>
      <c r="L62" s="94"/>
      <c r="M62" s="95"/>
      <c r="N62" s="94"/>
      <c r="O62" s="95"/>
      <c r="P62" s="94">
        <f t="shared" ref="P62:P68" si="36">$H62      +$J62      +$L62      +$N62</f>
        <v>0</v>
      </c>
      <c r="Q62" s="95">
        <f t="shared" ref="Q62:Q68" si="37">$I62      +$K62      +$M62      +$O62</f>
        <v>0</v>
      </c>
      <c r="R62" s="48">
        <f t="shared" ref="R62:R68" si="38">IF(($H62      =0),0,((($J62      -$H62      )/$H62      )*100))</f>
        <v>0</v>
      </c>
      <c r="S62" s="49">
        <f t="shared" ref="S62:S68" si="39">IF(($I62      =0),0,((($K62      -$I62      )/$I62      )*100))</f>
        <v>0</v>
      </c>
      <c r="T62" s="48">
        <f t="shared" ref="T62:T66" si="40">IF(($E62      =0),0,(($P62      /$E62      )*100))</f>
        <v>0</v>
      </c>
      <c r="U62" s="50">
        <f t="shared" ref="U62:U66" si="41">IF(($E62      =0),0,(($Q62      /$E62      )*100))</f>
        <v>0</v>
      </c>
      <c r="V62" s="94" t="s">
        <v>36</v>
      </c>
      <c r="W62" s="95" t="s">
        <v>36</v>
      </c>
    </row>
    <row r="63" spans="1:23" ht="13" customHeight="1" x14ac:dyDescent="0.3">
      <c r="A63" s="47" t="s">
        <v>84</v>
      </c>
      <c r="B63" s="93"/>
      <c r="C63" s="93"/>
      <c r="D63" s="93"/>
      <c r="E63" s="93">
        <f t="shared" si="35"/>
        <v>0</v>
      </c>
      <c r="F63" s="94" t="s">
        <v>36</v>
      </c>
      <c r="G63" s="95" t="s">
        <v>36</v>
      </c>
      <c r="H63" s="94"/>
      <c r="I63" s="95"/>
      <c r="J63" s="94"/>
      <c r="K63" s="95"/>
      <c r="L63" s="94"/>
      <c r="M63" s="95"/>
      <c r="N63" s="94"/>
      <c r="O63" s="95"/>
      <c r="P63" s="94">
        <f t="shared" si="36"/>
        <v>0</v>
      </c>
      <c r="Q63" s="95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4" t="s">
        <v>36</v>
      </c>
      <c r="W63" s="95" t="s">
        <v>36</v>
      </c>
    </row>
    <row r="64" spans="1:23" ht="13" customHeight="1" x14ac:dyDescent="0.3">
      <c r="A64" s="47" t="s">
        <v>85</v>
      </c>
      <c r="B64" s="93"/>
      <c r="C64" s="93"/>
      <c r="D64" s="93"/>
      <c r="E64" s="93">
        <f t="shared" si="35"/>
        <v>0</v>
      </c>
      <c r="F64" s="94" t="s">
        <v>36</v>
      </c>
      <c r="G64" s="95" t="s">
        <v>36</v>
      </c>
      <c r="H64" s="94"/>
      <c r="I64" s="95"/>
      <c r="J64" s="94"/>
      <c r="K64" s="95"/>
      <c r="L64" s="94"/>
      <c r="M64" s="95"/>
      <c r="N64" s="94"/>
      <c r="O64" s="95"/>
      <c r="P64" s="94">
        <f t="shared" si="36"/>
        <v>0</v>
      </c>
      <c r="Q64" s="95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4" t="s">
        <v>36</v>
      </c>
      <c r="W64" s="95" t="s">
        <v>36</v>
      </c>
    </row>
    <row r="65" spans="1:23" ht="13" customHeight="1" x14ac:dyDescent="0.3">
      <c r="A65" s="47" t="s">
        <v>86</v>
      </c>
      <c r="B65" s="93"/>
      <c r="C65" s="93"/>
      <c r="D65" s="93"/>
      <c r="E65" s="93">
        <f t="shared" si="35"/>
        <v>0</v>
      </c>
      <c r="F65" s="94" t="s">
        <v>36</v>
      </c>
      <c r="G65" s="95" t="s">
        <v>36</v>
      </c>
      <c r="H65" s="94"/>
      <c r="I65" s="95"/>
      <c r="J65" s="94"/>
      <c r="K65" s="95"/>
      <c r="L65" s="94"/>
      <c r="M65" s="95"/>
      <c r="N65" s="94"/>
      <c r="O65" s="95"/>
      <c r="P65" s="94">
        <f t="shared" si="36"/>
        <v>0</v>
      </c>
      <c r="Q65" s="95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4" t="s">
        <v>36</v>
      </c>
      <c r="W65" s="95" t="s">
        <v>36</v>
      </c>
    </row>
    <row r="66" spans="1:23" ht="13" customHeight="1" x14ac:dyDescent="0.3">
      <c r="A66" s="47" t="s">
        <v>87</v>
      </c>
      <c r="B66" s="93"/>
      <c r="C66" s="93"/>
      <c r="D66" s="93"/>
      <c r="E66" s="93">
        <f t="shared" si="35"/>
        <v>0</v>
      </c>
      <c r="F66" s="94">
        <v>0</v>
      </c>
      <c r="G66" s="95">
        <v>0</v>
      </c>
      <c r="H66" s="94"/>
      <c r="I66" s="95"/>
      <c r="J66" s="94"/>
      <c r="K66" s="95"/>
      <c r="L66" s="94"/>
      <c r="M66" s="95"/>
      <c r="N66" s="94"/>
      <c r="O66" s="95"/>
      <c r="P66" s="94">
        <f t="shared" si="36"/>
        <v>0</v>
      </c>
      <c r="Q66" s="95">
        <f t="shared" si="37"/>
        <v>0</v>
      </c>
      <c r="R66" s="48">
        <f t="shared" si="38"/>
        <v>0</v>
      </c>
      <c r="S66" s="49">
        <f t="shared" si="39"/>
        <v>0</v>
      </c>
      <c r="T66" s="48">
        <f t="shared" si="40"/>
        <v>0</v>
      </c>
      <c r="U66" s="50">
        <f t="shared" si="41"/>
        <v>0</v>
      </c>
      <c r="V66" s="94" t="s">
        <v>36</v>
      </c>
      <c r="W66" s="95" t="s">
        <v>36</v>
      </c>
    </row>
    <row r="67" spans="1:23" ht="13" customHeight="1" x14ac:dyDescent="0.3">
      <c r="A67" s="51" t="s">
        <v>43</v>
      </c>
      <c r="B67" s="96">
        <f>SUM(B62:B66)</f>
        <v>0</v>
      </c>
      <c r="C67" s="96">
        <f>SUM(C62:C66)</f>
        <v>0</v>
      </c>
      <c r="D67" s="96"/>
      <c r="E67" s="96">
        <f t="shared" si="35"/>
        <v>0</v>
      </c>
      <c r="F67" s="97">
        <f t="shared" ref="F67:O67" si="42">SUM(F62:F66)</f>
        <v>0</v>
      </c>
      <c r="G67" s="98">
        <f t="shared" si="42"/>
        <v>0</v>
      </c>
      <c r="H67" s="97">
        <f t="shared" si="42"/>
        <v>0</v>
      </c>
      <c r="I67" s="98">
        <f t="shared" si="42"/>
        <v>0</v>
      </c>
      <c r="J67" s="97">
        <f t="shared" si="42"/>
        <v>0</v>
      </c>
      <c r="K67" s="98">
        <f t="shared" si="42"/>
        <v>0</v>
      </c>
      <c r="L67" s="97">
        <f t="shared" si="42"/>
        <v>0</v>
      </c>
      <c r="M67" s="98">
        <f t="shared" si="42"/>
        <v>0</v>
      </c>
      <c r="N67" s="97">
        <f t="shared" si="42"/>
        <v>0</v>
      </c>
      <c r="O67" s="98">
        <f t="shared" si="42"/>
        <v>0</v>
      </c>
      <c r="P67" s="97">
        <f t="shared" si="36"/>
        <v>0</v>
      </c>
      <c r="Q67" s="98">
        <f t="shared" si="37"/>
        <v>0</v>
      </c>
      <c r="R67" s="52">
        <f t="shared" si="38"/>
        <v>0</v>
      </c>
      <c r="S67" s="53">
        <f t="shared" si="39"/>
        <v>0</v>
      </c>
      <c r="T67" s="52">
        <f>IF((+$E62+$E64+$E65++$E66) =0,0,(P67   /(+$E62+$E64+$E65+$E66) )*100)</f>
        <v>0</v>
      </c>
      <c r="U67" s="54">
        <f>IF((+$E62+$E64+$E66) =0,0,(Q67  /(+$E62+$E64+$E66) )*100)</f>
        <v>0</v>
      </c>
      <c r="V67" s="97" t="s">
        <v>36</v>
      </c>
      <c r="W67" s="98" t="s">
        <v>36</v>
      </c>
    </row>
    <row r="68" spans="1:23" ht="13" customHeight="1" x14ac:dyDescent="0.3">
      <c r="A68" s="60" t="s">
        <v>88</v>
      </c>
      <c r="B68" s="105">
        <f>SUM(B9:B15,B18:B24,B27:B30,B33,B36:B40,B43:B53,B56:B59,B62:B66)</f>
        <v>31359000</v>
      </c>
      <c r="C68" s="105">
        <f>SUM(C9:C15,C18:C24,C27:C30,C33,C36:C40,C43:C53,C56:C59,C62:C66)</f>
        <v>0</v>
      </c>
      <c r="D68" s="105"/>
      <c r="E68" s="105">
        <f t="shared" si="35"/>
        <v>31359000</v>
      </c>
      <c r="F68" s="106">
        <f t="shared" ref="F68:O68" si="43">SUM(F9:F15,F18:F24,F27:F30,F33,F36:F40,F43:F53,F56:F59,F62:F66)</f>
        <v>31359000</v>
      </c>
      <c r="G68" s="107">
        <f t="shared" si="43"/>
        <v>16804000</v>
      </c>
      <c r="H68" s="106">
        <f t="shared" si="43"/>
        <v>4307000</v>
      </c>
      <c r="I68" s="107">
        <f t="shared" si="43"/>
        <v>1104177</v>
      </c>
      <c r="J68" s="106">
        <f t="shared" si="43"/>
        <v>1558000</v>
      </c>
      <c r="K68" s="107">
        <f t="shared" si="43"/>
        <v>4698000</v>
      </c>
      <c r="L68" s="106">
        <f t="shared" si="43"/>
        <v>0</v>
      </c>
      <c r="M68" s="107">
        <f t="shared" si="43"/>
        <v>0</v>
      </c>
      <c r="N68" s="106">
        <f t="shared" si="43"/>
        <v>0</v>
      </c>
      <c r="O68" s="107">
        <f t="shared" si="43"/>
        <v>0</v>
      </c>
      <c r="P68" s="106">
        <f t="shared" si="36"/>
        <v>5865000</v>
      </c>
      <c r="Q68" s="107">
        <f t="shared" si="37"/>
        <v>5802177</v>
      </c>
      <c r="R68" s="61">
        <f t="shared" si="38"/>
        <v>-63.826329231483633</v>
      </c>
      <c r="S68" s="62">
        <f t="shared" si="39"/>
        <v>325.47526347677956</v>
      </c>
      <c r="T68" s="61">
        <f>IF((+$E9+$E10+$E11+$E12+$E13+$E18+$E19+$E21+$E22+$E23+$E27+$E28+$E29+$E30+$E33+$E36+$E39+$E44+$E46+$E48+$E49+$E52+$E56+$E57+$E58+$E59+$E62+$E64+$E65+$E66)=0,0,(P68/(+$E9+$E10+$E11+$E12+$E13+$E18+$E19+$E21+$E22+$E23+$E27+$E28+$E29+$E30+$E33+$E36+$E39+$E44+$E46+$E48+$E49+$E52+$E56+$E57+$E58+$E59+$E62+$E64+$E65+$E66)*100))</f>
        <v>18.702764756529223</v>
      </c>
      <c r="U68" s="61">
        <f>IF((+$E9+$E10+$E11+$E12+$E13+$E18+$E19+$E21+$E22+$E23+$E27+$E28+$E29+$E30+$E33+$E36+$E39+$E44+$E46+$E48+$E49+$E52+$E56+$E57+$E58+$E59+$E62+$E64+$E65+$E66)=0,0,(Q68/(+$E9+$E10+$E11+$E12+$E13+$E18+$E19+$E21+$E22+$E23+$E27+$E28+$E29+$E30+$E33+$E36+$E39+$E44+$E46+$E48+$E49+$E52+$E56+$E57+$E58+$E59+$E62+$E64+$E65+$E66)*100))</f>
        <v>18.502429924423609</v>
      </c>
      <c r="V68" s="106" t="s">
        <v>36</v>
      </c>
      <c r="W68" s="107" t="s">
        <v>36</v>
      </c>
    </row>
    <row r="69" spans="1:23" ht="13" customHeight="1" x14ac:dyDescent="0.3">
      <c r="A69" s="40" t="s">
        <v>44</v>
      </c>
      <c r="B69" s="99" t="s">
        <v>1</v>
      </c>
      <c r="C69" s="99"/>
      <c r="D69" s="99"/>
      <c r="E69" s="99"/>
      <c r="F69" s="100"/>
      <c r="G69" s="101"/>
      <c r="H69" s="100"/>
      <c r="I69" s="101"/>
      <c r="J69" s="100"/>
      <c r="K69" s="101"/>
      <c r="L69" s="100"/>
      <c r="M69" s="101"/>
      <c r="N69" s="100"/>
      <c r="O69" s="101"/>
      <c r="P69" s="100"/>
      <c r="Q69" s="101"/>
      <c r="R69" s="44"/>
      <c r="S69" s="45"/>
      <c r="T69" s="44"/>
      <c r="U69" s="46"/>
      <c r="V69" s="100"/>
      <c r="W69" s="101"/>
    </row>
    <row r="70" spans="1:23" s="64" customFormat="1" ht="13" customHeight="1" x14ac:dyDescent="0.3">
      <c r="A70" s="63" t="s">
        <v>89</v>
      </c>
      <c r="B70" s="93">
        <v>30587000</v>
      </c>
      <c r="C70" s="93">
        <v>-54000</v>
      </c>
      <c r="D70" s="93"/>
      <c r="E70" s="93">
        <f>$B70      +$C70      +$D70</f>
        <v>30533000</v>
      </c>
      <c r="F70" s="94">
        <v>30587000</v>
      </c>
      <c r="G70" s="95">
        <v>25085000</v>
      </c>
      <c r="H70" s="94">
        <v>9585000</v>
      </c>
      <c r="I70" s="95">
        <v>1151936</v>
      </c>
      <c r="J70" s="94">
        <v>15298000</v>
      </c>
      <c r="K70" s="95">
        <v>23363807</v>
      </c>
      <c r="L70" s="94"/>
      <c r="M70" s="95"/>
      <c r="N70" s="94"/>
      <c r="O70" s="95"/>
      <c r="P70" s="94">
        <f>$H70      +$J70      +$L70      +$N70</f>
        <v>24883000</v>
      </c>
      <c r="Q70" s="95">
        <f>$I70      +$K70      +$M70      +$O70</f>
        <v>24515743</v>
      </c>
      <c r="R70" s="48">
        <f>IF(($H70      =0),0,((($J70      -$H70      )/$H70      )*100))</f>
        <v>59.603547209181009</v>
      </c>
      <c r="S70" s="49">
        <f>IF(($I70      =0),0,((($K70      -$I70      )/$I70      )*100))</f>
        <v>1928.2209254680815</v>
      </c>
      <c r="T70" s="48">
        <f>IF(($E70      =0),0,(($P70      /$E70      )*100))</f>
        <v>81.495431172829399</v>
      </c>
      <c r="U70" s="50">
        <f>IF(($E70      =0),0,(($Q70      /$E70      )*100))</f>
        <v>80.292611273048834</v>
      </c>
      <c r="V70" s="94" t="s">
        <v>36</v>
      </c>
      <c r="W70" s="95" t="s">
        <v>36</v>
      </c>
    </row>
    <row r="71" spans="1:23" s="64" customFormat="1" ht="13" customHeight="1" x14ac:dyDescent="0.3">
      <c r="A71" s="63" t="s">
        <v>90</v>
      </c>
      <c r="B71" s="93"/>
      <c r="C71" s="93"/>
      <c r="D71" s="93"/>
      <c r="E71" s="93">
        <f>$B71      +$C71      +$D71</f>
        <v>0</v>
      </c>
      <c r="F71" s="94">
        <v>0</v>
      </c>
      <c r="G71" s="95">
        <v>0</v>
      </c>
      <c r="H71" s="94"/>
      <c r="I71" s="95"/>
      <c r="J71" s="94"/>
      <c r="K71" s="95"/>
      <c r="L71" s="94"/>
      <c r="M71" s="95"/>
      <c r="N71" s="94"/>
      <c r="O71" s="95"/>
      <c r="P71" s="94">
        <f>$H71      +$J71      +$L71      +$N71</f>
        <v>0</v>
      </c>
      <c r="Q71" s="95">
        <f>$I71      +$K71      +$M71      +$O71</f>
        <v>0</v>
      </c>
      <c r="R71" s="48">
        <f>IF(($H71      =0),0,((($J71      -$H71      )/$H71      )*100))</f>
        <v>0</v>
      </c>
      <c r="S71" s="49">
        <f>IF(($I71      =0),0,((($K71      -$I71      )/$I71      )*100))</f>
        <v>0</v>
      </c>
      <c r="T71" s="48">
        <f>IF(($E71      =0),0,(($P71      /$E71      )*100))</f>
        <v>0</v>
      </c>
      <c r="U71" s="50">
        <f>IF(($E71      =0),0,(($Q71      /$E71      )*100))</f>
        <v>0</v>
      </c>
      <c r="V71" s="94" t="s">
        <v>36</v>
      </c>
      <c r="W71" s="95" t="s">
        <v>36</v>
      </c>
    </row>
    <row r="72" spans="1:23" ht="13" customHeight="1" x14ac:dyDescent="0.3">
      <c r="A72" s="56" t="s">
        <v>43</v>
      </c>
      <c r="B72" s="102">
        <f>SUM(B70:B71)</f>
        <v>30587000</v>
      </c>
      <c r="C72" s="102">
        <f>SUM(C70:C71)</f>
        <v>-54000</v>
      </c>
      <c r="D72" s="102"/>
      <c r="E72" s="102">
        <f>$B72      +$C72      +$D72</f>
        <v>30533000</v>
      </c>
      <c r="F72" s="103">
        <f t="shared" ref="F72:O72" si="44">SUM(F70:F71)</f>
        <v>30587000</v>
      </c>
      <c r="G72" s="104">
        <f t="shared" si="44"/>
        <v>25085000</v>
      </c>
      <c r="H72" s="103">
        <f t="shared" si="44"/>
        <v>9585000</v>
      </c>
      <c r="I72" s="104">
        <f t="shared" si="44"/>
        <v>1151936</v>
      </c>
      <c r="J72" s="103">
        <f t="shared" si="44"/>
        <v>15298000</v>
      </c>
      <c r="K72" s="104">
        <f t="shared" si="44"/>
        <v>23363807</v>
      </c>
      <c r="L72" s="103">
        <f t="shared" si="44"/>
        <v>0</v>
      </c>
      <c r="M72" s="104">
        <f t="shared" si="44"/>
        <v>0</v>
      </c>
      <c r="N72" s="103">
        <f t="shared" si="44"/>
        <v>0</v>
      </c>
      <c r="O72" s="104">
        <f t="shared" si="44"/>
        <v>0</v>
      </c>
      <c r="P72" s="103">
        <f>$H72      +$J72      +$L72      +$N72</f>
        <v>24883000</v>
      </c>
      <c r="Q72" s="104">
        <f>$I72      +$K72      +$M72      +$O72</f>
        <v>24515743</v>
      </c>
      <c r="R72" s="57">
        <f>IF(($H72      =0),0,((($J72      -$H72      )/$H72      )*100))</f>
        <v>59.603547209181009</v>
      </c>
      <c r="S72" s="58">
        <f>IF(($I72      =0),0,((($K72      -$I72      )/$I72      )*100))</f>
        <v>1928.2209254680815</v>
      </c>
      <c r="T72" s="57">
        <f>IF(($E70      =0),0,(($P70      /$E70      )*100))</f>
        <v>81.495431172829399</v>
      </c>
      <c r="U72" s="59">
        <f>IF($E70   =0,0,($Q70   /$E70 )*100)</f>
        <v>80.292611273048834</v>
      </c>
      <c r="V72" s="103" t="s">
        <v>36</v>
      </c>
      <c r="W72" s="104" t="s">
        <v>36</v>
      </c>
    </row>
    <row r="73" spans="1:23" ht="13" customHeight="1" x14ac:dyDescent="0.3">
      <c r="A73" s="60" t="s">
        <v>88</v>
      </c>
      <c r="B73" s="105">
        <f>SUM(B70:B71)</f>
        <v>30587000</v>
      </c>
      <c r="C73" s="105">
        <f>SUM(C70:C71)</f>
        <v>-54000</v>
      </c>
      <c r="D73" s="105"/>
      <c r="E73" s="105">
        <f>$B73      +$C73      +$D73</f>
        <v>30533000</v>
      </c>
      <c r="F73" s="106">
        <f t="shared" ref="F73:O73" si="45">SUM(F70:F71)</f>
        <v>30587000</v>
      </c>
      <c r="G73" s="107">
        <f t="shared" si="45"/>
        <v>25085000</v>
      </c>
      <c r="H73" s="106">
        <f t="shared" si="45"/>
        <v>9585000</v>
      </c>
      <c r="I73" s="107">
        <f t="shared" si="45"/>
        <v>1151936</v>
      </c>
      <c r="J73" s="106">
        <f t="shared" si="45"/>
        <v>15298000</v>
      </c>
      <c r="K73" s="107">
        <f t="shared" si="45"/>
        <v>23363807</v>
      </c>
      <c r="L73" s="106">
        <f t="shared" si="45"/>
        <v>0</v>
      </c>
      <c r="M73" s="107">
        <f t="shared" si="45"/>
        <v>0</v>
      </c>
      <c r="N73" s="106">
        <f t="shared" si="45"/>
        <v>0</v>
      </c>
      <c r="O73" s="107">
        <f t="shared" si="45"/>
        <v>0</v>
      </c>
      <c r="P73" s="106">
        <f>$H73      +$J73      +$L73      +$N73</f>
        <v>24883000</v>
      </c>
      <c r="Q73" s="107">
        <f>$I73      +$K73      +$M73      +$O73</f>
        <v>24515743</v>
      </c>
      <c r="R73" s="61">
        <f>IF(($H73      =0),0,((($J73      -$H73      )/$H73      )*100))</f>
        <v>59.603547209181009</v>
      </c>
      <c r="S73" s="62">
        <f>IF(($I73      =0),0,((($K73      -$I73      )/$I73      )*100))</f>
        <v>1928.2209254680815</v>
      </c>
      <c r="T73" s="61">
        <f>IF(($E70      =0),0,(($P70      /$E70      )*100))</f>
        <v>81.495431172829399</v>
      </c>
      <c r="U73" s="65">
        <f>IF($E70   =0,0,($Q70   /$E70 )*100)</f>
        <v>80.292611273048834</v>
      </c>
      <c r="V73" s="106" t="s">
        <v>36</v>
      </c>
      <c r="W73" s="107" t="s">
        <v>36</v>
      </c>
    </row>
    <row r="74" spans="1:23" ht="13" customHeight="1" thickBot="1" x14ac:dyDescent="0.35">
      <c r="A74" s="60" t="s">
        <v>91</v>
      </c>
      <c r="B74" s="105">
        <f>SUM(B9:B15,B18:B24,B27:B30,B33,B36:B40,B43:B53,B56:B59,B62:B66,B70:B71)</f>
        <v>61946000</v>
      </c>
      <c r="C74" s="105">
        <f>SUM(C9:C15,C18:C24,C27:C30,C33,C36:C40,C43:C53,C56:C59,C62:C66,C70:C71)</f>
        <v>-54000</v>
      </c>
      <c r="D74" s="105"/>
      <c r="E74" s="105">
        <f>$B74      +$C74      +$D74</f>
        <v>61892000</v>
      </c>
      <c r="F74" s="106">
        <f t="shared" ref="F74:O74" si="46">SUM(F9:F15,F18:F24,F27:F30,F33,F36:F40,F43:F53,F56:F59,F62:F66,F70:F71)</f>
        <v>61946000</v>
      </c>
      <c r="G74" s="107">
        <f t="shared" si="46"/>
        <v>41889000</v>
      </c>
      <c r="H74" s="106">
        <f t="shared" si="46"/>
        <v>13892000</v>
      </c>
      <c r="I74" s="107">
        <f t="shared" si="46"/>
        <v>2256113</v>
      </c>
      <c r="J74" s="106">
        <f t="shared" si="46"/>
        <v>16856000</v>
      </c>
      <c r="K74" s="107">
        <f t="shared" si="46"/>
        <v>28061807</v>
      </c>
      <c r="L74" s="106">
        <f t="shared" si="46"/>
        <v>0</v>
      </c>
      <c r="M74" s="107">
        <f t="shared" si="46"/>
        <v>0</v>
      </c>
      <c r="N74" s="106">
        <f t="shared" si="46"/>
        <v>0</v>
      </c>
      <c r="O74" s="107">
        <f t="shared" si="46"/>
        <v>0</v>
      </c>
      <c r="P74" s="106">
        <f>$H74      +$J74      +$L74      +$N74</f>
        <v>30748000</v>
      </c>
      <c r="Q74" s="107">
        <f>$I74      +$K74      +$M74      +$O74</f>
        <v>30317920</v>
      </c>
      <c r="R74" s="61">
        <f>IF(($H74      =0),0,((($J74      -$H74      )/$H74      )*100))</f>
        <v>21.336020731356175</v>
      </c>
      <c r="S74" s="62">
        <f>IF(($I74      =0),0,((($K74      -$I74      )/$I74      )*100))</f>
        <v>1143.8121228856887</v>
      </c>
      <c r="T74" s="61">
        <f>IF((+$E9+$E10+$E11+$E12+$E13+$E18+$E19+$E21+$E22+$E23+$E27+$E28+$E29+$E30+$E33+$E36+$E39+$E44+$E46+$E48+$E49+$E52+$E56+$E57+$E58+$E59+$E62++$E64+$E65+$E66+$E70)=0,0,(P74/(+$E9+$E10+$E11+$E12+$E13+$E18+$E19+$E21+$E22+$E23+$E27+$E28+$E29+$E30+$E33+$E36+$E39+$E44+$E46+$E48+$E49+$E52+$E56+$E57+$E58+$E59+$E62+$E64+$E65+$E66+$E70)*100))</f>
        <v>49.680087895042981</v>
      </c>
      <c r="U74" s="65">
        <f>IF((+$E9+$E10+$E11+$E12+$E13+$E18+$E19+$E21+$E22+$E23+$E27+$E28+$E29+$E30+$E33+$E36+$E39+$E44+$E46+$E48+$E49+$E52+$E56+$E57+$E58+$E59+$E62+$E64+$E66+$E70)=0,0,(Q74/(+$E9+$E10+$E11+$E12+$E13+$E18+$E19+$E21+$E22+$E23+$E27+$E28+$E29+$E30+$E33+$E36+$E39+$E44+$E46+$E48+$E49+$E52+$E56+$E57+$E58+$E59+$E62+$E64+$E66+$E70)*100))</f>
        <v>48.985200025851483</v>
      </c>
      <c r="V74" s="106" t="s">
        <v>36</v>
      </c>
      <c r="W74" s="107" t="s">
        <v>36</v>
      </c>
    </row>
    <row r="75" spans="1:23" ht="13" thickTop="1" x14ac:dyDescent="0.25">
      <c r="A75" s="66" t="s">
        <v>92</v>
      </c>
      <c r="B75" s="67"/>
      <c r="C75" s="68"/>
      <c r="D75" s="68"/>
      <c r="E75" s="69"/>
      <c r="F75" s="67"/>
      <c r="G75" s="68"/>
      <c r="H75" s="68"/>
      <c r="I75" s="69"/>
      <c r="J75" s="68"/>
      <c r="K75" s="69"/>
      <c r="L75" s="68"/>
      <c r="M75" s="68"/>
      <c r="N75" s="68"/>
      <c r="O75" s="68"/>
      <c r="P75" s="68"/>
      <c r="Q75" s="68"/>
      <c r="R75" s="68"/>
      <c r="S75" s="68"/>
      <c r="T75" s="68"/>
      <c r="U75" s="69"/>
      <c r="V75" s="67"/>
      <c r="W75" s="69"/>
    </row>
    <row r="76" spans="1:23" x14ac:dyDescent="0.25">
      <c r="A76" s="13" t="s">
        <v>1</v>
      </c>
      <c r="B76" s="70" t="s">
        <v>1</v>
      </c>
      <c r="C76" s="71" t="s">
        <v>1</v>
      </c>
      <c r="D76" s="71" t="s">
        <v>1</v>
      </c>
      <c r="E76" s="72" t="s">
        <v>1</v>
      </c>
      <c r="F76" s="73" t="s">
        <v>5</v>
      </c>
      <c r="G76" s="74"/>
      <c r="H76" s="73" t="s">
        <v>6</v>
      </c>
      <c r="I76" s="75"/>
      <c r="J76" s="73" t="s">
        <v>7</v>
      </c>
      <c r="K76" s="75"/>
      <c r="L76" s="73" t="s">
        <v>8</v>
      </c>
      <c r="M76" s="73"/>
      <c r="N76" s="76" t="s">
        <v>9</v>
      </c>
      <c r="O76" s="73"/>
      <c r="P76" s="132" t="s">
        <v>10</v>
      </c>
      <c r="Q76" s="133"/>
      <c r="R76" s="134" t="s">
        <v>11</v>
      </c>
      <c r="S76" s="133"/>
      <c r="T76" s="134" t="s">
        <v>12</v>
      </c>
      <c r="U76" s="133"/>
      <c r="V76" s="132"/>
      <c r="W76" s="133"/>
    </row>
    <row r="77" spans="1:23" ht="52.5" x14ac:dyDescent="0.25">
      <c r="A77" s="77" t="s">
        <v>93</v>
      </c>
      <c r="B77" s="78" t="s">
        <v>94</v>
      </c>
      <c r="C77" s="78" t="s">
        <v>95</v>
      </c>
      <c r="D77" s="79" t="s">
        <v>17</v>
      </c>
      <c r="E77" s="78" t="s">
        <v>18</v>
      </c>
      <c r="F77" s="78" t="s">
        <v>19</v>
      </c>
      <c r="G77" s="78" t="s">
        <v>96</v>
      </c>
      <c r="H77" s="78" t="s">
        <v>97</v>
      </c>
      <c r="I77" s="80" t="s">
        <v>22</v>
      </c>
      <c r="J77" s="78" t="s">
        <v>98</v>
      </c>
      <c r="K77" s="80" t="s">
        <v>24</v>
      </c>
      <c r="L77" s="78" t="s">
        <v>99</v>
      </c>
      <c r="M77" s="80" t="s">
        <v>26</v>
      </c>
      <c r="N77" s="78" t="s">
        <v>100</v>
      </c>
      <c r="O77" s="80" t="s">
        <v>28</v>
      </c>
      <c r="P77" s="80" t="s">
        <v>101</v>
      </c>
      <c r="Q77" s="81" t="s">
        <v>30</v>
      </c>
      <c r="R77" s="82" t="s">
        <v>101</v>
      </c>
      <c r="S77" s="83" t="s">
        <v>30</v>
      </c>
      <c r="T77" s="82" t="s">
        <v>102</v>
      </c>
      <c r="U77" s="79" t="s">
        <v>32</v>
      </c>
      <c r="V77" s="78"/>
      <c r="W77" s="80"/>
    </row>
    <row r="78" spans="1:23" hidden="1" x14ac:dyDescent="0.25">
      <c r="A78" s="1" t="str">
        <f>+A7</f>
        <v>R thousands</v>
      </c>
      <c r="B78" s="108"/>
      <c r="C78" s="108">
        <v>100</v>
      </c>
      <c r="D78" s="108"/>
      <c r="E78" s="108"/>
      <c r="F78" s="108"/>
      <c r="G78" s="108"/>
      <c r="H78" s="108"/>
      <c r="I78" s="108"/>
      <c r="J78" s="108"/>
      <c r="K78" s="108"/>
      <c r="L78" s="108"/>
      <c r="M78" s="109"/>
      <c r="N78" s="108"/>
      <c r="O78" s="109"/>
      <c r="P78" s="108"/>
      <c r="Q78" s="109"/>
      <c r="R78" s="2"/>
      <c r="S78" s="3"/>
      <c r="T78" s="2"/>
      <c r="U78" s="2"/>
      <c r="V78" s="108"/>
      <c r="W78" s="108"/>
    </row>
    <row r="79" spans="1:23" hidden="1" x14ac:dyDescent="0.25">
      <c r="A79" s="4"/>
      <c r="B79" s="110"/>
      <c r="C79" s="110"/>
      <c r="D79" s="110"/>
      <c r="E79" s="110"/>
      <c r="F79" s="110"/>
      <c r="G79" s="110"/>
      <c r="H79" s="110"/>
      <c r="I79" s="110"/>
      <c r="J79" s="110"/>
      <c r="K79" s="110"/>
      <c r="L79" s="110"/>
      <c r="M79" s="111"/>
      <c r="N79" s="110"/>
      <c r="O79" s="111"/>
      <c r="P79" s="110"/>
      <c r="Q79" s="111"/>
      <c r="R79" s="5"/>
      <c r="S79" s="6"/>
      <c r="T79" s="5"/>
      <c r="U79" s="5"/>
      <c r="V79" s="110"/>
      <c r="W79" s="110"/>
    </row>
    <row r="80" spans="1:23" hidden="1" x14ac:dyDescent="0.25">
      <c r="A80" s="7" t="s">
        <v>133</v>
      </c>
      <c r="B80" s="112"/>
      <c r="C80" s="112"/>
      <c r="D80" s="112"/>
      <c r="E80" s="112"/>
      <c r="F80" s="112"/>
      <c r="G80" s="112"/>
      <c r="H80" s="112"/>
      <c r="I80" s="112"/>
      <c r="J80" s="112"/>
      <c r="K80" s="112"/>
      <c r="L80" s="112"/>
      <c r="M80" s="113"/>
      <c r="N80" s="112"/>
      <c r="O80" s="113"/>
      <c r="P80" s="112"/>
      <c r="Q80" s="113"/>
      <c r="R80" s="8"/>
      <c r="S80" s="9"/>
      <c r="T80" s="8"/>
      <c r="U80" s="8"/>
      <c r="V80" s="112"/>
      <c r="W80" s="112"/>
    </row>
    <row r="81" spans="1:23" hidden="1" x14ac:dyDescent="0.25">
      <c r="A81" s="10" t="s">
        <v>134</v>
      </c>
      <c r="B81" s="114">
        <f>SUM(B82:B85)</f>
        <v>0</v>
      </c>
      <c r="C81" s="114">
        <f t="shared" ref="C81:I81" si="47">SUM(C82:C85)</f>
        <v>0</v>
      </c>
      <c r="D81" s="114">
        <f t="shared" si="47"/>
        <v>0</v>
      </c>
      <c r="E81" s="114">
        <f t="shared" si="47"/>
        <v>0</v>
      </c>
      <c r="F81" s="114">
        <f t="shared" si="47"/>
        <v>0</v>
      </c>
      <c r="G81" s="114">
        <f t="shared" si="47"/>
        <v>0</v>
      </c>
      <c r="H81" s="114">
        <f t="shared" si="47"/>
        <v>0</v>
      </c>
      <c r="I81" s="114">
        <f t="shared" si="47"/>
        <v>0</v>
      </c>
      <c r="J81" s="114">
        <f>SUM(J82:J85)</f>
        <v>0</v>
      </c>
      <c r="K81" s="114">
        <f>SUM(K82:K85)</f>
        <v>0</v>
      </c>
      <c r="L81" s="114">
        <f>SUM(L82:L85)</f>
        <v>0</v>
      </c>
      <c r="M81" s="115">
        <f>SUM(M82:M85)</f>
        <v>0</v>
      </c>
      <c r="N81" s="114"/>
      <c r="O81" s="115"/>
      <c r="P81" s="114"/>
      <c r="Q81" s="115"/>
      <c r="R81" s="11"/>
      <c r="S81" s="12"/>
      <c r="T81" s="11"/>
      <c r="U81" s="11"/>
      <c r="V81" s="114">
        <f>SUM(V82:V85)</f>
        <v>0</v>
      </c>
      <c r="W81" s="114">
        <f>SUM(W82:W85)</f>
        <v>0</v>
      </c>
    </row>
    <row r="82" spans="1:23" hidden="1" x14ac:dyDescent="0.25">
      <c r="A82" s="13" t="s">
        <v>135</v>
      </c>
      <c r="B82" s="116"/>
      <c r="C82" s="116"/>
      <c r="D82" s="116"/>
      <c r="E82" s="116">
        <f>SUM(B82:D82)</f>
        <v>0</v>
      </c>
      <c r="F82" s="116"/>
      <c r="G82" s="116"/>
      <c r="H82" s="116"/>
      <c r="I82" s="117"/>
      <c r="J82" s="116"/>
      <c r="K82" s="117"/>
      <c r="L82" s="116"/>
      <c r="M82" s="118"/>
      <c r="N82" s="116"/>
      <c r="O82" s="118"/>
      <c r="P82" s="116"/>
      <c r="Q82" s="118"/>
      <c r="R82" s="14"/>
      <c r="S82" s="15"/>
      <c r="T82" s="14"/>
      <c r="U82" s="14"/>
      <c r="V82" s="116"/>
      <c r="W82" s="116"/>
    </row>
    <row r="83" spans="1:23" hidden="1" x14ac:dyDescent="0.25">
      <c r="A83" s="13" t="s">
        <v>136</v>
      </c>
      <c r="B83" s="116"/>
      <c r="C83" s="116"/>
      <c r="D83" s="116"/>
      <c r="E83" s="116">
        <f>SUM(B83:D83)</f>
        <v>0</v>
      </c>
      <c r="F83" s="116"/>
      <c r="G83" s="116"/>
      <c r="H83" s="116"/>
      <c r="I83" s="117"/>
      <c r="J83" s="116"/>
      <c r="K83" s="117"/>
      <c r="L83" s="116"/>
      <c r="M83" s="118"/>
      <c r="N83" s="116"/>
      <c r="O83" s="118"/>
      <c r="P83" s="116"/>
      <c r="Q83" s="118"/>
      <c r="R83" s="14"/>
      <c r="S83" s="15"/>
      <c r="T83" s="14"/>
      <c r="U83" s="14"/>
      <c r="V83" s="116"/>
      <c r="W83" s="116"/>
    </row>
    <row r="84" spans="1:23" hidden="1" x14ac:dyDescent="0.25">
      <c r="A84" s="13" t="s">
        <v>137</v>
      </c>
      <c r="B84" s="116"/>
      <c r="C84" s="116"/>
      <c r="D84" s="116"/>
      <c r="E84" s="116">
        <f>SUM(B84:D84)</f>
        <v>0</v>
      </c>
      <c r="F84" s="116"/>
      <c r="G84" s="116"/>
      <c r="H84" s="116"/>
      <c r="I84" s="117"/>
      <c r="J84" s="116"/>
      <c r="K84" s="117"/>
      <c r="L84" s="116"/>
      <c r="M84" s="118"/>
      <c r="N84" s="116"/>
      <c r="O84" s="118"/>
      <c r="P84" s="116"/>
      <c r="Q84" s="118"/>
      <c r="R84" s="14"/>
      <c r="S84" s="15"/>
      <c r="T84" s="14"/>
      <c r="U84" s="14"/>
      <c r="V84" s="116"/>
      <c r="W84" s="116"/>
    </row>
    <row r="85" spans="1:23" hidden="1" x14ac:dyDescent="0.25">
      <c r="A85" s="13" t="s">
        <v>138</v>
      </c>
      <c r="B85" s="116"/>
      <c r="C85" s="116"/>
      <c r="D85" s="116"/>
      <c r="E85" s="116">
        <f>SUM(B85:D85)</f>
        <v>0</v>
      </c>
      <c r="F85" s="116"/>
      <c r="G85" s="116"/>
      <c r="H85" s="116"/>
      <c r="I85" s="117"/>
      <c r="J85" s="116"/>
      <c r="K85" s="117"/>
      <c r="L85" s="116"/>
      <c r="M85" s="118"/>
      <c r="N85" s="116"/>
      <c r="O85" s="118"/>
      <c r="P85" s="116"/>
      <c r="Q85" s="118"/>
      <c r="R85" s="14"/>
      <c r="S85" s="15"/>
      <c r="T85" s="14"/>
      <c r="U85" s="14"/>
      <c r="V85" s="116"/>
      <c r="W85" s="116"/>
    </row>
    <row r="86" spans="1:23" hidden="1" x14ac:dyDescent="0.25">
      <c r="A86" s="13" t="s">
        <v>92</v>
      </c>
      <c r="B86" s="116"/>
      <c r="C86" s="116"/>
      <c r="D86" s="116"/>
      <c r="E86" s="116">
        <f t="shared" ref="E86" si="48">$B86      +$C86      +$D86</f>
        <v>0</v>
      </c>
      <c r="F86" s="116" t="s">
        <v>36</v>
      </c>
      <c r="G86" s="116" t="s">
        <v>36</v>
      </c>
      <c r="H86" s="116"/>
      <c r="I86" s="116"/>
      <c r="J86" s="116"/>
      <c r="K86" s="116"/>
      <c r="L86" s="116"/>
      <c r="M86" s="118"/>
      <c r="N86" s="116"/>
      <c r="O86" s="118"/>
      <c r="P86" s="116">
        <f t="shared" ref="P86" si="49">$H86      +$J86      +$L86      +$N86</f>
        <v>0</v>
      </c>
      <c r="Q86" s="118">
        <f t="shared" ref="Q86" si="50">$I86      +$K86      +$M86      +$O86</f>
        <v>0</v>
      </c>
      <c r="R86" s="14">
        <f t="shared" ref="R86" si="51">IF(($H86      =0),0,((($J86      -$H86      )/$H86      )*100))</f>
        <v>0</v>
      </c>
      <c r="S86" s="15">
        <f t="shared" ref="S86" si="52">IF(($I86      =0),0,((($K86      -$I86      )/$I86      )*100))</f>
        <v>0</v>
      </c>
      <c r="T86" s="14">
        <f t="shared" ref="T86" si="53">IF(($E86      =0),0,(($P86      /$E86      )*100))</f>
        <v>0</v>
      </c>
      <c r="U86" s="14">
        <f t="shared" ref="U86" si="54">IF(($E86      =0),0,(($Q86      /$E86      )*100))</f>
        <v>0</v>
      </c>
      <c r="V86" s="116"/>
      <c r="W86" s="116"/>
    </row>
    <row r="87" spans="1:23" x14ac:dyDescent="0.25">
      <c r="A87" s="84" t="s">
        <v>103</v>
      </c>
      <c r="B87" s="119">
        <f t="shared" ref="B87:S87" si="55">+B88+B89+B90+B91+B92+B93+B94+B95+B96</f>
        <v>6172000</v>
      </c>
      <c r="C87" s="119">
        <f t="shared" si="55"/>
        <v>0</v>
      </c>
      <c r="D87" s="119">
        <f t="shared" si="55"/>
        <v>0</v>
      </c>
      <c r="E87" s="119">
        <f t="shared" si="55"/>
        <v>6172000</v>
      </c>
      <c r="F87" s="119">
        <f t="shared" si="55"/>
        <v>0</v>
      </c>
      <c r="G87" s="119">
        <f t="shared" si="55"/>
        <v>0</v>
      </c>
      <c r="H87" s="119">
        <f t="shared" si="55"/>
        <v>1820000</v>
      </c>
      <c r="I87" s="119">
        <f t="shared" si="55"/>
        <v>0</v>
      </c>
      <c r="J87" s="119">
        <f t="shared" si="55"/>
        <v>4300000</v>
      </c>
      <c r="K87" s="119">
        <f t="shared" si="55"/>
        <v>0</v>
      </c>
      <c r="L87" s="119">
        <f t="shared" si="55"/>
        <v>0</v>
      </c>
      <c r="M87" s="119">
        <f t="shared" si="55"/>
        <v>0</v>
      </c>
      <c r="N87" s="119">
        <f t="shared" si="55"/>
        <v>0</v>
      </c>
      <c r="O87" s="119">
        <f t="shared" si="55"/>
        <v>0</v>
      </c>
      <c r="P87" s="119">
        <f t="shared" si="55"/>
        <v>6120000</v>
      </c>
      <c r="Q87" s="120">
        <f t="shared" si="55"/>
        <v>0</v>
      </c>
      <c r="R87" s="85">
        <f t="shared" si="55"/>
        <v>136.26373626373626</v>
      </c>
      <c r="S87" s="85">
        <f t="shared" si="55"/>
        <v>0</v>
      </c>
      <c r="T87" s="86">
        <f>IF(SUM($E88:$E96) =0,0,(P87   /SUM($E88:$E96) )*100)</f>
        <v>99.157485418016861</v>
      </c>
      <c r="U87" s="87">
        <f>IF(SUM($E88:$E96) =0,0,(Q87   /SUM($E88:$E96) )*100)</f>
        <v>0</v>
      </c>
      <c r="V87" s="119">
        <f>+V88+V89+V90+V91+V92+V93+V94+V95+V96</f>
        <v>0</v>
      </c>
      <c r="W87" s="119">
        <f>+W88+W89+W90+W91+W92+W93+W94+W95+W96</f>
        <v>0</v>
      </c>
    </row>
    <row r="88" spans="1:23" ht="13" x14ac:dyDescent="0.3">
      <c r="A88" s="88" t="s">
        <v>104</v>
      </c>
      <c r="B88" s="121"/>
      <c r="C88" s="121"/>
      <c r="D88" s="121"/>
      <c r="E88" s="121">
        <f t="shared" ref="E88:E96" si="56">$B88      +$C88      +$D88</f>
        <v>0</v>
      </c>
      <c r="F88" s="121">
        <v>0</v>
      </c>
      <c r="G88" s="121">
        <v>0</v>
      </c>
      <c r="H88" s="121"/>
      <c r="I88" s="121"/>
      <c r="J88" s="121"/>
      <c r="K88" s="121"/>
      <c r="L88" s="121"/>
      <c r="M88" s="121"/>
      <c r="N88" s="121"/>
      <c r="O88" s="121"/>
      <c r="P88" s="121">
        <f t="shared" ref="P88:P96" si="57">$H88      +$J88      +$L88      +$N88</f>
        <v>0</v>
      </c>
      <c r="Q88" s="121">
        <f t="shared" ref="Q88:Q96" si="58">$I88      +$K88      +$M88      +$O88</f>
        <v>0</v>
      </c>
      <c r="R88" s="89">
        <f t="shared" ref="R88:R96" si="59">IF(($H88      =0),0,((($J88      -$H88      )/$H88      )*100))</f>
        <v>0</v>
      </c>
      <c r="S88" s="89">
        <f t="shared" ref="S88:S96" si="60">IF(($I88      =0),0,((($K88      -$I88      )/$I88      )*100))</f>
        <v>0</v>
      </c>
      <c r="T88" s="89">
        <f t="shared" ref="T88:T96" si="61">IF(($E88      =0),0,(($P88      /$E88      )*100))</f>
        <v>0</v>
      </c>
      <c r="U88" s="90">
        <f t="shared" ref="U88:U96" si="62">IF(($E88      =0),0,(($Q88      /$E88      )*100))</f>
        <v>0</v>
      </c>
      <c r="V88" s="121"/>
      <c r="W88" s="121"/>
    </row>
    <row r="89" spans="1:23" ht="13" x14ac:dyDescent="0.3">
      <c r="A89" s="91" t="s">
        <v>105</v>
      </c>
      <c r="B89" s="93"/>
      <c r="C89" s="93"/>
      <c r="D89" s="93"/>
      <c r="E89" s="93">
        <f t="shared" si="56"/>
        <v>0</v>
      </c>
      <c r="F89" s="93">
        <v>0</v>
      </c>
      <c r="G89" s="93">
        <v>0</v>
      </c>
      <c r="H89" s="93"/>
      <c r="I89" s="93"/>
      <c r="J89" s="93"/>
      <c r="K89" s="93"/>
      <c r="L89" s="93"/>
      <c r="M89" s="93"/>
      <c r="N89" s="93"/>
      <c r="O89" s="93"/>
      <c r="P89" s="93">
        <f t="shared" si="57"/>
        <v>0</v>
      </c>
      <c r="Q89" s="93">
        <f t="shared" si="58"/>
        <v>0</v>
      </c>
      <c r="R89" s="89">
        <f t="shared" si="59"/>
        <v>0</v>
      </c>
      <c r="S89" s="89">
        <f t="shared" si="60"/>
        <v>0</v>
      </c>
      <c r="T89" s="89">
        <f t="shared" si="61"/>
        <v>0</v>
      </c>
      <c r="U89" s="90">
        <f t="shared" si="62"/>
        <v>0</v>
      </c>
      <c r="V89" s="93"/>
      <c r="W89" s="93"/>
    </row>
    <row r="90" spans="1:23" ht="13" x14ac:dyDescent="0.3">
      <c r="A90" s="91" t="s">
        <v>106</v>
      </c>
      <c r="B90" s="93"/>
      <c r="C90" s="93"/>
      <c r="D90" s="93"/>
      <c r="E90" s="93">
        <f t="shared" si="56"/>
        <v>0</v>
      </c>
      <c r="F90" s="93">
        <v>0</v>
      </c>
      <c r="G90" s="93">
        <v>0</v>
      </c>
      <c r="H90" s="93"/>
      <c r="I90" s="93"/>
      <c r="J90" s="93"/>
      <c r="K90" s="93"/>
      <c r="L90" s="93"/>
      <c r="M90" s="93"/>
      <c r="N90" s="93"/>
      <c r="O90" s="93"/>
      <c r="P90" s="93">
        <f t="shared" si="57"/>
        <v>0</v>
      </c>
      <c r="Q90" s="93">
        <f t="shared" si="58"/>
        <v>0</v>
      </c>
      <c r="R90" s="89">
        <f t="shared" si="59"/>
        <v>0</v>
      </c>
      <c r="S90" s="89">
        <f t="shared" si="60"/>
        <v>0</v>
      </c>
      <c r="T90" s="89">
        <f t="shared" si="61"/>
        <v>0</v>
      </c>
      <c r="U90" s="90">
        <f t="shared" si="62"/>
        <v>0</v>
      </c>
      <c r="V90" s="93"/>
      <c r="W90" s="93"/>
    </row>
    <row r="91" spans="1:23" ht="13" x14ac:dyDescent="0.3">
      <c r="A91" s="91" t="s">
        <v>107</v>
      </c>
      <c r="B91" s="93">
        <v>6172000</v>
      </c>
      <c r="C91" s="93"/>
      <c r="D91" s="93"/>
      <c r="E91" s="93">
        <f t="shared" si="56"/>
        <v>6172000</v>
      </c>
      <c r="F91" s="93">
        <v>0</v>
      </c>
      <c r="G91" s="93">
        <v>0</v>
      </c>
      <c r="H91" s="93">
        <v>1820000</v>
      </c>
      <c r="I91" s="93"/>
      <c r="J91" s="93">
        <v>4300000</v>
      </c>
      <c r="K91" s="93"/>
      <c r="L91" s="93"/>
      <c r="M91" s="93"/>
      <c r="N91" s="93"/>
      <c r="O91" s="93"/>
      <c r="P91" s="93">
        <f t="shared" si="57"/>
        <v>6120000</v>
      </c>
      <c r="Q91" s="93">
        <f t="shared" si="58"/>
        <v>0</v>
      </c>
      <c r="R91" s="89">
        <f t="shared" si="59"/>
        <v>136.26373626373626</v>
      </c>
      <c r="S91" s="89">
        <f t="shared" si="60"/>
        <v>0</v>
      </c>
      <c r="T91" s="89">
        <f t="shared" si="61"/>
        <v>99.157485418016861</v>
      </c>
      <c r="U91" s="90">
        <f t="shared" si="62"/>
        <v>0</v>
      </c>
      <c r="V91" s="93"/>
      <c r="W91" s="93"/>
    </row>
    <row r="92" spans="1:23" ht="13" x14ac:dyDescent="0.3">
      <c r="A92" s="91" t="s">
        <v>108</v>
      </c>
      <c r="B92" s="93"/>
      <c r="C92" s="93"/>
      <c r="D92" s="93"/>
      <c r="E92" s="93">
        <f t="shared" si="56"/>
        <v>0</v>
      </c>
      <c r="F92" s="93">
        <v>0</v>
      </c>
      <c r="G92" s="93">
        <v>0</v>
      </c>
      <c r="H92" s="93"/>
      <c r="I92" s="93"/>
      <c r="J92" s="93"/>
      <c r="K92" s="93"/>
      <c r="L92" s="93"/>
      <c r="M92" s="93"/>
      <c r="N92" s="93"/>
      <c r="O92" s="93"/>
      <c r="P92" s="93">
        <f t="shared" si="57"/>
        <v>0</v>
      </c>
      <c r="Q92" s="93">
        <f t="shared" si="58"/>
        <v>0</v>
      </c>
      <c r="R92" s="89">
        <f t="shared" si="59"/>
        <v>0</v>
      </c>
      <c r="S92" s="89">
        <f t="shared" si="60"/>
        <v>0</v>
      </c>
      <c r="T92" s="89">
        <f t="shared" si="61"/>
        <v>0</v>
      </c>
      <c r="U92" s="90">
        <f t="shared" si="62"/>
        <v>0</v>
      </c>
      <c r="V92" s="93"/>
      <c r="W92" s="93"/>
    </row>
    <row r="93" spans="1:23" ht="13" x14ac:dyDescent="0.3">
      <c r="A93" s="91" t="s">
        <v>109</v>
      </c>
      <c r="B93" s="93"/>
      <c r="C93" s="93"/>
      <c r="D93" s="93"/>
      <c r="E93" s="93">
        <f t="shared" si="56"/>
        <v>0</v>
      </c>
      <c r="F93" s="93">
        <v>0</v>
      </c>
      <c r="G93" s="93">
        <v>0</v>
      </c>
      <c r="H93" s="93"/>
      <c r="I93" s="93"/>
      <c r="J93" s="93"/>
      <c r="K93" s="93"/>
      <c r="L93" s="93"/>
      <c r="M93" s="93"/>
      <c r="N93" s="93"/>
      <c r="O93" s="93"/>
      <c r="P93" s="93">
        <f t="shared" si="57"/>
        <v>0</v>
      </c>
      <c r="Q93" s="93">
        <f t="shared" si="58"/>
        <v>0</v>
      </c>
      <c r="R93" s="89">
        <f t="shared" si="59"/>
        <v>0</v>
      </c>
      <c r="S93" s="89">
        <f t="shared" si="60"/>
        <v>0</v>
      </c>
      <c r="T93" s="89">
        <f t="shared" si="61"/>
        <v>0</v>
      </c>
      <c r="U93" s="90">
        <f t="shared" si="62"/>
        <v>0</v>
      </c>
      <c r="V93" s="93"/>
      <c r="W93" s="93"/>
    </row>
    <row r="94" spans="1:23" ht="13" x14ac:dyDescent="0.3">
      <c r="A94" s="91" t="s">
        <v>110</v>
      </c>
      <c r="B94" s="93"/>
      <c r="C94" s="93"/>
      <c r="D94" s="93"/>
      <c r="E94" s="93">
        <f t="shared" si="56"/>
        <v>0</v>
      </c>
      <c r="F94" s="93">
        <v>0</v>
      </c>
      <c r="G94" s="93">
        <v>0</v>
      </c>
      <c r="H94" s="93"/>
      <c r="I94" s="93"/>
      <c r="J94" s="93"/>
      <c r="K94" s="93"/>
      <c r="L94" s="93"/>
      <c r="M94" s="93"/>
      <c r="N94" s="93"/>
      <c r="O94" s="93"/>
      <c r="P94" s="93">
        <f t="shared" si="57"/>
        <v>0</v>
      </c>
      <c r="Q94" s="93">
        <f t="shared" si="58"/>
        <v>0</v>
      </c>
      <c r="R94" s="89">
        <f t="shared" si="59"/>
        <v>0</v>
      </c>
      <c r="S94" s="89">
        <f t="shared" si="60"/>
        <v>0</v>
      </c>
      <c r="T94" s="89">
        <f t="shared" si="61"/>
        <v>0</v>
      </c>
      <c r="U94" s="90">
        <f t="shared" si="62"/>
        <v>0</v>
      </c>
      <c r="V94" s="93"/>
      <c r="W94" s="93"/>
    </row>
    <row r="95" spans="1:23" ht="13" x14ac:dyDescent="0.3">
      <c r="A95" s="91" t="s">
        <v>111</v>
      </c>
      <c r="B95" s="93"/>
      <c r="C95" s="93"/>
      <c r="D95" s="93"/>
      <c r="E95" s="93">
        <f t="shared" si="56"/>
        <v>0</v>
      </c>
      <c r="F95" s="93">
        <v>0</v>
      </c>
      <c r="G95" s="93">
        <v>0</v>
      </c>
      <c r="H95" s="93"/>
      <c r="I95" s="93"/>
      <c r="J95" s="93"/>
      <c r="K95" s="93"/>
      <c r="L95" s="93"/>
      <c r="M95" s="93"/>
      <c r="N95" s="93"/>
      <c r="O95" s="93"/>
      <c r="P95" s="93">
        <f t="shared" si="57"/>
        <v>0</v>
      </c>
      <c r="Q95" s="93">
        <f t="shared" si="58"/>
        <v>0</v>
      </c>
      <c r="R95" s="89">
        <f t="shared" si="59"/>
        <v>0</v>
      </c>
      <c r="S95" s="89">
        <f t="shared" si="60"/>
        <v>0</v>
      </c>
      <c r="T95" s="89">
        <f t="shared" si="61"/>
        <v>0</v>
      </c>
      <c r="U95" s="90">
        <f t="shared" si="62"/>
        <v>0</v>
      </c>
      <c r="V95" s="93"/>
      <c r="W95" s="93"/>
    </row>
    <row r="96" spans="1:23" ht="13" x14ac:dyDescent="0.3">
      <c r="A96" s="91" t="s">
        <v>112</v>
      </c>
      <c r="B96" s="122"/>
      <c r="C96" s="122"/>
      <c r="D96" s="122"/>
      <c r="E96" s="122">
        <f t="shared" si="56"/>
        <v>0</v>
      </c>
      <c r="F96" s="122">
        <v>0</v>
      </c>
      <c r="G96" s="122">
        <v>0</v>
      </c>
      <c r="H96" s="122"/>
      <c r="I96" s="122"/>
      <c r="J96" s="122"/>
      <c r="K96" s="122"/>
      <c r="L96" s="122"/>
      <c r="M96" s="122"/>
      <c r="N96" s="122"/>
      <c r="O96" s="122"/>
      <c r="P96" s="122">
        <f t="shared" si="57"/>
        <v>0</v>
      </c>
      <c r="Q96" s="122">
        <f t="shared" si="58"/>
        <v>0</v>
      </c>
      <c r="R96" s="89">
        <f t="shared" si="59"/>
        <v>0</v>
      </c>
      <c r="S96" s="89">
        <f t="shared" si="60"/>
        <v>0</v>
      </c>
      <c r="T96" s="89">
        <f t="shared" si="61"/>
        <v>0</v>
      </c>
      <c r="U96" s="90">
        <f t="shared" si="62"/>
        <v>0</v>
      </c>
      <c r="V96" s="122"/>
      <c r="W96" s="122"/>
    </row>
    <row r="97" spans="1:23" s="92" customFormat="1" ht="21" hidden="1" x14ac:dyDescent="0.25">
      <c r="A97" s="16" t="s">
        <v>139</v>
      </c>
      <c r="B97" s="123">
        <f t="shared" ref="B97:I97" si="63">SUM(B98:B112)</f>
        <v>0</v>
      </c>
      <c r="C97" s="123">
        <f t="shared" si="63"/>
        <v>0</v>
      </c>
      <c r="D97" s="123">
        <f t="shared" si="63"/>
        <v>0</v>
      </c>
      <c r="E97" s="123">
        <f t="shared" si="63"/>
        <v>0</v>
      </c>
      <c r="F97" s="123">
        <f t="shared" si="63"/>
        <v>0</v>
      </c>
      <c r="G97" s="123">
        <f t="shared" si="63"/>
        <v>0</v>
      </c>
      <c r="H97" s="123">
        <f t="shared" si="63"/>
        <v>0</v>
      </c>
      <c r="I97" s="123">
        <f t="shared" si="63"/>
        <v>0</v>
      </c>
      <c r="J97" s="123">
        <f>SUM(J98:J112)</f>
        <v>0</v>
      </c>
      <c r="K97" s="123">
        <f>SUM(K98:K112)</f>
        <v>0</v>
      </c>
      <c r="L97" s="123">
        <f>SUM(L98:L112)</f>
        <v>0</v>
      </c>
      <c r="M97" s="124">
        <f>SUM(M98:M112)</f>
        <v>0</v>
      </c>
      <c r="N97" s="123"/>
      <c r="O97" s="124"/>
      <c r="P97" s="123"/>
      <c r="Q97" s="124"/>
      <c r="R97" s="17" t="str">
        <f t="shared" ref="R97:S112" si="64">IF(L97=0," ",(N97-L97)/L97)</f>
        <v xml:space="preserve"> </v>
      </c>
      <c r="S97" s="17" t="str">
        <f t="shared" si="64"/>
        <v xml:space="preserve"> </v>
      </c>
      <c r="T97" s="17" t="str">
        <f t="shared" ref="T97:T115" si="65">IF(E97=0," ",(P97/E97))</f>
        <v xml:space="preserve"> </v>
      </c>
      <c r="U97" s="18" t="str">
        <f t="shared" ref="U97:U115" si="66">IF(E97=0," ",(Q97/E97))</f>
        <v xml:space="preserve"> </v>
      </c>
      <c r="V97" s="123">
        <f>SUM(V98:V112)</f>
        <v>0</v>
      </c>
      <c r="W97" s="123">
        <f>SUM(W98:W112)</f>
        <v>0</v>
      </c>
    </row>
    <row r="98" spans="1:23" hidden="1" x14ac:dyDescent="0.25">
      <c r="A98" s="19"/>
      <c r="B98" s="125"/>
      <c r="C98" s="125"/>
      <c r="D98" s="125"/>
      <c r="E98" s="126">
        <f>SUM(B98:D98)</f>
        <v>0</v>
      </c>
      <c r="F98" s="125"/>
      <c r="G98" s="125"/>
      <c r="H98" s="125"/>
      <c r="I98" s="125"/>
      <c r="J98" s="125"/>
      <c r="K98" s="125"/>
      <c r="L98" s="125"/>
      <c r="M98" s="127"/>
      <c r="N98" s="125"/>
      <c r="O98" s="127"/>
      <c r="P98" s="125"/>
      <c r="Q98" s="127"/>
      <c r="R98" s="20" t="str">
        <f t="shared" si="64"/>
        <v xml:space="preserve"> </v>
      </c>
      <c r="S98" s="20" t="str">
        <f t="shared" si="64"/>
        <v xml:space="preserve"> </v>
      </c>
      <c r="T98" s="20" t="str">
        <f t="shared" si="65"/>
        <v xml:space="preserve"> </v>
      </c>
      <c r="U98" s="21" t="str">
        <f t="shared" si="66"/>
        <v xml:space="preserve"> </v>
      </c>
      <c r="V98" s="125"/>
      <c r="W98" s="125"/>
    </row>
    <row r="99" spans="1:23" hidden="1" x14ac:dyDescent="0.25">
      <c r="A99" s="19"/>
      <c r="B99" s="125"/>
      <c r="C99" s="125"/>
      <c r="D99" s="125"/>
      <c r="E99" s="126">
        <f t="shared" ref="E99:E112" si="67">SUM(B99:D99)</f>
        <v>0</v>
      </c>
      <c r="F99" s="125"/>
      <c r="G99" s="125"/>
      <c r="H99" s="125"/>
      <c r="I99" s="125"/>
      <c r="J99" s="125"/>
      <c r="K99" s="125"/>
      <c r="L99" s="125"/>
      <c r="M99" s="127"/>
      <c r="N99" s="125"/>
      <c r="O99" s="127"/>
      <c r="P99" s="125"/>
      <c r="Q99" s="127"/>
      <c r="R99" s="20" t="str">
        <f t="shared" si="64"/>
        <v xml:space="preserve"> </v>
      </c>
      <c r="S99" s="20" t="str">
        <f t="shared" si="64"/>
        <v xml:space="preserve"> </v>
      </c>
      <c r="T99" s="20" t="str">
        <f t="shared" si="65"/>
        <v xml:space="preserve"> </v>
      </c>
      <c r="U99" s="21" t="str">
        <f t="shared" si="66"/>
        <v xml:space="preserve"> </v>
      </c>
      <c r="V99" s="125"/>
      <c r="W99" s="125"/>
    </row>
    <row r="100" spans="1:23" hidden="1" x14ac:dyDescent="0.25">
      <c r="A100" s="19"/>
      <c r="B100" s="125"/>
      <c r="C100" s="125"/>
      <c r="D100" s="125"/>
      <c r="E100" s="126">
        <f t="shared" si="67"/>
        <v>0</v>
      </c>
      <c r="F100" s="125"/>
      <c r="G100" s="125"/>
      <c r="H100" s="125"/>
      <c r="I100" s="125"/>
      <c r="J100" s="125"/>
      <c r="K100" s="125"/>
      <c r="L100" s="125"/>
      <c r="M100" s="127"/>
      <c r="N100" s="125"/>
      <c r="O100" s="127"/>
      <c r="P100" s="125"/>
      <c r="Q100" s="127"/>
      <c r="R100" s="20" t="str">
        <f t="shared" si="64"/>
        <v xml:space="preserve"> </v>
      </c>
      <c r="S100" s="20" t="str">
        <f t="shared" si="64"/>
        <v xml:space="preserve"> </v>
      </c>
      <c r="T100" s="20" t="str">
        <f t="shared" si="65"/>
        <v xml:space="preserve"> </v>
      </c>
      <c r="U100" s="21" t="str">
        <f t="shared" si="66"/>
        <v xml:space="preserve"> </v>
      </c>
      <c r="V100" s="125"/>
      <c r="W100" s="125"/>
    </row>
    <row r="101" spans="1:23" hidden="1" x14ac:dyDescent="0.25">
      <c r="A101" s="19"/>
      <c r="B101" s="125"/>
      <c r="C101" s="125"/>
      <c r="D101" s="125"/>
      <c r="E101" s="126">
        <f t="shared" si="67"/>
        <v>0</v>
      </c>
      <c r="F101" s="125"/>
      <c r="G101" s="125"/>
      <c r="H101" s="125"/>
      <c r="I101" s="125"/>
      <c r="J101" s="125"/>
      <c r="K101" s="125"/>
      <c r="L101" s="125"/>
      <c r="M101" s="127"/>
      <c r="N101" s="125"/>
      <c r="O101" s="127"/>
      <c r="P101" s="125"/>
      <c r="Q101" s="127"/>
      <c r="R101" s="20" t="str">
        <f t="shared" si="64"/>
        <v xml:space="preserve"> </v>
      </c>
      <c r="S101" s="20" t="str">
        <f t="shared" si="64"/>
        <v xml:space="preserve"> </v>
      </c>
      <c r="T101" s="20" t="str">
        <f t="shared" si="65"/>
        <v xml:space="preserve"> </v>
      </c>
      <c r="U101" s="21" t="str">
        <f t="shared" si="66"/>
        <v xml:space="preserve"> </v>
      </c>
      <c r="V101" s="125"/>
      <c r="W101" s="125"/>
    </row>
    <row r="102" spans="1:23" hidden="1" x14ac:dyDescent="0.25">
      <c r="A102" s="19"/>
      <c r="B102" s="125"/>
      <c r="C102" s="125"/>
      <c r="D102" s="125"/>
      <c r="E102" s="126">
        <f t="shared" si="67"/>
        <v>0</v>
      </c>
      <c r="F102" s="125"/>
      <c r="G102" s="125"/>
      <c r="H102" s="125"/>
      <c r="I102" s="125"/>
      <c r="J102" s="125"/>
      <c r="K102" s="125"/>
      <c r="L102" s="125"/>
      <c r="M102" s="127"/>
      <c r="N102" s="125"/>
      <c r="O102" s="127"/>
      <c r="P102" s="125"/>
      <c r="Q102" s="127"/>
      <c r="R102" s="20" t="str">
        <f t="shared" si="64"/>
        <v xml:space="preserve"> </v>
      </c>
      <c r="S102" s="20" t="str">
        <f t="shared" si="64"/>
        <v xml:space="preserve"> </v>
      </c>
      <c r="T102" s="20" t="str">
        <f t="shared" si="65"/>
        <v xml:space="preserve"> </v>
      </c>
      <c r="U102" s="21" t="str">
        <f t="shared" si="66"/>
        <v xml:space="preserve"> </v>
      </c>
      <c r="V102" s="125"/>
      <c r="W102" s="125"/>
    </row>
    <row r="103" spans="1:23" hidden="1" x14ac:dyDescent="0.25">
      <c r="A103" s="19"/>
      <c r="B103" s="125"/>
      <c r="C103" s="125"/>
      <c r="D103" s="125"/>
      <c r="E103" s="126">
        <f t="shared" si="67"/>
        <v>0</v>
      </c>
      <c r="F103" s="125"/>
      <c r="G103" s="125"/>
      <c r="H103" s="125"/>
      <c r="I103" s="125"/>
      <c r="J103" s="125"/>
      <c r="K103" s="125"/>
      <c r="L103" s="125"/>
      <c r="M103" s="127"/>
      <c r="N103" s="125"/>
      <c r="O103" s="127"/>
      <c r="P103" s="125"/>
      <c r="Q103" s="127"/>
      <c r="R103" s="20" t="str">
        <f t="shared" si="64"/>
        <v xml:space="preserve"> </v>
      </c>
      <c r="S103" s="20" t="str">
        <f t="shared" si="64"/>
        <v xml:space="preserve"> </v>
      </c>
      <c r="T103" s="20" t="str">
        <f t="shared" si="65"/>
        <v xml:space="preserve"> </v>
      </c>
      <c r="U103" s="21" t="str">
        <f t="shared" si="66"/>
        <v xml:space="preserve"> </v>
      </c>
      <c r="V103" s="125"/>
      <c r="W103" s="125"/>
    </row>
    <row r="104" spans="1:23" hidden="1" x14ac:dyDescent="0.25">
      <c r="A104" s="19"/>
      <c r="B104" s="125"/>
      <c r="C104" s="125"/>
      <c r="D104" s="125"/>
      <c r="E104" s="126">
        <f t="shared" si="67"/>
        <v>0</v>
      </c>
      <c r="F104" s="125"/>
      <c r="G104" s="125"/>
      <c r="H104" s="125"/>
      <c r="I104" s="125"/>
      <c r="J104" s="125"/>
      <c r="K104" s="125"/>
      <c r="L104" s="125"/>
      <c r="M104" s="127"/>
      <c r="N104" s="125"/>
      <c r="O104" s="127"/>
      <c r="P104" s="125"/>
      <c r="Q104" s="127"/>
      <c r="R104" s="20" t="str">
        <f t="shared" si="64"/>
        <v xml:space="preserve"> </v>
      </c>
      <c r="S104" s="20" t="str">
        <f t="shared" si="64"/>
        <v xml:space="preserve"> </v>
      </c>
      <c r="T104" s="20" t="str">
        <f t="shared" si="65"/>
        <v xml:space="preserve"> </v>
      </c>
      <c r="U104" s="21" t="str">
        <f t="shared" si="66"/>
        <v xml:space="preserve"> </v>
      </c>
      <c r="V104" s="125"/>
      <c r="W104" s="125"/>
    </row>
    <row r="105" spans="1:23" hidden="1" x14ac:dyDescent="0.25">
      <c r="A105" s="19"/>
      <c r="B105" s="125"/>
      <c r="C105" s="125"/>
      <c r="D105" s="125"/>
      <c r="E105" s="126">
        <f t="shared" si="67"/>
        <v>0</v>
      </c>
      <c r="F105" s="125"/>
      <c r="G105" s="125"/>
      <c r="H105" s="125"/>
      <c r="I105" s="125"/>
      <c r="J105" s="125"/>
      <c r="K105" s="125"/>
      <c r="L105" s="125"/>
      <c r="M105" s="127"/>
      <c r="N105" s="125"/>
      <c r="O105" s="127"/>
      <c r="P105" s="125"/>
      <c r="Q105" s="127"/>
      <c r="R105" s="20" t="str">
        <f t="shared" si="64"/>
        <v xml:space="preserve"> </v>
      </c>
      <c r="S105" s="20" t="str">
        <f t="shared" si="64"/>
        <v xml:space="preserve"> </v>
      </c>
      <c r="T105" s="20" t="str">
        <f t="shared" si="65"/>
        <v xml:space="preserve"> </v>
      </c>
      <c r="U105" s="21" t="str">
        <f t="shared" si="66"/>
        <v xml:space="preserve"> </v>
      </c>
      <c r="V105" s="125"/>
      <c r="W105" s="125"/>
    </row>
    <row r="106" spans="1:23" hidden="1" x14ac:dyDescent="0.25">
      <c r="A106" s="19"/>
      <c r="B106" s="125"/>
      <c r="C106" s="125"/>
      <c r="D106" s="125"/>
      <c r="E106" s="126">
        <f t="shared" si="67"/>
        <v>0</v>
      </c>
      <c r="F106" s="125"/>
      <c r="G106" s="125"/>
      <c r="H106" s="125"/>
      <c r="I106" s="125"/>
      <c r="J106" s="125"/>
      <c r="K106" s="125"/>
      <c r="L106" s="125"/>
      <c r="M106" s="127"/>
      <c r="N106" s="125"/>
      <c r="O106" s="127"/>
      <c r="P106" s="125"/>
      <c r="Q106" s="127"/>
      <c r="R106" s="20" t="str">
        <f t="shared" si="64"/>
        <v xml:space="preserve"> </v>
      </c>
      <c r="S106" s="20" t="str">
        <f t="shared" si="64"/>
        <v xml:space="preserve"> </v>
      </c>
      <c r="T106" s="20" t="str">
        <f t="shared" si="65"/>
        <v xml:space="preserve"> </v>
      </c>
      <c r="U106" s="21" t="str">
        <f t="shared" si="66"/>
        <v xml:space="preserve"> </v>
      </c>
      <c r="V106" s="125"/>
      <c r="W106" s="125"/>
    </row>
    <row r="107" spans="1:23" hidden="1" x14ac:dyDescent="0.25">
      <c r="A107" s="19"/>
      <c r="B107" s="125"/>
      <c r="C107" s="125"/>
      <c r="D107" s="125"/>
      <c r="E107" s="126">
        <f t="shared" si="67"/>
        <v>0</v>
      </c>
      <c r="F107" s="125"/>
      <c r="G107" s="125"/>
      <c r="H107" s="125"/>
      <c r="I107" s="125"/>
      <c r="J107" s="125"/>
      <c r="K107" s="125"/>
      <c r="L107" s="125"/>
      <c r="M107" s="127"/>
      <c r="N107" s="125"/>
      <c r="O107" s="127"/>
      <c r="P107" s="125"/>
      <c r="Q107" s="127"/>
      <c r="R107" s="20" t="str">
        <f t="shared" si="64"/>
        <v xml:space="preserve"> </v>
      </c>
      <c r="S107" s="20" t="str">
        <f t="shared" si="64"/>
        <v xml:space="preserve"> </v>
      </c>
      <c r="T107" s="20" t="str">
        <f t="shared" si="65"/>
        <v xml:space="preserve"> </v>
      </c>
      <c r="U107" s="21" t="str">
        <f t="shared" si="66"/>
        <v xml:space="preserve"> </v>
      </c>
      <c r="V107" s="125"/>
      <c r="W107" s="125"/>
    </row>
    <row r="108" spans="1:23" hidden="1" x14ac:dyDescent="0.25">
      <c r="A108" s="19"/>
      <c r="B108" s="125"/>
      <c r="C108" s="125"/>
      <c r="D108" s="125"/>
      <c r="E108" s="126">
        <f t="shared" si="67"/>
        <v>0</v>
      </c>
      <c r="F108" s="125"/>
      <c r="G108" s="125"/>
      <c r="H108" s="125"/>
      <c r="I108" s="125"/>
      <c r="J108" s="125"/>
      <c r="K108" s="125"/>
      <c r="L108" s="125"/>
      <c r="M108" s="127"/>
      <c r="N108" s="125"/>
      <c r="O108" s="127"/>
      <c r="P108" s="125"/>
      <c r="Q108" s="127"/>
      <c r="R108" s="20" t="str">
        <f t="shared" si="64"/>
        <v xml:space="preserve"> </v>
      </c>
      <c r="S108" s="20" t="str">
        <f t="shared" si="64"/>
        <v xml:space="preserve"> </v>
      </c>
      <c r="T108" s="20" t="str">
        <f t="shared" si="65"/>
        <v xml:space="preserve"> </v>
      </c>
      <c r="U108" s="21" t="str">
        <f t="shared" si="66"/>
        <v xml:space="preserve"> </v>
      </c>
      <c r="V108" s="125"/>
      <c r="W108" s="125"/>
    </row>
    <row r="109" spans="1:23" hidden="1" x14ac:dyDescent="0.25">
      <c r="A109" s="19"/>
      <c r="B109" s="125"/>
      <c r="C109" s="125"/>
      <c r="D109" s="125"/>
      <c r="E109" s="126">
        <f t="shared" si="67"/>
        <v>0</v>
      </c>
      <c r="F109" s="125"/>
      <c r="G109" s="125"/>
      <c r="H109" s="125"/>
      <c r="I109" s="125"/>
      <c r="J109" s="125"/>
      <c r="K109" s="125"/>
      <c r="L109" s="125"/>
      <c r="M109" s="127"/>
      <c r="N109" s="125"/>
      <c r="O109" s="127"/>
      <c r="P109" s="125"/>
      <c r="Q109" s="127"/>
      <c r="R109" s="20" t="str">
        <f t="shared" si="64"/>
        <v xml:space="preserve"> </v>
      </c>
      <c r="S109" s="20" t="str">
        <f t="shared" si="64"/>
        <v xml:space="preserve"> </v>
      </c>
      <c r="T109" s="20" t="str">
        <f t="shared" si="65"/>
        <v xml:space="preserve"> </v>
      </c>
      <c r="U109" s="21" t="str">
        <f t="shared" si="66"/>
        <v xml:space="preserve"> </v>
      </c>
      <c r="V109" s="125"/>
      <c r="W109" s="125"/>
    </row>
    <row r="110" spans="1:23" hidden="1" x14ac:dyDescent="0.25">
      <c r="A110" s="19"/>
      <c r="B110" s="125"/>
      <c r="C110" s="125"/>
      <c r="D110" s="125"/>
      <c r="E110" s="126">
        <f t="shared" si="67"/>
        <v>0</v>
      </c>
      <c r="F110" s="125"/>
      <c r="G110" s="125"/>
      <c r="H110" s="127"/>
      <c r="I110" s="125"/>
      <c r="J110" s="127"/>
      <c r="K110" s="125"/>
      <c r="L110" s="127"/>
      <c r="M110" s="127"/>
      <c r="N110" s="127"/>
      <c r="O110" s="127"/>
      <c r="P110" s="127"/>
      <c r="Q110" s="127"/>
      <c r="R110" s="20" t="str">
        <f t="shared" si="64"/>
        <v xml:space="preserve"> </v>
      </c>
      <c r="S110" s="20" t="str">
        <f t="shared" si="64"/>
        <v xml:space="preserve"> </v>
      </c>
      <c r="T110" s="20" t="str">
        <f t="shared" si="65"/>
        <v xml:space="preserve"> </v>
      </c>
      <c r="U110" s="21" t="str">
        <f t="shared" si="66"/>
        <v xml:space="preserve"> </v>
      </c>
      <c r="V110" s="125"/>
      <c r="W110" s="125"/>
    </row>
    <row r="111" spans="1:23" hidden="1" x14ac:dyDescent="0.25">
      <c r="A111" s="19"/>
      <c r="B111" s="125"/>
      <c r="C111" s="125"/>
      <c r="D111" s="125"/>
      <c r="E111" s="126">
        <f t="shared" si="67"/>
        <v>0</v>
      </c>
      <c r="F111" s="125"/>
      <c r="G111" s="125"/>
      <c r="H111" s="127"/>
      <c r="I111" s="125"/>
      <c r="J111" s="127"/>
      <c r="K111" s="125"/>
      <c r="L111" s="127"/>
      <c r="M111" s="127"/>
      <c r="N111" s="127"/>
      <c r="O111" s="127"/>
      <c r="P111" s="127"/>
      <c r="Q111" s="127"/>
      <c r="R111" s="20" t="str">
        <f t="shared" si="64"/>
        <v xml:space="preserve"> </v>
      </c>
      <c r="S111" s="20" t="str">
        <f t="shared" si="64"/>
        <v xml:space="preserve"> </v>
      </c>
      <c r="T111" s="20" t="str">
        <f t="shared" si="65"/>
        <v xml:space="preserve"> </v>
      </c>
      <c r="U111" s="21" t="str">
        <f t="shared" si="66"/>
        <v xml:space="preserve"> </v>
      </c>
      <c r="V111" s="125"/>
      <c r="W111" s="125"/>
    </row>
    <row r="112" spans="1:23" hidden="1" x14ac:dyDescent="0.25">
      <c r="A112" s="19"/>
      <c r="B112" s="125"/>
      <c r="C112" s="125"/>
      <c r="D112" s="125"/>
      <c r="E112" s="126">
        <f t="shared" si="67"/>
        <v>0</v>
      </c>
      <c r="F112" s="125"/>
      <c r="G112" s="125"/>
      <c r="H112" s="127"/>
      <c r="I112" s="125"/>
      <c r="J112" s="127"/>
      <c r="K112" s="125"/>
      <c r="L112" s="127"/>
      <c r="M112" s="127"/>
      <c r="N112" s="127"/>
      <c r="O112" s="127"/>
      <c r="P112" s="127"/>
      <c r="Q112" s="127"/>
      <c r="R112" s="20" t="str">
        <f t="shared" si="64"/>
        <v xml:space="preserve"> </v>
      </c>
      <c r="S112" s="20" t="str">
        <f t="shared" si="64"/>
        <v xml:space="preserve"> </v>
      </c>
      <c r="T112" s="20" t="str">
        <f t="shared" si="65"/>
        <v xml:space="preserve"> </v>
      </c>
      <c r="U112" s="21" t="str">
        <f t="shared" si="66"/>
        <v xml:space="preserve"> </v>
      </c>
      <c r="V112" s="125"/>
      <c r="W112" s="125"/>
    </row>
    <row r="113" spans="1:23" hidden="1" x14ac:dyDescent="0.25">
      <c r="A113" s="22"/>
      <c r="B113" s="128"/>
      <c r="C113" s="129"/>
      <c r="D113" s="129"/>
      <c r="E113" s="129"/>
      <c r="F113" s="128"/>
      <c r="G113" s="129"/>
      <c r="H113" s="128"/>
      <c r="I113" s="129"/>
      <c r="J113" s="128"/>
      <c r="K113" s="129"/>
      <c r="L113" s="128"/>
      <c r="M113" s="128"/>
      <c r="N113" s="128"/>
      <c r="O113" s="128"/>
      <c r="P113" s="128"/>
      <c r="Q113" s="128"/>
      <c r="R113" s="23" t="str">
        <f t="shared" ref="R113:S115" si="68">IF(L113=0," ",(N113-L113)/L113)</f>
        <v xml:space="preserve"> </v>
      </c>
      <c r="S113" s="24" t="str">
        <f t="shared" si="68"/>
        <v xml:space="preserve"> </v>
      </c>
      <c r="T113" s="23" t="str">
        <f t="shared" si="65"/>
        <v xml:space="preserve"> </v>
      </c>
      <c r="U113" s="24" t="str">
        <f t="shared" si="66"/>
        <v xml:space="preserve"> </v>
      </c>
      <c r="V113" s="128"/>
      <c r="W113" s="129"/>
    </row>
    <row r="114" spans="1:23" hidden="1" x14ac:dyDescent="0.25">
      <c r="A114" s="22" t="s">
        <v>88</v>
      </c>
      <c r="B114" s="128">
        <f t="shared" ref="B114:Q114" si="69">B97+B87</f>
        <v>6172000</v>
      </c>
      <c r="C114" s="128">
        <f t="shared" si="69"/>
        <v>0</v>
      </c>
      <c r="D114" s="128">
        <f t="shared" si="69"/>
        <v>0</v>
      </c>
      <c r="E114" s="128">
        <f t="shared" si="69"/>
        <v>6172000</v>
      </c>
      <c r="F114" s="128">
        <f t="shared" si="69"/>
        <v>0</v>
      </c>
      <c r="G114" s="128">
        <f t="shared" si="69"/>
        <v>0</v>
      </c>
      <c r="H114" s="128">
        <f t="shared" si="69"/>
        <v>1820000</v>
      </c>
      <c r="I114" s="128">
        <f t="shared" si="69"/>
        <v>0</v>
      </c>
      <c r="J114" s="128">
        <f t="shared" si="69"/>
        <v>4300000</v>
      </c>
      <c r="K114" s="128">
        <f t="shared" si="69"/>
        <v>0</v>
      </c>
      <c r="L114" s="128">
        <f t="shared" si="69"/>
        <v>0</v>
      </c>
      <c r="M114" s="128">
        <f t="shared" si="69"/>
        <v>0</v>
      </c>
      <c r="N114" s="128">
        <f t="shared" si="69"/>
        <v>0</v>
      </c>
      <c r="O114" s="128">
        <f t="shared" si="69"/>
        <v>0</v>
      </c>
      <c r="P114" s="128">
        <f t="shared" si="69"/>
        <v>6120000</v>
      </c>
      <c r="Q114" s="128">
        <f t="shared" si="69"/>
        <v>0</v>
      </c>
      <c r="R114" s="17" t="str">
        <f t="shared" si="68"/>
        <v xml:space="preserve"> </v>
      </c>
      <c r="S114" s="18" t="str">
        <f t="shared" si="68"/>
        <v xml:space="preserve"> </v>
      </c>
      <c r="T114" s="17">
        <f t="shared" si="65"/>
        <v>0.99157485418016855</v>
      </c>
      <c r="U114" s="18">
        <f t="shared" si="66"/>
        <v>0</v>
      </c>
      <c r="V114" s="128">
        <f>V97+V87</f>
        <v>0</v>
      </c>
      <c r="W114" s="131">
        <f>W97+W87</f>
        <v>0</v>
      </c>
    </row>
    <row r="115" spans="1:23" hidden="1" x14ac:dyDescent="0.25">
      <c r="A115" s="25" t="s">
        <v>140</v>
      </c>
      <c r="B115" s="130">
        <f>B87</f>
        <v>6172000</v>
      </c>
      <c r="C115" s="130">
        <f t="shared" ref="C115:Q115" si="70">C87</f>
        <v>0</v>
      </c>
      <c r="D115" s="130">
        <f t="shared" si="70"/>
        <v>0</v>
      </c>
      <c r="E115" s="130">
        <f t="shared" si="70"/>
        <v>6172000</v>
      </c>
      <c r="F115" s="130">
        <f t="shared" si="70"/>
        <v>0</v>
      </c>
      <c r="G115" s="130">
        <f t="shared" si="70"/>
        <v>0</v>
      </c>
      <c r="H115" s="130">
        <f t="shared" si="70"/>
        <v>1820000</v>
      </c>
      <c r="I115" s="130">
        <f t="shared" si="70"/>
        <v>0</v>
      </c>
      <c r="J115" s="130">
        <f t="shared" si="70"/>
        <v>4300000</v>
      </c>
      <c r="K115" s="130">
        <f t="shared" si="70"/>
        <v>0</v>
      </c>
      <c r="L115" s="130">
        <f t="shared" si="70"/>
        <v>0</v>
      </c>
      <c r="M115" s="130">
        <f t="shared" si="70"/>
        <v>0</v>
      </c>
      <c r="N115" s="130">
        <f t="shared" si="70"/>
        <v>0</v>
      </c>
      <c r="O115" s="130">
        <f t="shared" si="70"/>
        <v>0</v>
      </c>
      <c r="P115" s="130">
        <f t="shared" si="70"/>
        <v>6120000</v>
      </c>
      <c r="Q115" s="130">
        <f t="shared" si="70"/>
        <v>0</v>
      </c>
      <c r="R115" s="17" t="str">
        <f t="shared" si="68"/>
        <v xml:space="preserve"> </v>
      </c>
      <c r="S115" s="18" t="str">
        <f t="shared" si="68"/>
        <v xml:space="preserve"> </v>
      </c>
      <c r="T115" s="17">
        <f t="shared" si="65"/>
        <v>0.99157485418016855</v>
      </c>
      <c r="U115" s="18">
        <f t="shared" si="66"/>
        <v>0</v>
      </c>
      <c r="V115" s="130">
        <f>V87</f>
        <v>0</v>
      </c>
      <c r="W115" s="131">
        <f>W87</f>
        <v>0</v>
      </c>
    </row>
    <row r="116" spans="1:23" x14ac:dyDescent="0.25">
      <c r="A116" s="26"/>
      <c r="B116" s="27"/>
      <c r="C116" s="27"/>
      <c r="D116" s="27"/>
      <c r="E116" s="27"/>
      <c r="F116" s="27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/>
      <c r="R116" s="28"/>
      <c r="S116" s="28"/>
      <c r="T116" s="28"/>
      <c r="U116" s="28"/>
      <c r="V116" s="27"/>
      <c r="W116" s="27"/>
    </row>
    <row r="117" spans="1:23" x14ac:dyDescent="0.25">
      <c r="A117" s="29" t="s">
        <v>141</v>
      </c>
    </row>
    <row r="118" spans="1:23" x14ac:dyDescent="0.25">
      <c r="A118" s="29" t="s">
        <v>142</v>
      </c>
    </row>
    <row r="119" spans="1:23" ht="13" x14ac:dyDescent="0.3">
      <c r="A119" s="29" t="s">
        <v>143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ht="13" x14ac:dyDescent="0.3">
      <c r="A120" s="29" t="s">
        <v>144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ht="13" x14ac:dyDescent="0.3">
      <c r="A121" s="29" t="s">
        <v>145</v>
      </c>
      <c r="B121" s="30"/>
      <c r="C121" s="30"/>
      <c r="D121" s="30"/>
      <c r="E121" s="30"/>
      <c r="F121" s="30"/>
      <c r="H121" s="30"/>
      <c r="I121" s="30"/>
      <c r="J121" s="30"/>
      <c r="K121" s="30"/>
      <c r="V121" s="30"/>
    </row>
    <row r="122" spans="1:23" x14ac:dyDescent="0.25">
      <c r="A122" s="29" t="s">
        <v>146</v>
      </c>
    </row>
    <row r="125" spans="1:23" ht="13" x14ac:dyDescent="0.3">
      <c r="A125" s="30"/>
      <c r="G125" s="30"/>
      <c r="W125" s="30"/>
    </row>
    <row r="126" spans="1:23" ht="13" x14ac:dyDescent="0.3">
      <c r="A126" s="30"/>
      <c r="G126" s="30"/>
      <c r="W126" s="30"/>
    </row>
    <row r="127" spans="1:23" ht="13" x14ac:dyDescent="0.3">
      <c r="A127" s="30"/>
      <c r="G127" s="30"/>
      <c r="W127" s="30"/>
    </row>
  </sheetData>
  <sheetProtection algorithmName="SHA-512" hashValue="fwQ/g0kNTZUTCHbccvwmqe5JOYu3JH4XNuYDAPCYo9w7F6ZZB0mQjNuEcK7TzPO5i4qJJSRlfgSWIMLh7ul4Aw==" saltValue="mAxM5HB8Dj4kjaqycFgEHQ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6:Q76"/>
    <mergeCell ref="R76:S76"/>
    <mergeCell ref="T76:U76"/>
    <mergeCell ref="V76:W76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5" max="16383" man="1"/>
    <brk id="97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W127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37" t="s">
        <v>0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7"/>
      <c r="U1" s="137"/>
      <c r="V1" s="31"/>
      <c r="W1" s="31"/>
    </row>
    <row r="2" spans="1:23" ht="18" x14ac:dyDescent="0.4">
      <c r="A2" s="138" t="s">
        <v>1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32"/>
      <c r="W2" s="32"/>
    </row>
    <row r="3" spans="1:23" ht="18" customHeight="1" x14ac:dyDescent="0.4">
      <c r="A3" s="138" t="s">
        <v>2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32"/>
      <c r="W3" s="32"/>
    </row>
    <row r="4" spans="1:23" ht="18" customHeight="1" x14ac:dyDescent="0.4">
      <c r="A4" s="138" t="s">
        <v>3</v>
      </c>
      <c r="B4" s="138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32"/>
      <c r="W4" s="32"/>
    </row>
    <row r="5" spans="1:23" ht="15" customHeight="1" x14ac:dyDescent="0.3">
      <c r="A5" s="139" t="s">
        <v>125</v>
      </c>
      <c r="B5" s="139"/>
      <c r="C5" s="139"/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39"/>
      <c r="U5" s="139"/>
      <c r="V5" s="33"/>
      <c r="W5" s="33"/>
    </row>
    <row r="6" spans="1:23" ht="12.75" customHeight="1" x14ac:dyDescent="0.3">
      <c r="A6" s="34" t="s">
        <v>92</v>
      </c>
      <c r="B6" s="34" t="s">
        <v>92</v>
      </c>
      <c r="C6" s="34" t="s">
        <v>1</v>
      </c>
      <c r="D6" s="34" t="s">
        <v>1</v>
      </c>
      <c r="E6" s="35" t="s">
        <v>1</v>
      </c>
      <c r="F6" s="135" t="s">
        <v>5</v>
      </c>
      <c r="G6" s="136"/>
      <c r="H6" s="135" t="s">
        <v>6</v>
      </c>
      <c r="I6" s="136"/>
      <c r="J6" s="135" t="s">
        <v>7</v>
      </c>
      <c r="K6" s="136"/>
      <c r="L6" s="135" t="s">
        <v>8</v>
      </c>
      <c r="M6" s="136"/>
      <c r="N6" s="135" t="s">
        <v>9</v>
      </c>
      <c r="O6" s="136"/>
      <c r="P6" s="135" t="s">
        <v>10</v>
      </c>
      <c r="Q6" s="136"/>
      <c r="R6" s="135" t="s">
        <v>11</v>
      </c>
      <c r="S6" s="136"/>
      <c r="T6" s="135" t="s">
        <v>12</v>
      </c>
      <c r="U6" s="136"/>
      <c r="V6" s="135" t="s">
        <v>13</v>
      </c>
      <c r="W6" s="136"/>
    </row>
    <row r="7" spans="1:23" ht="65" x14ac:dyDescent="0.3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3" customHeight="1" x14ac:dyDescent="0.3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3" customHeight="1" x14ac:dyDescent="0.3">
      <c r="A9" s="47" t="s">
        <v>35</v>
      </c>
      <c r="B9" s="93"/>
      <c r="C9" s="93"/>
      <c r="D9" s="93"/>
      <c r="E9" s="93">
        <f>$B9       +$C9       +$D9</f>
        <v>0</v>
      </c>
      <c r="F9" s="94">
        <v>0</v>
      </c>
      <c r="G9" s="95">
        <v>0</v>
      </c>
      <c r="H9" s="94"/>
      <c r="I9" s="95"/>
      <c r="J9" s="94"/>
      <c r="K9" s="95"/>
      <c r="L9" s="94"/>
      <c r="M9" s="95"/>
      <c r="N9" s="94"/>
      <c r="O9" s="95"/>
      <c r="P9" s="94">
        <f>$H9       +$J9       +$L9       +$N9</f>
        <v>0</v>
      </c>
      <c r="Q9" s="95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4" t="s">
        <v>36</v>
      </c>
      <c r="W9" s="95" t="s">
        <v>36</v>
      </c>
    </row>
    <row r="10" spans="1:23" ht="13" customHeight="1" x14ac:dyDescent="0.3">
      <c r="A10" s="47" t="s">
        <v>37</v>
      </c>
      <c r="B10" s="93">
        <v>1800000</v>
      </c>
      <c r="C10" s="93"/>
      <c r="D10" s="93"/>
      <c r="E10" s="93">
        <f t="shared" ref="E10:E16" si="0">$B10      +$C10      +$D10</f>
        <v>1800000</v>
      </c>
      <c r="F10" s="94">
        <v>1800000</v>
      </c>
      <c r="G10" s="95">
        <v>1800000</v>
      </c>
      <c r="H10" s="94">
        <v>744000</v>
      </c>
      <c r="I10" s="95"/>
      <c r="J10" s="94">
        <v>131000</v>
      </c>
      <c r="K10" s="95"/>
      <c r="L10" s="94"/>
      <c r="M10" s="95"/>
      <c r="N10" s="94"/>
      <c r="O10" s="95"/>
      <c r="P10" s="94">
        <f t="shared" ref="P10:P16" si="1">$H10      +$J10      +$L10      +$N10</f>
        <v>875000</v>
      </c>
      <c r="Q10" s="95">
        <f t="shared" ref="Q10:Q16" si="2">$I10      +$K10      +$M10      +$O10</f>
        <v>0</v>
      </c>
      <c r="R10" s="48">
        <f t="shared" ref="R10:R16" si="3">IF(($H10      =0),0,((($J10      -$H10      )/$H10      )*100))</f>
        <v>-82.392473118279568</v>
      </c>
      <c r="S10" s="49">
        <f t="shared" ref="S10:S16" si="4">IF(($I10      =0),0,((($K10      -$I10      )/$I10      )*100))</f>
        <v>0</v>
      </c>
      <c r="T10" s="48">
        <f t="shared" ref="T10:T15" si="5">IF(($E10      =0),0,(($P10      /$E10      )*100))</f>
        <v>48.611111111111107</v>
      </c>
      <c r="U10" s="50">
        <f t="shared" ref="U10:U15" si="6">IF(($E10      =0),0,(($Q10      /$E10      )*100))</f>
        <v>0</v>
      </c>
      <c r="V10" s="94" t="s">
        <v>36</v>
      </c>
      <c r="W10" s="95" t="s">
        <v>36</v>
      </c>
    </row>
    <row r="11" spans="1:23" ht="13" customHeight="1" x14ac:dyDescent="0.3">
      <c r="A11" s="47" t="s">
        <v>38</v>
      </c>
      <c r="B11" s="93"/>
      <c r="C11" s="93"/>
      <c r="D11" s="93"/>
      <c r="E11" s="93">
        <f t="shared" si="0"/>
        <v>0</v>
      </c>
      <c r="F11" s="94">
        <v>0</v>
      </c>
      <c r="G11" s="95">
        <v>0</v>
      </c>
      <c r="H11" s="94"/>
      <c r="I11" s="95"/>
      <c r="J11" s="94"/>
      <c r="K11" s="95"/>
      <c r="L11" s="94"/>
      <c r="M11" s="95"/>
      <c r="N11" s="94"/>
      <c r="O11" s="95"/>
      <c r="P11" s="94">
        <f t="shared" si="1"/>
        <v>0</v>
      </c>
      <c r="Q11" s="95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4" t="s">
        <v>36</v>
      </c>
      <c r="W11" s="95" t="s">
        <v>36</v>
      </c>
    </row>
    <row r="12" spans="1:23" ht="13" customHeight="1" x14ac:dyDescent="0.3">
      <c r="A12" s="47" t="s">
        <v>39</v>
      </c>
      <c r="B12" s="93"/>
      <c r="C12" s="93"/>
      <c r="D12" s="93"/>
      <c r="E12" s="93">
        <f t="shared" si="0"/>
        <v>0</v>
      </c>
      <c r="F12" s="94" t="s">
        <v>36</v>
      </c>
      <c r="G12" s="95" t="s">
        <v>36</v>
      </c>
      <c r="H12" s="94"/>
      <c r="I12" s="95"/>
      <c r="J12" s="94"/>
      <c r="K12" s="95"/>
      <c r="L12" s="94"/>
      <c r="M12" s="95"/>
      <c r="N12" s="94"/>
      <c r="O12" s="95"/>
      <c r="P12" s="94">
        <f t="shared" si="1"/>
        <v>0</v>
      </c>
      <c r="Q12" s="95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4" t="s">
        <v>36</v>
      </c>
      <c r="W12" s="95" t="s">
        <v>36</v>
      </c>
    </row>
    <row r="13" spans="1:23" ht="13" customHeight="1" x14ac:dyDescent="0.3">
      <c r="A13" s="47" t="s">
        <v>40</v>
      </c>
      <c r="B13" s="93"/>
      <c r="C13" s="93"/>
      <c r="D13" s="93"/>
      <c r="E13" s="93">
        <f t="shared" si="0"/>
        <v>0</v>
      </c>
      <c r="F13" s="94">
        <v>0</v>
      </c>
      <c r="G13" s="95">
        <v>0</v>
      </c>
      <c r="H13" s="94"/>
      <c r="I13" s="95"/>
      <c r="J13" s="94"/>
      <c r="K13" s="95"/>
      <c r="L13" s="94"/>
      <c r="M13" s="95"/>
      <c r="N13" s="94"/>
      <c r="O13" s="95"/>
      <c r="P13" s="94">
        <f t="shared" si="1"/>
        <v>0</v>
      </c>
      <c r="Q13" s="95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4" t="s">
        <v>36</v>
      </c>
      <c r="W13" s="95" t="s">
        <v>36</v>
      </c>
    </row>
    <row r="14" spans="1:23" ht="13" customHeight="1" x14ac:dyDescent="0.3">
      <c r="A14" s="47" t="s">
        <v>41</v>
      </c>
      <c r="B14" s="93"/>
      <c r="C14" s="93"/>
      <c r="D14" s="93"/>
      <c r="E14" s="93">
        <f t="shared" si="0"/>
        <v>0</v>
      </c>
      <c r="F14" s="94">
        <v>0</v>
      </c>
      <c r="G14" s="95">
        <v>0</v>
      </c>
      <c r="H14" s="94"/>
      <c r="I14" s="95"/>
      <c r="J14" s="94"/>
      <c r="K14" s="95"/>
      <c r="L14" s="94"/>
      <c r="M14" s="95"/>
      <c r="N14" s="94"/>
      <c r="O14" s="95"/>
      <c r="P14" s="94">
        <f t="shared" si="1"/>
        <v>0</v>
      </c>
      <c r="Q14" s="95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4" t="s">
        <v>36</v>
      </c>
      <c r="W14" s="95" t="s">
        <v>36</v>
      </c>
    </row>
    <row r="15" spans="1:23" ht="13" customHeight="1" x14ac:dyDescent="0.3">
      <c r="A15" s="47" t="s">
        <v>42</v>
      </c>
      <c r="B15" s="93"/>
      <c r="C15" s="93"/>
      <c r="D15" s="93"/>
      <c r="E15" s="93">
        <f t="shared" si="0"/>
        <v>0</v>
      </c>
      <c r="F15" s="94" t="s">
        <v>36</v>
      </c>
      <c r="G15" s="95" t="s">
        <v>36</v>
      </c>
      <c r="H15" s="94"/>
      <c r="I15" s="95"/>
      <c r="J15" s="94"/>
      <c r="K15" s="95"/>
      <c r="L15" s="94"/>
      <c r="M15" s="95"/>
      <c r="N15" s="94"/>
      <c r="O15" s="95"/>
      <c r="P15" s="94">
        <f t="shared" si="1"/>
        <v>0</v>
      </c>
      <c r="Q15" s="95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4" t="s">
        <v>36</v>
      </c>
      <c r="W15" s="95" t="s">
        <v>36</v>
      </c>
    </row>
    <row r="16" spans="1:23" ht="13" customHeight="1" x14ac:dyDescent="0.3">
      <c r="A16" s="51" t="s">
        <v>43</v>
      </c>
      <c r="B16" s="96">
        <f>SUM(B9:B15)</f>
        <v>1800000</v>
      </c>
      <c r="C16" s="96">
        <f>SUM(C9:C15)</f>
        <v>0</v>
      </c>
      <c r="D16" s="96"/>
      <c r="E16" s="96">
        <f t="shared" si="0"/>
        <v>1800000</v>
      </c>
      <c r="F16" s="97">
        <f t="shared" ref="F16:O16" si="7">SUM(F9:F15)</f>
        <v>1800000</v>
      </c>
      <c r="G16" s="98">
        <f t="shared" si="7"/>
        <v>1800000</v>
      </c>
      <c r="H16" s="97">
        <f t="shared" si="7"/>
        <v>744000</v>
      </c>
      <c r="I16" s="98">
        <f t="shared" si="7"/>
        <v>0</v>
      </c>
      <c r="J16" s="97">
        <f t="shared" si="7"/>
        <v>131000</v>
      </c>
      <c r="K16" s="98">
        <f t="shared" si="7"/>
        <v>0</v>
      </c>
      <c r="L16" s="97">
        <f t="shared" si="7"/>
        <v>0</v>
      </c>
      <c r="M16" s="98">
        <f t="shared" si="7"/>
        <v>0</v>
      </c>
      <c r="N16" s="97">
        <f t="shared" si="7"/>
        <v>0</v>
      </c>
      <c r="O16" s="98">
        <f t="shared" si="7"/>
        <v>0</v>
      </c>
      <c r="P16" s="97">
        <f t="shared" si="1"/>
        <v>875000</v>
      </c>
      <c r="Q16" s="98">
        <f t="shared" si="2"/>
        <v>0</v>
      </c>
      <c r="R16" s="52">
        <f t="shared" si="3"/>
        <v>-82.392473118279568</v>
      </c>
      <c r="S16" s="53">
        <f t="shared" si="4"/>
        <v>0</v>
      </c>
      <c r="T16" s="52">
        <f>IF((SUM($E9:$E13))=0,0,(P16/(SUM($E9:$E13))*100))</f>
        <v>48.611111111111107</v>
      </c>
      <c r="U16" s="54">
        <f>IF((SUM($E9:$E13))=0,0,(Q16/(SUM($E9:$E13))*100))</f>
        <v>0</v>
      </c>
      <c r="V16" s="97" t="s">
        <v>36</v>
      </c>
      <c r="W16" s="98" t="s">
        <v>36</v>
      </c>
    </row>
    <row r="17" spans="1:23" ht="13" customHeight="1" x14ac:dyDescent="0.3">
      <c r="A17" s="40" t="s">
        <v>44</v>
      </c>
      <c r="B17" s="99" t="s">
        <v>1</v>
      </c>
      <c r="C17" s="99"/>
      <c r="D17" s="99"/>
      <c r="E17" s="99"/>
      <c r="F17" s="100"/>
      <c r="G17" s="101"/>
      <c r="H17" s="100"/>
      <c r="I17" s="101"/>
      <c r="J17" s="100"/>
      <c r="K17" s="101"/>
      <c r="L17" s="100"/>
      <c r="M17" s="101"/>
      <c r="N17" s="100"/>
      <c r="O17" s="101"/>
      <c r="P17" s="100"/>
      <c r="Q17" s="101"/>
      <c r="R17" s="44"/>
      <c r="S17" s="45"/>
      <c r="T17" s="44"/>
      <c r="U17" s="46"/>
      <c r="V17" s="100"/>
      <c r="W17" s="101"/>
    </row>
    <row r="18" spans="1:23" ht="13" customHeight="1" x14ac:dyDescent="0.3">
      <c r="A18" s="47" t="s">
        <v>45</v>
      </c>
      <c r="B18" s="93"/>
      <c r="C18" s="93"/>
      <c r="D18" s="93"/>
      <c r="E18" s="93">
        <f t="shared" ref="E18:E25" si="8">$B18      +$C18      +$D18</f>
        <v>0</v>
      </c>
      <c r="F18" s="94">
        <v>0</v>
      </c>
      <c r="G18" s="95">
        <v>0</v>
      </c>
      <c r="H18" s="94"/>
      <c r="I18" s="95"/>
      <c r="J18" s="94"/>
      <c r="K18" s="95"/>
      <c r="L18" s="94"/>
      <c r="M18" s="95"/>
      <c r="N18" s="94"/>
      <c r="O18" s="95"/>
      <c r="P18" s="94">
        <f t="shared" ref="P18:P25" si="9">$H18      +$J18      +$L18      +$N18</f>
        <v>0</v>
      </c>
      <c r="Q18" s="95">
        <f t="shared" ref="Q18:Q25" si="10">$I18      +$K18      +$M18      +$O18</f>
        <v>0</v>
      </c>
      <c r="R18" s="48">
        <f t="shared" ref="R18:R25" si="11">IF(($H18      =0),0,((($J18      -$H18      )/$H18      )*100))</f>
        <v>0</v>
      </c>
      <c r="S18" s="49">
        <f t="shared" ref="S18:S25" si="12">IF(($I18      =0),0,((($K18      -$I18      )/$I18      )*100))</f>
        <v>0</v>
      </c>
      <c r="T18" s="48">
        <f t="shared" ref="T18:T24" si="13">IF(($E18      =0),0,(($P18      /$E18      )*100))</f>
        <v>0</v>
      </c>
      <c r="U18" s="50">
        <f t="shared" ref="U18:U24" si="14">IF(($E18      =0),0,(($Q18      /$E18      )*100))</f>
        <v>0</v>
      </c>
      <c r="V18" s="94" t="s">
        <v>36</v>
      </c>
      <c r="W18" s="95" t="s">
        <v>36</v>
      </c>
    </row>
    <row r="19" spans="1:23" ht="13" customHeight="1" x14ac:dyDescent="0.3">
      <c r="A19" s="47" t="s">
        <v>46</v>
      </c>
      <c r="B19" s="93"/>
      <c r="C19" s="93"/>
      <c r="D19" s="93"/>
      <c r="E19" s="93">
        <f t="shared" si="8"/>
        <v>0</v>
      </c>
      <c r="F19" s="94" t="s">
        <v>36</v>
      </c>
      <c r="G19" s="95" t="s">
        <v>36</v>
      </c>
      <c r="H19" s="94"/>
      <c r="I19" s="95"/>
      <c r="J19" s="94"/>
      <c r="K19" s="95"/>
      <c r="L19" s="94"/>
      <c r="M19" s="95"/>
      <c r="N19" s="94"/>
      <c r="O19" s="95"/>
      <c r="P19" s="94">
        <f t="shared" si="9"/>
        <v>0</v>
      </c>
      <c r="Q19" s="95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4" t="s">
        <v>36</v>
      </c>
      <c r="W19" s="95" t="s">
        <v>36</v>
      </c>
    </row>
    <row r="20" spans="1:23" ht="13" customHeight="1" x14ac:dyDescent="0.3">
      <c r="A20" s="47" t="s">
        <v>47</v>
      </c>
      <c r="B20" s="93"/>
      <c r="C20" s="93"/>
      <c r="D20" s="93"/>
      <c r="E20" s="93">
        <f t="shared" si="8"/>
        <v>0</v>
      </c>
      <c r="F20" s="94">
        <v>0</v>
      </c>
      <c r="G20" s="95">
        <v>0</v>
      </c>
      <c r="H20" s="94"/>
      <c r="I20" s="95"/>
      <c r="J20" s="94"/>
      <c r="K20" s="95"/>
      <c r="L20" s="94"/>
      <c r="M20" s="95"/>
      <c r="N20" s="94"/>
      <c r="O20" s="95"/>
      <c r="P20" s="94">
        <f t="shared" si="9"/>
        <v>0</v>
      </c>
      <c r="Q20" s="95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4" t="s">
        <v>36</v>
      </c>
      <c r="W20" s="95" t="s">
        <v>36</v>
      </c>
    </row>
    <row r="21" spans="1:23" ht="13" customHeight="1" x14ac:dyDescent="0.3">
      <c r="A21" s="47" t="s">
        <v>48</v>
      </c>
      <c r="B21" s="93"/>
      <c r="C21" s="93"/>
      <c r="D21" s="93"/>
      <c r="E21" s="93">
        <f t="shared" si="8"/>
        <v>0</v>
      </c>
      <c r="F21" s="94">
        <v>0</v>
      </c>
      <c r="G21" s="95">
        <v>0</v>
      </c>
      <c r="H21" s="94"/>
      <c r="I21" s="95"/>
      <c r="J21" s="94"/>
      <c r="K21" s="95"/>
      <c r="L21" s="94"/>
      <c r="M21" s="95"/>
      <c r="N21" s="94"/>
      <c r="O21" s="95"/>
      <c r="P21" s="94">
        <f t="shared" si="9"/>
        <v>0</v>
      </c>
      <c r="Q21" s="95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4" t="s">
        <v>36</v>
      </c>
      <c r="W21" s="95" t="s">
        <v>36</v>
      </c>
    </row>
    <row r="22" spans="1:23" ht="13" customHeight="1" x14ac:dyDescent="0.3">
      <c r="A22" s="47" t="s">
        <v>49</v>
      </c>
      <c r="B22" s="93"/>
      <c r="C22" s="93"/>
      <c r="D22" s="93"/>
      <c r="E22" s="93">
        <f t="shared" si="8"/>
        <v>0</v>
      </c>
      <c r="F22" s="94">
        <v>0</v>
      </c>
      <c r="G22" s="95">
        <v>0</v>
      </c>
      <c r="H22" s="94"/>
      <c r="I22" s="95"/>
      <c r="J22" s="94"/>
      <c r="K22" s="95"/>
      <c r="L22" s="94"/>
      <c r="M22" s="95"/>
      <c r="N22" s="94"/>
      <c r="O22" s="95"/>
      <c r="P22" s="94">
        <f t="shared" si="9"/>
        <v>0</v>
      </c>
      <c r="Q22" s="95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4" t="s">
        <v>36</v>
      </c>
      <c r="W22" s="95" t="s">
        <v>36</v>
      </c>
    </row>
    <row r="23" spans="1:23" ht="13" customHeight="1" x14ac:dyDescent="0.3">
      <c r="A23" s="47" t="s">
        <v>50</v>
      </c>
      <c r="B23" s="93"/>
      <c r="C23" s="93"/>
      <c r="D23" s="93"/>
      <c r="E23" s="93">
        <f t="shared" si="8"/>
        <v>0</v>
      </c>
      <c r="F23" s="94" t="s">
        <v>36</v>
      </c>
      <c r="G23" s="95" t="s">
        <v>36</v>
      </c>
      <c r="H23" s="94"/>
      <c r="I23" s="95"/>
      <c r="J23" s="94"/>
      <c r="K23" s="95"/>
      <c r="L23" s="94"/>
      <c r="M23" s="95"/>
      <c r="N23" s="94"/>
      <c r="O23" s="95"/>
      <c r="P23" s="94">
        <f t="shared" si="9"/>
        <v>0</v>
      </c>
      <c r="Q23" s="95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4" t="s">
        <v>36</v>
      </c>
      <c r="W23" s="95" t="s">
        <v>36</v>
      </c>
    </row>
    <row r="24" spans="1:23" ht="13" customHeight="1" x14ac:dyDescent="0.3">
      <c r="A24" s="47" t="s">
        <v>51</v>
      </c>
      <c r="B24" s="93"/>
      <c r="C24" s="93"/>
      <c r="D24" s="93"/>
      <c r="E24" s="93">
        <f t="shared" si="8"/>
        <v>0</v>
      </c>
      <c r="F24" s="94" t="s">
        <v>36</v>
      </c>
      <c r="G24" s="95" t="s">
        <v>36</v>
      </c>
      <c r="H24" s="94"/>
      <c r="I24" s="95"/>
      <c r="J24" s="94"/>
      <c r="K24" s="95"/>
      <c r="L24" s="94"/>
      <c r="M24" s="95"/>
      <c r="N24" s="94"/>
      <c r="O24" s="95"/>
      <c r="P24" s="94">
        <f t="shared" si="9"/>
        <v>0</v>
      </c>
      <c r="Q24" s="95">
        <f t="shared" si="10"/>
        <v>0</v>
      </c>
      <c r="R24" s="48">
        <f t="shared" si="11"/>
        <v>0</v>
      </c>
      <c r="S24" s="49">
        <f t="shared" si="12"/>
        <v>0</v>
      </c>
      <c r="T24" s="48">
        <f t="shared" si="13"/>
        <v>0</v>
      </c>
      <c r="U24" s="50">
        <f t="shared" si="14"/>
        <v>0</v>
      </c>
      <c r="V24" s="94" t="s">
        <v>36</v>
      </c>
      <c r="W24" s="95" t="s">
        <v>36</v>
      </c>
    </row>
    <row r="25" spans="1:23" ht="13" customHeight="1" x14ac:dyDescent="0.3">
      <c r="A25" s="51" t="s">
        <v>43</v>
      </c>
      <c r="B25" s="96">
        <f>SUM(B18:B24)</f>
        <v>0</v>
      </c>
      <c r="C25" s="96">
        <f>SUM(C18:C24)</f>
        <v>0</v>
      </c>
      <c r="D25" s="96"/>
      <c r="E25" s="96">
        <f t="shared" si="8"/>
        <v>0</v>
      </c>
      <c r="F25" s="97">
        <f t="shared" ref="F25:O25" si="15">SUM(F18:F24)</f>
        <v>0</v>
      </c>
      <c r="G25" s="98">
        <f t="shared" si="15"/>
        <v>0</v>
      </c>
      <c r="H25" s="97">
        <f t="shared" si="15"/>
        <v>0</v>
      </c>
      <c r="I25" s="98">
        <f t="shared" si="15"/>
        <v>0</v>
      </c>
      <c r="J25" s="97">
        <f t="shared" si="15"/>
        <v>0</v>
      </c>
      <c r="K25" s="98">
        <f t="shared" si="15"/>
        <v>0</v>
      </c>
      <c r="L25" s="97">
        <f t="shared" si="15"/>
        <v>0</v>
      </c>
      <c r="M25" s="98">
        <f t="shared" si="15"/>
        <v>0</v>
      </c>
      <c r="N25" s="97">
        <f t="shared" si="15"/>
        <v>0</v>
      </c>
      <c r="O25" s="98">
        <f t="shared" si="15"/>
        <v>0</v>
      </c>
      <c r="P25" s="97">
        <f t="shared" si="9"/>
        <v>0</v>
      </c>
      <c r="Q25" s="98">
        <f t="shared" si="10"/>
        <v>0</v>
      </c>
      <c r="R25" s="52">
        <f t="shared" si="11"/>
        <v>0</v>
      </c>
      <c r="S25" s="53">
        <f t="shared" si="12"/>
        <v>0</v>
      </c>
      <c r="T25" s="52">
        <f>IF(($E25-$E20-$E24)   =0,0,($P25   /($E25-$E20-$E24)   )*100)</f>
        <v>0</v>
      </c>
      <c r="U25" s="54">
        <f>IF(($E25-$E20-$E24)   =0,0,($Q25   /($E25-$E20-$E24)   )*100)</f>
        <v>0</v>
      </c>
      <c r="V25" s="97" t="s">
        <v>36</v>
      </c>
      <c r="W25" s="98" t="s">
        <v>36</v>
      </c>
    </row>
    <row r="26" spans="1:23" ht="13" customHeight="1" x14ac:dyDescent="0.3">
      <c r="A26" s="40" t="s">
        <v>52</v>
      </c>
      <c r="B26" s="99" t="s">
        <v>1</v>
      </c>
      <c r="C26" s="99"/>
      <c r="D26" s="99"/>
      <c r="E26" s="99"/>
      <c r="F26" s="100"/>
      <c r="G26" s="101"/>
      <c r="H26" s="100"/>
      <c r="I26" s="101"/>
      <c r="J26" s="100"/>
      <c r="K26" s="101"/>
      <c r="L26" s="100"/>
      <c r="M26" s="101"/>
      <c r="N26" s="100"/>
      <c r="O26" s="101"/>
      <c r="P26" s="100"/>
      <c r="Q26" s="101"/>
      <c r="R26" s="44"/>
      <c r="S26" s="45"/>
      <c r="T26" s="44"/>
      <c r="U26" s="46"/>
      <c r="V26" s="100"/>
      <c r="W26" s="101"/>
    </row>
    <row r="27" spans="1:23" ht="13" customHeight="1" x14ac:dyDescent="0.3">
      <c r="A27" s="47" t="s">
        <v>53</v>
      </c>
      <c r="B27" s="93"/>
      <c r="C27" s="93"/>
      <c r="D27" s="93"/>
      <c r="E27" s="93">
        <f>$B27      +$C27      +$D27</f>
        <v>0</v>
      </c>
      <c r="F27" s="94" t="s">
        <v>36</v>
      </c>
      <c r="G27" s="95" t="s">
        <v>36</v>
      </c>
      <c r="H27" s="94"/>
      <c r="I27" s="95"/>
      <c r="J27" s="94"/>
      <c r="K27" s="95"/>
      <c r="L27" s="94"/>
      <c r="M27" s="95"/>
      <c r="N27" s="94"/>
      <c r="O27" s="95"/>
      <c r="P27" s="94">
        <f>$H27      +$J27      +$L27      +$N27</f>
        <v>0</v>
      </c>
      <c r="Q27" s="95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4" t="s">
        <v>36</v>
      </c>
      <c r="W27" s="95" t="s">
        <v>36</v>
      </c>
    </row>
    <row r="28" spans="1:23" ht="13" customHeight="1" x14ac:dyDescent="0.3">
      <c r="A28" s="47" t="s">
        <v>54</v>
      </c>
      <c r="B28" s="93"/>
      <c r="C28" s="93"/>
      <c r="D28" s="93"/>
      <c r="E28" s="93">
        <f>$B28      +$C28      +$D28</f>
        <v>0</v>
      </c>
      <c r="F28" s="94" t="s">
        <v>36</v>
      </c>
      <c r="G28" s="95" t="s">
        <v>36</v>
      </c>
      <c r="H28" s="94"/>
      <c r="I28" s="95"/>
      <c r="J28" s="94"/>
      <c r="K28" s="95"/>
      <c r="L28" s="94"/>
      <c r="M28" s="95"/>
      <c r="N28" s="94"/>
      <c r="O28" s="95"/>
      <c r="P28" s="94">
        <f>$H28      +$J28      +$L28      +$N28</f>
        <v>0</v>
      </c>
      <c r="Q28" s="95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4" t="s">
        <v>36</v>
      </c>
      <c r="W28" s="95" t="s">
        <v>36</v>
      </c>
    </row>
    <row r="29" spans="1:23" ht="13" customHeight="1" x14ac:dyDescent="0.3">
      <c r="A29" s="47" t="s">
        <v>55</v>
      </c>
      <c r="B29" s="93"/>
      <c r="C29" s="93"/>
      <c r="D29" s="93"/>
      <c r="E29" s="93">
        <f>$B29      +$C29      +$D29</f>
        <v>0</v>
      </c>
      <c r="F29" s="94">
        <v>0</v>
      </c>
      <c r="G29" s="95">
        <v>0</v>
      </c>
      <c r="H29" s="94"/>
      <c r="I29" s="95"/>
      <c r="J29" s="94"/>
      <c r="K29" s="95"/>
      <c r="L29" s="94"/>
      <c r="M29" s="95"/>
      <c r="N29" s="94"/>
      <c r="O29" s="95"/>
      <c r="P29" s="94">
        <f>$H29      +$J29      +$L29      +$N29</f>
        <v>0</v>
      </c>
      <c r="Q29" s="95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4" t="s">
        <v>36</v>
      </c>
      <c r="W29" s="95" t="s">
        <v>36</v>
      </c>
    </row>
    <row r="30" spans="1:23" ht="13" customHeight="1" x14ac:dyDescent="0.3">
      <c r="A30" s="47" t="s">
        <v>56</v>
      </c>
      <c r="B30" s="93"/>
      <c r="C30" s="93"/>
      <c r="D30" s="93"/>
      <c r="E30" s="93">
        <f>$B30      +$C30      +$D30</f>
        <v>0</v>
      </c>
      <c r="F30" s="94">
        <v>0</v>
      </c>
      <c r="G30" s="95">
        <v>0</v>
      </c>
      <c r="H30" s="94"/>
      <c r="I30" s="95"/>
      <c r="J30" s="94"/>
      <c r="K30" s="95"/>
      <c r="L30" s="94"/>
      <c r="M30" s="95"/>
      <c r="N30" s="94"/>
      <c r="O30" s="95"/>
      <c r="P30" s="94">
        <f>$H30      +$J30      +$L30      +$N30</f>
        <v>0</v>
      </c>
      <c r="Q30" s="95">
        <f>$I30      +$K30      +$M30      +$O30</f>
        <v>0</v>
      </c>
      <c r="R30" s="48">
        <f>IF(($H30      =0),0,((($J30      -$H30      )/$H30      )*100))</f>
        <v>0</v>
      </c>
      <c r="S30" s="49">
        <f>IF(($I30      =0),0,((($K30      -$I30      )/$I30      )*100))</f>
        <v>0</v>
      </c>
      <c r="T30" s="48">
        <f>IF(($E30      =0),0,(($P30      /$E30      )*100))</f>
        <v>0</v>
      </c>
      <c r="U30" s="50">
        <f>IF(($E30      =0),0,(($Q30      /$E30      )*100))</f>
        <v>0</v>
      </c>
      <c r="V30" s="94" t="s">
        <v>36</v>
      </c>
      <c r="W30" s="95" t="s">
        <v>36</v>
      </c>
    </row>
    <row r="31" spans="1:23" ht="13" customHeight="1" x14ac:dyDescent="0.3">
      <c r="A31" s="51" t="s">
        <v>43</v>
      </c>
      <c r="B31" s="96">
        <f>SUM(B27:B30)</f>
        <v>0</v>
      </c>
      <c r="C31" s="96">
        <f>SUM(C27:C30)</f>
        <v>0</v>
      </c>
      <c r="D31" s="96"/>
      <c r="E31" s="96">
        <f>$B31      +$C31      +$D31</f>
        <v>0</v>
      </c>
      <c r="F31" s="97">
        <f t="shared" ref="F31:O31" si="16">SUM(F27:F30)</f>
        <v>0</v>
      </c>
      <c r="G31" s="98">
        <f t="shared" si="16"/>
        <v>0</v>
      </c>
      <c r="H31" s="97">
        <f t="shared" si="16"/>
        <v>0</v>
      </c>
      <c r="I31" s="98">
        <f t="shared" si="16"/>
        <v>0</v>
      </c>
      <c r="J31" s="97">
        <f t="shared" si="16"/>
        <v>0</v>
      </c>
      <c r="K31" s="98">
        <f t="shared" si="16"/>
        <v>0</v>
      </c>
      <c r="L31" s="97">
        <f t="shared" si="16"/>
        <v>0</v>
      </c>
      <c r="M31" s="98">
        <f t="shared" si="16"/>
        <v>0</v>
      </c>
      <c r="N31" s="97">
        <f t="shared" si="16"/>
        <v>0</v>
      </c>
      <c r="O31" s="98">
        <f t="shared" si="16"/>
        <v>0</v>
      </c>
      <c r="P31" s="97">
        <f>$H31      +$J31      +$L31      +$N31</f>
        <v>0</v>
      </c>
      <c r="Q31" s="98">
        <f>$I31      +$K31      +$M31      +$O31</f>
        <v>0</v>
      </c>
      <c r="R31" s="52">
        <f>IF(($H31      =0),0,((($J31      -$H31      )/$H31      )*100))</f>
        <v>0</v>
      </c>
      <c r="S31" s="53">
        <f>IF(($I31      =0),0,((($K31      -$I31      )/$I31      )*100))</f>
        <v>0</v>
      </c>
      <c r="T31" s="52">
        <f>IF($E31   =0,0,($P31   /$E31   )*100)</f>
        <v>0</v>
      </c>
      <c r="U31" s="54">
        <f>IF($E31   =0,0,($Q31   /$E31   )*100)</f>
        <v>0</v>
      </c>
      <c r="V31" s="97" t="s">
        <v>36</v>
      </c>
      <c r="W31" s="98" t="s">
        <v>36</v>
      </c>
    </row>
    <row r="32" spans="1:23" ht="13" customHeight="1" x14ac:dyDescent="0.3">
      <c r="A32" s="40" t="s">
        <v>57</v>
      </c>
      <c r="B32" s="99" t="s">
        <v>1</v>
      </c>
      <c r="C32" s="99"/>
      <c r="D32" s="99"/>
      <c r="E32" s="99"/>
      <c r="F32" s="100"/>
      <c r="G32" s="101"/>
      <c r="H32" s="100"/>
      <c r="I32" s="101"/>
      <c r="J32" s="100"/>
      <c r="K32" s="101"/>
      <c r="L32" s="100"/>
      <c r="M32" s="101"/>
      <c r="N32" s="100"/>
      <c r="O32" s="101"/>
      <c r="P32" s="100"/>
      <c r="Q32" s="101"/>
      <c r="R32" s="44"/>
      <c r="S32" s="45"/>
      <c r="T32" s="44"/>
      <c r="U32" s="46"/>
      <c r="V32" s="100"/>
      <c r="W32" s="101"/>
    </row>
    <row r="33" spans="1:23" ht="13" customHeight="1" x14ac:dyDescent="0.3">
      <c r="A33" s="47" t="s">
        <v>58</v>
      </c>
      <c r="B33" s="93">
        <v>2217000</v>
      </c>
      <c r="C33" s="93"/>
      <c r="D33" s="93"/>
      <c r="E33" s="93">
        <f>$B33      +$C33      +$D33</f>
        <v>2217000</v>
      </c>
      <c r="F33" s="94">
        <v>2217000</v>
      </c>
      <c r="G33" s="95">
        <v>1551000</v>
      </c>
      <c r="H33" s="94">
        <v>554000</v>
      </c>
      <c r="I33" s="95"/>
      <c r="J33" s="94">
        <v>483000</v>
      </c>
      <c r="K33" s="95"/>
      <c r="L33" s="94"/>
      <c r="M33" s="95"/>
      <c r="N33" s="94"/>
      <c r="O33" s="95"/>
      <c r="P33" s="94">
        <f>$H33      +$J33      +$L33      +$N33</f>
        <v>1037000</v>
      </c>
      <c r="Q33" s="95">
        <f>$I33      +$K33      +$M33      +$O33</f>
        <v>0</v>
      </c>
      <c r="R33" s="48">
        <f>IF(($H33      =0),0,((($J33      -$H33      )/$H33      )*100))</f>
        <v>-12.815884476534295</v>
      </c>
      <c r="S33" s="49">
        <f>IF(($I33      =0),0,((($K33      -$I33      )/$I33      )*100))</f>
        <v>0</v>
      </c>
      <c r="T33" s="48">
        <f>IF(($E33      =0),0,(($P33      /$E33      )*100))</f>
        <v>46.774921064501576</v>
      </c>
      <c r="U33" s="50">
        <f>IF(($E33      =0),0,(($Q33      /$E33      )*100))</f>
        <v>0</v>
      </c>
      <c r="V33" s="94" t="s">
        <v>36</v>
      </c>
      <c r="W33" s="95" t="s">
        <v>36</v>
      </c>
    </row>
    <row r="34" spans="1:23" ht="13" customHeight="1" x14ac:dyDescent="0.3">
      <c r="A34" s="51" t="s">
        <v>43</v>
      </c>
      <c r="B34" s="96">
        <f>B33</f>
        <v>2217000</v>
      </c>
      <c r="C34" s="96">
        <f>C33</f>
        <v>0</v>
      </c>
      <c r="D34" s="96"/>
      <c r="E34" s="96">
        <f>$B34      +$C34      +$D34</f>
        <v>2217000</v>
      </c>
      <c r="F34" s="97">
        <f t="shared" ref="F34:O34" si="17">F33</f>
        <v>2217000</v>
      </c>
      <c r="G34" s="98">
        <f t="shared" si="17"/>
        <v>1551000</v>
      </c>
      <c r="H34" s="97">
        <f t="shared" si="17"/>
        <v>554000</v>
      </c>
      <c r="I34" s="98">
        <f t="shared" si="17"/>
        <v>0</v>
      </c>
      <c r="J34" s="97">
        <f t="shared" si="17"/>
        <v>483000</v>
      </c>
      <c r="K34" s="98">
        <f t="shared" si="17"/>
        <v>0</v>
      </c>
      <c r="L34" s="97">
        <f t="shared" si="17"/>
        <v>0</v>
      </c>
      <c r="M34" s="98">
        <f t="shared" si="17"/>
        <v>0</v>
      </c>
      <c r="N34" s="97">
        <f t="shared" si="17"/>
        <v>0</v>
      </c>
      <c r="O34" s="98">
        <f t="shared" si="17"/>
        <v>0</v>
      </c>
      <c r="P34" s="97">
        <f>$H34      +$J34      +$L34      +$N34</f>
        <v>1037000</v>
      </c>
      <c r="Q34" s="98">
        <f>$I34      +$K34      +$M34      +$O34</f>
        <v>0</v>
      </c>
      <c r="R34" s="52">
        <f>IF(($H34      =0),0,((($J34      -$H34      )/$H34      )*100))</f>
        <v>-12.815884476534295</v>
      </c>
      <c r="S34" s="53">
        <f>IF(($I34      =0),0,((($K34      -$I34      )/$I34      )*100))</f>
        <v>0</v>
      </c>
      <c r="T34" s="52">
        <f>IF($E34   =0,0,($P34   /$E34   )*100)</f>
        <v>46.774921064501576</v>
      </c>
      <c r="U34" s="54">
        <f>IF($E34   =0,0,($Q34   /$E34   )*100)</f>
        <v>0</v>
      </c>
      <c r="V34" s="97" t="s">
        <v>36</v>
      </c>
      <c r="W34" s="98" t="s">
        <v>36</v>
      </c>
    </row>
    <row r="35" spans="1:23" ht="13" customHeight="1" x14ac:dyDescent="0.3">
      <c r="A35" s="40" t="s">
        <v>59</v>
      </c>
      <c r="B35" s="99" t="s">
        <v>1</v>
      </c>
      <c r="C35" s="99"/>
      <c r="D35" s="99"/>
      <c r="E35" s="99"/>
      <c r="F35" s="100"/>
      <c r="G35" s="101"/>
      <c r="H35" s="100"/>
      <c r="I35" s="101"/>
      <c r="J35" s="100"/>
      <c r="K35" s="101"/>
      <c r="L35" s="100"/>
      <c r="M35" s="101"/>
      <c r="N35" s="100"/>
      <c r="O35" s="101"/>
      <c r="P35" s="100"/>
      <c r="Q35" s="101"/>
      <c r="R35" s="44"/>
      <c r="S35" s="45"/>
      <c r="T35" s="44"/>
      <c r="U35" s="46"/>
      <c r="V35" s="100"/>
      <c r="W35" s="101"/>
    </row>
    <row r="36" spans="1:23" ht="13" customHeight="1" x14ac:dyDescent="0.3">
      <c r="A36" s="47" t="s">
        <v>60</v>
      </c>
      <c r="B36" s="93">
        <v>3587000</v>
      </c>
      <c r="C36" s="93"/>
      <c r="D36" s="93"/>
      <c r="E36" s="93">
        <f t="shared" ref="E36:E41" si="18">$B36      +$C36      +$D36</f>
        <v>3587000</v>
      </c>
      <c r="F36" s="94">
        <v>3587000</v>
      </c>
      <c r="G36" s="95">
        <v>3587000</v>
      </c>
      <c r="H36" s="94"/>
      <c r="I36" s="95"/>
      <c r="J36" s="94">
        <v>2210000</v>
      </c>
      <c r="K36" s="95"/>
      <c r="L36" s="94"/>
      <c r="M36" s="95"/>
      <c r="N36" s="94"/>
      <c r="O36" s="95"/>
      <c r="P36" s="94">
        <f t="shared" ref="P36:P41" si="19">$H36      +$J36      +$L36      +$N36</f>
        <v>2210000</v>
      </c>
      <c r="Q36" s="95">
        <f t="shared" ref="Q36:Q41" si="20">$I36      +$K36      +$M36      +$O36</f>
        <v>0</v>
      </c>
      <c r="R36" s="48">
        <f t="shared" ref="R36:R41" si="21">IF(($H36      =0),0,((($J36      -$H36      )/$H36      )*100))</f>
        <v>0</v>
      </c>
      <c r="S36" s="49">
        <f t="shared" ref="S36:S41" si="22">IF(($I36      =0),0,((($K36      -$I36      )/$I36      )*100))</f>
        <v>0</v>
      </c>
      <c r="T36" s="48">
        <f t="shared" ref="T36:T40" si="23">IF(($E36      =0),0,(($P36      /$E36      )*100))</f>
        <v>61.611374407582943</v>
      </c>
      <c r="U36" s="50">
        <f t="shared" ref="U36:U40" si="24">IF(($E36      =0),0,(($Q36      /$E36      )*100))</f>
        <v>0</v>
      </c>
      <c r="V36" s="94" t="s">
        <v>36</v>
      </c>
      <c r="W36" s="95" t="s">
        <v>36</v>
      </c>
    </row>
    <row r="37" spans="1:23" ht="13" customHeight="1" x14ac:dyDescent="0.3">
      <c r="A37" s="47" t="s">
        <v>61</v>
      </c>
      <c r="B37" s="93">
        <v>59640000</v>
      </c>
      <c r="C37" s="93"/>
      <c r="D37" s="93"/>
      <c r="E37" s="93">
        <f t="shared" si="18"/>
        <v>59640000</v>
      </c>
      <c r="F37" s="94">
        <v>59640000</v>
      </c>
      <c r="G37" s="95">
        <v>0</v>
      </c>
      <c r="H37" s="94"/>
      <c r="I37" s="95"/>
      <c r="J37" s="94"/>
      <c r="K37" s="95"/>
      <c r="L37" s="94"/>
      <c r="M37" s="95"/>
      <c r="N37" s="94"/>
      <c r="O37" s="95"/>
      <c r="P37" s="94">
        <f t="shared" si="19"/>
        <v>0</v>
      </c>
      <c r="Q37" s="95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4" t="s">
        <v>36</v>
      </c>
      <c r="W37" s="95" t="s">
        <v>36</v>
      </c>
    </row>
    <row r="38" spans="1:23" ht="13" customHeight="1" x14ac:dyDescent="0.3">
      <c r="A38" s="47" t="s">
        <v>62</v>
      </c>
      <c r="B38" s="93"/>
      <c r="C38" s="93"/>
      <c r="D38" s="93"/>
      <c r="E38" s="93">
        <f t="shared" si="18"/>
        <v>0</v>
      </c>
      <c r="F38" s="94" t="s">
        <v>36</v>
      </c>
      <c r="G38" s="95" t="s">
        <v>36</v>
      </c>
      <c r="H38" s="94"/>
      <c r="I38" s="95"/>
      <c r="J38" s="94"/>
      <c r="K38" s="95"/>
      <c r="L38" s="94"/>
      <c r="M38" s="95"/>
      <c r="N38" s="94"/>
      <c r="O38" s="95"/>
      <c r="P38" s="94">
        <f t="shared" si="19"/>
        <v>0</v>
      </c>
      <c r="Q38" s="95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4" t="s">
        <v>36</v>
      </c>
      <c r="W38" s="95" t="s">
        <v>36</v>
      </c>
    </row>
    <row r="39" spans="1:23" ht="13" customHeight="1" x14ac:dyDescent="0.3">
      <c r="A39" s="47" t="s">
        <v>63</v>
      </c>
      <c r="B39" s="93"/>
      <c r="C39" s="93"/>
      <c r="D39" s="93"/>
      <c r="E39" s="93">
        <f t="shared" si="18"/>
        <v>0</v>
      </c>
      <c r="F39" s="94">
        <v>0</v>
      </c>
      <c r="G39" s="95">
        <v>0</v>
      </c>
      <c r="H39" s="94"/>
      <c r="I39" s="95"/>
      <c r="J39" s="94"/>
      <c r="K39" s="95"/>
      <c r="L39" s="94"/>
      <c r="M39" s="95"/>
      <c r="N39" s="94"/>
      <c r="O39" s="95"/>
      <c r="P39" s="94">
        <f t="shared" si="19"/>
        <v>0</v>
      </c>
      <c r="Q39" s="95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4" t="s">
        <v>36</v>
      </c>
      <c r="W39" s="95" t="s">
        <v>36</v>
      </c>
    </row>
    <row r="40" spans="1:23" ht="13" customHeight="1" x14ac:dyDescent="0.3">
      <c r="A40" s="47" t="s">
        <v>64</v>
      </c>
      <c r="B40" s="93"/>
      <c r="C40" s="93"/>
      <c r="D40" s="93"/>
      <c r="E40" s="93">
        <f t="shared" si="18"/>
        <v>0</v>
      </c>
      <c r="F40" s="94" t="s">
        <v>36</v>
      </c>
      <c r="G40" s="95" t="s">
        <v>36</v>
      </c>
      <c r="H40" s="94"/>
      <c r="I40" s="95"/>
      <c r="J40" s="94"/>
      <c r="K40" s="95"/>
      <c r="L40" s="94"/>
      <c r="M40" s="95"/>
      <c r="N40" s="94"/>
      <c r="O40" s="95"/>
      <c r="P40" s="94">
        <f t="shared" si="19"/>
        <v>0</v>
      </c>
      <c r="Q40" s="95">
        <f t="shared" si="20"/>
        <v>0</v>
      </c>
      <c r="R40" s="48">
        <f t="shared" si="21"/>
        <v>0</v>
      </c>
      <c r="S40" s="49">
        <f t="shared" si="22"/>
        <v>0</v>
      </c>
      <c r="T40" s="48">
        <f t="shared" si="23"/>
        <v>0</v>
      </c>
      <c r="U40" s="50">
        <f t="shared" si="24"/>
        <v>0</v>
      </c>
      <c r="V40" s="94" t="s">
        <v>36</v>
      </c>
      <c r="W40" s="95" t="s">
        <v>36</v>
      </c>
    </row>
    <row r="41" spans="1:23" ht="13" customHeight="1" x14ac:dyDescent="0.3">
      <c r="A41" s="51" t="s">
        <v>43</v>
      </c>
      <c r="B41" s="96">
        <f>SUM(B36:B40)</f>
        <v>63227000</v>
      </c>
      <c r="C41" s="96">
        <f>SUM(C36:C40)</f>
        <v>0</v>
      </c>
      <c r="D41" s="96"/>
      <c r="E41" s="96">
        <f t="shared" si="18"/>
        <v>63227000</v>
      </c>
      <c r="F41" s="97">
        <f t="shared" ref="F41:O41" si="25">SUM(F36:F40)</f>
        <v>63227000</v>
      </c>
      <c r="G41" s="98">
        <f t="shared" si="25"/>
        <v>3587000</v>
      </c>
      <c r="H41" s="97">
        <f t="shared" si="25"/>
        <v>0</v>
      </c>
      <c r="I41" s="98">
        <f t="shared" si="25"/>
        <v>0</v>
      </c>
      <c r="J41" s="97">
        <f t="shared" si="25"/>
        <v>2210000</v>
      </c>
      <c r="K41" s="98">
        <f t="shared" si="25"/>
        <v>0</v>
      </c>
      <c r="L41" s="97">
        <f t="shared" si="25"/>
        <v>0</v>
      </c>
      <c r="M41" s="98">
        <f t="shared" si="25"/>
        <v>0</v>
      </c>
      <c r="N41" s="97">
        <f t="shared" si="25"/>
        <v>0</v>
      </c>
      <c r="O41" s="98">
        <f t="shared" si="25"/>
        <v>0</v>
      </c>
      <c r="P41" s="97">
        <f t="shared" si="19"/>
        <v>2210000</v>
      </c>
      <c r="Q41" s="98">
        <f t="shared" si="20"/>
        <v>0</v>
      </c>
      <c r="R41" s="52">
        <f t="shared" si="21"/>
        <v>0</v>
      </c>
      <c r="S41" s="53">
        <f t="shared" si="22"/>
        <v>0</v>
      </c>
      <c r="T41" s="52">
        <f>IF((+$E36+$E39) =0,0,(P41   /(+$E36+$E39) )*100)</f>
        <v>61.611374407582943</v>
      </c>
      <c r="U41" s="54">
        <f>IF((+$E36+$E39) =0,0,(Q41   /(+$E36+$E39) )*100)</f>
        <v>0</v>
      </c>
      <c r="V41" s="97" t="s">
        <v>36</v>
      </c>
      <c r="W41" s="98" t="s">
        <v>36</v>
      </c>
    </row>
    <row r="42" spans="1:23" ht="13" customHeight="1" x14ac:dyDescent="0.3">
      <c r="A42" s="40" t="s">
        <v>65</v>
      </c>
      <c r="B42" s="99" t="s">
        <v>1</v>
      </c>
      <c r="C42" s="99"/>
      <c r="D42" s="99"/>
      <c r="E42" s="99"/>
      <c r="F42" s="100"/>
      <c r="G42" s="101"/>
      <c r="H42" s="100"/>
      <c r="I42" s="101"/>
      <c r="J42" s="100"/>
      <c r="K42" s="101"/>
      <c r="L42" s="100"/>
      <c r="M42" s="101"/>
      <c r="N42" s="100"/>
      <c r="O42" s="101"/>
      <c r="P42" s="100"/>
      <c r="Q42" s="101"/>
      <c r="R42" s="44"/>
      <c r="S42" s="45"/>
      <c r="T42" s="44"/>
      <c r="U42" s="46"/>
      <c r="V42" s="100"/>
      <c r="W42" s="101"/>
    </row>
    <row r="43" spans="1:23" ht="13" customHeight="1" x14ac:dyDescent="0.3">
      <c r="A43" s="47" t="s">
        <v>66</v>
      </c>
      <c r="B43" s="93"/>
      <c r="C43" s="93"/>
      <c r="D43" s="93"/>
      <c r="E43" s="93">
        <f t="shared" ref="E43:E54" si="26">$B43      +$C43      +$D43</f>
        <v>0</v>
      </c>
      <c r="F43" s="94" t="s">
        <v>36</v>
      </c>
      <c r="G43" s="95" t="s">
        <v>36</v>
      </c>
      <c r="H43" s="94"/>
      <c r="I43" s="95"/>
      <c r="J43" s="94"/>
      <c r="K43" s="95"/>
      <c r="L43" s="94"/>
      <c r="M43" s="95"/>
      <c r="N43" s="94"/>
      <c r="O43" s="95"/>
      <c r="P43" s="94">
        <f t="shared" ref="P43:P54" si="27">$H43      +$J43      +$L43      +$N43</f>
        <v>0</v>
      </c>
      <c r="Q43" s="95">
        <f t="shared" ref="Q43:Q54" si="28">$I43      +$K43      +$M43      +$O43</f>
        <v>0</v>
      </c>
      <c r="R43" s="48">
        <f t="shared" ref="R43:R54" si="29">IF(($H43      =0),0,((($J43      -$H43      )/$H43      )*100))</f>
        <v>0</v>
      </c>
      <c r="S43" s="49">
        <f t="shared" ref="S43:S54" si="30">IF(($I43      =0),0,((($K43      -$I43      )/$I43      )*100))</f>
        <v>0</v>
      </c>
      <c r="T43" s="48">
        <f t="shared" ref="T43:T53" si="31">IF(($E43      =0),0,(($P43      /$E43      )*100))</f>
        <v>0</v>
      </c>
      <c r="U43" s="50">
        <f t="shared" ref="U43:U53" si="32">IF(($E43      =0),0,(($Q43      /$E43      )*100))</f>
        <v>0</v>
      </c>
      <c r="V43" s="94" t="s">
        <v>36</v>
      </c>
      <c r="W43" s="95" t="s">
        <v>36</v>
      </c>
    </row>
    <row r="44" spans="1:23" ht="13" customHeight="1" x14ac:dyDescent="0.3">
      <c r="A44" s="47" t="s">
        <v>67</v>
      </c>
      <c r="B44" s="93"/>
      <c r="C44" s="93"/>
      <c r="D44" s="93"/>
      <c r="E44" s="93">
        <f t="shared" si="26"/>
        <v>0</v>
      </c>
      <c r="F44" s="94">
        <v>0</v>
      </c>
      <c r="G44" s="95">
        <v>0</v>
      </c>
      <c r="H44" s="94"/>
      <c r="I44" s="95"/>
      <c r="J44" s="94"/>
      <c r="K44" s="95"/>
      <c r="L44" s="94"/>
      <c r="M44" s="95"/>
      <c r="N44" s="94"/>
      <c r="O44" s="95"/>
      <c r="P44" s="94">
        <f t="shared" si="27"/>
        <v>0</v>
      </c>
      <c r="Q44" s="95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4" t="s">
        <v>36</v>
      </c>
      <c r="W44" s="95" t="s">
        <v>36</v>
      </c>
    </row>
    <row r="45" spans="1:23" ht="13" customHeight="1" x14ac:dyDescent="0.3">
      <c r="A45" s="47" t="s">
        <v>68</v>
      </c>
      <c r="B45" s="93">
        <v>200000000</v>
      </c>
      <c r="C45" s="93"/>
      <c r="D45" s="93"/>
      <c r="E45" s="93">
        <f t="shared" si="26"/>
        <v>200000000</v>
      </c>
      <c r="F45" s="94">
        <v>200000000</v>
      </c>
      <c r="G45" s="95">
        <v>0</v>
      </c>
      <c r="H45" s="94"/>
      <c r="I45" s="95"/>
      <c r="J45" s="94"/>
      <c r="K45" s="95"/>
      <c r="L45" s="94"/>
      <c r="M45" s="95"/>
      <c r="N45" s="94"/>
      <c r="O45" s="95"/>
      <c r="P45" s="94">
        <f t="shared" si="27"/>
        <v>0</v>
      </c>
      <c r="Q45" s="95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4" t="s">
        <v>36</v>
      </c>
      <c r="W45" s="95" t="s">
        <v>36</v>
      </c>
    </row>
    <row r="46" spans="1:23" ht="13" customHeight="1" x14ac:dyDescent="0.3">
      <c r="A46" s="47" t="s">
        <v>69</v>
      </c>
      <c r="B46" s="93"/>
      <c r="C46" s="93"/>
      <c r="D46" s="93"/>
      <c r="E46" s="93">
        <f t="shared" si="26"/>
        <v>0</v>
      </c>
      <c r="F46" s="94" t="s">
        <v>36</v>
      </c>
      <c r="G46" s="95" t="s">
        <v>36</v>
      </c>
      <c r="H46" s="94"/>
      <c r="I46" s="95"/>
      <c r="J46" s="94"/>
      <c r="K46" s="95"/>
      <c r="L46" s="94"/>
      <c r="M46" s="95"/>
      <c r="N46" s="94"/>
      <c r="O46" s="95"/>
      <c r="P46" s="94">
        <f t="shared" si="27"/>
        <v>0</v>
      </c>
      <c r="Q46" s="95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4" t="s">
        <v>36</v>
      </c>
      <c r="W46" s="95" t="s">
        <v>36</v>
      </c>
    </row>
    <row r="47" spans="1:23" ht="13" customHeight="1" x14ac:dyDescent="0.3">
      <c r="A47" s="47" t="s">
        <v>70</v>
      </c>
      <c r="B47" s="93"/>
      <c r="C47" s="93"/>
      <c r="D47" s="93"/>
      <c r="E47" s="93">
        <f t="shared" si="26"/>
        <v>0</v>
      </c>
      <c r="F47" s="94" t="s">
        <v>36</v>
      </c>
      <c r="G47" s="95" t="s">
        <v>36</v>
      </c>
      <c r="H47" s="94"/>
      <c r="I47" s="95"/>
      <c r="J47" s="94"/>
      <c r="K47" s="95"/>
      <c r="L47" s="94"/>
      <c r="M47" s="95"/>
      <c r="N47" s="94"/>
      <c r="O47" s="95"/>
      <c r="P47" s="94">
        <f t="shared" si="27"/>
        <v>0</v>
      </c>
      <c r="Q47" s="95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4" t="s">
        <v>36</v>
      </c>
      <c r="W47" s="95" t="s">
        <v>36</v>
      </c>
    </row>
    <row r="48" spans="1:23" ht="13" hidden="1" customHeight="1" x14ac:dyDescent="0.3">
      <c r="A48" s="47" t="s">
        <v>71</v>
      </c>
      <c r="B48" s="93"/>
      <c r="C48" s="93"/>
      <c r="D48" s="93"/>
      <c r="E48" s="93">
        <f t="shared" si="26"/>
        <v>0</v>
      </c>
      <c r="F48" s="94" t="s">
        <v>36</v>
      </c>
      <c r="G48" s="95" t="s">
        <v>36</v>
      </c>
      <c r="H48" s="94"/>
      <c r="I48" s="95"/>
      <c r="J48" s="94"/>
      <c r="K48" s="95"/>
      <c r="L48" s="94"/>
      <c r="M48" s="95"/>
      <c r="N48" s="94"/>
      <c r="O48" s="95"/>
      <c r="P48" s="94">
        <f t="shared" si="27"/>
        <v>0</v>
      </c>
      <c r="Q48" s="95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4" t="s">
        <v>36</v>
      </c>
      <c r="W48" s="95" t="s">
        <v>36</v>
      </c>
    </row>
    <row r="49" spans="1:23" ht="13" customHeight="1" x14ac:dyDescent="0.3">
      <c r="A49" s="47" t="s">
        <v>72</v>
      </c>
      <c r="B49" s="93"/>
      <c r="C49" s="93"/>
      <c r="D49" s="93"/>
      <c r="E49" s="93">
        <f t="shared" si="26"/>
        <v>0</v>
      </c>
      <c r="F49" s="94" t="s">
        <v>36</v>
      </c>
      <c r="G49" s="95" t="s">
        <v>36</v>
      </c>
      <c r="H49" s="94"/>
      <c r="I49" s="95"/>
      <c r="J49" s="94"/>
      <c r="K49" s="95"/>
      <c r="L49" s="94"/>
      <c r="M49" s="95"/>
      <c r="N49" s="94"/>
      <c r="O49" s="95"/>
      <c r="P49" s="94">
        <f t="shared" si="27"/>
        <v>0</v>
      </c>
      <c r="Q49" s="95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4" t="s">
        <v>36</v>
      </c>
      <c r="W49" s="95" t="s">
        <v>36</v>
      </c>
    </row>
    <row r="50" spans="1:23" ht="13" customHeight="1" x14ac:dyDescent="0.3">
      <c r="A50" s="47" t="s">
        <v>73</v>
      </c>
      <c r="B50" s="93"/>
      <c r="C50" s="93"/>
      <c r="D50" s="93"/>
      <c r="E50" s="93">
        <f t="shared" si="26"/>
        <v>0</v>
      </c>
      <c r="F50" s="94" t="s">
        <v>36</v>
      </c>
      <c r="G50" s="95" t="s">
        <v>36</v>
      </c>
      <c r="H50" s="94"/>
      <c r="I50" s="95"/>
      <c r="J50" s="94"/>
      <c r="K50" s="95"/>
      <c r="L50" s="94"/>
      <c r="M50" s="95"/>
      <c r="N50" s="94"/>
      <c r="O50" s="95"/>
      <c r="P50" s="94">
        <f t="shared" si="27"/>
        <v>0</v>
      </c>
      <c r="Q50" s="95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4" t="s">
        <v>36</v>
      </c>
      <c r="W50" s="95" t="s">
        <v>36</v>
      </c>
    </row>
    <row r="51" spans="1:23" ht="13" customHeight="1" x14ac:dyDescent="0.3">
      <c r="A51" s="47" t="s">
        <v>74</v>
      </c>
      <c r="B51" s="93"/>
      <c r="C51" s="93"/>
      <c r="D51" s="93"/>
      <c r="E51" s="93">
        <f t="shared" si="26"/>
        <v>0</v>
      </c>
      <c r="F51" s="94" t="s">
        <v>36</v>
      </c>
      <c r="G51" s="95" t="s">
        <v>36</v>
      </c>
      <c r="H51" s="94"/>
      <c r="I51" s="95"/>
      <c r="J51" s="94"/>
      <c r="K51" s="95"/>
      <c r="L51" s="94"/>
      <c r="M51" s="95"/>
      <c r="N51" s="94"/>
      <c r="O51" s="95"/>
      <c r="P51" s="94">
        <f t="shared" si="27"/>
        <v>0</v>
      </c>
      <c r="Q51" s="95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4" t="s">
        <v>36</v>
      </c>
      <c r="W51" s="95" t="s">
        <v>36</v>
      </c>
    </row>
    <row r="52" spans="1:23" ht="13" customHeight="1" x14ac:dyDescent="0.3">
      <c r="A52" s="47" t="s">
        <v>75</v>
      </c>
      <c r="B52" s="93">
        <v>60000000</v>
      </c>
      <c r="C52" s="93"/>
      <c r="D52" s="93"/>
      <c r="E52" s="93">
        <f t="shared" si="26"/>
        <v>60000000</v>
      </c>
      <c r="F52" s="94">
        <v>60000000</v>
      </c>
      <c r="G52" s="95">
        <v>31450000</v>
      </c>
      <c r="H52" s="94">
        <v>12395000</v>
      </c>
      <c r="I52" s="95"/>
      <c r="J52" s="94">
        <v>19055000</v>
      </c>
      <c r="K52" s="95"/>
      <c r="L52" s="94"/>
      <c r="M52" s="95"/>
      <c r="N52" s="94"/>
      <c r="O52" s="95"/>
      <c r="P52" s="94">
        <f t="shared" si="27"/>
        <v>31450000</v>
      </c>
      <c r="Q52" s="95">
        <f t="shared" si="28"/>
        <v>0</v>
      </c>
      <c r="R52" s="48">
        <f t="shared" si="29"/>
        <v>53.731343283582092</v>
      </c>
      <c r="S52" s="49">
        <f t="shared" si="30"/>
        <v>0</v>
      </c>
      <c r="T52" s="48">
        <f t="shared" si="31"/>
        <v>52.416666666666664</v>
      </c>
      <c r="U52" s="50">
        <f t="shared" si="32"/>
        <v>0</v>
      </c>
      <c r="V52" s="94" t="s">
        <v>36</v>
      </c>
      <c r="W52" s="95" t="s">
        <v>36</v>
      </c>
    </row>
    <row r="53" spans="1:23" ht="13" customHeight="1" x14ac:dyDescent="0.3">
      <c r="A53" s="47" t="s">
        <v>76</v>
      </c>
      <c r="B53" s="93"/>
      <c r="C53" s="93"/>
      <c r="D53" s="93"/>
      <c r="E53" s="93">
        <f t="shared" si="26"/>
        <v>0</v>
      </c>
      <c r="F53" s="94">
        <v>0</v>
      </c>
      <c r="G53" s="95">
        <v>0</v>
      </c>
      <c r="H53" s="94"/>
      <c r="I53" s="95"/>
      <c r="J53" s="94"/>
      <c r="K53" s="95"/>
      <c r="L53" s="94"/>
      <c r="M53" s="95"/>
      <c r="N53" s="94"/>
      <c r="O53" s="95"/>
      <c r="P53" s="94">
        <f t="shared" si="27"/>
        <v>0</v>
      </c>
      <c r="Q53" s="95">
        <f t="shared" si="28"/>
        <v>0</v>
      </c>
      <c r="R53" s="48">
        <f t="shared" si="29"/>
        <v>0</v>
      </c>
      <c r="S53" s="49">
        <f t="shared" si="30"/>
        <v>0</v>
      </c>
      <c r="T53" s="48">
        <f t="shared" si="31"/>
        <v>0</v>
      </c>
      <c r="U53" s="50">
        <f t="shared" si="32"/>
        <v>0</v>
      </c>
      <c r="V53" s="94" t="s">
        <v>36</v>
      </c>
      <c r="W53" s="95" t="s">
        <v>36</v>
      </c>
    </row>
    <row r="54" spans="1:23" ht="13" customHeight="1" x14ac:dyDescent="0.3">
      <c r="A54" s="51" t="s">
        <v>43</v>
      </c>
      <c r="B54" s="96">
        <f>SUM(B43:B53)</f>
        <v>260000000</v>
      </c>
      <c r="C54" s="96">
        <f>SUM(C43:C53)</f>
        <v>0</v>
      </c>
      <c r="D54" s="96"/>
      <c r="E54" s="96">
        <f t="shared" si="26"/>
        <v>260000000</v>
      </c>
      <c r="F54" s="97">
        <f t="shared" ref="F54:O54" si="33">SUM(F43:F53)</f>
        <v>260000000</v>
      </c>
      <c r="G54" s="98">
        <f t="shared" si="33"/>
        <v>31450000</v>
      </c>
      <c r="H54" s="97">
        <f t="shared" si="33"/>
        <v>12395000</v>
      </c>
      <c r="I54" s="98">
        <f t="shared" si="33"/>
        <v>0</v>
      </c>
      <c r="J54" s="97">
        <f t="shared" si="33"/>
        <v>19055000</v>
      </c>
      <c r="K54" s="98">
        <f t="shared" si="33"/>
        <v>0</v>
      </c>
      <c r="L54" s="97">
        <f t="shared" si="33"/>
        <v>0</v>
      </c>
      <c r="M54" s="98">
        <f t="shared" si="33"/>
        <v>0</v>
      </c>
      <c r="N54" s="97">
        <f t="shared" si="33"/>
        <v>0</v>
      </c>
      <c r="O54" s="98">
        <f t="shared" si="33"/>
        <v>0</v>
      </c>
      <c r="P54" s="97">
        <f t="shared" si="27"/>
        <v>31450000</v>
      </c>
      <c r="Q54" s="98">
        <f t="shared" si="28"/>
        <v>0</v>
      </c>
      <c r="R54" s="52">
        <f t="shared" si="29"/>
        <v>53.731343283582092</v>
      </c>
      <c r="S54" s="53">
        <f t="shared" si="30"/>
        <v>0</v>
      </c>
      <c r="T54" s="52">
        <f>IF((+$E44+$E46+$E48+$E49+$E52) =0,0,(P54   /(+$E44+$E46+$E48+$E49+$E52) )*100)</f>
        <v>52.416666666666664</v>
      </c>
      <c r="U54" s="54">
        <f>IF((+$E44+$E46+$E48+$E49+$E52) =0,0,(Q54   /(+$E44+$E46+$E48+$E49+$E52) )*100)</f>
        <v>0</v>
      </c>
      <c r="V54" s="97" t="s">
        <v>36</v>
      </c>
      <c r="W54" s="98" t="s">
        <v>36</v>
      </c>
    </row>
    <row r="55" spans="1:23" ht="13" customHeight="1" x14ac:dyDescent="0.3">
      <c r="A55" s="40" t="s">
        <v>77</v>
      </c>
      <c r="B55" s="99" t="s">
        <v>1</v>
      </c>
      <c r="C55" s="99"/>
      <c r="D55" s="99"/>
      <c r="E55" s="99"/>
      <c r="F55" s="100"/>
      <c r="G55" s="101"/>
      <c r="H55" s="100"/>
      <c r="I55" s="101"/>
      <c r="J55" s="100"/>
      <c r="K55" s="101"/>
      <c r="L55" s="100"/>
      <c r="M55" s="101"/>
      <c r="N55" s="100"/>
      <c r="O55" s="101"/>
      <c r="P55" s="100"/>
      <c r="Q55" s="101"/>
      <c r="R55" s="44"/>
      <c r="S55" s="45"/>
      <c r="T55" s="44"/>
      <c r="U55" s="46"/>
      <c r="V55" s="100"/>
      <c r="W55" s="101"/>
    </row>
    <row r="56" spans="1:23" ht="13" customHeight="1" x14ac:dyDescent="0.3">
      <c r="A56" s="55" t="s">
        <v>78</v>
      </c>
      <c r="B56" s="93"/>
      <c r="C56" s="93"/>
      <c r="D56" s="93"/>
      <c r="E56" s="93">
        <f>$B56      +$C56      +$D56</f>
        <v>0</v>
      </c>
      <c r="F56" s="94" t="s">
        <v>36</v>
      </c>
      <c r="G56" s="95" t="s">
        <v>36</v>
      </c>
      <c r="H56" s="94"/>
      <c r="I56" s="95"/>
      <c r="J56" s="94"/>
      <c r="K56" s="95"/>
      <c r="L56" s="94"/>
      <c r="M56" s="95"/>
      <c r="N56" s="94"/>
      <c r="O56" s="95"/>
      <c r="P56" s="94">
        <f>$H56      +$J56      +$L56      +$N56</f>
        <v>0</v>
      </c>
      <c r="Q56" s="95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4" t="s">
        <v>36</v>
      </c>
      <c r="W56" s="95" t="s">
        <v>36</v>
      </c>
    </row>
    <row r="57" spans="1:23" ht="13" customHeight="1" x14ac:dyDescent="0.3">
      <c r="A57" s="55" t="s">
        <v>79</v>
      </c>
      <c r="B57" s="93"/>
      <c r="C57" s="93"/>
      <c r="D57" s="93"/>
      <c r="E57" s="93">
        <f>$B57      +$C57      +$D57</f>
        <v>0</v>
      </c>
      <c r="F57" s="94" t="s">
        <v>36</v>
      </c>
      <c r="G57" s="95" t="s">
        <v>36</v>
      </c>
      <c r="H57" s="94"/>
      <c r="I57" s="95"/>
      <c r="J57" s="94"/>
      <c r="K57" s="95"/>
      <c r="L57" s="94"/>
      <c r="M57" s="95"/>
      <c r="N57" s="94"/>
      <c r="O57" s="95"/>
      <c r="P57" s="94">
        <f>$H57      +$J57      +$L57      +$N57</f>
        <v>0</v>
      </c>
      <c r="Q57" s="95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4" t="s">
        <v>36</v>
      </c>
      <c r="W57" s="95" t="s">
        <v>36</v>
      </c>
    </row>
    <row r="58" spans="1:23" ht="13" hidden="1" customHeight="1" x14ac:dyDescent="0.3">
      <c r="A58" s="55" t="s">
        <v>80</v>
      </c>
      <c r="B58" s="93"/>
      <c r="C58" s="93"/>
      <c r="D58" s="93"/>
      <c r="E58" s="93">
        <f>$B58      +$C58      +$D58</f>
        <v>0</v>
      </c>
      <c r="F58" s="94" t="s">
        <v>36</v>
      </c>
      <c r="G58" s="95" t="s">
        <v>36</v>
      </c>
      <c r="H58" s="94"/>
      <c r="I58" s="95"/>
      <c r="J58" s="94"/>
      <c r="K58" s="95"/>
      <c r="L58" s="94"/>
      <c r="M58" s="95"/>
      <c r="N58" s="94"/>
      <c r="O58" s="95"/>
      <c r="P58" s="94">
        <f>$H58      +$J58      +$L58      +$N58</f>
        <v>0</v>
      </c>
      <c r="Q58" s="95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4" t="s">
        <v>36</v>
      </c>
      <c r="W58" s="95" t="s">
        <v>36</v>
      </c>
    </row>
    <row r="59" spans="1:23" ht="13" hidden="1" customHeight="1" x14ac:dyDescent="0.3">
      <c r="A59" s="47" t="s">
        <v>81</v>
      </c>
      <c r="B59" s="93"/>
      <c r="C59" s="93"/>
      <c r="D59" s="93"/>
      <c r="E59" s="93">
        <f>$B59      +$C59      +$D59</f>
        <v>0</v>
      </c>
      <c r="F59" s="94" t="s">
        <v>36</v>
      </c>
      <c r="G59" s="95" t="s">
        <v>36</v>
      </c>
      <c r="H59" s="94"/>
      <c r="I59" s="95"/>
      <c r="J59" s="94"/>
      <c r="K59" s="95"/>
      <c r="L59" s="94"/>
      <c r="M59" s="95"/>
      <c r="N59" s="94"/>
      <c r="O59" s="95"/>
      <c r="P59" s="94">
        <f>$H59      +$J59      +$L59      +$N59</f>
        <v>0</v>
      </c>
      <c r="Q59" s="95">
        <f>$I59      +$K59      +$M59      +$O59</f>
        <v>0</v>
      </c>
      <c r="R59" s="48">
        <f>IF(($H59      =0),0,((($J59      -$H59      )/$H59      )*100))</f>
        <v>0</v>
      </c>
      <c r="S59" s="49">
        <f>IF(($I59      =0),0,((($K59      -$I59      )/$I59      )*100))</f>
        <v>0</v>
      </c>
      <c r="T59" s="48">
        <f>IF(($E59      =0),0,(($P59      /$E59      )*100))</f>
        <v>0</v>
      </c>
      <c r="U59" s="50">
        <f>IF(($E59      =0),0,(($Q59      /$E59      )*100))</f>
        <v>0</v>
      </c>
      <c r="V59" s="94" t="s">
        <v>36</v>
      </c>
      <c r="W59" s="95" t="s">
        <v>36</v>
      </c>
    </row>
    <row r="60" spans="1:23" ht="13" customHeight="1" x14ac:dyDescent="0.3">
      <c r="A60" s="56" t="s">
        <v>43</v>
      </c>
      <c r="B60" s="102">
        <f>SUM(B56:B59)</f>
        <v>0</v>
      </c>
      <c r="C60" s="102">
        <f>SUM(C56:C59)</f>
        <v>0</v>
      </c>
      <c r="D60" s="102"/>
      <c r="E60" s="102">
        <f>$B60      +$C60      +$D60</f>
        <v>0</v>
      </c>
      <c r="F60" s="103" t="s">
        <v>36</v>
      </c>
      <c r="G60" s="104" t="s">
        <v>36</v>
      </c>
      <c r="H60" s="103">
        <f t="shared" ref="H60:O60" si="34">SUM(H56:H59)</f>
        <v>0</v>
      </c>
      <c r="I60" s="104">
        <f t="shared" si="34"/>
        <v>0</v>
      </c>
      <c r="J60" s="103">
        <f t="shared" si="34"/>
        <v>0</v>
      </c>
      <c r="K60" s="104">
        <f t="shared" si="34"/>
        <v>0</v>
      </c>
      <c r="L60" s="103">
        <f t="shared" si="34"/>
        <v>0</v>
      </c>
      <c r="M60" s="104">
        <f t="shared" si="34"/>
        <v>0</v>
      </c>
      <c r="N60" s="103">
        <f t="shared" si="34"/>
        <v>0</v>
      </c>
      <c r="O60" s="104">
        <f t="shared" si="34"/>
        <v>0</v>
      </c>
      <c r="P60" s="103">
        <f>$H60      +$J60      +$L60      +$N60</f>
        <v>0</v>
      </c>
      <c r="Q60" s="104">
        <f>$I60      +$K60      +$M60      +$O60</f>
        <v>0</v>
      </c>
      <c r="R60" s="57">
        <f>IF(($H60      =0),0,((($J60      -$H60      )/$H60      )*100))</f>
        <v>0</v>
      </c>
      <c r="S60" s="58">
        <f>IF(($I60      =0),0,((($K60      -$I60      )/$I60      )*100))</f>
        <v>0</v>
      </c>
      <c r="T60" s="57">
        <f>IF($E60   =0,0,($P60   /$E60   )*100)</f>
        <v>0</v>
      </c>
      <c r="U60" s="59">
        <f>IF($E60   =0,0,($Q60   /$E60   )*100)</f>
        <v>0</v>
      </c>
      <c r="V60" s="103" t="s">
        <v>36</v>
      </c>
      <c r="W60" s="104" t="s">
        <v>36</v>
      </c>
    </row>
    <row r="61" spans="1:23" ht="13" customHeight="1" x14ac:dyDescent="0.3">
      <c r="A61" s="40" t="s">
        <v>82</v>
      </c>
      <c r="B61" s="99" t="s">
        <v>1</v>
      </c>
      <c r="C61" s="99"/>
      <c r="D61" s="99"/>
      <c r="E61" s="99"/>
      <c r="F61" s="100"/>
      <c r="G61" s="101"/>
      <c r="H61" s="100"/>
      <c r="I61" s="101"/>
      <c r="J61" s="100"/>
      <c r="K61" s="101"/>
      <c r="L61" s="100"/>
      <c r="M61" s="101"/>
      <c r="N61" s="100"/>
      <c r="O61" s="101"/>
      <c r="P61" s="100"/>
      <c r="Q61" s="101"/>
      <c r="R61" s="44"/>
      <c r="S61" s="45"/>
      <c r="T61" s="44"/>
      <c r="U61" s="46"/>
      <c r="V61" s="100"/>
      <c r="W61" s="101"/>
    </row>
    <row r="62" spans="1:23" ht="13" customHeight="1" x14ac:dyDescent="0.3">
      <c r="A62" s="47" t="s">
        <v>83</v>
      </c>
      <c r="B62" s="93"/>
      <c r="C62" s="93"/>
      <c r="D62" s="93"/>
      <c r="E62" s="93">
        <f t="shared" ref="E62:E68" si="35">$B62      +$C62      +$D62</f>
        <v>0</v>
      </c>
      <c r="F62" s="94" t="s">
        <v>36</v>
      </c>
      <c r="G62" s="95" t="s">
        <v>36</v>
      </c>
      <c r="H62" s="94"/>
      <c r="I62" s="95"/>
      <c r="J62" s="94"/>
      <c r="K62" s="95"/>
      <c r="L62" s="94"/>
      <c r="M62" s="95"/>
      <c r="N62" s="94"/>
      <c r="O62" s="95"/>
      <c r="P62" s="94">
        <f t="shared" ref="P62:P68" si="36">$H62      +$J62      +$L62      +$N62</f>
        <v>0</v>
      </c>
      <c r="Q62" s="95">
        <f t="shared" ref="Q62:Q68" si="37">$I62      +$K62      +$M62      +$O62</f>
        <v>0</v>
      </c>
      <c r="R62" s="48">
        <f t="shared" ref="R62:R68" si="38">IF(($H62      =0),0,((($J62      -$H62      )/$H62      )*100))</f>
        <v>0</v>
      </c>
      <c r="S62" s="49">
        <f t="shared" ref="S62:S68" si="39">IF(($I62      =0),0,((($K62      -$I62      )/$I62      )*100))</f>
        <v>0</v>
      </c>
      <c r="T62" s="48">
        <f t="shared" ref="T62:T66" si="40">IF(($E62      =0),0,(($P62      /$E62      )*100))</f>
        <v>0</v>
      </c>
      <c r="U62" s="50">
        <f t="shared" ref="U62:U66" si="41">IF(($E62      =0),0,(($Q62      /$E62      )*100))</f>
        <v>0</v>
      </c>
      <c r="V62" s="94" t="s">
        <v>36</v>
      </c>
      <c r="W62" s="95" t="s">
        <v>36</v>
      </c>
    </row>
    <row r="63" spans="1:23" ht="13" customHeight="1" x14ac:dyDescent="0.3">
      <c r="A63" s="47" t="s">
        <v>84</v>
      </c>
      <c r="B63" s="93"/>
      <c r="C63" s="93"/>
      <c r="D63" s="93"/>
      <c r="E63" s="93">
        <f t="shared" si="35"/>
        <v>0</v>
      </c>
      <c r="F63" s="94" t="s">
        <v>36</v>
      </c>
      <c r="G63" s="95" t="s">
        <v>36</v>
      </c>
      <c r="H63" s="94"/>
      <c r="I63" s="95"/>
      <c r="J63" s="94"/>
      <c r="K63" s="95"/>
      <c r="L63" s="94"/>
      <c r="M63" s="95"/>
      <c r="N63" s="94"/>
      <c r="O63" s="95"/>
      <c r="P63" s="94">
        <f t="shared" si="36"/>
        <v>0</v>
      </c>
      <c r="Q63" s="95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4" t="s">
        <v>36</v>
      </c>
      <c r="W63" s="95" t="s">
        <v>36</v>
      </c>
    </row>
    <row r="64" spans="1:23" ht="13" customHeight="1" x14ac:dyDescent="0.3">
      <c r="A64" s="47" t="s">
        <v>85</v>
      </c>
      <c r="B64" s="93"/>
      <c r="C64" s="93"/>
      <c r="D64" s="93"/>
      <c r="E64" s="93">
        <f t="shared" si="35"/>
        <v>0</v>
      </c>
      <c r="F64" s="94" t="s">
        <v>36</v>
      </c>
      <c r="G64" s="95" t="s">
        <v>36</v>
      </c>
      <c r="H64" s="94"/>
      <c r="I64" s="95"/>
      <c r="J64" s="94"/>
      <c r="K64" s="95"/>
      <c r="L64" s="94"/>
      <c r="M64" s="95"/>
      <c r="N64" s="94"/>
      <c r="O64" s="95"/>
      <c r="P64" s="94">
        <f t="shared" si="36"/>
        <v>0</v>
      </c>
      <c r="Q64" s="95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4" t="s">
        <v>36</v>
      </c>
      <c r="W64" s="95" t="s">
        <v>36</v>
      </c>
    </row>
    <row r="65" spans="1:23" ht="13" customHeight="1" x14ac:dyDescent="0.3">
      <c r="A65" s="47" t="s">
        <v>86</v>
      </c>
      <c r="B65" s="93"/>
      <c r="C65" s="93"/>
      <c r="D65" s="93"/>
      <c r="E65" s="93">
        <f t="shared" si="35"/>
        <v>0</v>
      </c>
      <c r="F65" s="94" t="s">
        <v>36</v>
      </c>
      <c r="G65" s="95" t="s">
        <v>36</v>
      </c>
      <c r="H65" s="94"/>
      <c r="I65" s="95"/>
      <c r="J65" s="94"/>
      <c r="K65" s="95"/>
      <c r="L65" s="94"/>
      <c r="M65" s="95"/>
      <c r="N65" s="94"/>
      <c r="O65" s="95"/>
      <c r="P65" s="94">
        <f t="shared" si="36"/>
        <v>0</v>
      </c>
      <c r="Q65" s="95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4" t="s">
        <v>36</v>
      </c>
      <c r="W65" s="95" t="s">
        <v>36</v>
      </c>
    </row>
    <row r="66" spans="1:23" ht="13" customHeight="1" x14ac:dyDescent="0.3">
      <c r="A66" s="47" t="s">
        <v>87</v>
      </c>
      <c r="B66" s="93"/>
      <c r="C66" s="93"/>
      <c r="D66" s="93"/>
      <c r="E66" s="93">
        <f t="shared" si="35"/>
        <v>0</v>
      </c>
      <c r="F66" s="94">
        <v>0</v>
      </c>
      <c r="G66" s="95">
        <v>0</v>
      </c>
      <c r="H66" s="94"/>
      <c r="I66" s="95"/>
      <c r="J66" s="94"/>
      <c r="K66" s="95"/>
      <c r="L66" s="94"/>
      <c r="M66" s="95"/>
      <c r="N66" s="94"/>
      <c r="O66" s="95"/>
      <c r="P66" s="94">
        <f t="shared" si="36"/>
        <v>0</v>
      </c>
      <c r="Q66" s="95">
        <f t="shared" si="37"/>
        <v>0</v>
      </c>
      <c r="R66" s="48">
        <f t="shared" si="38"/>
        <v>0</v>
      </c>
      <c r="S66" s="49">
        <f t="shared" si="39"/>
        <v>0</v>
      </c>
      <c r="T66" s="48">
        <f t="shared" si="40"/>
        <v>0</v>
      </c>
      <c r="U66" s="50">
        <f t="shared" si="41"/>
        <v>0</v>
      </c>
      <c r="V66" s="94" t="s">
        <v>36</v>
      </c>
      <c r="W66" s="95" t="s">
        <v>36</v>
      </c>
    </row>
    <row r="67" spans="1:23" ht="13" customHeight="1" x14ac:dyDescent="0.3">
      <c r="A67" s="51" t="s">
        <v>43</v>
      </c>
      <c r="B67" s="96">
        <f>SUM(B62:B66)</f>
        <v>0</v>
      </c>
      <c r="C67" s="96">
        <f>SUM(C62:C66)</f>
        <v>0</v>
      </c>
      <c r="D67" s="96"/>
      <c r="E67" s="96">
        <f t="shared" si="35"/>
        <v>0</v>
      </c>
      <c r="F67" s="97">
        <f t="shared" ref="F67:O67" si="42">SUM(F62:F66)</f>
        <v>0</v>
      </c>
      <c r="G67" s="98">
        <f t="shared" si="42"/>
        <v>0</v>
      </c>
      <c r="H67" s="97">
        <f t="shared" si="42"/>
        <v>0</v>
      </c>
      <c r="I67" s="98">
        <f t="shared" si="42"/>
        <v>0</v>
      </c>
      <c r="J67" s="97">
        <f t="shared" si="42"/>
        <v>0</v>
      </c>
      <c r="K67" s="98">
        <f t="shared" si="42"/>
        <v>0</v>
      </c>
      <c r="L67" s="97">
        <f t="shared" si="42"/>
        <v>0</v>
      </c>
      <c r="M67" s="98">
        <f t="shared" si="42"/>
        <v>0</v>
      </c>
      <c r="N67" s="97">
        <f t="shared" si="42"/>
        <v>0</v>
      </c>
      <c r="O67" s="98">
        <f t="shared" si="42"/>
        <v>0</v>
      </c>
      <c r="P67" s="97">
        <f t="shared" si="36"/>
        <v>0</v>
      </c>
      <c r="Q67" s="98">
        <f t="shared" si="37"/>
        <v>0</v>
      </c>
      <c r="R67" s="52">
        <f t="shared" si="38"/>
        <v>0</v>
      </c>
      <c r="S67" s="53">
        <f t="shared" si="39"/>
        <v>0</v>
      </c>
      <c r="T67" s="52">
        <f>IF((+$E62+$E64+$E65++$E66) =0,0,(P67   /(+$E62+$E64+$E65+$E66) )*100)</f>
        <v>0</v>
      </c>
      <c r="U67" s="54">
        <f>IF((+$E62+$E64+$E66) =0,0,(Q67  /(+$E62+$E64+$E66) )*100)</f>
        <v>0</v>
      </c>
      <c r="V67" s="97" t="s">
        <v>36</v>
      </c>
      <c r="W67" s="98" t="s">
        <v>36</v>
      </c>
    </row>
    <row r="68" spans="1:23" ht="13" customHeight="1" x14ac:dyDescent="0.3">
      <c r="A68" s="60" t="s">
        <v>88</v>
      </c>
      <c r="B68" s="105">
        <f>SUM(B9:B15,B18:B24,B27:B30,B33,B36:B40,B43:B53,B56:B59,B62:B66)</f>
        <v>327244000</v>
      </c>
      <c r="C68" s="105">
        <f>SUM(C9:C15,C18:C24,C27:C30,C33,C36:C40,C43:C53,C56:C59,C62:C66)</f>
        <v>0</v>
      </c>
      <c r="D68" s="105"/>
      <c r="E68" s="105">
        <f t="shared" si="35"/>
        <v>327244000</v>
      </c>
      <c r="F68" s="106">
        <f t="shared" ref="F68:O68" si="43">SUM(F9:F15,F18:F24,F27:F30,F33,F36:F40,F43:F53,F56:F59,F62:F66)</f>
        <v>327244000</v>
      </c>
      <c r="G68" s="107">
        <f t="shared" si="43"/>
        <v>38388000</v>
      </c>
      <c r="H68" s="106">
        <f t="shared" si="43"/>
        <v>13693000</v>
      </c>
      <c r="I68" s="107">
        <f t="shared" si="43"/>
        <v>0</v>
      </c>
      <c r="J68" s="106">
        <f t="shared" si="43"/>
        <v>21879000</v>
      </c>
      <c r="K68" s="107">
        <f t="shared" si="43"/>
        <v>0</v>
      </c>
      <c r="L68" s="106">
        <f t="shared" si="43"/>
        <v>0</v>
      </c>
      <c r="M68" s="107">
        <f t="shared" si="43"/>
        <v>0</v>
      </c>
      <c r="N68" s="106">
        <f t="shared" si="43"/>
        <v>0</v>
      </c>
      <c r="O68" s="107">
        <f t="shared" si="43"/>
        <v>0</v>
      </c>
      <c r="P68" s="106">
        <f t="shared" si="36"/>
        <v>35572000</v>
      </c>
      <c r="Q68" s="107">
        <f t="shared" si="37"/>
        <v>0</v>
      </c>
      <c r="R68" s="61">
        <f t="shared" si="38"/>
        <v>59.782370554297813</v>
      </c>
      <c r="S68" s="62">
        <f t="shared" si="39"/>
        <v>0</v>
      </c>
      <c r="T68" s="61">
        <f>IF((+$E9+$E10+$E11+$E12+$E13+$E18+$E19+$E21+$E22+$E23+$E27+$E28+$E29+$E30+$E33+$E36+$E39+$E44+$E46+$E48+$E49+$E52+$E56+$E57+$E58+$E59+$E62+$E64+$E65+$E66)=0,0,(P68/(+$E9+$E10+$E11+$E12+$E13+$E18+$E19+$E21+$E22+$E23+$E27+$E28+$E29+$E30+$E33+$E36+$E39+$E44+$E46+$E48+$E49+$E52+$E56+$E57+$E58+$E59+$E62+$E64+$E65+$E66)*100))</f>
        <v>52.618188272883259</v>
      </c>
      <c r="U68" s="61">
        <f>IF((+$E9+$E10+$E11+$E12+$E13+$E18+$E19+$E21+$E22+$E23+$E27+$E28+$E29+$E30+$E33+$E36+$E39+$E44+$E46+$E48+$E49+$E52+$E56+$E57+$E58+$E59+$E62+$E64+$E65+$E66)=0,0,(Q68/(+$E9+$E10+$E11+$E12+$E13+$E18+$E19+$E21+$E22+$E23+$E27+$E28+$E29+$E30+$E33+$E36+$E39+$E44+$E46+$E48+$E49+$E52+$E56+$E57+$E58+$E59+$E62+$E64+$E65+$E66)*100))</f>
        <v>0</v>
      </c>
      <c r="V68" s="106" t="s">
        <v>36</v>
      </c>
      <c r="W68" s="107" t="s">
        <v>36</v>
      </c>
    </row>
    <row r="69" spans="1:23" ht="13" customHeight="1" x14ac:dyDescent="0.3">
      <c r="A69" s="40" t="s">
        <v>44</v>
      </c>
      <c r="B69" s="99" t="s">
        <v>1</v>
      </c>
      <c r="C69" s="99"/>
      <c r="D69" s="99"/>
      <c r="E69" s="99"/>
      <c r="F69" s="100"/>
      <c r="G69" s="101"/>
      <c r="H69" s="100"/>
      <c r="I69" s="101"/>
      <c r="J69" s="100"/>
      <c r="K69" s="101"/>
      <c r="L69" s="100"/>
      <c r="M69" s="101"/>
      <c r="N69" s="100"/>
      <c r="O69" s="101"/>
      <c r="P69" s="100"/>
      <c r="Q69" s="101"/>
      <c r="R69" s="44"/>
      <c r="S69" s="45"/>
      <c r="T69" s="44"/>
      <c r="U69" s="46"/>
      <c r="V69" s="100"/>
      <c r="W69" s="101"/>
    </row>
    <row r="70" spans="1:23" s="64" customFormat="1" ht="13" customHeight="1" x14ac:dyDescent="0.3">
      <c r="A70" s="63" t="s">
        <v>89</v>
      </c>
      <c r="B70" s="93">
        <v>154045000</v>
      </c>
      <c r="C70" s="93">
        <v>-710000</v>
      </c>
      <c r="D70" s="93"/>
      <c r="E70" s="93">
        <f>$B70      +$C70      +$D70</f>
        <v>153335000</v>
      </c>
      <c r="F70" s="94">
        <v>154045000</v>
      </c>
      <c r="G70" s="95">
        <v>125168000</v>
      </c>
      <c r="H70" s="94">
        <v>57661000</v>
      </c>
      <c r="I70" s="95"/>
      <c r="J70" s="94">
        <v>49972000</v>
      </c>
      <c r="K70" s="95"/>
      <c r="L70" s="94"/>
      <c r="M70" s="95"/>
      <c r="N70" s="94"/>
      <c r="O70" s="95"/>
      <c r="P70" s="94">
        <f>$H70      +$J70      +$L70      +$N70</f>
        <v>107633000</v>
      </c>
      <c r="Q70" s="95">
        <f>$I70      +$K70      +$M70      +$O70</f>
        <v>0</v>
      </c>
      <c r="R70" s="48">
        <f>IF(($H70      =0),0,((($J70      -$H70      )/$H70      )*100))</f>
        <v>-13.334836371204107</v>
      </c>
      <c r="S70" s="49">
        <f>IF(($I70      =0),0,((($K70      -$I70      )/$I70      )*100))</f>
        <v>0</v>
      </c>
      <c r="T70" s="48">
        <f>IF(($E70      =0),0,(($P70      /$E70      )*100))</f>
        <v>70.194671797045686</v>
      </c>
      <c r="U70" s="50">
        <f>IF(($E70      =0),0,(($Q70      /$E70      )*100))</f>
        <v>0</v>
      </c>
      <c r="V70" s="94" t="s">
        <v>36</v>
      </c>
      <c r="W70" s="95" t="s">
        <v>36</v>
      </c>
    </row>
    <row r="71" spans="1:23" s="64" customFormat="1" ht="13" customHeight="1" x14ac:dyDescent="0.3">
      <c r="A71" s="63" t="s">
        <v>90</v>
      </c>
      <c r="B71" s="93"/>
      <c r="C71" s="93"/>
      <c r="D71" s="93"/>
      <c r="E71" s="93">
        <f>$B71      +$C71      +$D71</f>
        <v>0</v>
      </c>
      <c r="F71" s="94">
        <v>0</v>
      </c>
      <c r="G71" s="95">
        <v>0</v>
      </c>
      <c r="H71" s="94"/>
      <c r="I71" s="95"/>
      <c r="J71" s="94"/>
      <c r="K71" s="95"/>
      <c r="L71" s="94"/>
      <c r="M71" s="95"/>
      <c r="N71" s="94"/>
      <c r="O71" s="95"/>
      <c r="P71" s="94">
        <f>$H71      +$J71      +$L71      +$N71</f>
        <v>0</v>
      </c>
      <c r="Q71" s="95">
        <f>$I71      +$K71      +$M71      +$O71</f>
        <v>0</v>
      </c>
      <c r="R71" s="48">
        <f>IF(($H71      =0),0,((($J71      -$H71      )/$H71      )*100))</f>
        <v>0</v>
      </c>
      <c r="S71" s="49">
        <f>IF(($I71      =0),0,((($K71      -$I71      )/$I71      )*100))</f>
        <v>0</v>
      </c>
      <c r="T71" s="48">
        <f>IF(($E71      =0),0,(($P71      /$E71      )*100))</f>
        <v>0</v>
      </c>
      <c r="U71" s="50">
        <f>IF(($E71      =0),0,(($Q71      /$E71      )*100))</f>
        <v>0</v>
      </c>
      <c r="V71" s="94" t="s">
        <v>36</v>
      </c>
      <c r="W71" s="95" t="s">
        <v>36</v>
      </c>
    </row>
    <row r="72" spans="1:23" ht="13" customHeight="1" x14ac:dyDescent="0.3">
      <c r="A72" s="56" t="s">
        <v>43</v>
      </c>
      <c r="B72" s="102">
        <f>SUM(B70:B71)</f>
        <v>154045000</v>
      </c>
      <c r="C72" s="102">
        <f>SUM(C70:C71)</f>
        <v>-710000</v>
      </c>
      <c r="D72" s="102"/>
      <c r="E72" s="102">
        <f>$B72      +$C72      +$D72</f>
        <v>153335000</v>
      </c>
      <c r="F72" s="103">
        <f t="shared" ref="F72:O72" si="44">SUM(F70:F71)</f>
        <v>154045000</v>
      </c>
      <c r="G72" s="104">
        <f t="shared" si="44"/>
        <v>125168000</v>
      </c>
      <c r="H72" s="103">
        <f t="shared" si="44"/>
        <v>57661000</v>
      </c>
      <c r="I72" s="104">
        <f t="shared" si="44"/>
        <v>0</v>
      </c>
      <c r="J72" s="103">
        <f t="shared" si="44"/>
        <v>49972000</v>
      </c>
      <c r="K72" s="104">
        <f t="shared" si="44"/>
        <v>0</v>
      </c>
      <c r="L72" s="103">
        <f t="shared" si="44"/>
        <v>0</v>
      </c>
      <c r="M72" s="104">
        <f t="shared" si="44"/>
        <v>0</v>
      </c>
      <c r="N72" s="103">
        <f t="shared" si="44"/>
        <v>0</v>
      </c>
      <c r="O72" s="104">
        <f t="shared" si="44"/>
        <v>0</v>
      </c>
      <c r="P72" s="103">
        <f>$H72      +$J72      +$L72      +$N72</f>
        <v>107633000</v>
      </c>
      <c r="Q72" s="104">
        <f>$I72      +$K72      +$M72      +$O72</f>
        <v>0</v>
      </c>
      <c r="R72" s="57">
        <f>IF(($H72      =0),0,((($J72      -$H72      )/$H72      )*100))</f>
        <v>-13.334836371204107</v>
      </c>
      <c r="S72" s="58">
        <f>IF(($I72      =0),0,((($K72      -$I72      )/$I72      )*100))</f>
        <v>0</v>
      </c>
      <c r="T72" s="57">
        <f>IF(($E70      =0),0,(($P70      /$E70      )*100))</f>
        <v>70.194671797045686</v>
      </c>
      <c r="U72" s="59">
        <f>IF($E70   =0,0,($Q70   /$E70 )*100)</f>
        <v>0</v>
      </c>
      <c r="V72" s="103" t="s">
        <v>36</v>
      </c>
      <c r="W72" s="104" t="s">
        <v>36</v>
      </c>
    </row>
    <row r="73" spans="1:23" ht="13" customHeight="1" x14ac:dyDescent="0.3">
      <c r="A73" s="60" t="s">
        <v>88</v>
      </c>
      <c r="B73" s="105">
        <f>SUM(B70:B71)</f>
        <v>154045000</v>
      </c>
      <c r="C73" s="105">
        <f>SUM(C70:C71)</f>
        <v>-710000</v>
      </c>
      <c r="D73" s="105"/>
      <c r="E73" s="105">
        <f>$B73      +$C73      +$D73</f>
        <v>153335000</v>
      </c>
      <c r="F73" s="106">
        <f t="shared" ref="F73:O73" si="45">SUM(F70:F71)</f>
        <v>154045000</v>
      </c>
      <c r="G73" s="107">
        <f t="shared" si="45"/>
        <v>125168000</v>
      </c>
      <c r="H73" s="106">
        <f t="shared" si="45"/>
        <v>57661000</v>
      </c>
      <c r="I73" s="107">
        <f t="shared" si="45"/>
        <v>0</v>
      </c>
      <c r="J73" s="106">
        <f t="shared" si="45"/>
        <v>49972000</v>
      </c>
      <c r="K73" s="107">
        <f t="shared" si="45"/>
        <v>0</v>
      </c>
      <c r="L73" s="106">
        <f t="shared" si="45"/>
        <v>0</v>
      </c>
      <c r="M73" s="107">
        <f t="shared" si="45"/>
        <v>0</v>
      </c>
      <c r="N73" s="106">
        <f t="shared" si="45"/>
        <v>0</v>
      </c>
      <c r="O73" s="107">
        <f t="shared" si="45"/>
        <v>0</v>
      </c>
      <c r="P73" s="106">
        <f>$H73      +$J73      +$L73      +$N73</f>
        <v>107633000</v>
      </c>
      <c r="Q73" s="107">
        <f>$I73      +$K73      +$M73      +$O73</f>
        <v>0</v>
      </c>
      <c r="R73" s="61">
        <f>IF(($H73      =0),0,((($J73      -$H73      )/$H73      )*100))</f>
        <v>-13.334836371204107</v>
      </c>
      <c r="S73" s="62">
        <f>IF(($I73      =0),0,((($K73      -$I73      )/$I73      )*100))</f>
        <v>0</v>
      </c>
      <c r="T73" s="61">
        <f>IF(($E70      =0),0,(($P70      /$E70      )*100))</f>
        <v>70.194671797045686</v>
      </c>
      <c r="U73" s="65">
        <f>IF($E70   =0,0,($Q70   /$E70 )*100)</f>
        <v>0</v>
      </c>
      <c r="V73" s="106" t="s">
        <v>36</v>
      </c>
      <c r="W73" s="107" t="s">
        <v>36</v>
      </c>
    </row>
    <row r="74" spans="1:23" ht="13" customHeight="1" thickBot="1" x14ac:dyDescent="0.35">
      <c r="A74" s="60" t="s">
        <v>91</v>
      </c>
      <c r="B74" s="105">
        <f>SUM(B9:B15,B18:B24,B27:B30,B33,B36:B40,B43:B53,B56:B59,B62:B66,B70:B71)</f>
        <v>481289000</v>
      </c>
      <c r="C74" s="105">
        <f>SUM(C9:C15,C18:C24,C27:C30,C33,C36:C40,C43:C53,C56:C59,C62:C66,C70:C71)</f>
        <v>-710000</v>
      </c>
      <c r="D74" s="105"/>
      <c r="E74" s="105">
        <f>$B74      +$C74      +$D74</f>
        <v>480579000</v>
      </c>
      <c r="F74" s="106">
        <f t="shared" ref="F74:O74" si="46">SUM(F9:F15,F18:F24,F27:F30,F33,F36:F40,F43:F53,F56:F59,F62:F66,F70:F71)</f>
        <v>481289000</v>
      </c>
      <c r="G74" s="107">
        <f t="shared" si="46"/>
        <v>163556000</v>
      </c>
      <c r="H74" s="106">
        <f t="shared" si="46"/>
        <v>71354000</v>
      </c>
      <c r="I74" s="107">
        <f t="shared" si="46"/>
        <v>0</v>
      </c>
      <c r="J74" s="106">
        <f t="shared" si="46"/>
        <v>71851000</v>
      </c>
      <c r="K74" s="107">
        <f t="shared" si="46"/>
        <v>0</v>
      </c>
      <c r="L74" s="106">
        <f t="shared" si="46"/>
        <v>0</v>
      </c>
      <c r="M74" s="107">
        <f t="shared" si="46"/>
        <v>0</v>
      </c>
      <c r="N74" s="106">
        <f t="shared" si="46"/>
        <v>0</v>
      </c>
      <c r="O74" s="107">
        <f t="shared" si="46"/>
        <v>0</v>
      </c>
      <c r="P74" s="106">
        <f>$H74      +$J74      +$L74      +$N74</f>
        <v>143205000</v>
      </c>
      <c r="Q74" s="107">
        <f>$I74      +$K74      +$M74      +$O74</f>
        <v>0</v>
      </c>
      <c r="R74" s="61">
        <f>IF(($H74      =0),0,((($J74      -$H74      )/$H74      )*100))</f>
        <v>0.69652717437004241</v>
      </c>
      <c r="S74" s="62">
        <f>IF(($I74      =0),0,((($K74      -$I74      )/$I74      )*100))</f>
        <v>0</v>
      </c>
      <c r="T74" s="61">
        <f>IF((+$E9+$E10+$E11+$E12+$E13+$E18+$E19+$E21+$E22+$E23+$E27+$E28+$E29+$E30+$E33+$E36+$E39+$E44+$E46+$E48+$E49+$E52+$E56+$E57+$E58+$E59+$E62++$E64+$E65+$E66+$E70)=0,0,(P74/(+$E9+$E10+$E11+$E12+$E13+$E18+$E19+$E21+$E22+$E23+$E27+$E28+$E29+$E30+$E33+$E36+$E39+$E44+$E46+$E48+$E49+$E52+$E56+$E57+$E58+$E59+$E62+$E64+$E65+$E66+$E70)*100))</f>
        <v>64.81653307021395</v>
      </c>
      <c r="U74" s="65">
        <f>IF((+$E9+$E10+$E11+$E12+$E13+$E18+$E19+$E21+$E22+$E23+$E27+$E28+$E29+$E30+$E33+$E36+$E39+$E44+$E46+$E48+$E49+$E52+$E56+$E57+$E58+$E59+$E62+$E64+$E66+$E70)=0,0,(Q74/(+$E9+$E10+$E11+$E12+$E13+$E18+$E19+$E21+$E22+$E23+$E27+$E28+$E29+$E30+$E33+$E36+$E39+$E44+$E46+$E48+$E49+$E52+$E56+$E57+$E58+$E59+$E62+$E64+$E66+$E70)*100))</f>
        <v>0</v>
      </c>
      <c r="V74" s="106" t="s">
        <v>36</v>
      </c>
      <c r="W74" s="107" t="s">
        <v>36</v>
      </c>
    </row>
    <row r="75" spans="1:23" ht="13" thickTop="1" x14ac:dyDescent="0.25">
      <c r="A75" s="66" t="s">
        <v>92</v>
      </c>
      <c r="B75" s="67"/>
      <c r="C75" s="68"/>
      <c r="D75" s="68"/>
      <c r="E75" s="69"/>
      <c r="F75" s="67"/>
      <c r="G75" s="68"/>
      <c r="H75" s="68"/>
      <c r="I75" s="69"/>
      <c r="J75" s="68"/>
      <c r="K75" s="69"/>
      <c r="L75" s="68"/>
      <c r="M75" s="68"/>
      <c r="N75" s="68"/>
      <c r="O75" s="68"/>
      <c r="P75" s="68"/>
      <c r="Q75" s="68"/>
      <c r="R75" s="68"/>
      <c r="S75" s="68"/>
      <c r="T75" s="68"/>
      <c r="U75" s="69"/>
      <c r="V75" s="67"/>
      <c r="W75" s="69"/>
    </row>
    <row r="76" spans="1:23" x14ac:dyDescent="0.25">
      <c r="A76" s="13" t="s">
        <v>1</v>
      </c>
      <c r="B76" s="70" t="s">
        <v>1</v>
      </c>
      <c r="C76" s="71" t="s">
        <v>1</v>
      </c>
      <c r="D76" s="71" t="s">
        <v>1</v>
      </c>
      <c r="E76" s="72" t="s">
        <v>1</v>
      </c>
      <c r="F76" s="73" t="s">
        <v>5</v>
      </c>
      <c r="G76" s="74"/>
      <c r="H76" s="73" t="s">
        <v>6</v>
      </c>
      <c r="I76" s="75"/>
      <c r="J76" s="73" t="s">
        <v>7</v>
      </c>
      <c r="K76" s="75"/>
      <c r="L76" s="73" t="s">
        <v>8</v>
      </c>
      <c r="M76" s="73"/>
      <c r="N76" s="76" t="s">
        <v>9</v>
      </c>
      <c r="O76" s="73"/>
      <c r="P76" s="132" t="s">
        <v>10</v>
      </c>
      <c r="Q76" s="133"/>
      <c r="R76" s="134" t="s">
        <v>11</v>
      </c>
      <c r="S76" s="133"/>
      <c r="T76" s="134" t="s">
        <v>12</v>
      </c>
      <c r="U76" s="133"/>
      <c r="V76" s="132"/>
      <c r="W76" s="133"/>
    </row>
    <row r="77" spans="1:23" ht="52.5" x14ac:dyDescent="0.25">
      <c r="A77" s="77" t="s">
        <v>93</v>
      </c>
      <c r="B77" s="78" t="s">
        <v>94</v>
      </c>
      <c r="C77" s="78" t="s">
        <v>95</v>
      </c>
      <c r="D77" s="79" t="s">
        <v>17</v>
      </c>
      <c r="E77" s="78" t="s">
        <v>18</v>
      </c>
      <c r="F77" s="78" t="s">
        <v>19</v>
      </c>
      <c r="G77" s="78" t="s">
        <v>96</v>
      </c>
      <c r="H77" s="78" t="s">
        <v>97</v>
      </c>
      <c r="I77" s="80" t="s">
        <v>22</v>
      </c>
      <c r="J77" s="78" t="s">
        <v>98</v>
      </c>
      <c r="K77" s="80" t="s">
        <v>24</v>
      </c>
      <c r="L77" s="78" t="s">
        <v>99</v>
      </c>
      <c r="M77" s="80" t="s">
        <v>26</v>
      </c>
      <c r="N77" s="78" t="s">
        <v>100</v>
      </c>
      <c r="O77" s="80" t="s">
        <v>28</v>
      </c>
      <c r="P77" s="80" t="s">
        <v>101</v>
      </c>
      <c r="Q77" s="81" t="s">
        <v>30</v>
      </c>
      <c r="R77" s="82" t="s">
        <v>101</v>
      </c>
      <c r="S77" s="83" t="s">
        <v>30</v>
      </c>
      <c r="T77" s="82" t="s">
        <v>102</v>
      </c>
      <c r="U77" s="79" t="s">
        <v>32</v>
      </c>
      <c r="V77" s="78"/>
      <c r="W77" s="80"/>
    </row>
    <row r="78" spans="1:23" hidden="1" x14ac:dyDescent="0.25">
      <c r="A78" s="1" t="str">
        <f>+A7</f>
        <v>R thousands</v>
      </c>
      <c r="B78" s="108"/>
      <c r="C78" s="108">
        <v>100</v>
      </c>
      <c r="D78" s="108"/>
      <c r="E78" s="108"/>
      <c r="F78" s="108"/>
      <c r="G78" s="108"/>
      <c r="H78" s="108"/>
      <c r="I78" s="108"/>
      <c r="J78" s="108"/>
      <c r="K78" s="108"/>
      <c r="L78" s="108"/>
      <c r="M78" s="109"/>
      <c r="N78" s="108"/>
      <c r="O78" s="109"/>
      <c r="P78" s="108"/>
      <c r="Q78" s="109"/>
      <c r="R78" s="2"/>
      <c r="S78" s="3"/>
      <c r="T78" s="2"/>
      <c r="U78" s="2"/>
      <c r="V78" s="108"/>
      <c r="W78" s="108"/>
    </row>
    <row r="79" spans="1:23" hidden="1" x14ac:dyDescent="0.25">
      <c r="A79" s="4"/>
      <c r="B79" s="110"/>
      <c r="C79" s="110"/>
      <c r="D79" s="110"/>
      <c r="E79" s="110"/>
      <c r="F79" s="110"/>
      <c r="G79" s="110"/>
      <c r="H79" s="110"/>
      <c r="I79" s="110"/>
      <c r="J79" s="110"/>
      <c r="K79" s="110"/>
      <c r="L79" s="110"/>
      <c r="M79" s="111"/>
      <c r="N79" s="110"/>
      <c r="O79" s="111"/>
      <c r="P79" s="110"/>
      <c r="Q79" s="111"/>
      <c r="R79" s="5"/>
      <c r="S79" s="6"/>
      <c r="T79" s="5"/>
      <c r="U79" s="5"/>
      <c r="V79" s="110"/>
      <c r="W79" s="110"/>
    </row>
    <row r="80" spans="1:23" hidden="1" x14ac:dyDescent="0.25">
      <c r="A80" s="7" t="s">
        <v>133</v>
      </c>
      <c r="B80" s="112"/>
      <c r="C80" s="112"/>
      <c r="D80" s="112"/>
      <c r="E80" s="112"/>
      <c r="F80" s="112"/>
      <c r="G80" s="112"/>
      <c r="H80" s="112"/>
      <c r="I80" s="112"/>
      <c r="J80" s="112"/>
      <c r="K80" s="112"/>
      <c r="L80" s="112"/>
      <c r="M80" s="113"/>
      <c r="N80" s="112"/>
      <c r="O80" s="113"/>
      <c r="P80" s="112"/>
      <c r="Q80" s="113"/>
      <c r="R80" s="8"/>
      <c r="S80" s="9"/>
      <c r="T80" s="8"/>
      <c r="U80" s="8"/>
      <c r="V80" s="112"/>
      <c r="W80" s="112"/>
    </row>
    <row r="81" spans="1:23" hidden="1" x14ac:dyDescent="0.25">
      <c r="A81" s="10" t="s">
        <v>134</v>
      </c>
      <c r="B81" s="114">
        <f>SUM(B82:B85)</f>
        <v>0</v>
      </c>
      <c r="C81" s="114">
        <f t="shared" ref="C81:I81" si="47">SUM(C82:C85)</f>
        <v>0</v>
      </c>
      <c r="D81" s="114">
        <f t="shared" si="47"/>
        <v>0</v>
      </c>
      <c r="E81" s="114">
        <f t="shared" si="47"/>
        <v>0</v>
      </c>
      <c r="F81" s="114">
        <f t="shared" si="47"/>
        <v>0</v>
      </c>
      <c r="G81" s="114">
        <f t="shared" si="47"/>
        <v>0</v>
      </c>
      <c r="H81" s="114">
        <f t="shared" si="47"/>
        <v>0</v>
      </c>
      <c r="I81" s="114">
        <f t="shared" si="47"/>
        <v>0</v>
      </c>
      <c r="J81" s="114">
        <f>SUM(J82:J85)</f>
        <v>0</v>
      </c>
      <c r="K81" s="114">
        <f>SUM(K82:K85)</f>
        <v>0</v>
      </c>
      <c r="L81" s="114">
        <f>SUM(L82:L85)</f>
        <v>0</v>
      </c>
      <c r="M81" s="115">
        <f>SUM(M82:M85)</f>
        <v>0</v>
      </c>
      <c r="N81" s="114"/>
      <c r="O81" s="115"/>
      <c r="P81" s="114"/>
      <c r="Q81" s="115"/>
      <c r="R81" s="11"/>
      <c r="S81" s="12"/>
      <c r="T81" s="11"/>
      <c r="U81" s="11"/>
      <c r="V81" s="114">
        <f>SUM(V82:V85)</f>
        <v>0</v>
      </c>
      <c r="W81" s="114">
        <f>SUM(W82:W85)</f>
        <v>0</v>
      </c>
    </row>
    <row r="82" spans="1:23" hidden="1" x14ac:dyDescent="0.25">
      <c r="A82" s="13" t="s">
        <v>135</v>
      </c>
      <c r="B82" s="116"/>
      <c r="C82" s="116"/>
      <c r="D82" s="116"/>
      <c r="E82" s="116">
        <f>SUM(B82:D82)</f>
        <v>0</v>
      </c>
      <c r="F82" s="116"/>
      <c r="G82" s="116"/>
      <c r="H82" s="116"/>
      <c r="I82" s="117"/>
      <c r="J82" s="116"/>
      <c r="K82" s="117"/>
      <c r="L82" s="116"/>
      <c r="M82" s="118"/>
      <c r="N82" s="116"/>
      <c r="O82" s="118"/>
      <c r="P82" s="116"/>
      <c r="Q82" s="118"/>
      <c r="R82" s="14"/>
      <c r="S82" s="15"/>
      <c r="T82" s="14"/>
      <c r="U82" s="14"/>
      <c r="V82" s="116"/>
      <c r="W82" s="116"/>
    </row>
    <row r="83" spans="1:23" hidden="1" x14ac:dyDescent="0.25">
      <c r="A83" s="13" t="s">
        <v>136</v>
      </c>
      <c r="B83" s="116"/>
      <c r="C83" s="116"/>
      <c r="D83" s="116"/>
      <c r="E83" s="116">
        <f>SUM(B83:D83)</f>
        <v>0</v>
      </c>
      <c r="F83" s="116"/>
      <c r="G83" s="116"/>
      <c r="H83" s="116"/>
      <c r="I83" s="117"/>
      <c r="J83" s="116"/>
      <c r="K83" s="117"/>
      <c r="L83" s="116"/>
      <c r="M83" s="118"/>
      <c r="N83" s="116"/>
      <c r="O83" s="118"/>
      <c r="P83" s="116"/>
      <c r="Q83" s="118"/>
      <c r="R83" s="14"/>
      <c r="S83" s="15"/>
      <c r="T83" s="14"/>
      <c r="U83" s="14"/>
      <c r="V83" s="116"/>
      <c r="W83" s="116"/>
    </row>
    <row r="84" spans="1:23" hidden="1" x14ac:dyDescent="0.25">
      <c r="A84" s="13" t="s">
        <v>137</v>
      </c>
      <c r="B84" s="116"/>
      <c r="C84" s="116"/>
      <c r="D84" s="116"/>
      <c r="E84" s="116">
        <f>SUM(B84:D84)</f>
        <v>0</v>
      </c>
      <c r="F84" s="116"/>
      <c r="G84" s="116"/>
      <c r="H84" s="116"/>
      <c r="I84" s="117"/>
      <c r="J84" s="116"/>
      <c r="K84" s="117"/>
      <c r="L84" s="116"/>
      <c r="M84" s="118"/>
      <c r="N84" s="116"/>
      <c r="O84" s="118"/>
      <c r="P84" s="116"/>
      <c r="Q84" s="118"/>
      <c r="R84" s="14"/>
      <c r="S84" s="15"/>
      <c r="T84" s="14"/>
      <c r="U84" s="14"/>
      <c r="V84" s="116"/>
      <c r="W84" s="116"/>
    </row>
    <row r="85" spans="1:23" hidden="1" x14ac:dyDescent="0.25">
      <c r="A85" s="13" t="s">
        <v>138</v>
      </c>
      <c r="B85" s="116"/>
      <c r="C85" s="116"/>
      <c r="D85" s="116"/>
      <c r="E85" s="116">
        <f>SUM(B85:D85)</f>
        <v>0</v>
      </c>
      <c r="F85" s="116"/>
      <c r="G85" s="116"/>
      <c r="H85" s="116"/>
      <c r="I85" s="117"/>
      <c r="J85" s="116"/>
      <c r="K85" s="117"/>
      <c r="L85" s="116"/>
      <c r="M85" s="118"/>
      <c r="N85" s="116"/>
      <c r="O85" s="118"/>
      <c r="P85" s="116"/>
      <c r="Q85" s="118"/>
      <c r="R85" s="14"/>
      <c r="S85" s="15"/>
      <c r="T85" s="14"/>
      <c r="U85" s="14"/>
      <c r="V85" s="116"/>
      <c r="W85" s="116"/>
    </row>
    <row r="86" spans="1:23" hidden="1" x14ac:dyDescent="0.25">
      <c r="A86" s="13" t="s">
        <v>92</v>
      </c>
      <c r="B86" s="116"/>
      <c r="C86" s="116"/>
      <c r="D86" s="116"/>
      <c r="E86" s="116">
        <f t="shared" ref="E86" si="48">$B86      +$C86      +$D86</f>
        <v>0</v>
      </c>
      <c r="F86" s="116" t="s">
        <v>36</v>
      </c>
      <c r="G86" s="116" t="s">
        <v>36</v>
      </c>
      <c r="H86" s="116"/>
      <c r="I86" s="116"/>
      <c r="J86" s="116"/>
      <c r="K86" s="116"/>
      <c r="L86" s="116"/>
      <c r="M86" s="118"/>
      <c r="N86" s="116"/>
      <c r="O86" s="118"/>
      <c r="P86" s="116">
        <f t="shared" ref="P86" si="49">$H86      +$J86      +$L86      +$N86</f>
        <v>0</v>
      </c>
      <c r="Q86" s="118">
        <f t="shared" ref="Q86" si="50">$I86      +$K86      +$M86      +$O86</f>
        <v>0</v>
      </c>
      <c r="R86" s="14">
        <f t="shared" ref="R86" si="51">IF(($H86      =0),0,((($J86      -$H86      )/$H86      )*100))</f>
        <v>0</v>
      </c>
      <c r="S86" s="15">
        <f t="shared" ref="S86" si="52">IF(($I86      =0),0,((($K86      -$I86      )/$I86      )*100))</f>
        <v>0</v>
      </c>
      <c r="T86" s="14">
        <f t="shared" ref="T86" si="53">IF(($E86      =0),0,(($P86      /$E86      )*100))</f>
        <v>0</v>
      </c>
      <c r="U86" s="14">
        <f t="shared" ref="U86" si="54">IF(($E86      =0),0,(($Q86      /$E86      )*100))</f>
        <v>0</v>
      </c>
      <c r="V86" s="116"/>
      <c r="W86" s="116"/>
    </row>
    <row r="87" spans="1:23" x14ac:dyDescent="0.25">
      <c r="A87" s="84" t="s">
        <v>103</v>
      </c>
      <c r="B87" s="119">
        <f t="shared" ref="B87:S87" si="55">+B88+B89+B90+B91+B92+B93+B94+B95+B96</f>
        <v>10300000</v>
      </c>
      <c r="C87" s="119">
        <f t="shared" si="55"/>
        <v>0</v>
      </c>
      <c r="D87" s="119">
        <f t="shared" si="55"/>
        <v>0</v>
      </c>
      <c r="E87" s="119">
        <f t="shared" si="55"/>
        <v>10300000</v>
      </c>
      <c r="F87" s="119">
        <f t="shared" si="55"/>
        <v>0</v>
      </c>
      <c r="G87" s="119">
        <f t="shared" si="55"/>
        <v>0</v>
      </c>
      <c r="H87" s="119">
        <f t="shared" si="55"/>
        <v>3675000</v>
      </c>
      <c r="I87" s="119">
        <f t="shared" si="55"/>
        <v>0</v>
      </c>
      <c r="J87" s="119">
        <f t="shared" si="55"/>
        <v>0</v>
      </c>
      <c r="K87" s="119">
        <f t="shared" si="55"/>
        <v>0</v>
      </c>
      <c r="L87" s="119">
        <f t="shared" si="55"/>
        <v>0</v>
      </c>
      <c r="M87" s="119">
        <f t="shared" si="55"/>
        <v>0</v>
      </c>
      <c r="N87" s="119">
        <f t="shared" si="55"/>
        <v>0</v>
      </c>
      <c r="O87" s="119">
        <f t="shared" si="55"/>
        <v>0</v>
      </c>
      <c r="P87" s="119">
        <f t="shared" si="55"/>
        <v>3675000</v>
      </c>
      <c r="Q87" s="120">
        <f t="shared" si="55"/>
        <v>0</v>
      </c>
      <c r="R87" s="85">
        <f t="shared" si="55"/>
        <v>-100</v>
      </c>
      <c r="S87" s="85">
        <f t="shared" si="55"/>
        <v>0</v>
      </c>
      <c r="T87" s="86">
        <f>IF(SUM($E88:$E96) =0,0,(P87   /SUM($E88:$E96) )*100)</f>
        <v>35.679611650485441</v>
      </c>
      <c r="U87" s="87">
        <f>IF(SUM($E88:$E96) =0,0,(Q87   /SUM($E88:$E96) )*100)</f>
        <v>0</v>
      </c>
      <c r="V87" s="119">
        <f>+V88+V89+V90+V91+V92+V93+V94+V95+V96</f>
        <v>0</v>
      </c>
      <c r="W87" s="119">
        <f>+W88+W89+W90+W91+W92+W93+W94+W95+W96</f>
        <v>0</v>
      </c>
    </row>
    <row r="88" spans="1:23" ht="13" x14ac:dyDescent="0.3">
      <c r="A88" s="88" t="s">
        <v>104</v>
      </c>
      <c r="B88" s="121"/>
      <c r="C88" s="121"/>
      <c r="D88" s="121"/>
      <c r="E88" s="121">
        <f t="shared" ref="E88:E96" si="56">$B88      +$C88      +$D88</f>
        <v>0</v>
      </c>
      <c r="F88" s="121">
        <v>0</v>
      </c>
      <c r="G88" s="121">
        <v>0</v>
      </c>
      <c r="H88" s="121"/>
      <c r="I88" s="121"/>
      <c r="J88" s="121"/>
      <c r="K88" s="121"/>
      <c r="L88" s="121"/>
      <c r="M88" s="121"/>
      <c r="N88" s="121"/>
      <c r="O88" s="121"/>
      <c r="P88" s="121">
        <f t="shared" ref="P88:P96" si="57">$H88      +$J88      +$L88      +$N88</f>
        <v>0</v>
      </c>
      <c r="Q88" s="121">
        <f t="shared" ref="Q88:Q96" si="58">$I88      +$K88      +$M88      +$O88</f>
        <v>0</v>
      </c>
      <c r="R88" s="89">
        <f t="shared" ref="R88:R96" si="59">IF(($H88      =0),0,((($J88      -$H88      )/$H88      )*100))</f>
        <v>0</v>
      </c>
      <c r="S88" s="89">
        <f t="shared" ref="S88:S96" si="60">IF(($I88      =0),0,((($K88      -$I88      )/$I88      )*100))</f>
        <v>0</v>
      </c>
      <c r="T88" s="89">
        <f t="shared" ref="T88:T96" si="61">IF(($E88      =0),0,(($P88      /$E88      )*100))</f>
        <v>0</v>
      </c>
      <c r="U88" s="90">
        <f t="shared" ref="U88:U96" si="62">IF(($E88      =0),0,(($Q88      /$E88      )*100))</f>
        <v>0</v>
      </c>
      <c r="V88" s="121"/>
      <c r="W88" s="121"/>
    </row>
    <row r="89" spans="1:23" ht="13" x14ac:dyDescent="0.3">
      <c r="A89" s="91" t="s">
        <v>105</v>
      </c>
      <c r="B89" s="93"/>
      <c r="C89" s="93"/>
      <c r="D89" s="93"/>
      <c r="E89" s="93">
        <f t="shared" si="56"/>
        <v>0</v>
      </c>
      <c r="F89" s="93">
        <v>0</v>
      </c>
      <c r="G89" s="93">
        <v>0</v>
      </c>
      <c r="H89" s="93"/>
      <c r="I89" s="93"/>
      <c r="J89" s="93"/>
      <c r="K89" s="93"/>
      <c r="L89" s="93"/>
      <c r="M89" s="93"/>
      <c r="N89" s="93"/>
      <c r="O89" s="93"/>
      <c r="P89" s="93">
        <f t="shared" si="57"/>
        <v>0</v>
      </c>
      <c r="Q89" s="93">
        <f t="shared" si="58"/>
        <v>0</v>
      </c>
      <c r="R89" s="89">
        <f t="shared" si="59"/>
        <v>0</v>
      </c>
      <c r="S89" s="89">
        <f t="shared" si="60"/>
        <v>0</v>
      </c>
      <c r="T89" s="89">
        <f t="shared" si="61"/>
        <v>0</v>
      </c>
      <c r="U89" s="90">
        <f t="shared" si="62"/>
        <v>0</v>
      </c>
      <c r="V89" s="93"/>
      <c r="W89" s="93"/>
    </row>
    <row r="90" spans="1:23" ht="13" x14ac:dyDescent="0.3">
      <c r="A90" s="91" t="s">
        <v>106</v>
      </c>
      <c r="B90" s="93"/>
      <c r="C90" s="93"/>
      <c r="D90" s="93"/>
      <c r="E90" s="93">
        <f t="shared" si="56"/>
        <v>0</v>
      </c>
      <c r="F90" s="93">
        <v>0</v>
      </c>
      <c r="G90" s="93">
        <v>0</v>
      </c>
      <c r="H90" s="93"/>
      <c r="I90" s="93"/>
      <c r="J90" s="93"/>
      <c r="K90" s="93"/>
      <c r="L90" s="93"/>
      <c r="M90" s="93"/>
      <c r="N90" s="93"/>
      <c r="O90" s="93"/>
      <c r="P90" s="93">
        <f t="shared" si="57"/>
        <v>0</v>
      </c>
      <c r="Q90" s="93">
        <f t="shared" si="58"/>
        <v>0</v>
      </c>
      <c r="R90" s="89">
        <f t="shared" si="59"/>
        <v>0</v>
      </c>
      <c r="S90" s="89">
        <f t="shared" si="60"/>
        <v>0</v>
      </c>
      <c r="T90" s="89">
        <f t="shared" si="61"/>
        <v>0</v>
      </c>
      <c r="U90" s="90">
        <f t="shared" si="62"/>
        <v>0</v>
      </c>
      <c r="V90" s="93"/>
      <c r="W90" s="93"/>
    </row>
    <row r="91" spans="1:23" ht="13" x14ac:dyDescent="0.3">
      <c r="A91" s="91" t="s">
        <v>107</v>
      </c>
      <c r="B91" s="93">
        <v>10300000</v>
      </c>
      <c r="C91" s="93"/>
      <c r="D91" s="93"/>
      <c r="E91" s="93">
        <f t="shared" si="56"/>
        <v>10300000</v>
      </c>
      <c r="F91" s="93">
        <v>0</v>
      </c>
      <c r="G91" s="93">
        <v>0</v>
      </c>
      <c r="H91" s="93">
        <v>3675000</v>
      </c>
      <c r="I91" s="93"/>
      <c r="J91" s="93"/>
      <c r="K91" s="93"/>
      <c r="L91" s="93"/>
      <c r="M91" s="93"/>
      <c r="N91" s="93"/>
      <c r="O91" s="93"/>
      <c r="P91" s="93">
        <f t="shared" si="57"/>
        <v>3675000</v>
      </c>
      <c r="Q91" s="93">
        <f t="shared" si="58"/>
        <v>0</v>
      </c>
      <c r="R91" s="89">
        <f t="shared" si="59"/>
        <v>-100</v>
      </c>
      <c r="S91" s="89">
        <f t="shared" si="60"/>
        <v>0</v>
      </c>
      <c r="T91" s="89">
        <f t="shared" si="61"/>
        <v>35.679611650485441</v>
      </c>
      <c r="U91" s="90">
        <f t="shared" si="62"/>
        <v>0</v>
      </c>
      <c r="V91" s="93"/>
      <c r="W91" s="93"/>
    </row>
    <row r="92" spans="1:23" ht="13" x14ac:dyDescent="0.3">
      <c r="A92" s="91" t="s">
        <v>108</v>
      </c>
      <c r="B92" s="93"/>
      <c r="C92" s="93"/>
      <c r="D92" s="93"/>
      <c r="E92" s="93">
        <f t="shared" si="56"/>
        <v>0</v>
      </c>
      <c r="F92" s="93">
        <v>0</v>
      </c>
      <c r="G92" s="93">
        <v>0</v>
      </c>
      <c r="H92" s="93"/>
      <c r="I92" s="93"/>
      <c r="J92" s="93"/>
      <c r="K92" s="93"/>
      <c r="L92" s="93"/>
      <c r="M92" s="93"/>
      <c r="N92" s="93"/>
      <c r="O92" s="93"/>
      <c r="P92" s="93">
        <f t="shared" si="57"/>
        <v>0</v>
      </c>
      <c r="Q92" s="93">
        <f t="shared" si="58"/>
        <v>0</v>
      </c>
      <c r="R92" s="89">
        <f t="shared" si="59"/>
        <v>0</v>
      </c>
      <c r="S92" s="89">
        <f t="shared" si="60"/>
        <v>0</v>
      </c>
      <c r="T92" s="89">
        <f t="shared" si="61"/>
        <v>0</v>
      </c>
      <c r="U92" s="90">
        <f t="shared" si="62"/>
        <v>0</v>
      </c>
      <c r="V92" s="93"/>
      <c r="W92" s="93"/>
    </row>
    <row r="93" spans="1:23" ht="13" x14ac:dyDescent="0.3">
      <c r="A93" s="91" t="s">
        <v>109</v>
      </c>
      <c r="B93" s="93"/>
      <c r="C93" s="93"/>
      <c r="D93" s="93"/>
      <c r="E93" s="93">
        <f t="shared" si="56"/>
        <v>0</v>
      </c>
      <c r="F93" s="93">
        <v>0</v>
      </c>
      <c r="G93" s="93">
        <v>0</v>
      </c>
      <c r="H93" s="93"/>
      <c r="I93" s="93"/>
      <c r="J93" s="93"/>
      <c r="K93" s="93"/>
      <c r="L93" s="93"/>
      <c r="M93" s="93"/>
      <c r="N93" s="93"/>
      <c r="O93" s="93"/>
      <c r="P93" s="93">
        <f t="shared" si="57"/>
        <v>0</v>
      </c>
      <c r="Q93" s="93">
        <f t="shared" si="58"/>
        <v>0</v>
      </c>
      <c r="R93" s="89">
        <f t="shared" si="59"/>
        <v>0</v>
      </c>
      <c r="S93" s="89">
        <f t="shared" si="60"/>
        <v>0</v>
      </c>
      <c r="T93" s="89">
        <f t="shared" si="61"/>
        <v>0</v>
      </c>
      <c r="U93" s="90">
        <f t="shared" si="62"/>
        <v>0</v>
      </c>
      <c r="V93" s="93"/>
      <c r="W93" s="93"/>
    </row>
    <row r="94" spans="1:23" ht="13" x14ac:dyDescent="0.3">
      <c r="A94" s="91" t="s">
        <v>110</v>
      </c>
      <c r="B94" s="93"/>
      <c r="C94" s="93"/>
      <c r="D94" s="93"/>
      <c r="E94" s="93">
        <f t="shared" si="56"/>
        <v>0</v>
      </c>
      <c r="F94" s="93">
        <v>0</v>
      </c>
      <c r="G94" s="93">
        <v>0</v>
      </c>
      <c r="H94" s="93"/>
      <c r="I94" s="93"/>
      <c r="J94" s="93"/>
      <c r="K94" s="93"/>
      <c r="L94" s="93"/>
      <c r="M94" s="93"/>
      <c r="N94" s="93"/>
      <c r="O94" s="93"/>
      <c r="P94" s="93">
        <f t="shared" si="57"/>
        <v>0</v>
      </c>
      <c r="Q94" s="93">
        <f t="shared" si="58"/>
        <v>0</v>
      </c>
      <c r="R94" s="89">
        <f t="shared" si="59"/>
        <v>0</v>
      </c>
      <c r="S94" s="89">
        <f t="shared" si="60"/>
        <v>0</v>
      </c>
      <c r="T94" s="89">
        <f t="shared" si="61"/>
        <v>0</v>
      </c>
      <c r="U94" s="90">
        <f t="shared" si="62"/>
        <v>0</v>
      </c>
      <c r="V94" s="93"/>
      <c r="W94" s="93"/>
    </row>
    <row r="95" spans="1:23" ht="13" x14ac:dyDescent="0.3">
      <c r="A95" s="91" t="s">
        <v>111</v>
      </c>
      <c r="B95" s="93"/>
      <c r="C95" s="93"/>
      <c r="D95" s="93"/>
      <c r="E95" s="93">
        <f t="shared" si="56"/>
        <v>0</v>
      </c>
      <c r="F95" s="93">
        <v>0</v>
      </c>
      <c r="G95" s="93">
        <v>0</v>
      </c>
      <c r="H95" s="93"/>
      <c r="I95" s="93"/>
      <c r="J95" s="93"/>
      <c r="K95" s="93"/>
      <c r="L95" s="93"/>
      <c r="M95" s="93"/>
      <c r="N95" s="93"/>
      <c r="O95" s="93"/>
      <c r="P95" s="93">
        <f t="shared" si="57"/>
        <v>0</v>
      </c>
      <c r="Q95" s="93">
        <f t="shared" si="58"/>
        <v>0</v>
      </c>
      <c r="R95" s="89">
        <f t="shared" si="59"/>
        <v>0</v>
      </c>
      <c r="S95" s="89">
        <f t="shared" si="60"/>
        <v>0</v>
      </c>
      <c r="T95" s="89">
        <f t="shared" si="61"/>
        <v>0</v>
      </c>
      <c r="U95" s="90">
        <f t="shared" si="62"/>
        <v>0</v>
      </c>
      <c r="V95" s="93"/>
      <c r="W95" s="93"/>
    </row>
    <row r="96" spans="1:23" ht="13" x14ac:dyDescent="0.3">
      <c r="A96" s="91" t="s">
        <v>112</v>
      </c>
      <c r="B96" s="122"/>
      <c r="C96" s="122"/>
      <c r="D96" s="122"/>
      <c r="E96" s="122">
        <f t="shared" si="56"/>
        <v>0</v>
      </c>
      <c r="F96" s="122">
        <v>0</v>
      </c>
      <c r="G96" s="122">
        <v>0</v>
      </c>
      <c r="H96" s="122"/>
      <c r="I96" s="122"/>
      <c r="J96" s="122"/>
      <c r="K96" s="122"/>
      <c r="L96" s="122"/>
      <c r="M96" s="122"/>
      <c r="N96" s="122"/>
      <c r="O96" s="122"/>
      <c r="P96" s="122">
        <f t="shared" si="57"/>
        <v>0</v>
      </c>
      <c r="Q96" s="122">
        <f t="shared" si="58"/>
        <v>0</v>
      </c>
      <c r="R96" s="89">
        <f t="shared" si="59"/>
        <v>0</v>
      </c>
      <c r="S96" s="89">
        <f t="shared" si="60"/>
        <v>0</v>
      </c>
      <c r="T96" s="89">
        <f t="shared" si="61"/>
        <v>0</v>
      </c>
      <c r="U96" s="90">
        <f t="shared" si="62"/>
        <v>0</v>
      </c>
      <c r="V96" s="122"/>
      <c r="W96" s="122"/>
    </row>
    <row r="97" spans="1:23" s="92" customFormat="1" ht="21" hidden="1" x14ac:dyDescent="0.25">
      <c r="A97" s="16" t="s">
        <v>139</v>
      </c>
      <c r="B97" s="123">
        <f t="shared" ref="B97:I97" si="63">SUM(B98:B112)</f>
        <v>0</v>
      </c>
      <c r="C97" s="123">
        <f t="shared" si="63"/>
        <v>0</v>
      </c>
      <c r="D97" s="123">
        <f t="shared" si="63"/>
        <v>0</v>
      </c>
      <c r="E97" s="123">
        <f t="shared" si="63"/>
        <v>0</v>
      </c>
      <c r="F97" s="123">
        <f t="shared" si="63"/>
        <v>0</v>
      </c>
      <c r="G97" s="123">
        <f t="shared" si="63"/>
        <v>0</v>
      </c>
      <c r="H97" s="123">
        <f t="shared" si="63"/>
        <v>0</v>
      </c>
      <c r="I97" s="123">
        <f t="shared" si="63"/>
        <v>0</v>
      </c>
      <c r="J97" s="123">
        <f>SUM(J98:J112)</f>
        <v>0</v>
      </c>
      <c r="K97" s="123">
        <f>SUM(K98:K112)</f>
        <v>0</v>
      </c>
      <c r="L97" s="123">
        <f>SUM(L98:L112)</f>
        <v>0</v>
      </c>
      <c r="M97" s="124">
        <f>SUM(M98:M112)</f>
        <v>0</v>
      </c>
      <c r="N97" s="123"/>
      <c r="O97" s="124"/>
      <c r="P97" s="123"/>
      <c r="Q97" s="124"/>
      <c r="R97" s="17" t="str">
        <f t="shared" ref="R97:S112" si="64">IF(L97=0," ",(N97-L97)/L97)</f>
        <v xml:space="preserve"> </v>
      </c>
      <c r="S97" s="17" t="str">
        <f t="shared" si="64"/>
        <v xml:space="preserve"> </v>
      </c>
      <c r="T97" s="17" t="str">
        <f t="shared" ref="T97:T115" si="65">IF(E97=0," ",(P97/E97))</f>
        <v xml:space="preserve"> </v>
      </c>
      <c r="U97" s="18" t="str">
        <f t="shared" ref="U97:U115" si="66">IF(E97=0," ",(Q97/E97))</f>
        <v xml:space="preserve"> </v>
      </c>
      <c r="V97" s="123">
        <f>SUM(V98:V112)</f>
        <v>0</v>
      </c>
      <c r="W97" s="123">
        <f>SUM(W98:W112)</f>
        <v>0</v>
      </c>
    </row>
    <row r="98" spans="1:23" hidden="1" x14ac:dyDescent="0.25">
      <c r="A98" s="19"/>
      <c r="B98" s="125"/>
      <c r="C98" s="125"/>
      <c r="D98" s="125"/>
      <c r="E98" s="126">
        <f>SUM(B98:D98)</f>
        <v>0</v>
      </c>
      <c r="F98" s="125"/>
      <c r="G98" s="125"/>
      <c r="H98" s="125"/>
      <c r="I98" s="125"/>
      <c r="J98" s="125"/>
      <c r="K98" s="125"/>
      <c r="L98" s="125"/>
      <c r="M98" s="127"/>
      <c r="N98" s="125"/>
      <c r="O98" s="127"/>
      <c r="P98" s="125"/>
      <c r="Q98" s="127"/>
      <c r="R98" s="20" t="str">
        <f t="shared" si="64"/>
        <v xml:space="preserve"> </v>
      </c>
      <c r="S98" s="20" t="str">
        <f t="shared" si="64"/>
        <v xml:space="preserve"> </v>
      </c>
      <c r="T98" s="20" t="str">
        <f t="shared" si="65"/>
        <v xml:space="preserve"> </v>
      </c>
      <c r="U98" s="21" t="str">
        <f t="shared" si="66"/>
        <v xml:space="preserve"> </v>
      </c>
      <c r="V98" s="125"/>
      <c r="W98" s="125"/>
    </row>
    <row r="99" spans="1:23" hidden="1" x14ac:dyDescent="0.25">
      <c r="A99" s="19"/>
      <c r="B99" s="125"/>
      <c r="C99" s="125"/>
      <c r="D99" s="125"/>
      <c r="E99" s="126">
        <f t="shared" ref="E99:E112" si="67">SUM(B99:D99)</f>
        <v>0</v>
      </c>
      <c r="F99" s="125"/>
      <c r="G99" s="125"/>
      <c r="H99" s="125"/>
      <c r="I99" s="125"/>
      <c r="J99" s="125"/>
      <c r="K99" s="125"/>
      <c r="L99" s="125"/>
      <c r="M99" s="127"/>
      <c r="N99" s="125"/>
      <c r="O99" s="127"/>
      <c r="P99" s="125"/>
      <c r="Q99" s="127"/>
      <c r="R99" s="20" t="str">
        <f t="shared" si="64"/>
        <v xml:space="preserve"> </v>
      </c>
      <c r="S99" s="20" t="str">
        <f t="shared" si="64"/>
        <v xml:space="preserve"> </v>
      </c>
      <c r="T99" s="20" t="str">
        <f t="shared" si="65"/>
        <v xml:space="preserve"> </v>
      </c>
      <c r="U99" s="21" t="str">
        <f t="shared" si="66"/>
        <v xml:space="preserve"> </v>
      </c>
      <c r="V99" s="125"/>
      <c r="W99" s="125"/>
    </row>
    <row r="100" spans="1:23" hidden="1" x14ac:dyDescent="0.25">
      <c r="A100" s="19"/>
      <c r="B100" s="125"/>
      <c r="C100" s="125"/>
      <c r="D100" s="125"/>
      <c r="E100" s="126">
        <f t="shared" si="67"/>
        <v>0</v>
      </c>
      <c r="F100" s="125"/>
      <c r="G100" s="125"/>
      <c r="H100" s="125"/>
      <c r="I100" s="125"/>
      <c r="J100" s="125"/>
      <c r="K100" s="125"/>
      <c r="L100" s="125"/>
      <c r="M100" s="127"/>
      <c r="N100" s="125"/>
      <c r="O100" s="127"/>
      <c r="P100" s="125"/>
      <c r="Q100" s="127"/>
      <c r="R100" s="20" t="str">
        <f t="shared" si="64"/>
        <v xml:space="preserve"> </v>
      </c>
      <c r="S100" s="20" t="str">
        <f t="shared" si="64"/>
        <v xml:space="preserve"> </v>
      </c>
      <c r="T100" s="20" t="str">
        <f t="shared" si="65"/>
        <v xml:space="preserve"> </v>
      </c>
      <c r="U100" s="21" t="str">
        <f t="shared" si="66"/>
        <v xml:space="preserve"> </v>
      </c>
      <c r="V100" s="125"/>
      <c r="W100" s="125"/>
    </row>
    <row r="101" spans="1:23" hidden="1" x14ac:dyDescent="0.25">
      <c r="A101" s="19"/>
      <c r="B101" s="125"/>
      <c r="C101" s="125"/>
      <c r="D101" s="125"/>
      <c r="E101" s="126">
        <f t="shared" si="67"/>
        <v>0</v>
      </c>
      <c r="F101" s="125"/>
      <c r="G101" s="125"/>
      <c r="H101" s="125"/>
      <c r="I101" s="125"/>
      <c r="J101" s="125"/>
      <c r="K101" s="125"/>
      <c r="L101" s="125"/>
      <c r="M101" s="127"/>
      <c r="N101" s="125"/>
      <c r="O101" s="127"/>
      <c r="P101" s="125"/>
      <c r="Q101" s="127"/>
      <c r="R101" s="20" t="str">
        <f t="shared" si="64"/>
        <v xml:space="preserve"> </v>
      </c>
      <c r="S101" s="20" t="str">
        <f t="shared" si="64"/>
        <v xml:space="preserve"> </v>
      </c>
      <c r="T101" s="20" t="str">
        <f t="shared" si="65"/>
        <v xml:space="preserve"> </v>
      </c>
      <c r="U101" s="21" t="str">
        <f t="shared" si="66"/>
        <v xml:space="preserve"> </v>
      </c>
      <c r="V101" s="125"/>
      <c r="W101" s="125"/>
    </row>
    <row r="102" spans="1:23" hidden="1" x14ac:dyDescent="0.25">
      <c r="A102" s="19"/>
      <c r="B102" s="125"/>
      <c r="C102" s="125"/>
      <c r="D102" s="125"/>
      <c r="E102" s="126">
        <f t="shared" si="67"/>
        <v>0</v>
      </c>
      <c r="F102" s="125"/>
      <c r="G102" s="125"/>
      <c r="H102" s="125"/>
      <c r="I102" s="125"/>
      <c r="J102" s="125"/>
      <c r="K102" s="125"/>
      <c r="L102" s="125"/>
      <c r="M102" s="127"/>
      <c r="N102" s="125"/>
      <c r="O102" s="127"/>
      <c r="P102" s="125"/>
      <c r="Q102" s="127"/>
      <c r="R102" s="20" t="str">
        <f t="shared" si="64"/>
        <v xml:space="preserve"> </v>
      </c>
      <c r="S102" s="20" t="str">
        <f t="shared" si="64"/>
        <v xml:space="preserve"> </v>
      </c>
      <c r="T102" s="20" t="str">
        <f t="shared" si="65"/>
        <v xml:space="preserve"> </v>
      </c>
      <c r="U102" s="21" t="str">
        <f t="shared" si="66"/>
        <v xml:space="preserve"> </v>
      </c>
      <c r="V102" s="125"/>
      <c r="W102" s="125"/>
    </row>
    <row r="103" spans="1:23" hidden="1" x14ac:dyDescent="0.25">
      <c r="A103" s="19"/>
      <c r="B103" s="125"/>
      <c r="C103" s="125"/>
      <c r="D103" s="125"/>
      <c r="E103" s="126">
        <f t="shared" si="67"/>
        <v>0</v>
      </c>
      <c r="F103" s="125"/>
      <c r="G103" s="125"/>
      <c r="H103" s="125"/>
      <c r="I103" s="125"/>
      <c r="J103" s="125"/>
      <c r="K103" s="125"/>
      <c r="L103" s="125"/>
      <c r="M103" s="127"/>
      <c r="N103" s="125"/>
      <c r="O103" s="127"/>
      <c r="P103" s="125"/>
      <c r="Q103" s="127"/>
      <c r="R103" s="20" t="str">
        <f t="shared" si="64"/>
        <v xml:space="preserve"> </v>
      </c>
      <c r="S103" s="20" t="str">
        <f t="shared" si="64"/>
        <v xml:space="preserve"> </v>
      </c>
      <c r="T103" s="20" t="str">
        <f t="shared" si="65"/>
        <v xml:space="preserve"> </v>
      </c>
      <c r="U103" s="21" t="str">
        <f t="shared" si="66"/>
        <v xml:space="preserve"> </v>
      </c>
      <c r="V103" s="125"/>
      <c r="W103" s="125"/>
    </row>
    <row r="104" spans="1:23" hidden="1" x14ac:dyDescent="0.25">
      <c r="A104" s="19"/>
      <c r="B104" s="125"/>
      <c r="C104" s="125"/>
      <c r="D104" s="125"/>
      <c r="E104" s="126">
        <f t="shared" si="67"/>
        <v>0</v>
      </c>
      <c r="F104" s="125"/>
      <c r="G104" s="125"/>
      <c r="H104" s="125"/>
      <c r="I104" s="125"/>
      <c r="J104" s="125"/>
      <c r="K104" s="125"/>
      <c r="L104" s="125"/>
      <c r="M104" s="127"/>
      <c r="N104" s="125"/>
      <c r="O104" s="127"/>
      <c r="P104" s="125"/>
      <c r="Q104" s="127"/>
      <c r="R104" s="20" t="str">
        <f t="shared" si="64"/>
        <v xml:space="preserve"> </v>
      </c>
      <c r="S104" s="20" t="str">
        <f t="shared" si="64"/>
        <v xml:space="preserve"> </v>
      </c>
      <c r="T104" s="20" t="str">
        <f t="shared" si="65"/>
        <v xml:space="preserve"> </v>
      </c>
      <c r="U104" s="21" t="str">
        <f t="shared" si="66"/>
        <v xml:space="preserve"> </v>
      </c>
      <c r="V104" s="125"/>
      <c r="W104" s="125"/>
    </row>
    <row r="105" spans="1:23" hidden="1" x14ac:dyDescent="0.25">
      <c r="A105" s="19"/>
      <c r="B105" s="125"/>
      <c r="C105" s="125"/>
      <c r="D105" s="125"/>
      <c r="E105" s="126">
        <f t="shared" si="67"/>
        <v>0</v>
      </c>
      <c r="F105" s="125"/>
      <c r="G105" s="125"/>
      <c r="H105" s="125"/>
      <c r="I105" s="125"/>
      <c r="J105" s="125"/>
      <c r="K105" s="125"/>
      <c r="L105" s="125"/>
      <c r="M105" s="127"/>
      <c r="N105" s="125"/>
      <c r="O105" s="127"/>
      <c r="P105" s="125"/>
      <c r="Q105" s="127"/>
      <c r="R105" s="20" t="str">
        <f t="shared" si="64"/>
        <v xml:space="preserve"> </v>
      </c>
      <c r="S105" s="20" t="str">
        <f t="shared" si="64"/>
        <v xml:space="preserve"> </v>
      </c>
      <c r="T105" s="20" t="str">
        <f t="shared" si="65"/>
        <v xml:space="preserve"> </v>
      </c>
      <c r="U105" s="21" t="str">
        <f t="shared" si="66"/>
        <v xml:space="preserve"> </v>
      </c>
      <c r="V105" s="125"/>
      <c r="W105" s="125"/>
    </row>
    <row r="106" spans="1:23" hidden="1" x14ac:dyDescent="0.25">
      <c r="A106" s="19"/>
      <c r="B106" s="125"/>
      <c r="C106" s="125"/>
      <c r="D106" s="125"/>
      <c r="E106" s="126">
        <f t="shared" si="67"/>
        <v>0</v>
      </c>
      <c r="F106" s="125"/>
      <c r="G106" s="125"/>
      <c r="H106" s="125"/>
      <c r="I106" s="125"/>
      <c r="J106" s="125"/>
      <c r="K106" s="125"/>
      <c r="L106" s="125"/>
      <c r="M106" s="127"/>
      <c r="N106" s="125"/>
      <c r="O106" s="127"/>
      <c r="P106" s="125"/>
      <c r="Q106" s="127"/>
      <c r="R106" s="20" t="str">
        <f t="shared" si="64"/>
        <v xml:space="preserve"> </v>
      </c>
      <c r="S106" s="20" t="str">
        <f t="shared" si="64"/>
        <v xml:space="preserve"> </v>
      </c>
      <c r="T106" s="20" t="str">
        <f t="shared" si="65"/>
        <v xml:space="preserve"> </v>
      </c>
      <c r="U106" s="21" t="str">
        <f t="shared" si="66"/>
        <v xml:space="preserve"> </v>
      </c>
      <c r="V106" s="125"/>
      <c r="W106" s="125"/>
    </row>
    <row r="107" spans="1:23" hidden="1" x14ac:dyDescent="0.25">
      <c r="A107" s="19"/>
      <c r="B107" s="125"/>
      <c r="C107" s="125"/>
      <c r="D107" s="125"/>
      <c r="E107" s="126">
        <f t="shared" si="67"/>
        <v>0</v>
      </c>
      <c r="F107" s="125"/>
      <c r="G107" s="125"/>
      <c r="H107" s="125"/>
      <c r="I107" s="125"/>
      <c r="J107" s="125"/>
      <c r="K107" s="125"/>
      <c r="L107" s="125"/>
      <c r="M107" s="127"/>
      <c r="N107" s="125"/>
      <c r="O107" s="127"/>
      <c r="P107" s="125"/>
      <c r="Q107" s="127"/>
      <c r="R107" s="20" t="str">
        <f t="shared" si="64"/>
        <v xml:space="preserve"> </v>
      </c>
      <c r="S107" s="20" t="str">
        <f t="shared" si="64"/>
        <v xml:space="preserve"> </v>
      </c>
      <c r="T107" s="20" t="str">
        <f t="shared" si="65"/>
        <v xml:space="preserve"> </v>
      </c>
      <c r="U107" s="21" t="str">
        <f t="shared" si="66"/>
        <v xml:space="preserve"> </v>
      </c>
      <c r="V107" s="125"/>
      <c r="W107" s="125"/>
    </row>
    <row r="108" spans="1:23" hidden="1" x14ac:dyDescent="0.25">
      <c r="A108" s="19"/>
      <c r="B108" s="125"/>
      <c r="C108" s="125"/>
      <c r="D108" s="125"/>
      <c r="E108" s="126">
        <f t="shared" si="67"/>
        <v>0</v>
      </c>
      <c r="F108" s="125"/>
      <c r="G108" s="125"/>
      <c r="H108" s="125"/>
      <c r="I108" s="125"/>
      <c r="J108" s="125"/>
      <c r="K108" s="125"/>
      <c r="L108" s="125"/>
      <c r="M108" s="127"/>
      <c r="N108" s="125"/>
      <c r="O108" s="127"/>
      <c r="P108" s="125"/>
      <c r="Q108" s="127"/>
      <c r="R108" s="20" t="str">
        <f t="shared" si="64"/>
        <v xml:space="preserve"> </v>
      </c>
      <c r="S108" s="20" t="str">
        <f t="shared" si="64"/>
        <v xml:space="preserve"> </v>
      </c>
      <c r="T108" s="20" t="str">
        <f t="shared" si="65"/>
        <v xml:space="preserve"> </v>
      </c>
      <c r="U108" s="21" t="str">
        <f t="shared" si="66"/>
        <v xml:space="preserve"> </v>
      </c>
      <c r="V108" s="125"/>
      <c r="W108" s="125"/>
    </row>
    <row r="109" spans="1:23" hidden="1" x14ac:dyDescent="0.25">
      <c r="A109" s="19"/>
      <c r="B109" s="125"/>
      <c r="C109" s="125"/>
      <c r="D109" s="125"/>
      <c r="E109" s="126">
        <f t="shared" si="67"/>
        <v>0</v>
      </c>
      <c r="F109" s="125"/>
      <c r="G109" s="125"/>
      <c r="H109" s="125"/>
      <c r="I109" s="125"/>
      <c r="J109" s="125"/>
      <c r="K109" s="125"/>
      <c r="L109" s="125"/>
      <c r="M109" s="127"/>
      <c r="N109" s="125"/>
      <c r="O109" s="127"/>
      <c r="P109" s="125"/>
      <c r="Q109" s="127"/>
      <c r="R109" s="20" t="str">
        <f t="shared" si="64"/>
        <v xml:space="preserve"> </v>
      </c>
      <c r="S109" s="20" t="str">
        <f t="shared" si="64"/>
        <v xml:space="preserve"> </v>
      </c>
      <c r="T109" s="20" t="str">
        <f t="shared" si="65"/>
        <v xml:space="preserve"> </v>
      </c>
      <c r="U109" s="21" t="str">
        <f t="shared" si="66"/>
        <v xml:space="preserve"> </v>
      </c>
      <c r="V109" s="125"/>
      <c r="W109" s="125"/>
    </row>
    <row r="110" spans="1:23" hidden="1" x14ac:dyDescent="0.25">
      <c r="A110" s="19"/>
      <c r="B110" s="125"/>
      <c r="C110" s="125"/>
      <c r="D110" s="125"/>
      <c r="E110" s="126">
        <f t="shared" si="67"/>
        <v>0</v>
      </c>
      <c r="F110" s="125"/>
      <c r="G110" s="125"/>
      <c r="H110" s="127"/>
      <c r="I110" s="125"/>
      <c r="J110" s="127"/>
      <c r="K110" s="125"/>
      <c r="L110" s="127"/>
      <c r="M110" s="127"/>
      <c r="N110" s="127"/>
      <c r="O110" s="127"/>
      <c r="P110" s="127"/>
      <c r="Q110" s="127"/>
      <c r="R110" s="20" t="str">
        <f t="shared" si="64"/>
        <v xml:space="preserve"> </v>
      </c>
      <c r="S110" s="20" t="str">
        <f t="shared" si="64"/>
        <v xml:space="preserve"> </v>
      </c>
      <c r="T110" s="20" t="str">
        <f t="shared" si="65"/>
        <v xml:space="preserve"> </v>
      </c>
      <c r="U110" s="21" t="str">
        <f t="shared" si="66"/>
        <v xml:space="preserve"> </v>
      </c>
      <c r="V110" s="125"/>
      <c r="W110" s="125"/>
    </row>
    <row r="111" spans="1:23" hidden="1" x14ac:dyDescent="0.25">
      <c r="A111" s="19"/>
      <c r="B111" s="125"/>
      <c r="C111" s="125"/>
      <c r="D111" s="125"/>
      <c r="E111" s="126">
        <f t="shared" si="67"/>
        <v>0</v>
      </c>
      <c r="F111" s="125"/>
      <c r="G111" s="125"/>
      <c r="H111" s="127"/>
      <c r="I111" s="125"/>
      <c r="J111" s="127"/>
      <c r="K111" s="125"/>
      <c r="L111" s="127"/>
      <c r="M111" s="127"/>
      <c r="N111" s="127"/>
      <c r="O111" s="127"/>
      <c r="P111" s="127"/>
      <c r="Q111" s="127"/>
      <c r="R111" s="20" t="str">
        <f t="shared" si="64"/>
        <v xml:space="preserve"> </v>
      </c>
      <c r="S111" s="20" t="str">
        <f t="shared" si="64"/>
        <v xml:space="preserve"> </v>
      </c>
      <c r="T111" s="20" t="str">
        <f t="shared" si="65"/>
        <v xml:space="preserve"> </v>
      </c>
      <c r="U111" s="21" t="str">
        <f t="shared" si="66"/>
        <v xml:space="preserve"> </v>
      </c>
      <c r="V111" s="125"/>
      <c r="W111" s="125"/>
    </row>
    <row r="112" spans="1:23" hidden="1" x14ac:dyDescent="0.25">
      <c r="A112" s="19"/>
      <c r="B112" s="125"/>
      <c r="C112" s="125"/>
      <c r="D112" s="125"/>
      <c r="E112" s="126">
        <f t="shared" si="67"/>
        <v>0</v>
      </c>
      <c r="F112" s="125"/>
      <c r="G112" s="125"/>
      <c r="H112" s="127"/>
      <c r="I112" s="125"/>
      <c r="J112" s="127"/>
      <c r="K112" s="125"/>
      <c r="L112" s="127"/>
      <c r="M112" s="127"/>
      <c r="N112" s="127"/>
      <c r="O112" s="127"/>
      <c r="P112" s="127"/>
      <c r="Q112" s="127"/>
      <c r="R112" s="20" t="str">
        <f t="shared" si="64"/>
        <v xml:space="preserve"> </v>
      </c>
      <c r="S112" s="20" t="str">
        <f t="shared" si="64"/>
        <v xml:space="preserve"> </v>
      </c>
      <c r="T112" s="20" t="str">
        <f t="shared" si="65"/>
        <v xml:space="preserve"> </v>
      </c>
      <c r="U112" s="21" t="str">
        <f t="shared" si="66"/>
        <v xml:space="preserve"> </v>
      </c>
      <c r="V112" s="125"/>
      <c r="W112" s="125"/>
    </row>
    <row r="113" spans="1:23" hidden="1" x14ac:dyDescent="0.25">
      <c r="A113" s="22"/>
      <c r="B113" s="128"/>
      <c r="C113" s="129"/>
      <c r="D113" s="129"/>
      <c r="E113" s="129"/>
      <c r="F113" s="128"/>
      <c r="G113" s="129"/>
      <c r="H113" s="128"/>
      <c r="I113" s="129"/>
      <c r="J113" s="128"/>
      <c r="K113" s="129"/>
      <c r="L113" s="128"/>
      <c r="M113" s="128"/>
      <c r="N113" s="128"/>
      <c r="O113" s="128"/>
      <c r="P113" s="128"/>
      <c r="Q113" s="128"/>
      <c r="R113" s="23" t="str">
        <f t="shared" ref="R113:S115" si="68">IF(L113=0," ",(N113-L113)/L113)</f>
        <v xml:space="preserve"> </v>
      </c>
      <c r="S113" s="24" t="str">
        <f t="shared" si="68"/>
        <v xml:space="preserve"> </v>
      </c>
      <c r="T113" s="23" t="str">
        <f t="shared" si="65"/>
        <v xml:space="preserve"> </v>
      </c>
      <c r="U113" s="24" t="str">
        <f t="shared" si="66"/>
        <v xml:space="preserve"> </v>
      </c>
      <c r="V113" s="128"/>
      <c r="W113" s="129"/>
    </row>
    <row r="114" spans="1:23" hidden="1" x14ac:dyDescent="0.25">
      <c r="A114" s="22" t="s">
        <v>88</v>
      </c>
      <c r="B114" s="128">
        <f t="shared" ref="B114:Q114" si="69">B97+B87</f>
        <v>10300000</v>
      </c>
      <c r="C114" s="128">
        <f t="shared" si="69"/>
        <v>0</v>
      </c>
      <c r="D114" s="128">
        <f t="shared" si="69"/>
        <v>0</v>
      </c>
      <c r="E114" s="128">
        <f t="shared" si="69"/>
        <v>10300000</v>
      </c>
      <c r="F114" s="128">
        <f t="shared" si="69"/>
        <v>0</v>
      </c>
      <c r="G114" s="128">
        <f t="shared" si="69"/>
        <v>0</v>
      </c>
      <c r="H114" s="128">
        <f t="shared" si="69"/>
        <v>3675000</v>
      </c>
      <c r="I114" s="128">
        <f t="shared" si="69"/>
        <v>0</v>
      </c>
      <c r="J114" s="128">
        <f t="shared" si="69"/>
        <v>0</v>
      </c>
      <c r="K114" s="128">
        <f t="shared" si="69"/>
        <v>0</v>
      </c>
      <c r="L114" s="128">
        <f t="shared" si="69"/>
        <v>0</v>
      </c>
      <c r="M114" s="128">
        <f t="shared" si="69"/>
        <v>0</v>
      </c>
      <c r="N114" s="128">
        <f t="shared" si="69"/>
        <v>0</v>
      </c>
      <c r="O114" s="128">
        <f t="shared" si="69"/>
        <v>0</v>
      </c>
      <c r="P114" s="128">
        <f t="shared" si="69"/>
        <v>3675000</v>
      </c>
      <c r="Q114" s="128">
        <f t="shared" si="69"/>
        <v>0</v>
      </c>
      <c r="R114" s="17" t="str">
        <f t="shared" si="68"/>
        <v xml:space="preserve"> </v>
      </c>
      <c r="S114" s="18" t="str">
        <f t="shared" si="68"/>
        <v xml:space="preserve"> </v>
      </c>
      <c r="T114" s="17">
        <f t="shared" si="65"/>
        <v>0.35679611650485438</v>
      </c>
      <c r="U114" s="18">
        <f t="shared" si="66"/>
        <v>0</v>
      </c>
      <c r="V114" s="128">
        <f>V97+V87</f>
        <v>0</v>
      </c>
      <c r="W114" s="131">
        <f>W97+W87</f>
        <v>0</v>
      </c>
    </row>
    <row r="115" spans="1:23" hidden="1" x14ac:dyDescent="0.25">
      <c r="A115" s="25" t="s">
        <v>140</v>
      </c>
      <c r="B115" s="130">
        <f>B87</f>
        <v>10300000</v>
      </c>
      <c r="C115" s="130">
        <f t="shared" ref="C115:Q115" si="70">C87</f>
        <v>0</v>
      </c>
      <c r="D115" s="130">
        <f t="shared" si="70"/>
        <v>0</v>
      </c>
      <c r="E115" s="130">
        <f t="shared" si="70"/>
        <v>10300000</v>
      </c>
      <c r="F115" s="130">
        <f t="shared" si="70"/>
        <v>0</v>
      </c>
      <c r="G115" s="130">
        <f t="shared" si="70"/>
        <v>0</v>
      </c>
      <c r="H115" s="130">
        <f t="shared" si="70"/>
        <v>3675000</v>
      </c>
      <c r="I115" s="130">
        <f t="shared" si="70"/>
        <v>0</v>
      </c>
      <c r="J115" s="130">
        <f t="shared" si="70"/>
        <v>0</v>
      </c>
      <c r="K115" s="130">
        <f t="shared" si="70"/>
        <v>0</v>
      </c>
      <c r="L115" s="130">
        <f t="shared" si="70"/>
        <v>0</v>
      </c>
      <c r="M115" s="130">
        <f t="shared" si="70"/>
        <v>0</v>
      </c>
      <c r="N115" s="130">
        <f t="shared" si="70"/>
        <v>0</v>
      </c>
      <c r="O115" s="130">
        <f t="shared" si="70"/>
        <v>0</v>
      </c>
      <c r="P115" s="130">
        <f t="shared" si="70"/>
        <v>3675000</v>
      </c>
      <c r="Q115" s="130">
        <f t="shared" si="70"/>
        <v>0</v>
      </c>
      <c r="R115" s="17" t="str">
        <f t="shared" si="68"/>
        <v xml:space="preserve"> </v>
      </c>
      <c r="S115" s="18" t="str">
        <f t="shared" si="68"/>
        <v xml:space="preserve"> </v>
      </c>
      <c r="T115" s="17">
        <f t="shared" si="65"/>
        <v>0.35679611650485438</v>
      </c>
      <c r="U115" s="18">
        <f t="shared" si="66"/>
        <v>0</v>
      </c>
      <c r="V115" s="130">
        <f>V87</f>
        <v>0</v>
      </c>
      <c r="W115" s="131">
        <f>W87</f>
        <v>0</v>
      </c>
    </row>
    <row r="116" spans="1:23" x14ac:dyDescent="0.25">
      <c r="A116" s="26"/>
      <c r="B116" s="27"/>
      <c r="C116" s="27"/>
      <c r="D116" s="27"/>
      <c r="E116" s="27"/>
      <c r="F116" s="27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/>
      <c r="R116" s="28"/>
      <c r="S116" s="28"/>
      <c r="T116" s="28"/>
      <c r="U116" s="28"/>
      <c r="V116" s="27"/>
      <c r="W116" s="27"/>
    </row>
    <row r="117" spans="1:23" x14ac:dyDescent="0.25">
      <c r="A117" s="29" t="s">
        <v>141</v>
      </c>
    </row>
    <row r="118" spans="1:23" x14ac:dyDescent="0.25">
      <c r="A118" s="29" t="s">
        <v>142</v>
      </c>
    </row>
    <row r="119" spans="1:23" ht="13" x14ac:dyDescent="0.3">
      <c r="A119" s="29" t="s">
        <v>143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ht="13" x14ac:dyDescent="0.3">
      <c r="A120" s="29" t="s">
        <v>144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ht="13" x14ac:dyDescent="0.3">
      <c r="A121" s="29" t="s">
        <v>145</v>
      </c>
      <c r="B121" s="30"/>
      <c r="C121" s="30"/>
      <c r="D121" s="30"/>
      <c r="E121" s="30"/>
      <c r="F121" s="30"/>
      <c r="H121" s="30"/>
      <c r="I121" s="30"/>
      <c r="J121" s="30"/>
      <c r="K121" s="30"/>
      <c r="V121" s="30"/>
    </row>
    <row r="122" spans="1:23" x14ac:dyDescent="0.25">
      <c r="A122" s="29" t="s">
        <v>146</v>
      </c>
    </row>
    <row r="125" spans="1:23" ht="13" x14ac:dyDescent="0.3">
      <c r="A125" s="30"/>
      <c r="G125" s="30"/>
      <c r="W125" s="30"/>
    </row>
    <row r="126" spans="1:23" ht="13" x14ac:dyDescent="0.3">
      <c r="A126" s="30"/>
      <c r="G126" s="30"/>
      <c r="W126" s="30"/>
    </row>
    <row r="127" spans="1:23" ht="13" x14ac:dyDescent="0.3">
      <c r="A127" s="30"/>
      <c r="G127" s="30"/>
      <c r="W127" s="30"/>
    </row>
  </sheetData>
  <sheetProtection algorithmName="SHA-512" hashValue="5oCyuzOw3GOjBVK6QeORiKWebPlriN3Hrct9at1tIZnGy9Xt1X5LKIYd20VNJrhHeOnS0+d2EMXnKoKbfqwdZQ==" saltValue="D+Uo7MB3EuEeUf32rrHwjw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6:Q76"/>
    <mergeCell ref="R76:S76"/>
    <mergeCell ref="T76:U76"/>
    <mergeCell ref="V76:W76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5" max="16383" man="1"/>
    <brk id="97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W127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37" t="s">
        <v>0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7"/>
      <c r="U1" s="137"/>
      <c r="V1" s="31"/>
      <c r="W1" s="31"/>
    </row>
    <row r="2" spans="1:23" ht="18" x14ac:dyDescent="0.4">
      <c r="A2" s="138" t="s">
        <v>1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32"/>
      <c r="W2" s="32"/>
    </row>
    <row r="3" spans="1:23" ht="18" customHeight="1" x14ac:dyDescent="0.4">
      <c r="A3" s="138" t="s">
        <v>2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32"/>
      <c r="W3" s="32"/>
    </row>
    <row r="4" spans="1:23" ht="18" customHeight="1" x14ac:dyDescent="0.4">
      <c r="A4" s="138" t="s">
        <v>3</v>
      </c>
      <c r="B4" s="138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32"/>
      <c r="W4" s="32"/>
    </row>
    <row r="5" spans="1:23" ht="15" customHeight="1" x14ac:dyDescent="0.3">
      <c r="A5" s="139" t="s">
        <v>126</v>
      </c>
      <c r="B5" s="139"/>
      <c r="C5" s="139"/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39"/>
      <c r="U5" s="139"/>
      <c r="V5" s="33"/>
      <c r="W5" s="33"/>
    </row>
    <row r="6" spans="1:23" ht="12.75" customHeight="1" x14ac:dyDescent="0.3">
      <c r="A6" s="34" t="s">
        <v>92</v>
      </c>
      <c r="B6" s="34" t="s">
        <v>92</v>
      </c>
      <c r="C6" s="34" t="s">
        <v>1</v>
      </c>
      <c r="D6" s="34" t="s">
        <v>1</v>
      </c>
      <c r="E6" s="35" t="s">
        <v>1</v>
      </c>
      <c r="F6" s="135" t="s">
        <v>5</v>
      </c>
      <c r="G6" s="136"/>
      <c r="H6" s="135" t="s">
        <v>6</v>
      </c>
      <c r="I6" s="136"/>
      <c r="J6" s="135" t="s">
        <v>7</v>
      </c>
      <c r="K6" s="136"/>
      <c r="L6" s="135" t="s">
        <v>8</v>
      </c>
      <c r="M6" s="136"/>
      <c r="N6" s="135" t="s">
        <v>9</v>
      </c>
      <c r="O6" s="136"/>
      <c r="P6" s="135" t="s">
        <v>10</v>
      </c>
      <c r="Q6" s="136"/>
      <c r="R6" s="135" t="s">
        <v>11</v>
      </c>
      <c r="S6" s="136"/>
      <c r="T6" s="135" t="s">
        <v>12</v>
      </c>
      <c r="U6" s="136"/>
      <c r="V6" s="135" t="s">
        <v>13</v>
      </c>
      <c r="W6" s="136"/>
    </row>
    <row r="7" spans="1:23" ht="65" x14ac:dyDescent="0.3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3" customHeight="1" x14ac:dyDescent="0.3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3" customHeight="1" x14ac:dyDescent="0.3">
      <c r="A9" s="47" t="s">
        <v>35</v>
      </c>
      <c r="B9" s="93"/>
      <c r="C9" s="93"/>
      <c r="D9" s="93"/>
      <c r="E9" s="93">
        <f>$B9       +$C9       +$D9</f>
        <v>0</v>
      </c>
      <c r="F9" s="94">
        <v>0</v>
      </c>
      <c r="G9" s="95">
        <v>0</v>
      </c>
      <c r="H9" s="94"/>
      <c r="I9" s="95"/>
      <c r="J9" s="94"/>
      <c r="K9" s="95"/>
      <c r="L9" s="94"/>
      <c r="M9" s="95"/>
      <c r="N9" s="94"/>
      <c r="O9" s="95"/>
      <c r="P9" s="94">
        <f>$H9       +$J9       +$L9       +$N9</f>
        <v>0</v>
      </c>
      <c r="Q9" s="95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4" t="s">
        <v>36</v>
      </c>
      <c r="W9" s="95" t="s">
        <v>36</v>
      </c>
    </row>
    <row r="10" spans="1:23" ht="13" customHeight="1" x14ac:dyDescent="0.3">
      <c r="A10" s="47" t="s">
        <v>37</v>
      </c>
      <c r="B10" s="93">
        <v>2400000</v>
      </c>
      <c r="C10" s="93"/>
      <c r="D10" s="93"/>
      <c r="E10" s="93">
        <f t="shared" ref="E10:E16" si="0">$B10      +$C10      +$D10</f>
        <v>2400000</v>
      </c>
      <c r="F10" s="94">
        <v>2400000</v>
      </c>
      <c r="G10" s="95">
        <v>2400000</v>
      </c>
      <c r="H10" s="94">
        <v>599000</v>
      </c>
      <c r="I10" s="95"/>
      <c r="J10" s="94">
        <v>213000</v>
      </c>
      <c r="K10" s="95"/>
      <c r="L10" s="94"/>
      <c r="M10" s="95"/>
      <c r="N10" s="94"/>
      <c r="O10" s="95"/>
      <c r="P10" s="94">
        <f t="shared" ref="P10:P16" si="1">$H10      +$J10      +$L10      +$N10</f>
        <v>812000</v>
      </c>
      <c r="Q10" s="95">
        <f t="shared" ref="Q10:Q16" si="2">$I10      +$K10      +$M10      +$O10</f>
        <v>0</v>
      </c>
      <c r="R10" s="48">
        <f t="shared" ref="R10:R16" si="3">IF(($H10      =0),0,((($J10      -$H10      )/$H10      )*100))</f>
        <v>-64.440734557595988</v>
      </c>
      <c r="S10" s="49">
        <f t="shared" ref="S10:S16" si="4">IF(($I10      =0),0,((($K10      -$I10      )/$I10      )*100))</f>
        <v>0</v>
      </c>
      <c r="T10" s="48">
        <f t="shared" ref="T10:T15" si="5">IF(($E10      =0),0,(($P10      /$E10      )*100))</f>
        <v>33.833333333333329</v>
      </c>
      <c r="U10" s="50">
        <f t="shared" ref="U10:U15" si="6">IF(($E10      =0),0,(($Q10      /$E10      )*100))</f>
        <v>0</v>
      </c>
      <c r="V10" s="94" t="s">
        <v>36</v>
      </c>
      <c r="W10" s="95" t="s">
        <v>36</v>
      </c>
    </row>
    <row r="11" spans="1:23" ht="13" customHeight="1" x14ac:dyDescent="0.3">
      <c r="A11" s="47" t="s">
        <v>38</v>
      </c>
      <c r="B11" s="93"/>
      <c r="C11" s="93"/>
      <c r="D11" s="93"/>
      <c r="E11" s="93">
        <f t="shared" si="0"/>
        <v>0</v>
      </c>
      <c r="F11" s="94">
        <v>0</v>
      </c>
      <c r="G11" s="95">
        <v>0</v>
      </c>
      <c r="H11" s="94"/>
      <c r="I11" s="95"/>
      <c r="J11" s="94"/>
      <c r="K11" s="95"/>
      <c r="L11" s="94"/>
      <c r="M11" s="95"/>
      <c r="N11" s="94"/>
      <c r="O11" s="95"/>
      <c r="P11" s="94">
        <f t="shared" si="1"/>
        <v>0</v>
      </c>
      <c r="Q11" s="95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4" t="s">
        <v>36</v>
      </c>
      <c r="W11" s="95" t="s">
        <v>36</v>
      </c>
    </row>
    <row r="12" spans="1:23" ht="13" customHeight="1" x14ac:dyDescent="0.3">
      <c r="A12" s="47" t="s">
        <v>39</v>
      </c>
      <c r="B12" s="93"/>
      <c r="C12" s="93"/>
      <c r="D12" s="93"/>
      <c r="E12" s="93">
        <f t="shared" si="0"/>
        <v>0</v>
      </c>
      <c r="F12" s="94" t="s">
        <v>36</v>
      </c>
      <c r="G12" s="95" t="s">
        <v>36</v>
      </c>
      <c r="H12" s="94"/>
      <c r="I12" s="95"/>
      <c r="J12" s="94"/>
      <c r="K12" s="95"/>
      <c r="L12" s="94"/>
      <c r="M12" s="95"/>
      <c r="N12" s="94"/>
      <c r="O12" s="95"/>
      <c r="P12" s="94">
        <f t="shared" si="1"/>
        <v>0</v>
      </c>
      <c r="Q12" s="95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4" t="s">
        <v>36</v>
      </c>
      <c r="W12" s="95" t="s">
        <v>36</v>
      </c>
    </row>
    <row r="13" spans="1:23" ht="13" customHeight="1" x14ac:dyDescent="0.3">
      <c r="A13" s="47" t="s">
        <v>40</v>
      </c>
      <c r="B13" s="93"/>
      <c r="C13" s="93"/>
      <c r="D13" s="93"/>
      <c r="E13" s="93">
        <f t="shared" si="0"/>
        <v>0</v>
      </c>
      <c r="F13" s="94">
        <v>0</v>
      </c>
      <c r="G13" s="95">
        <v>0</v>
      </c>
      <c r="H13" s="94"/>
      <c r="I13" s="95"/>
      <c r="J13" s="94"/>
      <c r="K13" s="95"/>
      <c r="L13" s="94"/>
      <c r="M13" s="95"/>
      <c r="N13" s="94"/>
      <c r="O13" s="95"/>
      <c r="P13" s="94">
        <f t="shared" si="1"/>
        <v>0</v>
      </c>
      <c r="Q13" s="95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4" t="s">
        <v>36</v>
      </c>
      <c r="W13" s="95" t="s">
        <v>36</v>
      </c>
    </row>
    <row r="14" spans="1:23" ht="13" customHeight="1" x14ac:dyDescent="0.3">
      <c r="A14" s="47" t="s">
        <v>41</v>
      </c>
      <c r="B14" s="93"/>
      <c r="C14" s="93"/>
      <c r="D14" s="93"/>
      <c r="E14" s="93">
        <f t="shared" si="0"/>
        <v>0</v>
      </c>
      <c r="F14" s="94">
        <v>0</v>
      </c>
      <c r="G14" s="95">
        <v>0</v>
      </c>
      <c r="H14" s="94"/>
      <c r="I14" s="95"/>
      <c r="J14" s="94"/>
      <c r="K14" s="95"/>
      <c r="L14" s="94"/>
      <c r="M14" s="95"/>
      <c r="N14" s="94"/>
      <c r="O14" s="95"/>
      <c r="P14" s="94">
        <f t="shared" si="1"/>
        <v>0</v>
      </c>
      <c r="Q14" s="95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4" t="s">
        <v>36</v>
      </c>
      <c r="W14" s="95" t="s">
        <v>36</v>
      </c>
    </row>
    <row r="15" spans="1:23" ht="13" customHeight="1" x14ac:dyDescent="0.3">
      <c r="A15" s="47" t="s">
        <v>42</v>
      </c>
      <c r="B15" s="93"/>
      <c r="C15" s="93"/>
      <c r="D15" s="93"/>
      <c r="E15" s="93">
        <f t="shared" si="0"/>
        <v>0</v>
      </c>
      <c r="F15" s="94" t="s">
        <v>36</v>
      </c>
      <c r="G15" s="95" t="s">
        <v>36</v>
      </c>
      <c r="H15" s="94"/>
      <c r="I15" s="95"/>
      <c r="J15" s="94"/>
      <c r="K15" s="95"/>
      <c r="L15" s="94"/>
      <c r="M15" s="95"/>
      <c r="N15" s="94"/>
      <c r="O15" s="95"/>
      <c r="P15" s="94">
        <f t="shared" si="1"/>
        <v>0</v>
      </c>
      <c r="Q15" s="95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4" t="s">
        <v>36</v>
      </c>
      <c r="W15" s="95" t="s">
        <v>36</v>
      </c>
    </row>
    <row r="16" spans="1:23" ht="13" customHeight="1" x14ac:dyDescent="0.3">
      <c r="A16" s="51" t="s">
        <v>43</v>
      </c>
      <c r="B16" s="96">
        <f>SUM(B9:B15)</f>
        <v>2400000</v>
      </c>
      <c r="C16" s="96">
        <f>SUM(C9:C15)</f>
        <v>0</v>
      </c>
      <c r="D16" s="96"/>
      <c r="E16" s="96">
        <f t="shared" si="0"/>
        <v>2400000</v>
      </c>
      <c r="F16" s="97">
        <f t="shared" ref="F16:O16" si="7">SUM(F9:F15)</f>
        <v>2400000</v>
      </c>
      <c r="G16" s="98">
        <f t="shared" si="7"/>
        <v>2400000</v>
      </c>
      <c r="H16" s="97">
        <f t="shared" si="7"/>
        <v>599000</v>
      </c>
      <c r="I16" s="98">
        <f t="shared" si="7"/>
        <v>0</v>
      </c>
      <c r="J16" s="97">
        <f t="shared" si="7"/>
        <v>213000</v>
      </c>
      <c r="K16" s="98">
        <f t="shared" si="7"/>
        <v>0</v>
      </c>
      <c r="L16" s="97">
        <f t="shared" si="7"/>
        <v>0</v>
      </c>
      <c r="M16" s="98">
        <f t="shared" si="7"/>
        <v>0</v>
      </c>
      <c r="N16" s="97">
        <f t="shared" si="7"/>
        <v>0</v>
      </c>
      <c r="O16" s="98">
        <f t="shared" si="7"/>
        <v>0</v>
      </c>
      <c r="P16" s="97">
        <f t="shared" si="1"/>
        <v>812000</v>
      </c>
      <c r="Q16" s="98">
        <f t="shared" si="2"/>
        <v>0</v>
      </c>
      <c r="R16" s="52">
        <f t="shared" si="3"/>
        <v>-64.440734557595988</v>
      </c>
      <c r="S16" s="53">
        <f t="shared" si="4"/>
        <v>0</v>
      </c>
      <c r="T16" s="52">
        <f>IF((SUM($E9:$E13))=0,0,(P16/(SUM($E9:$E13))*100))</f>
        <v>33.833333333333329</v>
      </c>
      <c r="U16" s="54">
        <f>IF((SUM($E9:$E13))=0,0,(Q16/(SUM($E9:$E13))*100))</f>
        <v>0</v>
      </c>
      <c r="V16" s="97" t="s">
        <v>36</v>
      </c>
      <c r="W16" s="98" t="s">
        <v>36</v>
      </c>
    </row>
    <row r="17" spans="1:23" ht="13" customHeight="1" x14ac:dyDescent="0.3">
      <c r="A17" s="40" t="s">
        <v>44</v>
      </c>
      <c r="B17" s="99" t="s">
        <v>1</v>
      </c>
      <c r="C17" s="99"/>
      <c r="D17" s="99"/>
      <c r="E17" s="99"/>
      <c r="F17" s="100"/>
      <c r="G17" s="101"/>
      <c r="H17" s="100"/>
      <c r="I17" s="101"/>
      <c r="J17" s="100"/>
      <c r="K17" s="101"/>
      <c r="L17" s="100"/>
      <c r="M17" s="101"/>
      <c r="N17" s="100"/>
      <c r="O17" s="101"/>
      <c r="P17" s="100"/>
      <c r="Q17" s="101"/>
      <c r="R17" s="44"/>
      <c r="S17" s="45"/>
      <c r="T17" s="44"/>
      <c r="U17" s="46"/>
      <c r="V17" s="100"/>
      <c r="W17" s="101"/>
    </row>
    <row r="18" spans="1:23" ht="13" customHeight="1" x14ac:dyDescent="0.3">
      <c r="A18" s="47" t="s">
        <v>45</v>
      </c>
      <c r="B18" s="93"/>
      <c r="C18" s="93"/>
      <c r="D18" s="93"/>
      <c r="E18" s="93">
        <f t="shared" ref="E18:E25" si="8">$B18      +$C18      +$D18</f>
        <v>0</v>
      </c>
      <c r="F18" s="94">
        <v>0</v>
      </c>
      <c r="G18" s="95">
        <v>0</v>
      </c>
      <c r="H18" s="94"/>
      <c r="I18" s="95"/>
      <c r="J18" s="94"/>
      <c r="K18" s="95"/>
      <c r="L18" s="94"/>
      <c r="M18" s="95"/>
      <c r="N18" s="94"/>
      <c r="O18" s="95"/>
      <c r="P18" s="94">
        <f t="shared" ref="P18:P25" si="9">$H18      +$J18      +$L18      +$N18</f>
        <v>0</v>
      </c>
      <c r="Q18" s="95">
        <f t="shared" ref="Q18:Q25" si="10">$I18      +$K18      +$M18      +$O18</f>
        <v>0</v>
      </c>
      <c r="R18" s="48">
        <f t="shared" ref="R18:R25" si="11">IF(($H18      =0),0,((($J18      -$H18      )/$H18      )*100))</f>
        <v>0</v>
      </c>
      <c r="S18" s="49">
        <f t="shared" ref="S18:S25" si="12">IF(($I18      =0),0,((($K18      -$I18      )/$I18      )*100))</f>
        <v>0</v>
      </c>
      <c r="T18" s="48">
        <f t="shared" ref="T18:T24" si="13">IF(($E18      =0),0,(($P18      /$E18      )*100))</f>
        <v>0</v>
      </c>
      <c r="U18" s="50">
        <f t="shared" ref="U18:U24" si="14">IF(($E18      =0),0,(($Q18      /$E18      )*100))</f>
        <v>0</v>
      </c>
      <c r="V18" s="94" t="s">
        <v>36</v>
      </c>
      <c r="W18" s="95" t="s">
        <v>36</v>
      </c>
    </row>
    <row r="19" spans="1:23" ht="13" customHeight="1" x14ac:dyDescent="0.3">
      <c r="A19" s="47" t="s">
        <v>46</v>
      </c>
      <c r="B19" s="93"/>
      <c r="C19" s="93"/>
      <c r="D19" s="93"/>
      <c r="E19" s="93">
        <f t="shared" si="8"/>
        <v>0</v>
      </c>
      <c r="F19" s="94" t="s">
        <v>36</v>
      </c>
      <c r="G19" s="95" t="s">
        <v>36</v>
      </c>
      <c r="H19" s="94"/>
      <c r="I19" s="95"/>
      <c r="J19" s="94"/>
      <c r="K19" s="95"/>
      <c r="L19" s="94"/>
      <c r="M19" s="95"/>
      <c r="N19" s="94"/>
      <c r="O19" s="95"/>
      <c r="P19" s="94">
        <f t="shared" si="9"/>
        <v>0</v>
      </c>
      <c r="Q19" s="95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4" t="s">
        <v>36</v>
      </c>
      <c r="W19" s="95" t="s">
        <v>36</v>
      </c>
    </row>
    <row r="20" spans="1:23" ht="13" customHeight="1" x14ac:dyDescent="0.3">
      <c r="A20" s="47" t="s">
        <v>47</v>
      </c>
      <c r="B20" s="93"/>
      <c r="C20" s="93"/>
      <c r="D20" s="93"/>
      <c r="E20" s="93">
        <f t="shared" si="8"/>
        <v>0</v>
      </c>
      <c r="F20" s="94">
        <v>0</v>
      </c>
      <c r="G20" s="95">
        <v>0</v>
      </c>
      <c r="H20" s="94"/>
      <c r="I20" s="95"/>
      <c r="J20" s="94"/>
      <c r="K20" s="95"/>
      <c r="L20" s="94"/>
      <c r="M20" s="95"/>
      <c r="N20" s="94"/>
      <c r="O20" s="95"/>
      <c r="P20" s="94">
        <f t="shared" si="9"/>
        <v>0</v>
      </c>
      <c r="Q20" s="95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4" t="s">
        <v>36</v>
      </c>
      <c r="W20" s="95" t="s">
        <v>36</v>
      </c>
    </row>
    <row r="21" spans="1:23" ht="13" customHeight="1" x14ac:dyDescent="0.3">
      <c r="A21" s="47" t="s">
        <v>48</v>
      </c>
      <c r="B21" s="93"/>
      <c r="C21" s="93"/>
      <c r="D21" s="93"/>
      <c r="E21" s="93">
        <f t="shared" si="8"/>
        <v>0</v>
      </c>
      <c r="F21" s="94">
        <v>0</v>
      </c>
      <c r="G21" s="95">
        <v>0</v>
      </c>
      <c r="H21" s="94"/>
      <c r="I21" s="95"/>
      <c r="J21" s="94"/>
      <c r="K21" s="95"/>
      <c r="L21" s="94"/>
      <c r="M21" s="95"/>
      <c r="N21" s="94"/>
      <c r="O21" s="95"/>
      <c r="P21" s="94">
        <f t="shared" si="9"/>
        <v>0</v>
      </c>
      <c r="Q21" s="95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4" t="s">
        <v>36</v>
      </c>
      <c r="W21" s="95" t="s">
        <v>36</v>
      </c>
    </row>
    <row r="22" spans="1:23" ht="13" customHeight="1" x14ac:dyDescent="0.3">
      <c r="A22" s="47" t="s">
        <v>49</v>
      </c>
      <c r="B22" s="93"/>
      <c r="C22" s="93"/>
      <c r="D22" s="93"/>
      <c r="E22" s="93">
        <f t="shared" si="8"/>
        <v>0</v>
      </c>
      <c r="F22" s="94">
        <v>0</v>
      </c>
      <c r="G22" s="95">
        <v>0</v>
      </c>
      <c r="H22" s="94"/>
      <c r="I22" s="95"/>
      <c r="J22" s="94"/>
      <c r="K22" s="95"/>
      <c r="L22" s="94"/>
      <c r="M22" s="95"/>
      <c r="N22" s="94"/>
      <c r="O22" s="95"/>
      <c r="P22" s="94">
        <f t="shared" si="9"/>
        <v>0</v>
      </c>
      <c r="Q22" s="95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4" t="s">
        <v>36</v>
      </c>
      <c r="W22" s="95" t="s">
        <v>36</v>
      </c>
    </row>
    <row r="23" spans="1:23" ht="13" customHeight="1" x14ac:dyDescent="0.3">
      <c r="A23" s="47" t="s">
        <v>50</v>
      </c>
      <c r="B23" s="93"/>
      <c r="C23" s="93"/>
      <c r="D23" s="93"/>
      <c r="E23" s="93">
        <f t="shared" si="8"/>
        <v>0</v>
      </c>
      <c r="F23" s="94" t="s">
        <v>36</v>
      </c>
      <c r="G23" s="95" t="s">
        <v>36</v>
      </c>
      <c r="H23" s="94"/>
      <c r="I23" s="95"/>
      <c r="J23" s="94"/>
      <c r="K23" s="95"/>
      <c r="L23" s="94"/>
      <c r="M23" s="95"/>
      <c r="N23" s="94"/>
      <c r="O23" s="95"/>
      <c r="P23" s="94">
        <f t="shared" si="9"/>
        <v>0</v>
      </c>
      <c r="Q23" s="95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4" t="s">
        <v>36</v>
      </c>
      <c r="W23" s="95" t="s">
        <v>36</v>
      </c>
    </row>
    <row r="24" spans="1:23" ht="13" customHeight="1" x14ac:dyDescent="0.3">
      <c r="A24" s="47" t="s">
        <v>51</v>
      </c>
      <c r="B24" s="93"/>
      <c r="C24" s="93"/>
      <c r="D24" s="93"/>
      <c r="E24" s="93">
        <f t="shared" si="8"/>
        <v>0</v>
      </c>
      <c r="F24" s="94" t="s">
        <v>36</v>
      </c>
      <c r="G24" s="95" t="s">
        <v>36</v>
      </c>
      <c r="H24" s="94"/>
      <c r="I24" s="95"/>
      <c r="J24" s="94"/>
      <c r="K24" s="95"/>
      <c r="L24" s="94"/>
      <c r="M24" s="95"/>
      <c r="N24" s="94"/>
      <c r="O24" s="95"/>
      <c r="P24" s="94">
        <f t="shared" si="9"/>
        <v>0</v>
      </c>
      <c r="Q24" s="95">
        <f t="shared" si="10"/>
        <v>0</v>
      </c>
      <c r="R24" s="48">
        <f t="shared" si="11"/>
        <v>0</v>
      </c>
      <c r="S24" s="49">
        <f t="shared" si="12"/>
        <v>0</v>
      </c>
      <c r="T24" s="48">
        <f t="shared" si="13"/>
        <v>0</v>
      </c>
      <c r="U24" s="50">
        <f t="shared" si="14"/>
        <v>0</v>
      </c>
      <c r="V24" s="94" t="s">
        <v>36</v>
      </c>
      <c r="W24" s="95" t="s">
        <v>36</v>
      </c>
    </row>
    <row r="25" spans="1:23" ht="13" customHeight="1" x14ac:dyDescent="0.3">
      <c r="A25" s="51" t="s">
        <v>43</v>
      </c>
      <c r="B25" s="96">
        <f>SUM(B18:B24)</f>
        <v>0</v>
      </c>
      <c r="C25" s="96">
        <f>SUM(C18:C24)</f>
        <v>0</v>
      </c>
      <c r="D25" s="96"/>
      <c r="E25" s="96">
        <f t="shared" si="8"/>
        <v>0</v>
      </c>
      <c r="F25" s="97">
        <f t="shared" ref="F25:O25" si="15">SUM(F18:F24)</f>
        <v>0</v>
      </c>
      <c r="G25" s="98">
        <f t="shared" si="15"/>
        <v>0</v>
      </c>
      <c r="H25" s="97">
        <f t="shared" si="15"/>
        <v>0</v>
      </c>
      <c r="I25" s="98">
        <f t="shared" si="15"/>
        <v>0</v>
      </c>
      <c r="J25" s="97">
        <f t="shared" si="15"/>
        <v>0</v>
      </c>
      <c r="K25" s="98">
        <f t="shared" si="15"/>
        <v>0</v>
      </c>
      <c r="L25" s="97">
        <f t="shared" si="15"/>
        <v>0</v>
      </c>
      <c r="M25" s="98">
        <f t="shared" si="15"/>
        <v>0</v>
      </c>
      <c r="N25" s="97">
        <f t="shared" si="15"/>
        <v>0</v>
      </c>
      <c r="O25" s="98">
        <f t="shared" si="15"/>
        <v>0</v>
      </c>
      <c r="P25" s="97">
        <f t="shared" si="9"/>
        <v>0</v>
      </c>
      <c r="Q25" s="98">
        <f t="shared" si="10"/>
        <v>0</v>
      </c>
      <c r="R25" s="52">
        <f t="shared" si="11"/>
        <v>0</v>
      </c>
      <c r="S25" s="53">
        <f t="shared" si="12"/>
        <v>0</v>
      </c>
      <c r="T25" s="52">
        <f>IF(($E25-$E20-$E24)   =0,0,($P25   /($E25-$E20-$E24)   )*100)</f>
        <v>0</v>
      </c>
      <c r="U25" s="54">
        <f>IF(($E25-$E20-$E24)   =0,0,($Q25   /($E25-$E20-$E24)   )*100)</f>
        <v>0</v>
      </c>
      <c r="V25" s="97" t="s">
        <v>36</v>
      </c>
      <c r="W25" s="98" t="s">
        <v>36</v>
      </c>
    </row>
    <row r="26" spans="1:23" ht="13" customHeight="1" x14ac:dyDescent="0.3">
      <c r="A26" s="40" t="s">
        <v>52</v>
      </c>
      <c r="B26" s="99" t="s">
        <v>1</v>
      </c>
      <c r="C26" s="99"/>
      <c r="D26" s="99"/>
      <c r="E26" s="99"/>
      <c r="F26" s="100"/>
      <c r="G26" s="101"/>
      <c r="H26" s="100"/>
      <c r="I26" s="101"/>
      <c r="J26" s="100"/>
      <c r="K26" s="101"/>
      <c r="L26" s="100"/>
      <c r="M26" s="101"/>
      <c r="N26" s="100"/>
      <c r="O26" s="101"/>
      <c r="P26" s="100"/>
      <c r="Q26" s="101"/>
      <c r="R26" s="44"/>
      <c r="S26" s="45"/>
      <c r="T26" s="44"/>
      <c r="U26" s="46"/>
      <c r="V26" s="100"/>
      <c r="W26" s="101"/>
    </row>
    <row r="27" spans="1:23" ht="13" customHeight="1" x14ac:dyDescent="0.3">
      <c r="A27" s="47" t="s">
        <v>53</v>
      </c>
      <c r="B27" s="93"/>
      <c r="C27" s="93"/>
      <c r="D27" s="93"/>
      <c r="E27" s="93">
        <f>$B27      +$C27      +$D27</f>
        <v>0</v>
      </c>
      <c r="F27" s="94" t="s">
        <v>36</v>
      </c>
      <c r="G27" s="95" t="s">
        <v>36</v>
      </c>
      <c r="H27" s="94"/>
      <c r="I27" s="95"/>
      <c r="J27" s="94"/>
      <c r="K27" s="95"/>
      <c r="L27" s="94"/>
      <c r="M27" s="95"/>
      <c r="N27" s="94"/>
      <c r="O27" s="95"/>
      <c r="P27" s="94">
        <f>$H27      +$J27      +$L27      +$N27</f>
        <v>0</v>
      </c>
      <c r="Q27" s="95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4" t="s">
        <v>36</v>
      </c>
      <c r="W27" s="95" t="s">
        <v>36</v>
      </c>
    </row>
    <row r="28" spans="1:23" ht="13" customHeight="1" x14ac:dyDescent="0.3">
      <c r="A28" s="47" t="s">
        <v>54</v>
      </c>
      <c r="B28" s="93"/>
      <c r="C28" s="93"/>
      <c r="D28" s="93"/>
      <c r="E28" s="93">
        <f>$B28      +$C28      +$D28</f>
        <v>0</v>
      </c>
      <c r="F28" s="94" t="s">
        <v>36</v>
      </c>
      <c r="G28" s="95" t="s">
        <v>36</v>
      </c>
      <c r="H28" s="94"/>
      <c r="I28" s="95"/>
      <c r="J28" s="94"/>
      <c r="K28" s="95"/>
      <c r="L28" s="94"/>
      <c r="M28" s="95"/>
      <c r="N28" s="94"/>
      <c r="O28" s="95"/>
      <c r="P28" s="94">
        <f>$H28      +$J28      +$L28      +$N28</f>
        <v>0</v>
      </c>
      <c r="Q28" s="95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4" t="s">
        <v>36</v>
      </c>
      <c r="W28" s="95" t="s">
        <v>36</v>
      </c>
    </row>
    <row r="29" spans="1:23" ht="13" customHeight="1" x14ac:dyDescent="0.3">
      <c r="A29" s="47" t="s">
        <v>55</v>
      </c>
      <c r="B29" s="93"/>
      <c r="C29" s="93"/>
      <c r="D29" s="93"/>
      <c r="E29" s="93">
        <f>$B29      +$C29      +$D29</f>
        <v>0</v>
      </c>
      <c r="F29" s="94">
        <v>0</v>
      </c>
      <c r="G29" s="95">
        <v>0</v>
      </c>
      <c r="H29" s="94"/>
      <c r="I29" s="95"/>
      <c r="J29" s="94"/>
      <c r="K29" s="95"/>
      <c r="L29" s="94"/>
      <c r="M29" s="95"/>
      <c r="N29" s="94"/>
      <c r="O29" s="95"/>
      <c r="P29" s="94">
        <f>$H29      +$J29      +$L29      +$N29</f>
        <v>0</v>
      </c>
      <c r="Q29" s="95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4" t="s">
        <v>36</v>
      </c>
      <c r="W29" s="95" t="s">
        <v>36</v>
      </c>
    </row>
    <row r="30" spans="1:23" ht="13" customHeight="1" x14ac:dyDescent="0.3">
      <c r="A30" s="47" t="s">
        <v>56</v>
      </c>
      <c r="B30" s="93"/>
      <c r="C30" s="93"/>
      <c r="D30" s="93"/>
      <c r="E30" s="93">
        <f>$B30      +$C30      +$D30</f>
        <v>0</v>
      </c>
      <c r="F30" s="94">
        <v>0</v>
      </c>
      <c r="G30" s="95">
        <v>0</v>
      </c>
      <c r="H30" s="94"/>
      <c r="I30" s="95"/>
      <c r="J30" s="94"/>
      <c r="K30" s="95"/>
      <c r="L30" s="94"/>
      <c r="M30" s="95"/>
      <c r="N30" s="94"/>
      <c r="O30" s="95"/>
      <c r="P30" s="94">
        <f>$H30      +$J30      +$L30      +$N30</f>
        <v>0</v>
      </c>
      <c r="Q30" s="95">
        <f>$I30      +$K30      +$M30      +$O30</f>
        <v>0</v>
      </c>
      <c r="R30" s="48">
        <f>IF(($H30      =0),0,((($J30      -$H30      )/$H30      )*100))</f>
        <v>0</v>
      </c>
      <c r="S30" s="49">
        <f>IF(($I30      =0),0,((($K30      -$I30      )/$I30      )*100))</f>
        <v>0</v>
      </c>
      <c r="T30" s="48">
        <f>IF(($E30      =0),0,(($P30      /$E30      )*100))</f>
        <v>0</v>
      </c>
      <c r="U30" s="50">
        <f>IF(($E30      =0),0,(($Q30      /$E30      )*100))</f>
        <v>0</v>
      </c>
      <c r="V30" s="94" t="s">
        <v>36</v>
      </c>
      <c r="W30" s="95" t="s">
        <v>36</v>
      </c>
    </row>
    <row r="31" spans="1:23" ht="13" customHeight="1" x14ac:dyDescent="0.3">
      <c r="A31" s="51" t="s">
        <v>43</v>
      </c>
      <c r="B31" s="96">
        <f>SUM(B27:B30)</f>
        <v>0</v>
      </c>
      <c r="C31" s="96">
        <f>SUM(C27:C30)</f>
        <v>0</v>
      </c>
      <c r="D31" s="96"/>
      <c r="E31" s="96">
        <f>$B31      +$C31      +$D31</f>
        <v>0</v>
      </c>
      <c r="F31" s="97">
        <f t="shared" ref="F31:O31" si="16">SUM(F27:F30)</f>
        <v>0</v>
      </c>
      <c r="G31" s="98">
        <f t="shared" si="16"/>
        <v>0</v>
      </c>
      <c r="H31" s="97">
        <f t="shared" si="16"/>
        <v>0</v>
      </c>
      <c r="I31" s="98">
        <f t="shared" si="16"/>
        <v>0</v>
      </c>
      <c r="J31" s="97">
        <f t="shared" si="16"/>
        <v>0</v>
      </c>
      <c r="K31" s="98">
        <f t="shared" si="16"/>
        <v>0</v>
      </c>
      <c r="L31" s="97">
        <f t="shared" si="16"/>
        <v>0</v>
      </c>
      <c r="M31" s="98">
        <f t="shared" si="16"/>
        <v>0</v>
      </c>
      <c r="N31" s="97">
        <f t="shared" si="16"/>
        <v>0</v>
      </c>
      <c r="O31" s="98">
        <f t="shared" si="16"/>
        <v>0</v>
      </c>
      <c r="P31" s="97">
        <f>$H31      +$J31      +$L31      +$N31</f>
        <v>0</v>
      </c>
      <c r="Q31" s="98">
        <f>$I31      +$K31      +$M31      +$O31</f>
        <v>0</v>
      </c>
      <c r="R31" s="52">
        <f>IF(($H31      =0),0,((($J31      -$H31      )/$H31      )*100))</f>
        <v>0</v>
      </c>
      <c r="S31" s="53">
        <f>IF(($I31      =0),0,((($K31      -$I31      )/$I31      )*100))</f>
        <v>0</v>
      </c>
      <c r="T31" s="52">
        <f>IF($E31   =0,0,($P31   /$E31   )*100)</f>
        <v>0</v>
      </c>
      <c r="U31" s="54">
        <f>IF($E31   =0,0,($Q31   /$E31   )*100)</f>
        <v>0</v>
      </c>
      <c r="V31" s="97" t="s">
        <v>36</v>
      </c>
      <c r="W31" s="98" t="s">
        <v>36</v>
      </c>
    </row>
    <row r="32" spans="1:23" ht="13" customHeight="1" x14ac:dyDescent="0.3">
      <c r="A32" s="40" t="s">
        <v>57</v>
      </c>
      <c r="B32" s="99" t="s">
        <v>1</v>
      </c>
      <c r="C32" s="99"/>
      <c r="D32" s="99"/>
      <c r="E32" s="99"/>
      <c r="F32" s="100"/>
      <c r="G32" s="101"/>
      <c r="H32" s="100"/>
      <c r="I32" s="101"/>
      <c r="J32" s="100"/>
      <c r="K32" s="101"/>
      <c r="L32" s="100"/>
      <c r="M32" s="101"/>
      <c r="N32" s="100"/>
      <c r="O32" s="101"/>
      <c r="P32" s="100"/>
      <c r="Q32" s="101"/>
      <c r="R32" s="44"/>
      <c r="S32" s="45"/>
      <c r="T32" s="44"/>
      <c r="U32" s="46"/>
      <c r="V32" s="100"/>
      <c r="W32" s="101"/>
    </row>
    <row r="33" spans="1:23" ht="13" customHeight="1" x14ac:dyDescent="0.3">
      <c r="A33" s="47" t="s">
        <v>58</v>
      </c>
      <c r="B33" s="93">
        <v>2155000</v>
      </c>
      <c r="C33" s="93"/>
      <c r="D33" s="93"/>
      <c r="E33" s="93">
        <f>$B33      +$C33      +$D33</f>
        <v>2155000</v>
      </c>
      <c r="F33" s="94">
        <v>2155000</v>
      </c>
      <c r="G33" s="95">
        <v>1508000</v>
      </c>
      <c r="H33" s="94">
        <v>538000</v>
      </c>
      <c r="I33" s="95"/>
      <c r="J33" s="94"/>
      <c r="K33" s="95"/>
      <c r="L33" s="94"/>
      <c r="M33" s="95"/>
      <c r="N33" s="94"/>
      <c r="O33" s="95"/>
      <c r="P33" s="94">
        <f>$H33      +$J33      +$L33      +$N33</f>
        <v>538000</v>
      </c>
      <c r="Q33" s="95">
        <f>$I33      +$K33      +$M33      +$O33</f>
        <v>0</v>
      </c>
      <c r="R33" s="48">
        <f>IF(($H33      =0),0,((($J33      -$H33      )/$H33      )*100))</f>
        <v>-100</v>
      </c>
      <c r="S33" s="49">
        <f>IF(($I33      =0),0,((($K33      -$I33      )/$I33      )*100))</f>
        <v>0</v>
      </c>
      <c r="T33" s="48">
        <f>IF(($E33      =0),0,(($P33      /$E33      )*100))</f>
        <v>24.965197215777263</v>
      </c>
      <c r="U33" s="50">
        <f>IF(($E33      =0),0,(($Q33      /$E33      )*100))</f>
        <v>0</v>
      </c>
      <c r="V33" s="94" t="s">
        <v>36</v>
      </c>
      <c r="W33" s="95" t="s">
        <v>36</v>
      </c>
    </row>
    <row r="34" spans="1:23" ht="13" customHeight="1" x14ac:dyDescent="0.3">
      <c r="A34" s="51" t="s">
        <v>43</v>
      </c>
      <c r="B34" s="96">
        <f>B33</f>
        <v>2155000</v>
      </c>
      <c r="C34" s="96">
        <f>C33</f>
        <v>0</v>
      </c>
      <c r="D34" s="96"/>
      <c r="E34" s="96">
        <f>$B34      +$C34      +$D34</f>
        <v>2155000</v>
      </c>
      <c r="F34" s="97">
        <f t="shared" ref="F34:O34" si="17">F33</f>
        <v>2155000</v>
      </c>
      <c r="G34" s="98">
        <f t="shared" si="17"/>
        <v>1508000</v>
      </c>
      <c r="H34" s="97">
        <f t="shared" si="17"/>
        <v>538000</v>
      </c>
      <c r="I34" s="98">
        <f t="shared" si="17"/>
        <v>0</v>
      </c>
      <c r="J34" s="97">
        <f t="shared" si="17"/>
        <v>0</v>
      </c>
      <c r="K34" s="98">
        <f t="shared" si="17"/>
        <v>0</v>
      </c>
      <c r="L34" s="97">
        <f t="shared" si="17"/>
        <v>0</v>
      </c>
      <c r="M34" s="98">
        <f t="shared" si="17"/>
        <v>0</v>
      </c>
      <c r="N34" s="97">
        <f t="shared" si="17"/>
        <v>0</v>
      </c>
      <c r="O34" s="98">
        <f t="shared" si="17"/>
        <v>0</v>
      </c>
      <c r="P34" s="97">
        <f>$H34      +$J34      +$L34      +$N34</f>
        <v>538000</v>
      </c>
      <c r="Q34" s="98">
        <f>$I34      +$K34      +$M34      +$O34</f>
        <v>0</v>
      </c>
      <c r="R34" s="52">
        <f>IF(($H34      =0),0,((($J34      -$H34      )/$H34      )*100))</f>
        <v>-100</v>
      </c>
      <c r="S34" s="53">
        <f>IF(($I34      =0),0,((($K34      -$I34      )/$I34      )*100))</f>
        <v>0</v>
      </c>
      <c r="T34" s="52">
        <f>IF($E34   =0,0,($P34   /$E34   )*100)</f>
        <v>24.965197215777263</v>
      </c>
      <c r="U34" s="54">
        <f>IF($E34   =0,0,($Q34   /$E34   )*100)</f>
        <v>0</v>
      </c>
      <c r="V34" s="97" t="s">
        <v>36</v>
      </c>
      <c r="W34" s="98" t="s">
        <v>36</v>
      </c>
    </row>
    <row r="35" spans="1:23" ht="13" customHeight="1" x14ac:dyDescent="0.3">
      <c r="A35" s="40" t="s">
        <v>59</v>
      </c>
      <c r="B35" s="99" t="s">
        <v>1</v>
      </c>
      <c r="C35" s="99"/>
      <c r="D35" s="99"/>
      <c r="E35" s="99"/>
      <c r="F35" s="100"/>
      <c r="G35" s="101"/>
      <c r="H35" s="100"/>
      <c r="I35" s="101"/>
      <c r="J35" s="100"/>
      <c r="K35" s="101"/>
      <c r="L35" s="100"/>
      <c r="M35" s="101"/>
      <c r="N35" s="100"/>
      <c r="O35" s="101"/>
      <c r="P35" s="100"/>
      <c r="Q35" s="101"/>
      <c r="R35" s="44"/>
      <c r="S35" s="45"/>
      <c r="T35" s="44"/>
      <c r="U35" s="46"/>
      <c r="V35" s="100"/>
      <c r="W35" s="101"/>
    </row>
    <row r="36" spans="1:23" ht="13" customHeight="1" x14ac:dyDescent="0.3">
      <c r="A36" s="47" t="s">
        <v>60</v>
      </c>
      <c r="B36" s="93">
        <v>1391000</v>
      </c>
      <c r="C36" s="93"/>
      <c r="D36" s="93"/>
      <c r="E36" s="93">
        <f t="shared" ref="E36:E41" si="18">$B36      +$C36      +$D36</f>
        <v>1391000</v>
      </c>
      <c r="F36" s="94">
        <v>1391000</v>
      </c>
      <c r="G36" s="95">
        <v>1091000</v>
      </c>
      <c r="H36" s="94">
        <v>328000</v>
      </c>
      <c r="I36" s="95"/>
      <c r="J36" s="94"/>
      <c r="K36" s="95"/>
      <c r="L36" s="94"/>
      <c r="M36" s="95"/>
      <c r="N36" s="94"/>
      <c r="O36" s="95"/>
      <c r="P36" s="94">
        <f t="shared" ref="P36:P41" si="19">$H36      +$J36      +$L36      +$N36</f>
        <v>328000</v>
      </c>
      <c r="Q36" s="95">
        <f t="shared" ref="Q36:Q41" si="20">$I36      +$K36      +$M36      +$O36</f>
        <v>0</v>
      </c>
      <c r="R36" s="48">
        <f t="shared" ref="R36:R41" si="21">IF(($H36      =0),0,((($J36      -$H36      )/$H36      )*100))</f>
        <v>-100</v>
      </c>
      <c r="S36" s="49">
        <f t="shared" ref="S36:S41" si="22">IF(($I36      =0),0,((($K36      -$I36      )/$I36      )*100))</f>
        <v>0</v>
      </c>
      <c r="T36" s="48">
        <f t="shared" ref="T36:T40" si="23">IF(($E36      =0),0,(($P36      /$E36      )*100))</f>
        <v>23.58015815959741</v>
      </c>
      <c r="U36" s="50">
        <f t="shared" ref="U36:U40" si="24">IF(($E36      =0),0,(($Q36      /$E36      )*100))</f>
        <v>0</v>
      </c>
      <c r="V36" s="94" t="s">
        <v>36</v>
      </c>
      <c r="W36" s="95" t="s">
        <v>36</v>
      </c>
    </row>
    <row r="37" spans="1:23" ht="13" customHeight="1" x14ac:dyDescent="0.3">
      <c r="A37" s="47" t="s">
        <v>61</v>
      </c>
      <c r="B37" s="93">
        <v>9512000</v>
      </c>
      <c r="C37" s="93"/>
      <c r="D37" s="93"/>
      <c r="E37" s="93">
        <f t="shared" si="18"/>
        <v>9512000</v>
      </c>
      <c r="F37" s="94">
        <v>9512000</v>
      </c>
      <c r="G37" s="95">
        <v>0</v>
      </c>
      <c r="H37" s="94"/>
      <c r="I37" s="95"/>
      <c r="J37" s="94"/>
      <c r="K37" s="95"/>
      <c r="L37" s="94"/>
      <c r="M37" s="95"/>
      <c r="N37" s="94"/>
      <c r="O37" s="95"/>
      <c r="P37" s="94">
        <f t="shared" si="19"/>
        <v>0</v>
      </c>
      <c r="Q37" s="95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4" t="s">
        <v>36</v>
      </c>
      <c r="W37" s="95" t="s">
        <v>36</v>
      </c>
    </row>
    <row r="38" spans="1:23" ht="13" customHeight="1" x14ac:dyDescent="0.3">
      <c r="A38" s="47" t="s">
        <v>62</v>
      </c>
      <c r="B38" s="93"/>
      <c r="C38" s="93"/>
      <c r="D38" s="93"/>
      <c r="E38" s="93">
        <f t="shared" si="18"/>
        <v>0</v>
      </c>
      <c r="F38" s="94" t="s">
        <v>36</v>
      </c>
      <c r="G38" s="95" t="s">
        <v>36</v>
      </c>
      <c r="H38" s="94"/>
      <c r="I38" s="95"/>
      <c r="J38" s="94"/>
      <c r="K38" s="95"/>
      <c r="L38" s="94"/>
      <c r="M38" s="95"/>
      <c r="N38" s="94"/>
      <c r="O38" s="95"/>
      <c r="P38" s="94">
        <f t="shared" si="19"/>
        <v>0</v>
      </c>
      <c r="Q38" s="95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4" t="s">
        <v>36</v>
      </c>
      <c r="W38" s="95" t="s">
        <v>36</v>
      </c>
    </row>
    <row r="39" spans="1:23" ht="13" customHeight="1" x14ac:dyDescent="0.3">
      <c r="A39" s="47" t="s">
        <v>63</v>
      </c>
      <c r="B39" s="93"/>
      <c r="C39" s="93"/>
      <c r="D39" s="93"/>
      <c r="E39" s="93">
        <f t="shared" si="18"/>
        <v>0</v>
      </c>
      <c r="F39" s="94">
        <v>0</v>
      </c>
      <c r="G39" s="95">
        <v>0</v>
      </c>
      <c r="H39" s="94"/>
      <c r="I39" s="95"/>
      <c r="J39" s="94"/>
      <c r="K39" s="95"/>
      <c r="L39" s="94"/>
      <c r="M39" s="95"/>
      <c r="N39" s="94"/>
      <c r="O39" s="95"/>
      <c r="P39" s="94">
        <f t="shared" si="19"/>
        <v>0</v>
      </c>
      <c r="Q39" s="95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4" t="s">
        <v>36</v>
      </c>
      <c r="W39" s="95" t="s">
        <v>36</v>
      </c>
    </row>
    <row r="40" spans="1:23" ht="13" customHeight="1" x14ac:dyDescent="0.3">
      <c r="A40" s="47" t="s">
        <v>64</v>
      </c>
      <c r="B40" s="93"/>
      <c r="C40" s="93"/>
      <c r="D40" s="93"/>
      <c r="E40" s="93">
        <f t="shared" si="18"/>
        <v>0</v>
      </c>
      <c r="F40" s="94" t="s">
        <v>36</v>
      </c>
      <c r="G40" s="95" t="s">
        <v>36</v>
      </c>
      <c r="H40" s="94"/>
      <c r="I40" s="95"/>
      <c r="J40" s="94"/>
      <c r="K40" s="95"/>
      <c r="L40" s="94"/>
      <c r="M40" s="95"/>
      <c r="N40" s="94"/>
      <c r="O40" s="95"/>
      <c r="P40" s="94">
        <f t="shared" si="19"/>
        <v>0</v>
      </c>
      <c r="Q40" s="95">
        <f t="shared" si="20"/>
        <v>0</v>
      </c>
      <c r="R40" s="48">
        <f t="shared" si="21"/>
        <v>0</v>
      </c>
      <c r="S40" s="49">
        <f t="shared" si="22"/>
        <v>0</v>
      </c>
      <c r="T40" s="48">
        <f t="shared" si="23"/>
        <v>0</v>
      </c>
      <c r="U40" s="50">
        <f t="shared" si="24"/>
        <v>0</v>
      </c>
      <c r="V40" s="94" t="s">
        <v>36</v>
      </c>
      <c r="W40" s="95" t="s">
        <v>36</v>
      </c>
    </row>
    <row r="41" spans="1:23" ht="13" customHeight="1" x14ac:dyDescent="0.3">
      <c r="A41" s="51" t="s">
        <v>43</v>
      </c>
      <c r="B41" s="96">
        <f>SUM(B36:B40)</f>
        <v>10903000</v>
      </c>
      <c r="C41" s="96">
        <f>SUM(C36:C40)</f>
        <v>0</v>
      </c>
      <c r="D41" s="96"/>
      <c r="E41" s="96">
        <f t="shared" si="18"/>
        <v>10903000</v>
      </c>
      <c r="F41" s="97">
        <f t="shared" ref="F41:O41" si="25">SUM(F36:F40)</f>
        <v>10903000</v>
      </c>
      <c r="G41" s="98">
        <f t="shared" si="25"/>
        <v>1091000</v>
      </c>
      <c r="H41" s="97">
        <f t="shared" si="25"/>
        <v>328000</v>
      </c>
      <c r="I41" s="98">
        <f t="shared" si="25"/>
        <v>0</v>
      </c>
      <c r="J41" s="97">
        <f t="shared" si="25"/>
        <v>0</v>
      </c>
      <c r="K41" s="98">
        <f t="shared" si="25"/>
        <v>0</v>
      </c>
      <c r="L41" s="97">
        <f t="shared" si="25"/>
        <v>0</v>
      </c>
      <c r="M41" s="98">
        <f t="shared" si="25"/>
        <v>0</v>
      </c>
      <c r="N41" s="97">
        <f t="shared" si="25"/>
        <v>0</v>
      </c>
      <c r="O41" s="98">
        <f t="shared" si="25"/>
        <v>0</v>
      </c>
      <c r="P41" s="97">
        <f t="shared" si="19"/>
        <v>328000</v>
      </c>
      <c r="Q41" s="98">
        <f t="shared" si="20"/>
        <v>0</v>
      </c>
      <c r="R41" s="52">
        <f t="shared" si="21"/>
        <v>-100</v>
      </c>
      <c r="S41" s="53">
        <f t="shared" si="22"/>
        <v>0</v>
      </c>
      <c r="T41" s="52">
        <f>IF((+$E36+$E39) =0,0,(P41   /(+$E36+$E39) )*100)</f>
        <v>23.58015815959741</v>
      </c>
      <c r="U41" s="54">
        <f>IF((+$E36+$E39) =0,0,(Q41   /(+$E36+$E39) )*100)</f>
        <v>0</v>
      </c>
      <c r="V41" s="97" t="s">
        <v>36</v>
      </c>
      <c r="W41" s="98" t="s">
        <v>36</v>
      </c>
    </row>
    <row r="42" spans="1:23" ht="13" customHeight="1" x14ac:dyDescent="0.3">
      <c r="A42" s="40" t="s">
        <v>65</v>
      </c>
      <c r="B42" s="99" t="s">
        <v>1</v>
      </c>
      <c r="C42" s="99"/>
      <c r="D42" s="99"/>
      <c r="E42" s="99"/>
      <c r="F42" s="100"/>
      <c r="G42" s="101"/>
      <c r="H42" s="100"/>
      <c r="I42" s="101"/>
      <c r="J42" s="100"/>
      <c r="K42" s="101"/>
      <c r="L42" s="100"/>
      <c r="M42" s="101"/>
      <c r="N42" s="100"/>
      <c r="O42" s="101"/>
      <c r="P42" s="100"/>
      <c r="Q42" s="101"/>
      <c r="R42" s="44"/>
      <c r="S42" s="45"/>
      <c r="T42" s="44"/>
      <c r="U42" s="46"/>
      <c r="V42" s="100"/>
      <c r="W42" s="101"/>
    </row>
    <row r="43" spans="1:23" ht="13" customHeight="1" x14ac:dyDescent="0.3">
      <c r="A43" s="47" t="s">
        <v>66</v>
      </c>
      <c r="B43" s="93"/>
      <c r="C43" s="93"/>
      <c r="D43" s="93"/>
      <c r="E43" s="93">
        <f t="shared" ref="E43:E54" si="26">$B43      +$C43      +$D43</f>
        <v>0</v>
      </c>
      <c r="F43" s="94" t="s">
        <v>36</v>
      </c>
      <c r="G43" s="95" t="s">
        <v>36</v>
      </c>
      <c r="H43" s="94"/>
      <c r="I43" s="95"/>
      <c r="J43" s="94"/>
      <c r="K43" s="95"/>
      <c r="L43" s="94"/>
      <c r="M43" s="95"/>
      <c r="N43" s="94"/>
      <c r="O43" s="95"/>
      <c r="P43" s="94">
        <f t="shared" ref="P43:P54" si="27">$H43      +$J43      +$L43      +$N43</f>
        <v>0</v>
      </c>
      <c r="Q43" s="95">
        <f t="shared" ref="Q43:Q54" si="28">$I43      +$K43      +$M43      +$O43</f>
        <v>0</v>
      </c>
      <c r="R43" s="48">
        <f t="shared" ref="R43:R54" si="29">IF(($H43      =0),0,((($J43      -$H43      )/$H43      )*100))</f>
        <v>0</v>
      </c>
      <c r="S43" s="49">
        <f t="shared" ref="S43:S54" si="30">IF(($I43      =0),0,((($K43      -$I43      )/$I43      )*100))</f>
        <v>0</v>
      </c>
      <c r="T43" s="48">
        <f t="shared" ref="T43:T53" si="31">IF(($E43      =0),0,(($P43      /$E43      )*100))</f>
        <v>0</v>
      </c>
      <c r="U43" s="50">
        <f t="shared" ref="U43:U53" si="32">IF(($E43      =0),0,(($Q43      /$E43      )*100))</f>
        <v>0</v>
      </c>
      <c r="V43" s="94" t="s">
        <v>36</v>
      </c>
      <c r="W43" s="95" t="s">
        <v>36</v>
      </c>
    </row>
    <row r="44" spans="1:23" ht="13" customHeight="1" x14ac:dyDescent="0.3">
      <c r="A44" s="47" t="s">
        <v>67</v>
      </c>
      <c r="B44" s="93"/>
      <c r="C44" s="93"/>
      <c r="D44" s="93"/>
      <c r="E44" s="93">
        <f t="shared" si="26"/>
        <v>0</v>
      </c>
      <c r="F44" s="94">
        <v>0</v>
      </c>
      <c r="G44" s="95">
        <v>0</v>
      </c>
      <c r="H44" s="94"/>
      <c r="I44" s="95"/>
      <c r="J44" s="94"/>
      <c r="K44" s="95"/>
      <c r="L44" s="94"/>
      <c r="M44" s="95"/>
      <c r="N44" s="94"/>
      <c r="O44" s="95"/>
      <c r="P44" s="94">
        <f t="shared" si="27"/>
        <v>0</v>
      </c>
      <c r="Q44" s="95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4" t="s">
        <v>36</v>
      </c>
      <c r="W44" s="95" t="s">
        <v>36</v>
      </c>
    </row>
    <row r="45" spans="1:23" ht="13" customHeight="1" x14ac:dyDescent="0.3">
      <c r="A45" s="47" t="s">
        <v>68</v>
      </c>
      <c r="B45" s="93">
        <v>10000000</v>
      </c>
      <c r="C45" s="93"/>
      <c r="D45" s="93"/>
      <c r="E45" s="93">
        <f t="shared" si="26"/>
        <v>10000000</v>
      </c>
      <c r="F45" s="94">
        <v>10000000</v>
      </c>
      <c r="G45" s="95">
        <v>0</v>
      </c>
      <c r="H45" s="94"/>
      <c r="I45" s="95"/>
      <c r="J45" s="94"/>
      <c r="K45" s="95"/>
      <c r="L45" s="94"/>
      <c r="M45" s="95"/>
      <c r="N45" s="94"/>
      <c r="O45" s="95"/>
      <c r="P45" s="94">
        <f t="shared" si="27"/>
        <v>0</v>
      </c>
      <c r="Q45" s="95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4" t="s">
        <v>36</v>
      </c>
      <c r="W45" s="95" t="s">
        <v>36</v>
      </c>
    </row>
    <row r="46" spans="1:23" ht="13" customHeight="1" x14ac:dyDescent="0.3">
      <c r="A46" s="47" t="s">
        <v>69</v>
      </c>
      <c r="B46" s="93"/>
      <c r="C46" s="93"/>
      <c r="D46" s="93"/>
      <c r="E46" s="93">
        <f t="shared" si="26"/>
        <v>0</v>
      </c>
      <c r="F46" s="94" t="s">
        <v>36</v>
      </c>
      <c r="G46" s="95" t="s">
        <v>36</v>
      </c>
      <c r="H46" s="94"/>
      <c r="I46" s="95"/>
      <c r="J46" s="94"/>
      <c r="K46" s="95"/>
      <c r="L46" s="94"/>
      <c r="M46" s="95"/>
      <c r="N46" s="94"/>
      <c r="O46" s="95"/>
      <c r="P46" s="94">
        <f t="shared" si="27"/>
        <v>0</v>
      </c>
      <c r="Q46" s="95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4" t="s">
        <v>36</v>
      </c>
      <c r="W46" s="95" t="s">
        <v>36</v>
      </c>
    </row>
    <row r="47" spans="1:23" ht="13" customHeight="1" x14ac:dyDescent="0.3">
      <c r="A47" s="47" t="s">
        <v>70</v>
      </c>
      <c r="B47" s="93"/>
      <c r="C47" s="93"/>
      <c r="D47" s="93"/>
      <c r="E47" s="93">
        <f t="shared" si="26"/>
        <v>0</v>
      </c>
      <c r="F47" s="94" t="s">
        <v>36</v>
      </c>
      <c r="G47" s="95" t="s">
        <v>36</v>
      </c>
      <c r="H47" s="94"/>
      <c r="I47" s="95"/>
      <c r="J47" s="94"/>
      <c r="K47" s="95"/>
      <c r="L47" s="94"/>
      <c r="M47" s="95"/>
      <c r="N47" s="94"/>
      <c r="O47" s="95"/>
      <c r="P47" s="94">
        <f t="shared" si="27"/>
        <v>0</v>
      </c>
      <c r="Q47" s="95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4" t="s">
        <v>36</v>
      </c>
      <c r="W47" s="95" t="s">
        <v>36</v>
      </c>
    </row>
    <row r="48" spans="1:23" ht="13" hidden="1" customHeight="1" x14ac:dyDescent="0.3">
      <c r="A48" s="47" t="s">
        <v>71</v>
      </c>
      <c r="B48" s="93"/>
      <c r="C48" s="93"/>
      <c r="D48" s="93"/>
      <c r="E48" s="93">
        <f t="shared" si="26"/>
        <v>0</v>
      </c>
      <c r="F48" s="94" t="s">
        <v>36</v>
      </c>
      <c r="G48" s="95" t="s">
        <v>36</v>
      </c>
      <c r="H48" s="94"/>
      <c r="I48" s="95"/>
      <c r="J48" s="94"/>
      <c r="K48" s="95"/>
      <c r="L48" s="94"/>
      <c r="M48" s="95"/>
      <c r="N48" s="94"/>
      <c r="O48" s="95"/>
      <c r="P48" s="94">
        <f t="shared" si="27"/>
        <v>0</v>
      </c>
      <c r="Q48" s="95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4" t="s">
        <v>36</v>
      </c>
      <c r="W48" s="95" t="s">
        <v>36</v>
      </c>
    </row>
    <row r="49" spans="1:23" ht="13" customHeight="1" x14ac:dyDescent="0.3">
      <c r="A49" s="47" t="s">
        <v>72</v>
      </c>
      <c r="B49" s="93"/>
      <c r="C49" s="93"/>
      <c r="D49" s="93"/>
      <c r="E49" s="93">
        <f t="shared" si="26"/>
        <v>0</v>
      </c>
      <c r="F49" s="94" t="s">
        <v>36</v>
      </c>
      <c r="G49" s="95" t="s">
        <v>36</v>
      </c>
      <c r="H49" s="94"/>
      <c r="I49" s="95"/>
      <c r="J49" s="94"/>
      <c r="K49" s="95"/>
      <c r="L49" s="94"/>
      <c r="M49" s="95"/>
      <c r="N49" s="94"/>
      <c r="O49" s="95"/>
      <c r="P49" s="94">
        <f t="shared" si="27"/>
        <v>0</v>
      </c>
      <c r="Q49" s="95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4" t="s">
        <v>36</v>
      </c>
      <c r="W49" s="95" t="s">
        <v>36</v>
      </c>
    </row>
    <row r="50" spans="1:23" ht="13" customHeight="1" x14ac:dyDescent="0.3">
      <c r="A50" s="47" t="s">
        <v>73</v>
      </c>
      <c r="B50" s="93"/>
      <c r="C50" s="93"/>
      <c r="D50" s="93"/>
      <c r="E50" s="93">
        <f t="shared" si="26"/>
        <v>0</v>
      </c>
      <c r="F50" s="94" t="s">
        <v>36</v>
      </c>
      <c r="G50" s="95" t="s">
        <v>36</v>
      </c>
      <c r="H50" s="94"/>
      <c r="I50" s="95"/>
      <c r="J50" s="94"/>
      <c r="K50" s="95"/>
      <c r="L50" s="94"/>
      <c r="M50" s="95"/>
      <c r="N50" s="94"/>
      <c r="O50" s="95"/>
      <c r="P50" s="94">
        <f t="shared" si="27"/>
        <v>0</v>
      </c>
      <c r="Q50" s="95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4" t="s">
        <v>36</v>
      </c>
      <c r="W50" s="95" t="s">
        <v>36</v>
      </c>
    </row>
    <row r="51" spans="1:23" ht="13" customHeight="1" x14ac:dyDescent="0.3">
      <c r="A51" s="47" t="s">
        <v>74</v>
      </c>
      <c r="B51" s="93"/>
      <c r="C51" s="93"/>
      <c r="D51" s="93"/>
      <c r="E51" s="93">
        <f t="shared" si="26"/>
        <v>0</v>
      </c>
      <c r="F51" s="94" t="s">
        <v>36</v>
      </c>
      <c r="G51" s="95" t="s">
        <v>36</v>
      </c>
      <c r="H51" s="94"/>
      <c r="I51" s="95"/>
      <c r="J51" s="94"/>
      <c r="K51" s="95"/>
      <c r="L51" s="94"/>
      <c r="M51" s="95"/>
      <c r="N51" s="94"/>
      <c r="O51" s="95"/>
      <c r="P51" s="94">
        <f t="shared" si="27"/>
        <v>0</v>
      </c>
      <c r="Q51" s="95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4" t="s">
        <v>36</v>
      </c>
      <c r="W51" s="95" t="s">
        <v>36</v>
      </c>
    </row>
    <row r="52" spans="1:23" ht="13" customHeight="1" x14ac:dyDescent="0.3">
      <c r="A52" s="47" t="s">
        <v>75</v>
      </c>
      <c r="B52" s="93"/>
      <c r="C52" s="93"/>
      <c r="D52" s="93"/>
      <c r="E52" s="93">
        <f t="shared" si="26"/>
        <v>0</v>
      </c>
      <c r="F52" s="94">
        <v>0</v>
      </c>
      <c r="G52" s="95">
        <v>0</v>
      </c>
      <c r="H52" s="94"/>
      <c r="I52" s="95"/>
      <c r="J52" s="94"/>
      <c r="K52" s="95"/>
      <c r="L52" s="94"/>
      <c r="M52" s="95"/>
      <c r="N52" s="94"/>
      <c r="O52" s="95"/>
      <c r="P52" s="94">
        <f t="shared" si="27"/>
        <v>0</v>
      </c>
      <c r="Q52" s="95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4" t="s">
        <v>36</v>
      </c>
      <c r="W52" s="95" t="s">
        <v>36</v>
      </c>
    </row>
    <row r="53" spans="1:23" ht="13" customHeight="1" x14ac:dyDescent="0.3">
      <c r="A53" s="47" t="s">
        <v>76</v>
      </c>
      <c r="B53" s="93"/>
      <c r="C53" s="93"/>
      <c r="D53" s="93"/>
      <c r="E53" s="93">
        <f t="shared" si="26"/>
        <v>0</v>
      </c>
      <c r="F53" s="94">
        <v>0</v>
      </c>
      <c r="G53" s="95">
        <v>0</v>
      </c>
      <c r="H53" s="94"/>
      <c r="I53" s="95"/>
      <c r="J53" s="94"/>
      <c r="K53" s="95"/>
      <c r="L53" s="94"/>
      <c r="M53" s="95"/>
      <c r="N53" s="94"/>
      <c r="O53" s="95"/>
      <c r="P53" s="94">
        <f t="shared" si="27"/>
        <v>0</v>
      </c>
      <c r="Q53" s="95">
        <f t="shared" si="28"/>
        <v>0</v>
      </c>
      <c r="R53" s="48">
        <f t="shared" si="29"/>
        <v>0</v>
      </c>
      <c r="S53" s="49">
        <f t="shared" si="30"/>
        <v>0</v>
      </c>
      <c r="T53" s="48">
        <f t="shared" si="31"/>
        <v>0</v>
      </c>
      <c r="U53" s="50">
        <f t="shared" si="32"/>
        <v>0</v>
      </c>
      <c r="V53" s="94" t="s">
        <v>36</v>
      </c>
      <c r="W53" s="95" t="s">
        <v>36</v>
      </c>
    </row>
    <row r="54" spans="1:23" ht="13" customHeight="1" x14ac:dyDescent="0.3">
      <c r="A54" s="51" t="s">
        <v>43</v>
      </c>
      <c r="B54" s="96">
        <f>SUM(B43:B53)</f>
        <v>10000000</v>
      </c>
      <c r="C54" s="96">
        <f>SUM(C43:C53)</f>
        <v>0</v>
      </c>
      <c r="D54" s="96"/>
      <c r="E54" s="96">
        <f t="shared" si="26"/>
        <v>10000000</v>
      </c>
      <c r="F54" s="97">
        <f t="shared" ref="F54:O54" si="33">SUM(F43:F53)</f>
        <v>10000000</v>
      </c>
      <c r="G54" s="98">
        <f t="shared" si="33"/>
        <v>0</v>
      </c>
      <c r="H54" s="97">
        <f t="shared" si="33"/>
        <v>0</v>
      </c>
      <c r="I54" s="98">
        <f t="shared" si="33"/>
        <v>0</v>
      </c>
      <c r="J54" s="97">
        <f t="shared" si="33"/>
        <v>0</v>
      </c>
      <c r="K54" s="98">
        <f t="shared" si="33"/>
        <v>0</v>
      </c>
      <c r="L54" s="97">
        <f t="shared" si="33"/>
        <v>0</v>
      </c>
      <c r="M54" s="98">
        <f t="shared" si="33"/>
        <v>0</v>
      </c>
      <c r="N54" s="97">
        <f t="shared" si="33"/>
        <v>0</v>
      </c>
      <c r="O54" s="98">
        <f t="shared" si="33"/>
        <v>0</v>
      </c>
      <c r="P54" s="97">
        <f t="shared" si="27"/>
        <v>0</v>
      </c>
      <c r="Q54" s="98">
        <f t="shared" si="28"/>
        <v>0</v>
      </c>
      <c r="R54" s="52">
        <f t="shared" si="29"/>
        <v>0</v>
      </c>
      <c r="S54" s="53">
        <f t="shared" si="30"/>
        <v>0</v>
      </c>
      <c r="T54" s="52">
        <f>IF((+$E44+$E46+$E48+$E49+$E52) =0,0,(P54   /(+$E44+$E46+$E48+$E49+$E52) )*100)</f>
        <v>0</v>
      </c>
      <c r="U54" s="54">
        <f>IF((+$E44+$E46+$E48+$E49+$E52) =0,0,(Q54   /(+$E44+$E46+$E48+$E49+$E52) )*100)</f>
        <v>0</v>
      </c>
      <c r="V54" s="97" t="s">
        <v>36</v>
      </c>
      <c r="W54" s="98" t="s">
        <v>36</v>
      </c>
    </row>
    <row r="55" spans="1:23" ht="13" customHeight="1" x14ac:dyDescent="0.3">
      <c r="A55" s="40" t="s">
        <v>77</v>
      </c>
      <c r="B55" s="99" t="s">
        <v>1</v>
      </c>
      <c r="C55" s="99"/>
      <c r="D55" s="99"/>
      <c r="E55" s="99"/>
      <c r="F55" s="100"/>
      <c r="G55" s="101"/>
      <c r="H55" s="100"/>
      <c r="I55" s="101"/>
      <c r="J55" s="100"/>
      <c r="K55" s="101"/>
      <c r="L55" s="100"/>
      <c r="M55" s="101"/>
      <c r="N55" s="100"/>
      <c r="O55" s="101"/>
      <c r="P55" s="100"/>
      <c r="Q55" s="101"/>
      <c r="R55" s="44"/>
      <c r="S55" s="45"/>
      <c r="T55" s="44"/>
      <c r="U55" s="46"/>
      <c r="V55" s="100"/>
      <c r="W55" s="101"/>
    </row>
    <row r="56" spans="1:23" ht="13" customHeight="1" x14ac:dyDescent="0.3">
      <c r="A56" s="55" t="s">
        <v>78</v>
      </c>
      <c r="B56" s="93"/>
      <c r="C56" s="93"/>
      <c r="D56" s="93"/>
      <c r="E56" s="93">
        <f>$B56      +$C56      +$D56</f>
        <v>0</v>
      </c>
      <c r="F56" s="94" t="s">
        <v>36</v>
      </c>
      <c r="G56" s="95" t="s">
        <v>36</v>
      </c>
      <c r="H56" s="94"/>
      <c r="I56" s="95"/>
      <c r="J56" s="94"/>
      <c r="K56" s="95"/>
      <c r="L56" s="94"/>
      <c r="M56" s="95"/>
      <c r="N56" s="94"/>
      <c r="O56" s="95"/>
      <c r="P56" s="94">
        <f>$H56      +$J56      +$L56      +$N56</f>
        <v>0</v>
      </c>
      <c r="Q56" s="95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4" t="s">
        <v>36</v>
      </c>
      <c r="W56" s="95" t="s">
        <v>36</v>
      </c>
    </row>
    <row r="57" spans="1:23" ht="13" customHeight="1" x14ac:dyDescent="0.3">
      <c r="A57" s="55" t="s">
        <v>79</v>
      </c>
      <c r="B57" s="93"/>
      <c r="C57" s="93"/>
      <c r="D57" s="93"/>
      <c r="E57" s="93">
        <f>$B57      +$C57      +$D57</f>
        <v>0</v>
      </c>
      <c r="F57" s="94" t="s">
        <v>36</v>
      </c>
      <c r="G57" s="95" t="s">
        <v>36</v>
      </c>
      <c r="H57" s="94"/>
      <c r="I57" s="95"/>
      <c r="J57" s="94"/>
      <c r="K57" s="95"/>
      <c r="L57" s="94"/>
      <c r="M57" s="95"/>
      <c r="N57" s="94"/>
      <c r="O57" s="95"/>
      <c r="P57" s="94">
        <f>$H57      +$J57      +$L57      +$N57</f>
        <v>0</v>
      </c>
      <c r="Q57" s="95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4" t="s">
        <v>36</v>
      </c>
      <c r="W57" s="95" t="s">
        <v>36</v>
      </c>
    </row>
    <row r="58" spans="1:23" ht="13" hidden="1" customHeight="1" x14ac:dyDescent="0.3">
      <c r="A58" s="55" t="s">
        <v>80</v>
      </c>
      <c r="B58" s="93"/>
      <c r="C58" s="93"/>
      <c r="D58" s="93"/>
      <c r="E58" s="93">
        <f>$B58      +$C58      +$D58</f>
        <v>0</v>
      </c>
      <c r="F58" s="94" t="s">
        <v>36</v>
      </c>
      <c r="G58" s="95" t="s">
        <v>36</v>
      </c>
      <c r="H58" s="94"/>
      <c r="I58" s="95"/>
      <c r="J58" s="94"/>
      <c r="K58" s="95"/>
      <c r="L58" s="94"/>
      <c r="M58" s="95"/>
      <c r="N58" s="94"/>
      <c r="O58" s="95"/>
      <c r="P58" s="94">
        <f>$H58      +$J58      +$L58      +$N58</f>
        <v>0</v>
      </c>
      <c r="Q58" s="95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4" t="s">
        <v>36</v>
      </c>
      <c r="W58" s="95" t="s">
        <v>36</v>
      </c>
    </row>
    <row r="59" spans="1:23" ht="13" hidden="1" customHeight="1" x14ac:dyDescent="0.3">
      <c r="A59" s="47" t="s">
        <v>81</v>
      </c>
      <c r="B59" s="93"/>
      <c r="C59" s="93"/>
      <c r="D59" s="93"/>
      <c r="E59" s="93">
        <f>$B59      +$C59      +$D59</f>
        <v>0</v>
      </c>
      <c r="F59" s="94" t="s">
        <v>36</v>
      </c>
      <c r="G59" s="95" t="s">
        <v>36</v>
      </c>
      <c r="H59" s="94"/>
      <c r="I59" s="95"/>
      <c r="J59" s="94"/>
      <c r="K59" s="95"/>
      <c r="L59" s="94"/>
      <c r="M59" s="95"/>
      <c r="N59" s="94"/>
      <c r="O59" s="95"/>
      <c r="P59" s="94">
        <f>$H59      +$J59      +$L59      +$N59</f>
        <v>0</v>
      </c>
      <c r="Q59" s="95">
        <f>$I59      +$K59      +$M59      +$O59</f>
        <v>0</v>
      </c>
      <c r="R59" s="48">
        <f>IF(($H59      =0),0,((($J59      -$H59      )/$H59      )*100))</f>
        <v>0</v>
      </c>
      <c r="S59" s="49">
        <f>IF(($I59      =0),0,((($K59      -$I59      )/$I59      )*100))</f>
        <v>0</v>
      </c>
      <c r="T59" s="48">
        <f>IF(($E59      =0),0,(($P59      /$E59      )*100))</f>
        <v>0</v>
      </c>
      <c r="U59" s="50">
        <f>IF(($E59      =0),0,(($Q59      /$E59      )*100))</f>
        <v>0</v>
      </c>
      <c r="V59" s="94" t="s">
        <v>36</v>
      </c>
      <c r="W59" s="95" t="s">
        <v>36</v>
      </c>
    </row>
    <row r="60" spans="1:23" ht="13" customHeight="1" x14ac:dyDescent="0.3">
      <c r="A60" s="56" t="s">
        <v>43</v>
      </c>
      <c r="B60" s="102">
        <f>SUM(B56:B59)</f>
        <v>0</v>
      </c>
      <c r="C60" s="102">
        <f>SUM(C56:C59)</f>
        <v>0</v>
      </c>
      <c r="D60" s="102"/>
      <c r="E60" s="102">
        <f>$B60      +$C60      +$D60</f>
        <v>0</v>
      </c>
      <c r="F60" s="103" t="s">
        <v>36</v>
      </c>
      <c r="G60" s="104" t="s">
        <v>36</v>
      </c>
      <c r="H60" s="103">
        <f t="shared" ref="H60:O60" si="34">SUM(H56:H59)</f>
        <v>0</v>
      </c>
      <c r="I60" s="104">
        <f t="shared" si="34"/>
        <v>0</v>
      </c>
      <c r="J60" s="103">
        <f t="shared" si="34"/>
        <v>0</v>
      </c>
      <c r="K60" s="104">
        <f t="shared" si="34"/>
        <v>0</v>
      </c>
      <c r="L60" s="103">
        <f t="shared" si="34"/>
        <v>0</v>
      </c>
      <c r="M60" s="104">
        <f t="shared" si="34"/>
        <v>0</v>
      </c>
      <c r="N60" s="103">
        <f t="shared" si="34"/>
        <v>0</v>
      </c>
      <c r="O60" s="104">
        <f t="shared" si="34"/>
        <v>0</v>
      </c>
      <c r="P60" s="103">
        <f>$H60      +$J60      +$L60      +$N60</f>
        <v>0</v>
      </c>
      <c r="Q60" s="104">
        <f>$I60      +$K60      +$M60      +$O60</f>
        <v>0</v>
      </c>
      <c r="R60" s="57">
        <f>IF(($H60      =0),0,((($J60      -$H60      )/$H60      )*100))</f>
        <v>0</v>
      </c>
      <c r="S60" s="58">
        <f>IF(($I60      =0),0,((($K60      -$I60      )/$I60      )*100))</f>
        <v>0</v>
      </c>
      <c r="T60" s="57">
        <f>IF($E60   =0,0,($P60   /$E60   )*100)</f>
        <v>0</v>
      </c>
      <c r="U60" s="59">
        <f>IF($E60   =0,0,($Q60   /$E60   )*100)</f>
        <v>0</v>
      </c>
      <c r="V60" s="103" t="s">
        <v>36</v>
      </c>
      <c r="W60" s="104" t="s">
        <v>36</v>
      </c>
    </row>
    <row r="61" spans="1:23" ht="13" customHeight="1" x14ac:dyDescent="0.3">
      <c r="A61" s="40" t="s">
        <v>82</v>
      </c>
      <c r="B61" s="99" t="s">
        <v>1</v>
      </c>
      <c r="C61" s="99"/>
      <c r="D61" s="99"/>
      <c r="E61" s="99"/>
      <c r="F61" s="100"/>
      <c r="G61" s="101"/>
      <c r="H61" s="100"/>
      <c r="I61" s="101"/>
      <c r="J61" s="100"/>
      <c r="K61" s="101"/>
      <c r="L61" s="100"/>
      <c r="M61" s="101"/>
      <c r="N61" s="100"/>
      <c r="O61" s="101"/>
      <c r="P61" s="100"/>
      <c r="Q61" s="101"/>
      <c r="R61" s="44"/>
      <c r="S61" s="45"/>
      <c r="T61" s="44"/>
      <c r="U61" s="46"/>
      <c r="V61" s="100"/>
      <c r="W61" s="101"/>
    </row>
    <row r="62" spans="1:23" ht="13" customHeight="1" x14ac:dyDescent="0.3">
      <c r="A62" s="47" t="s">
        <v>83</v>
      </c>
      <c r="B62" s="93"/>
      <c r="C62" s="93"/>
      <c r="D62" s="93"/>
      <c r="E62" s="93">
        <f t="shared" ref="E62:E68" si="35">$B62      +$C62      +$D62</f>
        <v>0</v>
      </c>
      <c r="F62" s="94" t="s">
        <v>36</v>
      </c>
      <c r="G62" s="95" t="s">
        <v>36</v>
      </c>
      <c r="H62" s="94"/>
      <c r="I62" s="95"/>
      <c r="J62" s="94"/>
      <c r="K62" s="95"/>
      <c r="L62" s="94"/>
      <c r="M62" s="95"/>
      <c r="N62" s="94"/>
      <c r="O62" s="95"/>
      <c r="P62" s="94">
        <f t="shared" ref="P62:P68" si="36">$H62      +$J62      +$L62      +$N62</f>
        <v>0</v>
      </c>
      <c r="Q62" s="95">
        <f t="shared" ref="Q62:Q68" si="37">$I62      +$K62      +$M62      +$O62</f>
        <v>0</v>
      </c>
      <c r="R62" s="48">
        <f t="shared" ref="R62:R68" si="38">IF(($H62      =0),0,((($J62      -$H62      )/$H62      )*100))</f>
        <v>0</v>
      </c>
      <c r="S62" s="49">
        <f t="shared" ref="S62:S68" si="39">IF(($I62      =0),0,((($K62      -$I62      )/$I62      )*100))</f>
        <v>0</v>
      </c>
      <c r="T62" s="48">
        <f t="shared" ref="T62:T66" si="40">IF(($E62      =0),0,(($P62      /$E62      )*100))</f>
        <v>0</v>
      </c>
      <c r="U62" s="50">
        <f t="shared" ref="U62:U66" si="41">IF(($E62      =0),0,(($Q62      /$E62      )*100))</f>
        <v>0</v>
      </c>
      <c r="V62" s="94" t="s">
        <v>36</v>
      </c>
      <c r="W62" s="95" t="s">
        <v>36</v>
      </c>
    </row>
    <row r="63" spans="1:23" ht="13" customHeight="1" x14ac:dyDescent="0.3">
      <c r="A63" s="47" t="s">
        <v>84</v>
      </c>
      <c r="B63" s="93"/>
      <c r="C63" s="93"/>
      <c r="D63" s="93"/>
      <c r="E63" s="93">
        <f t="shared" si="35"/>
        <v>0</v>
      </c>
      <c r="F63" s="94" t="s">
        <v>36</v>
      </c>
      <c r="G63" s="95" t="s">
        <v>36</v>
      </c>
      <c r="H63" s="94"/>
      <c r="I63" s="95"/>
      <c r="J63" s="94"/>
      <c r="K63" s="95"/>
      <c r="L63" s="94"/>
      <c r="M63" s="95"/>
      <c r="N63" s="94"/>
      <c r="O63" s="95"/>
      <c r="P63" s="94">
        <f t="shared" si="36"/>
        <v>0</v>
      </c>
      <c r="Q63" s="95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4" t="s">
        <v>36</v>
      </c>
      <c r="W63" s="95" t="s">
        <v>36</v>
      </c>
    </row>
    <row r="64" spans="1:23" ht="13" customHeight="1" x14ac:dyDescent="0.3">
      <c r="A64" s="47" t="s">
        <v>85</v>
      </c>
      <c r="B64" s="93"/>
      <c r="C64" s="93"/>
      <c r="D64" s="93"/>
      <c r="E64" s="93">
        <f t="shared" si="35"/>
        <v>0</v>
      </c>
      <c r="F64" s="94" t="s">
        <v>36</v>
      </c>
      <c r="G64" s="95" t="s">
        <v>36</v>
      </c>
      <c r="H64" s="94"/>
      <c r="I64" s="95"/>
      <c r="J64" s="94"/>
      <c r="K64" s="95"/>
      <c r="L64" s="94"/>
      <c r="M64" s="95"/>
      <c r="N64" s="94"/>
      <c r="O64" s="95"/>
      <c r="P64" s="94">
        <f t="shared" si="36"/>
        <v>0</v>
      </c>
      <c r="Q64" s="95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4" t="s">
        <v>36</v>
      </c>
      <c r="W64" s="95" t="s">
        <v>36</v>
      </c>
    </row>
    <row r="65" spans="1:23" ht="13" customHeight="1" x14ac:dyDescent="0.3">
      <c r="A65" s="47" t="s">
        <v>86</v>
      </c>
      <c r="B65" s="93"/>
      <c r="C65" s="93"/>
      <c r="D65" s="93"/>
      <c r="E65" s="93">
        <f t="shared" si="35"/>
        <v>0</v>
      </c>
      <c r="F65" s="94" t="s">
        <v>36</v>
      </c>
      <c r="G65" s="95" t="s">
        <v>36</v>
      </c>
      <c r="H65" s="94"/>
      <c r="I65" s="95"/>
      <c r="J65" s="94"/>
      <c r="K65" s="95"/>
      <c r="L65" s="94"/>
      <c r="M65" s="95"/>
      <c r="N65" s="94"/>
      <c r="O65" s="95"/>
      <c r="P65" s="94">
        <f t="shared" si="36"/>
        <v>0</v>
      </c>
      <c r="Q65" s="95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4" t="s">
        <v>36</v>
      </c>
      <c r="W65" s="95" t="s">
        <v>36</v>
      </c>
    </row>
    <row r="66" spans="1:23" ht="13" customHeight="1" x14ac:dyDescent="0.3">
      <c r="A66" s="47" t="s">
        <v>87</v>
      </c>
      <c r="B66" s="93"/>
      <c r="C66" s="93"/>
      <c r="D66" s="93"/>
      <c r="E66" s="93">
        <f t="shared" si="35"/>
        <v>0</v>
      </c>
      <c r="F66" s="94">
        <v>0</v>
      </c>
      <c r="G66" s="95">
        <v>0</v>
      </c>
      <c r="H66" s="94"/>
      <c r="I66" s="95"/>
      <c r="J66" s="94"/>
      <c r="K66" s="95"/>
      <c r="L66" s="94"/>
      <c r="M66" s="95"/>
      <c r="N66" s="94"/>
      <c r="O66" s="95"/>
      <c r="P66" s="94">
        <f t="shared" si="36"/>
        <v>0</v>
      </c>
      <c r="Q66" s="95">
        <f t="shared" si="37"/>
        <v>0</v>
      </c>
      <c r="R66" s="48">
        <f t="shared" si="38"/>
        <v>0</v>
      </c>
      <c r="S66" s="49">
        <f t="shared" si="39"/>
        <v>0</v>
      </c>
      <c r="T66" s="48">
        <f t="shared" si="40"/>
        <v>0</v>
      </c>
      <c r="U66" s="50">
        <f t="shared" si="41"/>
        <v>0</v>
      </c>
      <c r="V66" s="94" t="s">
        <v>36</v>
      </c>
      <c r="W66" s="95" t="s">
        <v>36</v>
      </c>
    </row>
    <row r="67" spans="1:23" ht="13" customHeight="1" x14ac:dyDescent="0.3">
      <c r="A67" s="51" t="s">
        <v>43</v>
      </c>
      <c r="B67" s="96">
        <f>SUM(B62:B66)</f>
        <v>0</v>
      </c>
      <c r="C67" s="96">
        <f>SUM(C62:C66)</f>
        <v>0</v>
      </c>
      <c r="D67" s="96"/>
      <c r="E67" s="96">
        <f t="shared" si="35"/>
        <v>0</v>
      </c>
      <c r="F67" s="97">
        <f t="shared" ref="F67:O67" si="42">SUM(F62:F66)</f>
        <v>0</v>
      </c>
      <c r="G67" s="98">
        <f t="shared" si="42"/>
        <v>0</v>
      </c>
      <c r="H67" s="97">
        <f t="shared" si="42"/>
        <v>0</v>
      </c>
      <c r="I67" s="98">
        <f t="shared" si="42"/>
        <v>0</v>
      </c>
      <c r="J67" s="97">
        <f t="shared" si="42"/>
        <v>0</v>
      </c>
      <c r="K67" s="98">
        <f t="shared" si="42"/>
        <v>0</v>
      </c>
      <c r="L67" s="97">
        <f t="shared" si="42"/>
        <v>0</v>
      </c>
      <c r="M67" s="98">
        <f t="shared" si="42"/>
        <v>0</v>
      </c>
      <c r="N67" s="97">
        <f t="shared" si="42"/>
        <v>0</v>
      </c>
      <c r="O67" s="98">
        <f t="shared" si="42"/>
        <v>0</v>
      </c>
      <c r="P67" s="97">
        <f t="shared" si="36"/>
        <v>0</v>
      </c>
      <c r="Q67" s="98">
        <f t="shared" si="37"/>
        <v>0</v>
      </c>
      <c r="R67" s="52">
        <f t="shared" si="38"/>
        <v>0</v>
      </c>
      <c r="S67" s="53">
        <f t="shared" si="39"/>
        <v>0</v>
      </c>
      <c r="T67" s="52">
        <f>IF((+$E62+$E64+$E65++$E66) =0,0,(P67   /(+$E62+$E64+$E65+$E66) )*100)</f>
        <v>0</v>
      </c>
      <c r="U67" s="54">
        <f>IF((+$E62+$E64+$E66) =0,0,(Q67  /(+$E62+$E64+$E66) )*100)</f>
        <v>0</v>
      </c>
      <c r="V67" s="97" t="s">
        <v>36</v>
      </c>
      <c r="W67" s="98" t="s">
        <v>36</v>
      </c>
    </row>
    <row r="68" spans="1:23" ht="13" customHeight="1" x14ac:dyDescent="0.3">
      <c r="A68" s="60" t="s">
        <v>88</v>
      </c>
      <c r="B68" s="105">
        <f>SUM(B9:B15,B18:B24,B27:B30,B33,B36:B40,B43:B53,B56:B59,B62:B66)</f>
        <v>25458000</v>
      </c>
      <c r="C68" s="105">
        <f>SUM(C9:C15,C18:C24,C27:C30,C33,C36:C40,C43:C53,C56:C59,C62:C66)</f>
        <v>0</v>
      </c>
      <c r="D68" s="105"/>
      <c r="E68" s="105">
        <f t="shared" si="35"/>
        <v>25458000</v>
      </c>
      <c r="F68" s="106">
        <f t="shared" ref="F68:O68" si="43">SUM(F9:F15,F18:F24,F27:F30,F33,F36:F40,F43:F53,F56:F59,F62:F66)</f>
        <v>25458000</v>
      </c>
      <c r="G68" s="107">
        <f t="shared" si="43"/>
        <v>4999000</v>
      </c>
      <c r="H68" s="106">
        <f t="shared" si="43"/>
        <v>1465000</v>
      </c>
      <c r="I68" s="107">
        <f t="shared" si="43"/>
        <v>0</v>
      </c>
      <c r="J68" s="106">
        <f t="shared" si="43"/>
        <v>213000</v>
      </c>
      <c r="K68" s="107">
        <f t="shared" si="43"/>
        <v>0</v>
      </c>
      <c r="L68" s="106">
        <f t="shared" si="43"/>
        <v>0</v>
      </c>
      <c r="M68" s="107">
        <f t="shared" si="43"/>
        <v>0</v>
      </c>
      <c r="N68" s="106">
        <f t="shared" si="43"/>
        <v>0</v>
      </c>
      <c r="O68" s="107">
        <f t="shared" si="43"/>
        <v>0</v>
      </c>
      <c r="P68" s="106">
        <f t="shared" si="36"/>
        <v>1678000</v>
      </c>
      <c r="Q68" s="107">
        <f t="shared" si="37"/>
        <v>0</v>
      </c>
      <c r="R68" s="61">
        <f t="shared" si="38"/>
        <v>-85.460750853242317</v>
      </c>
      <c r="S68" s="62">
        <f t="shared" si="39"/>
        <v>0</v>
      </c>
      <c r="T68" s="61">
        <f>IF((+$E9+$E10+$E11+$E12+$E13+$E18+$E19+$E21+$E22+$E23+$E27+$E28+$E29+$E30+$E33+$E36+$E39+$E44+$E46+$E48+$E49+$E52+$E56+$E57+$E58+$E59+$E62+$E64+$E65+$E66)=0,0,(P68/(+$E9+$E10+$E11+$E12+$E13+$E18+$E19+$E21+$E22+$E23+$E27+$E28+$E29+$E30+$E33+$E36+$E39+$E44+$E46+$E48+$E49+$E52+$E56+$E57+$E58+$E59+$E62+$E64+$E65+$E66)*100))</f>
        <v>28.220652539522366</v>
      </c>
      <c r="U68" s="61">
        <f>IF((+$E9+$E10+$E11+$E12+$E13+$E18+$E19+$E21+$E22+$E23+$E27+$E28+$E29+$E30+$E33+$E36+$E39+$E44+$E46+$E48+$E49+$E52+$E56+$E57+$E58+$E59+$E62+$E64+$E65+$E66)=0,0,(Q68/(+$E9+$E10+$E11+$E12+$E13+$E18+$E19+$E21+$E22+$E23+$E27+$E28+$E29+$E30+$E33+$E36+$E39+$E44+$E46+$E48+$E49+$E52+$E56+$E57+$E58+$E59+$E62+$E64+$E65+$E66)*100))</f>
        <v>0</v>
      </c>
      <c r="V68" s="106" t="s">
        <v>36</v>
      </c>
      <c r="W68" s="107" t="s">
        <v>36</v>
      </c>
    </row>
    <row r="69" spans="1:23" ht="13" customHeight="1" x14ac:dyDescent="0.3">
      <c r="A69" s="40" t="s">
        <v>44</v>
      </c>
      <c r="B69" s="99" t="s">
        <v>1</v>
      </c>
      <c r="C69" s="99"/>
      <c r="D69" s="99"/>
      <c r="E69" s="99"/>
      <c r="F69" s="100"/>
      <c r="G69" s="101"/>
      <c r="H69" s="100"/>
      <c r="I69" s="101"/>
      <c r="J69" s="100"/>
      <c r="K69" s="101"/>
      <c r="L69" s="100"/>
      <c r="M69" s="101"/>
      <c r="N69" s="100"/>
      <c r="O69" s="101"/>
      <c r="P69" s="100"/>
      <c r="Q69" s="101"/>
      <c r="R69" s="44"/>
      <c r="S69" s="45"/>
      <c r="T69" s="44"/>
      <c r="U69" s="46"/>
      <c r="V69" s="100"/>
      <c r="W69" s="101"/>
    </row>
    <row r="70" spans="1:23" s="64" customFormat="1" ht="13" customHeight="1" x14ac:dyDescent="0.3">
      <c r="A70" s="63" t="s">
        <v>89</v>
      </c>
      <c r="B70" s="93">
        <v>145289000</v>
      </c>
      <c r="C70" s="93">
        <v>-789000</v>
      </c>
      <c r="D70" s="93"/>
      <c r="E70" s="93">
        <f>$B70      +$C70      +$D70</f>
        <v>144500000</v>
      </c>
      <c r="F70" s="94">
        <v>145289000</v>
      </c>
      <c r="G70" s="95">
        <v>120467000</v>
      </c>
      <c r="H70" s="94">
        <v>33460000</v>
      </c>
      <c r="I70" s="95"/>
      <c r="J70" s="94">
        <v>62773000</v>
      </c>
      <c r="K70" s="95"/>
      <c r="L70" s="94"/>
      <c r="M70" s="95"/>
      <c r="N70" s="94"/>
      <c r="O70" s="95"/>
      <c r="P70" s="94">
        <f>$H70      +$J70      +$L70      +$N70</f>
        <v>96233000</v>
      </c>
      <c r="Q70" s="95">
        <f>$I70      +$K70      +$M70      +$O70</f>
        <v>0</v>
      </c>
      <c r="R70" s="48">
        <f>IF(($H70      =0),0,((($J70      -$H70      )/$H70      )*100))</f>
        <v>87.606096832038247</v>
      </c>
      <c r="S70" s="49">
        <f>IF(($I70      =0),0,((($K70      -$I70      )/$I70      )*100))</f>
        <v>0</v>
      </c>
      <c r="T70" s="48">
        <f>IF(($E70      =0),0,(($P70      /$E70      )*100))</f>
        <v>66.59723183391003</v>
      </c>
      <c r="U70" s="50">
        <f>IF(($E70      =0),0,(($Q70      /$E70      )*100))</f>
        <v>0</v>
      </c>
      <c r="V70" s="94" t="s">
        <v>36</v>
      </c>
      <c r="W70" s="95" t="s">
        <v>36</v>
      </c>
    </row>
    <row r="71" spans="1:23" s="64" customFormat="1" ht="13" customHeight="1" x14ac:dyDescent="0.3">
      <c r="A71" s="63" t="s">
        <v>90</v>
      </c>
      <c r="B71" s="93"/>
      <c r="C71" s="93"/>
      <c r="D71" s="93"/>
      <c r="E71" s="93">
        <f>$B71      +$C71      +$D71</f>
        <v>0</v>
      </c>
      <c r="F71" s="94">
        <v>0</v>
      </c>
      <c r="G71" s="95">
        <v>0</v>
      </c>
      <c r="H71" s="94"/>
      <c r="I71" s="95"/>
      <c r="J71" s="94"/>
      <c r="K71" s="95"/>
      <c r="L71" s="94"/>
      <c r="M71" s="95"/>
      <c r="N71" s="94"/>
      <c r="O71" s="95"/>
      <c r="P71" s="94">
        <f>$H71      +$J71      +$L71      +$N71</f>
        <v>0</v>
      </c>
      <c r="Q71" s="95">
        <f>$I71      +$K71      +$M71      +$O71</f>
        <v>0</v>
      </c>
      <c r="R71" s="48">
        <f>IF(($H71      =0),0,((($J71      -$H71      )/$H71      )*100))</f>
        <v>0</v>
      </c>
      <c r="S71" s="49">
        <f>IF(($I71      =0),0,((($K71      -$I71      )/$I71      )*100))</f>
        <v>0</v>
      </c>
      <c r="T71" s="48">
        <f>IF(($E71      =0),0,(($P71      /$E71      )*100))</f>
        <v>0</v>
      </c>
      <c r="U71" s="50">
        <f>IF(($E71      =0),0,(($Q71      /$E71      )*100))</f>
        <v>0</v>
      </c>
      <c r="V71" s="94" t="s">
        <v>36</v>
      </c>
      <c r="W71" s="95" t="s">
        <v>36</v>
      </c>
    </row>
    <row r="72" spans="1:23" ht="13" customHeight="1" x14ac:dyDescent="0.3">
      <c r="A72" s="56" t="s">
        <v>43</v>
      </c>
      <c r="B72" s="102">
        <f>SUM(B70:B71)</f>
        <v>145289000</v>
      </c>
      <c r="C72" s="102">
        <f>SUM(C70:C71)</f>
        <v>-789000</v>
      </c>
      <c r="D72" s="102"/>
      <c r="E72" s="102">
        <f>$B72      +$C72      +$D72</f>
        <v>144500000</v>
      </c>
      <c r="F72" s="103">
        <f t="shared" ref="F72:O72" si="44">SUM(F70:F71)</f>
        <v>145289000</v>
      </c>
      <c r="G72" s="104">
        <f t="shared" si="44"/>
        <v>120467000</v>
      </c>
      <c r="H72" s="103">
        <f t="shared" si="44"/>
        <v>33460000</v>
      </c>
      <c r="I72" s="104">
        <f t="shared" si="44"/>
        <v>0</v>
      </c>
      <c r="J72" s="103">
        <f t="shared" si="44"/>
        <v>62773000</v>
      </c>
      <c r="K72" s="104">
        <f t="shared" si="44"/>
        <v>0</v>
      </c>
      <c r="L72" s="103">
        <f t="shared" si="44"/>
        <v>0</v>
      </c>
      <c r="M72" s="104">
        <f t="shared" si="44"/>
        <v>0</v>
      </c>
      <c r="N72" s="103">
        <f t="shared" si="44"/>
        <v>0</v>
      </c>
      <c r="O72" s="104">
        <f t="shared" si="44"/>
        <v>0</v>
      </c>
      <c r="P72" s="103">
        <f>$H72      +$J72      +$L72      +$N72</f>
        <v>96233000</v>
      </c>
      <c r="Q72" s="104">
        <f>$I72      +$K72      +$M72      +$O72</f>
        <v>0</v>
      </c>
      <c r="R72" s="57">
        <f>IF(($H72      =0),0,((($J72      -$H72      )/$H72      )*100))</f>
        <v>87.606096832038247</v>
      </c>
      <c r="S72" s="58">
        <f>IF(($I72      =0),0,((($K72      -$I72      )/$I72      )*100))</f>
        <v>0</v>
      </c>
      <c r="T72" s="57">
        <f>IF(($E70      =0),0,(($P70      /$E70      )*100))</f>
        <v>66.59723183391003</v>
      </c>
      <c r="U72" s="59">
        <f>IF($E70   =0,0,($Q70   /$E70 )*100)</f>
        <v>0</v>
      </c>
      <c r="V72" s="103" t="s">
        <v>36</v>
      </c>
      <c r="W72" s="104" t="s">
        <v>36</v>
      </c>
    </row>
    <row r="73" spans="1:23" ht="13" customHeight="1" x14ac:dyDescent="0.3">
      <c r="A73" s="60" t="s">
        <v>88</v>
      </c>
      <c r="B73" s="105">
        <f>SUM(B70:B71)</f>
        <v>145289000</v>
      </c>
      <c r="C73" s="105">
        <f>SUM(C70:C71)</f>
        <v>-789000</v>
      </c>
      <c r="D73" s="105"/>
      <c r="E73" s="105">
        <f>$B73      +$C73      +$D73</f>
        <v>144500000</v>
      </c>
      <c r="F73" s="106">
        <f t="shared" ref="F73:O73" si="45">SUM(F70:F71)</f>
        <v>145289000</v>
      </c>
      <c r="G73" s="107">
        <f t="shared" si="45"/>
        <v>120467000</v>
      </c>
      <c r="H73" s="106">
        <f t="shared" si="45"/>
        <v>33460000</v>
      </c>
      <c r="I73" s="107">
        <f t="shared" si="45"/>
        <v>0</v>
      </c>
      <c r="J73" s="106">
        <f t="shared" si="45"/>
        <v>62773000</v>
      </c>
      <c r="K73" s="107">
        <f t="shared" si="45"/>
        <v>0</v>
      </c>
      <c r="L73" s="106">
        <f t="shared" si="45"/>
        <v>0</v>
      </c>
      <c r="M73" s="107">
        <f t="shared" si="45"/>
        <v>0</v>
      </c>
      <c r="N73" s="106">
        <f t="shared" si="45"/>
        <v>0</v>
      </c>
      <c r="O73" s="107">
        <f t="shared" si="45"/>
        <v>0</v>
      </c>
      <c r="P73" s="106">
        <f>$H73      +$J73      +$L73      +$N73</f>
        <v>96233000</v>
      </c>
      <c r="Q73" s="107">
        <f>$I73      +$K73      +$M73      +$O73</f>
        <v>0</v>
      </c>
      <c r="R73" s="61">
        <f>IF(($H73      =0),0,((($J73      -$H73      )/$H73      )*100))</f>
        <v>87.606096832038247</v>
      </c>
      <c r="S73" s="62">
        <f>IF(($I73      =0),0,((($K73      -$I73      )/$I73      )*100))</f>
        <v>0</v>
      </c>
      <c r="T73" s="61">
        <f>IF(($E70      =0),0,(($P70      /$E70      )*100))</f>
        <v>66.59723183391003</v>
      </c>
      <c r="U73" s="65">
        <f>IF($E70   =0,0,($Q70   /$E70 )*100)</f>
        <v>0</v>
      </c>
      <c r="V73" s="106" t="s">
        <v>36</v>
      </c>
      <c r="W73" s="107" t="s">
        <v>36</v>
      </c>
    </row>
    <row r="74" spans="1:23" ht="13" customHeight="1" thickBot="1" x14ac:dyDescent="0.35">
      <c r="A74" s="60" t="s">
        <v>91</v>
      </c>
      <c r="B74" s="105">
        <f>SUM(B9:B15,B18:B24,B27:B30,B33,B36:B40,B43:B53,B56:B59,B62:B66,B70:B71)</f>
        <v>170747000</v>
      </c>
      <c r="C74" s="105">
        <f>SUM(C9:C15,C18:C24,C27:C30,C33,C36:C40,C43:C53,C56:C59,C62:C66,C70:C71)</f>
        <v>-789000</v>
      </c>
      <c r="D74" s="105"/>
      <c r="E74" s="105">
        <f>$B74      +$C74      +$D74</f>
        <v>169958000</v>
      </c>
      <c r="F74" s="106">
        <f t="shared" ref="F74:O74" si="46">SUM(F9:F15,F18:F24,F27:F30,F33,F36:F40,F43:F53,F56:F59,F62:F66,F70:F71)</f>
        <v>170747000</v>
      </c>
      <c r="G74" s="107">
        <f t="shared" si="46"/>
        <v>125466000</v>
      </c>
      <c r="H74" s="106">
        <f t="shared" si="46"/>
        <v>34925000</v>
      </c>
      <c r="I74" s="107">
        <f t="shared" si="46"/>
        <v>0</v>
      </c>
      <c r="J74" s="106">
        <f t="shared" si="46"/>
        <v>62986000</v>
      </c>
      <c r="K74" s="107">
        <f t="shared" si="46"/>
        <v>0</v>
      </c>
      <c r="L74" s="106">
        <f t="shared" si="46"/>
        <v>0</v>
      </c>
      <c r="M74" s="107">
        <f t="shared" si="46"/>
        <v>0</v>
      </c>
      <c r="N74" s="106">
        <f t="shared" si="46"/>
        <v>0</v>
      </c>
      <c r="O74" s="107">
        <f t="shared" si="46"/>
        <v>0</v>
      </c>
      <c r="P74" s="106">
        <f>$H74      +$J74      +$L74      +$N74</f>
        <v>97911000</v>
      </c>
      <c r="Q74" s="107">
        <f>$I74      +$K74      +$M74      +$O74</f>
        <v>0</v>
      </c>
      <c r="R74" s="61">
        <f>IF(($H74      =0),0,((($J74      -$H74      )/$H74      )*100))</f>
        <v>80.346456692913378</v>
      </c>
      <c r="S74" s="62">
        <f>IF(($I74      =0),0,((($K74      -$I74      )/$I74      )*100))</f>
        <v>0</v>
      </c>
      <c r="T74" s="61">
        <f>IF((+$E9+$E10+$E11+$E12+$E13+$E18+$E19+$E21+$E22+$E23+$E27+$E28+$E29+$E30+$E33+$E36+$E39+$E44+$E46+$E48+$E49+$E52+$E56+$E57+$E58+$E59+$E62++$E64+$E65+$E66+$E70)=0,0,(P74/(+$E9+$E10+$E11+$E12+$E13+$E18+$E19+$E21+$E22+$E23+$E27+$E28+$E29+$E30+$E33+$E36+$E39+$E44+$E46+$E48+$E49+$E52+$E56+$E57+$E58+$E59+$E62+$E64+$E65+$E66+$E70)*100))</f>
        <v>65.080493997846403</v>
      </c>
      <c r="U74" s="65">
        <f>IF((+$E9+$E10+$E11+$E12+$E13+$E18+$E19+$E21+$E22+$E23+$E27+$E28+$E29+$E30+$E33+$E36+$E39+$E44+$E46+$E48+$E49+$E52+$E56+$E57+$E58+$E59+$E62+$E64+$E66+$E70)=0,0,(Q74/(+$E9+$E10+$E11+$E12+$E13+$E18+$E19+$E21+$E22+$E23+$E27+$E28+$E29+$E30+$E33+$E36+$E39+$E44+$E46+$E48+$E49+$E52+$E56+$E57+$E58+$E59+$E62+$E64+$E66+$E70)*100))</f>
        <v>0</v>
      </c>
      <c r="V74" s="106" t="s">
        <v>36</v>
      </c>
      <c r="W74" s="107" t="s">
        <v>36</v>
      </c>
    </row>
    <row r="75" spans="1:23" ht="13" thickTop="1" x14ac:dyDescent="0.25">
      <c r="A75" s="66" t="s">
        <v>92</v>
      </c>
      <c r="B75" s="67"/>
      <c r="C75" s="68"/>
      <c r="D75" s="68"/>
      <c r="E75" s="69"/>
      <c r="F75" s="67"/>
      <c r="G75" s="68"/>
      <c r="H75" s="68"/>
      <c r="I75" s="69"/>
      <c r="J75" s="68"/>
      <c r="K75" s="69"/>
      <c r="L75" s="68"/>
      <c r="M75" s="68"/>
      <c r="N75" s="68"/>
      <c r="O75" s="68"/>
      <c r="P75" s="68"/>
      <c r="Q75" s="68"/>
      <c r="R75" s="68"/>
      <c r="S75" s="68"/>
      <c r="T75" s="68"/>
      <c r="U75" s="69"/>
      <c r="V75" s="67"/>
      <c r="W75" s="69"/>
    </row>
    <row r="76" spans="1:23" x14ac:dyDescent="0.25">
      <c r="A76" s="13" t="s">
        <v>1</v>
      </c>
      <c r="B76" s="70" t="s">
        <v>1</v>
      </c>
      <c r="C76" s="71" t="s">
        <v>1</v>
      </c>
      <c r="D76" s="71" t="s">
        <v>1</v>
      </c>
      <c r="E76" s="72" t="s">
        <v>1</v>
      </c>
      <c r="F76" s="73" t="s">
        <v>5</v>
      </c>
      <c r="G76" s="74"/>
      <c r="H76" s="73" t="s">
        <v>6</v>
      </c>
      <c r="I76" s="75"/>
      <c r="J76" s="73" t="s">
        <v>7</v>
      </c>
      <c r="K76" s="75"/>
      <c r="L76" s="73" t="s">
        <v>8</v>
      </c>
      <c r="M76" s="73"/>
      <c r="N76" s="76" t="s">
        <v>9</v>
      </c>
      <c r="O76" s="73"/>
      <c r="P76" s="132" t="s">
        <v>10</v>
      </c>
      <c r="Q76" s="133"/>
      <c r="R76" s="134" t="s">
        <v>11</v>
      </c>
      <c r="S76" s="133"/>
      <c r="T76" s="134" t="s">
        <v>12</v>
      </c>
      <c r="U76" s="133"/>
      <c r="V76" s="132"/>
      <c r="W76" s="133"/>
    </row>
    <row r="77" spans="1:23" ht="52.5" x14ac:dyDescent="0.25">
      <c r="A77" s="77" t="s">
        <v>93</v>
      </c>
      <c r="B77" s="78" t="s">
        <v>94</v>
      </c>
      <c r="C77" s="78" t="s">
        <v>95</v>
      </c>
      <c r="D77" s="79" t="s">
        <v>17</v>
      </c>
      <c r="E77" s="78" t="s">
        <v>18</v>
      </c>
      <c r="F77" s="78" t="s">
        <v>19</v>
      </c>
      <c r="G77" s="78" t="s">
        <v>96</v>
      </c>
      <c r="H77" s="78" t="s">
        <v>97</v>
      </c>
      <c r="I77" s="80" t="s">
        <v>22</v>
      </c>
      <c r="J77" s="78" t="s">
        <v>98</v>
      </c>
      <c r="K77" s="80" t="s">
        <v>24</v>
      </c>
      <c r="L77" s="78" t="s">
        <v>99</v>
      </c>
      <c r="M77" s="80" t="s">
        <v>26</v>
      </c>
      <c r="N77" s="78" t="s">
        <v>100</v>
      </c>
      <c r="O77" s="80" t="s">
        <v>28</v>
      </c>
      <c r="P77" s="80" t="s">
        <v>101</v>
      </c>
      <c r="Q77" s="81" t="s">
        <v>30</v>
      </c>
      <c r="R77" s="82" t="s">
        <v>101</v>
      </c>
      <c r="S77" s="83" t="s">
        <v>30</v>
      </c>
      <c r="T77" s="82" t="s">
        <v>102</v>
      </c>
      <c r="U77" s="79" t="s">
        <v>32</v>
      </c>
      <c r="V77" s="78"/>
      <c r="W77" s="80"/>
    </row>
    <row r="78" spans="1:23" hidden="1" x14ac:dyDescent="0.25">
      <c r="A78" s="1" t="str">
        <f>+A7</f>
        <v>R thousands</v>
      </c>
      <c r="B78" s="108"/>
      <c r="C78" s="108">
        <v>100</v>
      </c>
      <c r="D78" s="108"/>
      <c r="E78" s="108"/>
      <c r="F78" s="108"/>
      <c r="G78" s="108"/>
      <c r="H78" s="108"/>
      <c r="I78" s="108"/>
      <c r="J78" s="108"/>
      <c r="K78" s="108"/>
      <c r="L78" s="108"/>
      <c r="M78" s="109"/>
      <c r="N78" s="108"/>
      <c r="O78" s="109"/>
      <c r="P78" s="108"/>
      <c r="Q78" s="109"/>
      <c r="R78" s="2"/>
      <c r="S78" s="3"/>
      <c r="T78" s="2"/>
      <c r="U78" s="2"/>
      <c r="V78" s="108"/>
      <c r="W78" s="108"/>
    </row>
    <row r="79" spans="1:23" hidden="1" x14ac:dyDescent="0.25">
      <c r="A79" s="4"/>
      <c r="B79" s="110"/>
      <c r="C79" s="110"/>
      <c r="D79" s="110"/>
      <c r="E79" s="110"/>
      <c r="F79" s="110"/>
      <c r="G79" s="110"/>
      <c r="H79" s="110"/>
      <c r="I79" s="110"/>
      <c r="J79" s="110"/>
      <c r="K79" s="110"/>
      <c r="L79" s="110"/>
      <c r="M79" s="111"/>
      <c r="N79" s="110"/>
      <c r="O79" s="111"/>
      <c r="P79" s="110"/>
      <c r="Q79" s="111"/>
      <c r="R79" s="5"/>
      <c r="S79" s="6"/>
      <c r="T79" s="5"/>
      <c r="U79" s="5"/>
      <c r="V79" s="110"/>
      <c r="W79" s="110"/>
    </row>
    <row r="80" spans="1:23" hidden="1" x14ac:dyDescent="0.25">
      <c r="A80" s="7" t="s">
        <v>133</v>
      </c>
      <c r="B80" s="112"/>
      <c r="C80" s="112"/>
      <c r="D80" s="112"/>
      <c r="E80" s="112"/>
      <c r="F80" s="112"/>
      <c r="G80" s="112"/>
      <c r="H80" s="112"/>
      <c r="I80" s="112"/>
      <c r="J80" s="112"/>
      <c r="K80" s="112"/>
      <c r="L80" s="112"/>
      <c r="M80" s="113"/>
      <c r="N80" s="112"/>
      <c r="O80" s="113"/>
      <c r="P80" s="112"/>
      <c r="Q80" s="113"/>
      <c r="R80" s="8"/>
      <c r="S80" s="9"/>
      <c r="T80" s="8"/>
      <c r="U80" s="8"/>
      <c r="V80" s="112"/>
      <c r="W80" s="112"/>
    </row>
    <row r="81" spans="1:23" hidden="1" x14ac:dyDescent="0.25">
      <c r="A81" s="10" t="s">
        <v>134</v>
      </c>
      <c r="B81" s="114">
        <f>SUM(B82:B85)</f>
        <v>0</v>
      </c>
      <c r="C81" s="114">
        <f t="shared" ref="C81:I81" si="47">SUM(C82:C85)</f>
        <v>0</v>
      </c>
      <c r="D81" s="114">
        <f t="shared" si="47"/>
        <v>0</v>
      </c>
      <c r="E81" s="114">
        <f t="shared" si="47"/>
        <v>0</v>
      </c>
      <c r="F81" s="114">
        <f t="shared" si="47"/>
        <v>0</v>
      </c>
      <c r="G81" s="114">
        <f t="shared" si="47"/>
        <v>0</v>
      </c>
      <c r="H81" s="114">
        <f t="shared" si="47"/>
        <v>0</v>
      </c>
      <c r="I81" s="114">
        <f t="shared" si="47"/>
        <v>0</v>
      </c>
      <c r="J81" s="114">
        <f>SUM(J82:J85)</f>
        <v>0</v>
      </c>
      <c r="K81" s="114">
        <f>SUM(K82:K85)</f>
        <v>0</v>
      </c>
      <c r="L81" s="114">
        <f>SUM(L82:L85)</f>
        <v>0</v>
      </c>
      <c r="M81" s="115">
        <f>SUM(M82:M85)</f>
        <v>0</v>
      </c>
      <c r="N81" s="114"/>
      <c r="O81" s="115"/>
      <c r="P81" s="114"/>
      <c r="Q81" s="115"/>
      <c r="R81" s="11"/>
      <c r="S81" s="12"/>
      <c r="T81" s="11"/>
      <c r="U81" s="11"/>
      <c r="V81" s="114">
        <f>SUM(V82:V85)</f>
        <v>0</v>
      </c>
      <c r="W81" s="114">
        <f>SUM(W82:W85)</f>
        <v>0</v>
      </c>
    </row>
    <row r="82" spans="1:23" hidden="1" x14ac:dyDescent="0.25">
      <c r="A82" s="13" t="s">
        <v>135</v>
      </c>
      <c r="B82" s="116"/>
      <c r="C82" s="116"/>
      <c r="D82" s="116"/>
      <c r="E82" s="116">
        <f>SUM(B82:D82)</f>
        <v>0</v>
      </c>
      <c r="F82" s="116"/>
      <c r="G82" s="116"/>
      <c r="H82" s="116"/>
      <c r="I82" s="117"/>
      <c r="J82" s="116"/>
      <c r="K82" s="117"/>
      <c r="L82" s="116"/>
      <c r="M82" s="118"/>
      <c r="N82" s="116"/>
      <c r="O82" s="118"/>
      <c r="P82" s="116"/>
      <c r="Q82" s="118"/>
      <c r="R82" s="14"/>
      <c r="S82" s="15"/>
      <c r="T82" s="14"/>
      <c r="U82" s="14"/>
      <c r="V82" s="116"/>
      <c r="W82" s="116"/>
    </row>
    <row r="83" spans="1:23" hidden="1" x14ac:dyDescent="0.25">
      <c r="A83" s="13" t="s">
        <v>136</v>
      </c>
      <c r="B83" s="116"/>
      <c r="C83" s="116"/>
      <c r="D83" s="116"/>
      <c r="E83" s="116">
        <f>SUM(B83:D83)</f>
        <v>0</v>
      </c>
      <c r="F83" s="116"/>
      <c r="G83" s="116"/>
      <c r="H83" s="116"/>
      <c r="I83" s="117"/>
      <c r="J83" s="116"/>
      <c r="K83" s="117"/>
      <c r="L83" s="116"/>
      <c r="M83" s="118"/>
      <c r="N83" s="116"/>
      <c r="O83" s="118"/>
      <c r="P83" s="116"/>
      <c r="Q83" s="118"/>
      <c r="R83" s="14"/>
      <c r="S83" s="15"/>
      <c r="T83" s="14"/>
      <c r="U83" s="14"/>
      <c r="V83" s="116"/>
      <c r="W83" s="116"/>
    </row>
    <row r="84" spans="1:23" hidden="1" x14ac:dyDescent="0.25">
      <c r="A84" s="13" t="s">
        <v>137</v>
      </c>
      <c r="B84" s="116"/>
      <c r="C84" s="116"/>
      <c r="D84" s="116"/>
      <c r="E84" s="116">
        <f>SUM(B84:D84)</f>
        <v>0</v>
      </c>
      <c r="F84" s="116"/>
      <c r="G84" s="116"/>
      <c r="H84" s="116"/>
      <c r="I84" s="117"/>
      <c r="J84" s="116"/>
      <c r="K84" s="117"/>
      <c r="L84" s="116"/>
      <c r="M84" s="118"/>
      <c r="N84" s="116"/>
      <c r="O84" s="118"/>
      <c r="P84" s="116"/>
      <c r="Q84" s="118"/>
      <c r="R84" s="14"/>
      <c r="S84" s="15"/>
      <c r="T84" s="14"/>
      <c r="U84" s="14"/>
      <c r="V84" s="116"/>
      <c r="W84" s="116"/>
    </row>
    <row r="85" spans="1:23" hidden="1" x14ac:dyDescent="0.25">
      <c r="A85" s="13" t="s">
        <v>138</v>
      </c>
      <c r="B85" s="116"/>
      <c r="C85" s="116"/>
      <c r="D85" s="116"/>
      <c r="E85" s="116">
        <f>SUM(B85:D85)</f>
        <v>0</v>
      </c>
      <c r="F85" s="116"/>
      <c r="G85" s="116"/>
      <c r="H85" s="116"/>
      <c r="I85" s="117"/>
      <c r="J85" s="116"/>
      <c r="K85" s="117"/>
      <c r="L85" s="116"/>
      <c r="M85" s="118"/>
      <c r="N85" s="116"/>
      <c r="O85" s="118"/>
      <c r="P85" s="116"/>
      <c r="Q85" s="118"/>
      <c r="R85" s="14"/>
      <c r="S85" s="15"/>
      <c r="T85" s="14"/>
      <c r="U85" s="14"/>
      <c r="V85" s="116"/>
      <c r="W85" s="116"/>
    </row>
    <row r="86" spans="1:23" hidden="1" x14ac:dyDescent="0.25">
      <c r="A86" s="13" t="s">
        <v>92</v>
      </c>
      <c r="B86" s="116"/>
      <c r="C86" s="116"/>
      <c r="D86" s="116"/>
      <c r="E86" s="116">
        <f t="shared" ref="E86" si="48">$B86      +$C86      +$D86</f>
        <v>0</v>
      </c>
      <c r="F86" s="116" t="s">
        <v>36</v>
      </c>
      <c r="G86" s="116" t="s">
        <v>36</v>
      </c>
      <c r="H86" s="116"/>
      <c r="I86" s="116"/>
      <c r="J86" s="116"/>
      <c r="K86" s="116"/>
      <c r="L86" s="116"/>
      <c r="M86" s="118"/>
      <c r="N86" s="116"/>
      <c r="O86" s="118"/>
      <c r="P86" s="116">
        <f t="shared" ref="P86" si="49">$H86      +$J86      +$L86      +$N86</f>
        <v>0</v>
      </c>
      <c r="Q86" s="118">
        <f t="shared" ref="Q86" si="50">$I86      +$K86      +$M86      +$O86</f>
        <v>0</v>
      </c>
      <c r="R86" s="14">
        <f t="shared" ref="R86" si="51">IF(($H86      =0),0,((($J86      -$H86      )/$H86      )*100))</f>
        <v>0</v>
      </c>
      <c r="S86" s="15">
        <f t="shared" ref="S86" si="52">IF(($I86      =0),0,((($K86      -$I86      )/$I86      )*100))</f>
        <v>0</v>
      </c>
      <c r="T86" s="14">
        <f t="shared" ref="T86" si="53">IF(($E86      =0),0,(($P86      /$E86      )*100))</f>
        <v>0</v>
      </c>
      <c r="U86" s="14">
        <f t="shared" ref="U86" si="54">IF(($E86      =0),0,(($Q86      /$E86      )*100))</f>
        <v>0</v>
      </c>
      <c r="V86" s="116"/>
      <c r="W86" s="116"/>
    </row>
    <row r="87" spans="1:23" x14ac:dyDescent="0.25">
      <c r="A87" s="84" t="s">
        <v>103</v>
      </c>
      <c r="B87" s="119">
        <f t="shared" ref="B87:S87" si="55">+B88+B89+B90+B91+B92+B93+B94+B95+B96</f>
        <v>11200000</v>
      </c>
      <c r="C87" s="119">
        <f t="shared" si="55"/>
        <v>0</v>
      </c>
      <c r="D87" s="119">
        <f t="shared" si="55"/>
        <v>0</v>
      </c>
      <c r="E87" s="119">
        <f t="shared" si="55"/>
        <v>11200000</v>
      </c>
      <c r="F87" s="119">
        <f t="shared" si="55"/>
        <v>0</v>
      </c>
      <c r="G87" s="119">
        <f t="shared" si="55"/>
        <v>0</v>
      </c>
      <c r="H87" s="119">
        <f t="shared" si="55"/>
        <v>2602000</v>
      </c>
      <c r="I87" s="119">
        <f t="shared" si="55"/>
        <v>0</v>
      </c>
      <c r="J87" s="119">
        <f t="shared" si="55"/>
        <v>8597000</v>
      </c>
      <c r="K87" s="119">
        <f t="shared" si="55"/>
        <v>0</v>
      </c>
      <c r="L87" s="119">
        <f t="shared" si="55"/>
        <v>0</v>
      </c>
      <c r="M87" s="119">
        <f t="shared" si="55"/>
        <v>0</v>
      </c>
      <c r="N87" s="119">
        <f t="shared" si="55"/>
        <v>0</v>
      </c>
      <c r="O87" s="119">
        <f t="shared" si="55"/>
        <v>0</v>
      </c>
      <c r="P87" s="119">
        <f t="shared" si="55"/>
        <v>11199000</v>
      </c>
      <c r="Q87" s="120">
        <f t="shared" si="55"/>
        <v>0</v>
      </c>
      <c r="R87" s="85">
        <f t="shared" si="55"/>
        <v>230.39969254419677</v>
      </c>
      <c r="S87" s="85">
        <f t="shared" si="55"/>
        <v>0</v>
      </c>
      <c r="T87" s="86">
        <f>IF(SUM($E88:$E96) =0,0,(P87   /SUM($E88:$E96) )*100)</f>
        <v>99.991071428571431</v>
      </c>
      <c r="U87" s="87">
        <f>IF(SUM($E88:$E96) =0,0,(Q87   /SUM($E88:$E96) )*100)</f>
        <v>0</v>
      </c>
      <c r="V87" s="119">
        <f>+V88+V89+V90+V91+V92+V93+V94+V95+V96</f>
        <v>0</v>
      </c>
      <c r="W87" s="119">
        <f>+W88+W89+W90+W91+W92+W93+W94+W95+W96</f>
        <v>0</v>
      </c>
    </row>
    <row r="88" spans="1:23" ht="13" x14ac:dyDescent="0.3">
      <c r="A88" s="88" t="s">
        <v>104</v>
      </c>
      <c r="B88" s="121"/>
      <c r="C88" s="121"/>
      <c r="D88" s="121"/>
      <c r="E88" s="121">
        <f t="shared" ref="E88:E96" si="56">$B88      +$C88      +$D88</f>
        <v>0</v>
      </c>
      <c r="F88" s="121">
        <v>0</v>
      </c>
      <c r="G88" s="121">
        <v>0</v>
      </c>
      <c r="H88" s="121"/>
      <c r="I88" s="121"/>
      <c r="J88" s="121"/>
      <c r="K88" s="121"/>
      <c r="L88" s="121"/>
      <c r="M88" s="121"/>
      <c r="N88" s="121"/>
      <c r="O88" s="121"/>
      <c r="P88" s="121">
        <f t="shared" ref="P88:P96" si="57">$H88      +$J88      +$L88      +$N88</f>
        <v>0</v>
      </c>
      <c r="Q88" s="121">
        <f t="shared" ref="Q88:Q96" si="58">$I88      +$K88      +$M88      +$O88</f>
        <v>0</v>
      </c>
      <c r="R88" s="89">
        <f t="shared" ref="R88:R96" si="59">IF(($H88      =0),0,((($J88      -$H88      )/$H88      )*100))</f>
        <v>0</v>
      </c>
      <c r="S88" s="89">
        <f t="shared" ref="S88:S96" si="60">IF(($I88      =0),0,((($K88      -$I88      )/$I88      )*100))</f>
        <v>0</v>
      </c>
      <c r="T88" s="89">
        <f t="shared" ref="T88:T96" si="61">IF(($E88      =0),0,(($P88      /$E88      )*100))</f>
        <v>0</v>
      </c>
      <c r="U88" s="90">
        <f t="shared" ref="U88:U96" si="62">IF(($E88      =0),0,(($Q88      /$E88      )*100))</f>
        <v>0</v>
      </c>
      <c r="V88" s="121"/>
      <c r="W88" s="121"/>
    </row>
    <row r="89" spans="1:23" ht="13" x14ac:dyDescent="0.3">
      <c r="A89" s="91" t="s">
        <v>105</v>
      </c>
      <c r="B89" s="93"/>
      <c r="C89" s="93"/>
      <c r="D89" s="93"/>
      <c r="E89" s="93">
        <f t="shared" si="56"/>
        <v>0</v>
      </c>
      <c r="F89" s="93">
        <v>0</v>
      </c>
      <c r="G89" s="93">
        <v>0</v>
      </c>
      <c r="H89" s="93"/>
      <c r="I89" s="93"/>
      <c r="J89" s="93"/>
      <c r="K89" s="93"/>
      <c r="L89" s="93"/>
      <c r="M89" s="93"/>
      <c r="N89" s="93"/>
      <c r="O89" s="93"/>
      <c r="P89" s="93">
        <f t="shared" si="57"/>
        <v>0</v>
      </c>
      <c r="Q89" s="93">
        <f t="shared" si="58"/>
        <v>0</v>
      </c>
      <c r="R89" s="89">
        <f t="shared" si="59"/>
        <v>0</v>
      </c>
      <c r="S89" s="89">
        <f t="shared" si="60"/>
        <v>0</v>
      </c>
      <c r="T89" s="89">
        <f t="shared" si="61"/>
        <v>0</v>
      </c>
      <c r="U89" s="90">
        <f t="shared" si="62"/>
        <v>0</v>
      </c>
      <c r="V89" s="93"/>
      <c r="W89" s="93"/>
    </row>
    <row r="90" spans="1:23" ht="13" x14ac:dyDescent="0.3">
      <c r="A90" s="91" t="s">
        <v>106</v>
      </c>
      <c r="B90" s="93"/>
      <c r="C90" s="93"/>
      <c r="D90" s="93"/>
      <c r="E90" s="93">
        <f t="shared" si="56"/>
        <v>0</v>
      </c>
      <c r="F90" s="93">
        <v>0</v>
      </c>
      <c r="G90" s="93">
        <v>0</v>
      </c>
      <c r="H90" s="93"/>
      <c r="I90" s="93"/>
      <c r="J90" s="93"/>
      <c r="K90" s="93"/>
      <c r="L90" s="93"/>
      <c r="M90" s="93"/>
      <c r="N90" s="93"/>
      <c r="O90" s="93"/>
      <c r="P90" s="93">
        <f t="shared" si="57"/>
        <v>0</v>
      </c>
      <c r="Q90" s="93">
        <f t="shared" si="58"/>
        <v>0</v>
      </c>
      <c r="R90" s="89">
        <f t="shared" si="59"/>
        <v>0</v>
      </c>
      <c r="S90" s="89">
        <f t="shared" si="60"/>
        <v>0</v>
      </c>
      <c r="T90" s="89">
        <f t="shared" si="61"/>
        <v>0</v>
      </c>
      <c r="U90" s="90">
        <f t="shared" si="62"/>
        <v>0</v>
      </c>
      <c r="V90" s="93"/>
      <c r="W90" s="93"/>
    </row>
    <row r="91" spans="1:23" ht="13" x14ac:dyDescent="0.3">
      <c r="A91" s="91" t="s">
        <v>107</v>
      </c>
      <c r="B91" s="93">
        <v>11200000</v>
      </c>
      <c r="C91" s="93"/>
      <c r="D91" s="93"/>
      <c r="E91" s="93">
        <f t="shared" si="56"/>
        <v>11200000</v>
      </c>
      <c r="F91" s="93">
        <v>0</v>
      </c>
      <c r="G91" s="93">
        <v>0</v>
      </c>
      <c r="H91" s="93">
        <v>2602000</v>
      </c>
      <c r="I91" s="93"/>
      <c r="J91" s="93">
        <v>8597000</v>
      </c>
      <c r="K91" s="93"/>
      <c r="L91" s="93"/>
      <c r="M91" s="93"/>
      <c r="N91" s="93"/>
      <c r="O91" s="93"/>
      <c r="P91" s="93">
        <f t="shared" si="57"/>
        <v>11199000</v>
      </c>
      <c r="Q91" s="93">
        <f t="shared" si="58"/>
        <v>0</v>
      </c>
      <c r="R91" s="89">
        <f t="shared" si="59"/>
        <v>230.39969254419677</v>
      </c>
      <c r="S91" s="89">
        <f t="shared" si="60"/>
        <v>0</v>
      </c>
      <c r="T91" s="89">
        <f t="shared" si="61"/>
        <v>99.991071428571431</v>
      </c>
      <c r="U91" s="90">
        <f t="shared" si="62"/>
        <v>0</v>
      </c>
      <c r="V91" s="93"/>
      <c r="W91" s="93"/>
    </row>
    <row r="92" spans="1:23" ht="13" x14ac:dyDescent="0.3">
      <c r="A92" s="91" t="s">
        <v>108</v>
      </c>
      <c r="B92" s="93"/>
      <c r="C92" s="93"/>
      <c r="D92" s="93"/>
      <c r="E92" s="93">
        <f t="shared" si="56"/>
        <v>0</v>
      </c>
      <c r="F92" s="93">
        <v>0</v>
      </c>
      <c r="G92" s="93">
        <v>0</v>
      </c>
      <c r="H92" s="93"/>
      <c r="I92" s="93"/>
      <c r="J92" s="93"/>
      <c r="K92" s="93"/>
      <c r="L92" s="93"/>
      <c r="M92" s="93"/>
      <c r="N92" s="93"/>
      <c r="O92" s="93"/>
      <c r="P92" s="93">
        <f t="shared" si="57"/>
        <v>0</v>
      </c>
      <c r="Q92" s="93">
        <f t="shared" si="58"/>
        <v>0</v>
      </c>
      <c r="R92" s="89">
        <f t="shared" si="59"/>
        <v>0</v>
      </c>
      <c r="S92" s="89">
        <f t="shared" si="60"/>
        <v>0</v>
      </c>
      <c r="T92" s="89">
        <f t="shared" si="61"/>
        <v>0</v>
      </c>
      <c r="U92" s="90">
        <f t="shared" si="62"/>
        <v>0</v>
      </c>
      <c r="V92" s="93"/>
      <c r="W92" s="93"/>
    </row>
    <row r="93" spans="1:23" ht="13" x14ac:dyDescent="0.3">
      <c r="A93" s="91" t="s">
        <v>109</v>
      </c>
      <c r="B93" s="93"/>
      <c r="C93" s="93"/>
      <c r="D93" s="93"/>
      <c r="E93" s="93">
        <f t="shared" si="56"/>
        <v>0</v>
      </c>
      <c r="F93" s="93">
        <v>0</v>
      </c>
      <c r="G93" s="93">
        <v>0</v>
      </c>
      <c r="H93" s="93"/>
      <c r="I93" s="93"/>
      <c r="J93" s="93"/>
      <c r="K93" s="93"/>
      <c r="L93" s="93"/>
      <c r="M93" s="93"/>
      <c r="N93" s="93"/>
      <c r="O93" s="93"/>
      <c r="P93" s="93">
        <f t="shared" si="57"/>
        <v>0</v>
      </c>
      <c r="Q93" s="93">
        <f t="shared" si="58"/>
        <v>0</v>
      </c>
      <c r="R93" s="89">
        <f t="shared" si="59"/>
        <v>0</v>
      </c>
      <c r="S93" s="89">
        <f t="shared" si="60"/>
        <v>0</v>
      </c>
      <c r="T93" s="89">
        <f t="shared" si="61"/>
        <v>0</v>
      </c>
      <c r="U93" s="90">
        <f t="shared" si="62"/>
        <v>0</v>
      </c>
      <c r="V93" s="93"/>
      <c r="W93" s="93"/>
    </row>
    <row r="94" spans="1:23" ht="13" x14ac:dyDescent="0.3">
      <c r="A94" s="91" t="s">
        <v>110</v>
      </c>
      <c r="B94" s="93"/>
      <c r="C94" s="93"/>
      <c r="D94" s="93"/>
      <c r="E94" s="93">
        <f t="shared" si="56"/>
        <v>0</v>
      </c>
      <c r="F94" s="93">
        <v>0</v>
      </c>
      <c r="G94" s="93">
        <v>0</v>
      </c>
      <c r="H94" s="93"/>
      <c r="I94" s="93"/>
      <c r="J94" s="93"/>
      <c r="K94" s="93"/>
      <c r="L94" s="93"/>
      <c r="M94" s="93"/>
      <c r="N94" s="93"/>
      <c r="O94" s="93"/>
      <c r="P94" s="93">
        <f t="shared" si="57"/>
        <v>0</v>
      </c>
      <c r="Q94" s="93">
        <f t="shared" si="58"/>
        <v>0</v>
      </c>
      <c r="R94" s="89">
        <f t="shared" si="59"/>
        <v>0</v>
      </c>
      <c r="S94" s="89">
        <f t="shared" si="60"/>
        <v>0</v>
      </c>
      <c r="T94" s="89">
        <f t="shared" si="61"/>
        <v>0</v>
      </c>
      <c r="U94" s="90">
        <f t="shared" si="62"/>
        <v>0</v>
      </c>
      <c r="V94" s="93"/>
      <c r="W94" s="93"/>
    </row>
    <row r="95" spans="1:23" ht="13" x14ac:dyDescent="0.3">
      <c r="A95" s="91" t="s">
        <v>111</v>
      </c>
      <c r="B95" s="93"/>
      <c r="C95" s="93"/>
      <c r="D95" s="93"/>
      <c r="E95" s="93">
        <f t="shared" si="56"/>
        <v>0</v>
      </c>
      <c r="F95" s="93">
        <v>0</v>
      </c>
      <c r="G95" s="93">
        <v>0</v>
      </c>
      <c r="H95" s="93"/>
      <c r="I95" s="93"/>
      <c r="J95" s="93"/>
      <c r="K95" s="93"/>
      <c r="L95" s="93"/>
      <c r="M95" s="93"/>
      <c r="N95" s="93"/>
      <c r="O95" s="93"/>
      <c r="P95" s="93">
        <f t="shared" si="57"/>
        <v>0</v>
      </c>
      <c r="Q95" s="93">
        <f t="shared" si="58"/>
        <v>0</v>
      </c>
      <c r="R95" s="89">
        <f t="shared" si="59"/>
        <v>0</v>
      </c>
      <c r="S95" s="89">
        <f t="shared" si="60"/>
        <v>0</v>
      </c>
      <c r="T95" s="89">
        <f t="shared" si="61"/>
        <v>0</v>
      </c>
      <c r="U95" s="90">
        <f t="shared" si="62"/>
        <v>0</v>
      </c>
      <c r="V95" s="93"/>
      <c r="W95" s="93"/>
    </row>
    <row r="96" spans="1:23" ht="13" x14ac:dyDescent="0.3">
      <c r="A96" s="91" t="s">
        <v>112</v>
      </c>
      <c r="B96" s="122"/>
      <c r="C96" s="122"/>
      <c r="D96" s="122"/>
      <c r="E96" s="122">
        <f t="shared" si="56"/>
        <v>0</v>
      </c>
      <c r="F96" s="122">
        <v>0</v>
      </c>
      <c r="G96" s="122">
        <v>0</v>
      </c>
      <c r="H96" s="122"/>
      <c r="I96" s="122"/>
      <c r="J96" s="122"/>
      <c r="K96" s="122"/>
      <c r="L96" s="122"/>
      <c r="M96" s="122"/>
      <c r="N96" s="122"/>
      <c r="O96" s="122"/>
      <c r="P96" s="122">
        <f t="shared" si="57"/>
        <v>0</v>
      </c>
      <c r="Q96" s="122">
        <f t="shared" si="58"/>
        <v>0</v>
      </c>
      <c r="R96" s="89">
        <f t="shared" si="59"/>
        <v>0</v>
      </c>
      <c r="S96" s="89">
        <f t="shared" si="60"/>
        <v>0</v>
      </c>
      <c r="T96" s="89">
        <f t="shared" si="61"/>
        <v>0</v>
      </c>
      <c r="U96" s="90">
        <f t="shared" si="62"/>
        <v>0</v>
      </c>
      <c r="V96" s="122"/>
      <c r="W96" s="122"/>
    </row>
    <row r="97" spans="1:23" s="92" customFormat="1" ht="21" hidden="1" x14ac:dyDescent="0.25">
      <c r="A97" s="16" t="s">
        <v>139</v>
      </c>
      <c r="B97" s="123">
        <f t="shared" ref="B97:I97" si="63">SUM(B98:B112)</f>
        <v>0</v>
      </c>
      <c r="C97" s="123">
        <f t="shared" si="63"/>
        <v>0</v>
      </c>
      <c r="D97" s="123">
        <f t="shared" si="63"/>
        <v>0</v>
      </c>
      <c r="E97" s="123">
        <f t="shared" si="63"/>
        <v>0</v>
      </c>
      <c r="F97" s="123">
        <f t="shared" si="63"/>
        <v>0</v>
      </c>
      <c r="G97" s="123">
        <f t="shared" si="63"/>
        <v>0</v>
      </c>
      <c r="H97" s="123">
        <f t="shared" si="63"/>
        <v>0</v>
      </c>
      <c r="I97" s="123">
        <f t="shared" si="63"/>
        <v>0</v>
      </c>
      <c r="J97" s="123">
        <f>SUM(J98:J112)</f>
        <v>0</v>
      </c>
      <c r="K97" s="123">
        <f>SUM(K98:K112)</f>
        <v>0</v>
      </c>
      <c r="L97" s="123">
        <f>SUM(L98:L112)</f>
        <v>0</v>
      </c>
      <c r="M97" s="124">
        <f>SUM(M98:M112)</f>
        <v>0</v>
      </c>
      <c r="N97" s="123"/>
      <c r="O97" s="124"/>
      <c r="P97" s="123"/>
      <c r="Q97" s="124"/>
      <c r="R97" s="17" t="str">
        <f t="shared" ref="R97:S112" si="64">IF(L97=0," ",(N97-L97)/L97)</f>
        <v xml:space="preserve"> </v>
      </c>
      <c r="S97" s="17" t="str">
        <f t="shared" si="64"/>
        <v xml:space="preserve"> </v>
      </c>
      <c r="T97" s="17" t="str">
        <f t="shared" ref="T97:T115" si="65">IF(E97=0," ",(P97/E97))</f>
        <v xml:space="preserve"> </v>
      </c>
      <c r="U97" s="18" t="str">
        <f t="shared" ref="U97:U115" si="66">IF(E97=0," ",(Q97/E97))</f>
        <v xml:space="preserve"> </v>
      </c>
      <c r="V97" s="123">
        <f>SUM(V98:V112)</f>
        <v>0</v>
      </c>
      <c r="W97" s="123">
        <f>SUM(W98:W112)</f>
        <v>0</v>
      </c>
    </row>
    <row r="98" spans="1:23" hidden="1" x14ac:dyDescent="0.25">
      <c r="A98" s="19"/>
      <c r="B98" s="125"/>
      <c r="C98" s="125"/>
      <c r="D98" s="125"/>
      <c r="E98" s="126">
        <f>SUM(B98:D98)</f>
        <v>0</v>
      </c>
      <c r="F98" s="125"/>
      <c r="G98" s="125"/>
      <c r="H98" s="125"/>
      <c r="I98" s="125"/>
      <c r="J98" s="125"/>
      <c r="K98" s="125"/>
      <c r="L98" s="125"/>
      <c r="M98" s="127"/>
      <c r="N98" s="125"/>
      <c r="O98" s="127"/>
      <c r="P98" s="125"/>
      <c r="Q98" s="127"/>
      <c r="R98" s="20" t="str">
        <f t="shared" si="64"/>
        <v xml:space="preserve"> </v>
      </c>
      <c r="S98" s="20" t="str">
        <f t="shared" si="64"/>
        <v xml:space="preserve"> </v>
      </c>
      <c r="T98" s="20" t="str">
        <f t="shared" si="65"/>
        <v xml:space="preserve"> </v>
      </c>
      <c r="U98" s="21" t="str">
        <f t="shared" si="66"/>
        <v xml:space="preserve"> </v>
      </c>
      <c r="V98" s="125"/>
      <c r="W98" s="125"/>
    </row>
    <row r="99" spans="1:23" hidden="1" x14ac:dyDescent="0.25">
      <c r="A99" s="19"/>
      <c r="B99" s="125"/>
      <c r="C99" s="125"/>
      <c r="D99" s="125"/>
      <c r="E99" s="126">
        <f t="shared" ref="E99:E112" si="67">SUM(B99:D99)</f>
        <v>0</v>
      </c>
      <c r="F99" s="125"/>
      <c r="G99" s="125"/>
      <c r="H99" s="125"/>
      <c r="I99" s="125"/>
      <c r="J99" s="125"/>
      <c r="K99" s="125"/>
      <c r="L99" s="125"/>
      <c r="M99" s="127"/>
      <c r="N99" s="125"/>
      <c r="O99" s="127"/>
      <c r="P99" s="125"/>
      <c r="Q99" s="127"/>
      <c r="R99" s="20" t="str">
        <f t="shared" si="64"/>
        <v xml:space="preserve"> </v>
      </c>
      <c r="S99" s="20" t="str">
        <f t="shared" si="64"/>
        <v xml:space="preserve"> </v>
      </c>
      <c r="T99" s="20" t="str">
        <f t="shared" si="65"/>
        <v xml:space="preserve"> </v>
      </c>
      <c r="U99" s="21" t="str">
        <f t="shared" si="66"/>
        <v xml:space="preserve"> </v>
      </c>
      <c r="V99" s="125"/>
      <c r="W99" s="125"/>
    </row>
    <row r="100" spans="1:23" hidden="1" x14ac:dyDescent="0.25">
      <c r="A100" s="19"/>
      <c r="B100" s="125"/>
      <c r="C100" s="125"/>
      <c r="D100" s="125"/>
      <c r="E100" s="126">
        <f t="shared" si="67"/>
        <v>0</v>
      </c>
      <c r="F100" s="125"/>
      <c r="G100" s="125"/>
      <c r="H100" s="125"/>
      <c r="I100" s="125"/>
      <c r="J100" s="125"/>
      <c r="K100" s="125"/>
      <c r="L100" s="125"/>
      <c r="M100" s="127"/>
      <c r="N100" s="125"/>
      <c r="O100" s="127"/>
      <c r="P100" s="125"/>
      <c r="Q100" s="127"/>
      <c r="R100" s="20" t="str">
        <f t="shared" si="64"/>
        <v xml:space="preserve"> </v>
      </c>
      <c r="S100" s="20" t="str">
        <f t="shared" si="64"/>
        <v xml:space="preserve"> </v>
      </c>
      <c r="T100" s="20" t="str">
        <f t="shared" si="65"/>
        <v xml:space="preserve"> </v>
      </c>
      <c r="U100" s="21" t="str">
        <f t="shared" si="66"/>
        <v xml:space="preserve"> </v>
      </c>
      <c r="V100" s="125"/>
      <c r="W100" s="125"/>
    </row>
    <row r="101" spans="1:23" hidden="1" x14ac:dyDescent="0.25">
      <c r="A101" s="19"/>
      <c r="B101" s="125"/>
      <c r="C101" s="125"/>
      <c r="D101" s="125"/>
      <c r="E101" s="126">
        <f t="shared" si="67"/>
        <v>0</v>
      </c>
      <c r="F101" s="125"/>
      <c r="G101" s="125"/>
      <c r="H101" s="125"/>
      <c r="I101" s="125"/>
      <c r="J101" s="125"/>
      <c r="K101" s="125"/>
      <c r="L101" s="125"/>
      <c r="M101" s="127"/>
      <c r="N101" s="125"/>
      <c r="O101" s="127"/>
      <c r="P101" s="125"/>
      <c r="Q101" s="127"/>
      <c r="R101" s="20" t="str">
        <f t="shared" si="64"/>
        <v xml:space="preserve"> </v>
      </c>
      <c r="S101" s="20" t="str">
        <f t="shared" si="64"/>
        <v xml:space="preserve"> </v>
      </c>
      <c r="T101" s="20" t="str">
        <f t="shared" si="65"/>
        <v xml:space="preserve"> </v>
      </c>
      <c r="U101" s="21" t="str">
        <f t="shared" si="66"/>
        <v xml:space="preserve"> </v>
      </c>
      <c r="V101" s="125"/>
      <c r="W101" s="125"/>
    </row>
    <row r="102" spans="1:23" hidden="1" x14ac:dyDescent="0.25">
      <c r="A102" s="19"/>
      <c r="B102" s="125"/>
      <c r="C102" s="125"/>
      <c r="D102" s="125"/>
      <c r="E102" s="126">
        <f t="shared" si="67"/>
        <v>0</v>
      </c>
      <c r="F102" s="125"/>
      <c r="G102" s="125"/>
      <c r="H102" s="125"/>
      <c r="I102" s="125"/>
      <c r="J102" s="125"/>
      <c r="K102" s="125"/>
      <c r="L102" s="125"/>
      <c r="M102" s="127"/>
      <c r="N102" s="125"/>
      <c r="O102" s="127"/>
      <c r="P102" s="125"/>
      <c r="Q102" s="127"/>
      <c r="R102" s="20" t="str">
        <f t="shared" si="64"/>
        <v xml:space="preserve"> </v>
      </c>
      <c r="S102" s="20" t="str">
        <f t="shared" si="64"/>
        <v xml:space="preserve"> </v>
      </c>
      <c r="T102" s="20" t="str">
        <f t="shared" si="65"/>
        <v xml:space="preserve"> </v>
      </c>
      <c r="U102" s="21" t="str">
        <f t="shared" si="66"/>
        <v xml:space="preserve"> </v>
      </c>
      <c r="V102" s="125"/>
      <c r="W102" s="125"/>
    </row>
    <row r="103" spans="1:23" hidden="1" x14ac:dyDescent="0.25">
      <c r="A103" s="19"/>
      <c r="B103" s="125"/>
      <c r="C103" s="125"/>
      <c r="D103" s="125"/>
      <c r="E103" s="126">
        <f t="shared" si="67"/>
        <v>0</v>
      </c>
      <c r="F103" s="125"/>
      <c r="G103" s="125"/>
      <c r="H103" s="125"/>
      <c r="I103" s="125"/>
      <c r="J103" s="125"/>
      <c r="K103" s="125"/>
      <c r="L103" s="125"/>
      <c r="M103" s="127"/>
      <c r="N103" s="125"/>
      <c r="O103" s="127"/>
      <c r="P103" s="125"/>
      <c r="Q103" s="127"/>
      <c r="R103" s="20" t="str">
        <f t="shared" si="64"/>
        <v xml:space="preserve"> </v>
      </c>
      <c r="S103" s="20" t="str">
        <f t="shared" si="64"/>
        <v xml:space="preserve"> </v>
      </c>
      <c r="T103" s="20" t="str">
        <f t="shared" si="65"/>
        <v xml:space="preserve"> </v>
      </c>
      <c r="U103" s="21" t="str">
        <f t="shared" si="66"/>
        <v xml:space="preserve"> </v>
      </c>
      <c r="V103" s="125"/>
      <c r="W103" s="125"/>
    </row>
    <row r="104" spans="1:23" hidden="1" x14ac:dyDescent="0.25">
      <c r="A104" s="19"/>
      <c r="B104" s="125"/>
      <c r="C104" s="125"/>
      <c r="D104" s="125"/>
      <c r="E104" s="126">
        <f t="shared" si="67"/>
        <v>0</v>
      </c>
      <c r="F104" s="125"/>
      <c r="G104" s="125"/>
      <c r="H104" s="125"/>
      <c r="I104" s="125"/>
      <c r="J104" s="125"/>
      <c r="K104" s="125"/>
      <c r="L104" s="125"/>
      <c r="M104" s="127"/>
      <c r="N104" s="125"/>
      <c r="O104" s="127"/>
      <c r="P104" s="125"/>
      <c r="Q104" s="127"/>
      <c r="R104" s="20" t="str">
        <f t="shared" si="64"/>
        <v xml:space="preserve"> </v>
      </c>
      <c r="S104" s="20" t="str">
        <f t="shared" si="64"/>
        <v xml:space="preserve"> </v>
      </c>
      <c r="T104" s="20" t="str">
        <f t="shared" si="65"/>
        <v xml:space="preserve"> </v>
      </c>
      <c r="U104" s="21" t="str">
        <f t="shared" si="66"/>
        <v xml:space="preserve"> </v>
      </c>
      <c r="V104" s="125"/>
      <c r="W104" s="125"/>
    </row>
    <row r="105" spans="1:23" hidden="1" x14ac:dyDescent="0.25">
      <c r="A105" s="19"/>
      <c r="B105" s="125"/>
      <c r="C105" s="125"/>
      <c r="D105" s="125"/>
      <c r="E105" s="126">
        <f t="shared" si="67"/>
        <v>0</v>
      </c>
      <c r="F105" s="125"/>
      <c r="G105" s="125"/>
      <c r="H105" s="125"/>
      <c r="I105" s="125"/>
      <c r="J105" s="125"/>
      <c r="K105" s="125"/>
      <c r="L105" s="125"/>
      <c r="M105" s="127"/>
      <c r="N105" s="125"/>
      <c r="O105" s="127"/>
      <c r="P105" s="125"/>
      <c r="Q105" s="127"/>
      <c r="R105" s="20" t="str">
        <f t="shared" si="64"/>
        <v xml:space="preserve"> </v>
      </c>
      <c r="S105" s="20" t="str">
        <f t="shared" si="64"/>
        <v xml:space="preserve"> </v>
      </c>
      <c r="T105" s="20" t="str">
        <f t="shared" si="65"/>
        <v xml:space="preserve"> </v>
      </c>
      <c r="U105" s="21" t="str">
        <f t="shared" si="66"/>
        <v xml:space="preserve"> </v>
      </c>
      <c r="V105" s="125"/>
      <c r="W105" s="125"/>
    </row>
    <row r="106" spans="1:23" hidden="1" x14ac:dyDescent="0.25">
      <c r="A106" s="19"/>
      <c r="B106" s="125"/>
      <c r="C106" s="125"/>
      <c r="D106" s="125"/>
      <c r="E106" s="126">
        <f t="shared" si="67"/>
        <v>0</v>
      </c>
      <c r="F106" s="125"/>
      <c r="G106" s="125"/>
      <c r="H106" s="125"/>
      <c r="I106" s="125"/>
      <c r="J106" s="125"/>
      <c r="K106" s="125"/>
      <c r="L106" s="125"/>
      <c r="M106" s="127"/>
      <c r="N106" s="125"/>
      <c r="O106" s="127"/>
      <c r="P106" s="125"/>
      <c r="Q106" s="127"/>
      <c r="R106" s="20" t="str">
        <f t="shared" si="64"/>
        <v xml:space="preserve"> </v>
      </c>
      <c r="S106" s="20" t="str">
        <f t="shared" si="64"/>
        <v xml:space="preserve"> </v>
      </c>
      <c r="T106" s="20" t="str">
        <f t="shared" si="65"/>
        <v xml:space="preserve"> </v>
      </c>
      <c r="U106" s="21" t="str">
        <f t="shared" si="66"/>
        <v xml:space="preserve"> </v>
      </c>
      <c r="V106" s="125"/>
      <c r="W106" s="125"/>
    </row>
    <row r="107" spans="1:23" hidden="1" x14ac:dyDescent="0.25">
      <c r="A107" s="19"/>
      <c r="B107" s="125"/>
      <c r="C107" s="125"/>
      <c r="D107" s="125"/>
      <c r="E107" s="126">
        <f t="shared" si="67"/>
        <v>0</v>
      </c>
      <c r="F107" s="125"/>
      <c r="G107" s="125"/>
      <c r="H107" s="125"/>
      <c r="I107" s="125"/>
      <c r="J107" s="125"/>
      <c r="K107" s="125"/>
      <c r="L107" s="125"/>
      <c r="M107" s="127"/>
      <c r="N107" s="125"/>
      <c r="O107" s="127"/>
      <c r="P107" s="125"/>
      <c r="Q107" s="127"/>
      <c r="R107" s="20" t="str">
        <f t="shared" si="64"/>
        <v xml:space="preserve"> </v>
      </c>
      <c r="S107" s="20" t="str">
        <f t="shared" si="64"/>
        <v xml:space="preserve"> </v>
      </c>
      <c r="T107" s="20" t="str">
        <f t="shared" si="65"/>
        <v xml:space="preserve"> </v>
      </c>
      <c r="U107" s="21" t="str">
        <f t="shared" si="66"/>
        <v xml:space="preserve"> </v>
      </c>
      <c r="V107" s="125"/>
      <c r="W107" s="125"/>
    </row>
    <row r="108" spans="1:23" hidden="1" x14ac:dyDescent="0.25">
      <c r="A108" s="19"/>
      <c r="B108" s="125"/>
      <c r="C108" s="125"/>
      <c r="D108" s="125"/>
      <c r="E108" s="126">
        <f t="shared" si="67"/>
        <v>0</v>
      </c>
      <c r="F108" s="125"/>
      <c r="G108" s="125"/>
      <c r="H108" s="125"/>
      <c r="I108" s="125"/>
      <c r="J108" s="125"/>
      <c r="K108" s="125"/>
      <c r="L108" s="125"/>
      <c r="M108" s="127"/>
      <c r="N108" s="125"/>
      <c r="O108" s="127"/>
      <c r="P108" s="125"/>
      <c r="Q108" s="127"/>
      <c r="R108" s="20" t="str">
        <f t="shared" si="64"/>
        <v xml:space="preserve"> </v>
      </c>
      <c r="S108" s="20" t="str">
        <f t="shared" si="64"/>
        <v xml:space="preserve"> </v>
      </c>
      <c r="T108" s="20" t="str">
        <f t="shared" si="65"/>
        <v xml:space="preserve"> </v>
      </c>
      <c r="U108" s="21" t="str">
        <f t="shared" si="66"/>
        <v xml:space="preserve"> </v>
      </c>
      <c r="V108" s="125"/>
      <c r="W108" s="125"/>
    </row>
    <row r="109" spans="1:23" hidden="1" x14ac:dyDescent="0.25">
      <c r="A109" s="19"/>
      <c r="B109" s="125"/>
      <c r="C109" s="125"/>
      <c r="D109" s="125"/>
      <c r="E109" s="126">
        <f t="shared" si="67"/>
        <v>0</v>
      </c>
      <c r="F109" s="125"/>
      <c r="G109" s="125"/>
      <c r="H109" s="125"/>
      <c r="I109" s="125"/>
      <c r="J109" s="125"/>
      <c r="K109" s="125"/>
      <c r="L109" s="125"/>
      <c r="M109" s="127"/>
      <c r="N109" s="125"/>
      <c r="O109" s="127"/>
      <c r="P109" s="125"/>
      <c r="Q109" s="127"/>
      <c r="R109" s="20" t="str">
        <f t="shared" si="64"/>
        <v xml:space="preserve"> </v>
      </c>
      <c r="S109" s="20" t="str">
        <f t="shared" si="64"/>
        <v xml:space="preserve"> </v>
      </c>
      <c r="T109" s="20" t="str">
        <f t="shared" si="65"/>
        <v xml:space="preserve"> </v>
      </c>
      <c r="U109" s="21" t="str">
        <f t="shared" si="66"/>
        <v xml:space="preserve"> </v>
      </c>
      <c r="V109" s="125"/>
      <c r="W109" s="125"/>
    </row>
    <row r="110" spans="1:23" hidden="1" x14ac:dyDescent="0.25">
      <c r="A110" s="19"/>
      <c r="B110" s="125"/>
      <c r="C110" s="125"/>
      <c r="D110" s="125"/>
      <c r="E110" s="126">
        <f t="shared" si="67"/>
        <v>0</v>
      </c>
      <c r="F110" s="125"/>
      <c r="G110" s="125"/>
      <c r="H110" s="127"/>
      <c r="I110" s="125"/>
      <c r="J110" s="127"/>
      <c r="K110" s="125"/>
      <c r="L110" s="127"/>
      <c r="M110" s="127"/>
      <c r="N110" s="127"/>
      <c r="O110" s="127"/>
      <c r="P110" s="127"/>
      <c r="Q110" s="127"/>
      <c r="R110" s="20" t="str">
        <f t="shared" si="64"/>
        <v xml:space="preserve"> </v>
      </c>
      <c r="S110" s="20" t="str">
        <f t="shared" si="64"/>
        <v xml:space="preserve"> </v>
      </c>
      <c r="T110" s="20" t="str">
        <f t="shared" si="65"/>
        <v xml:space="preserve"> </v>
      </c>
      <c r="U110" s="21" t="str">
        <f t="shared" si="66"/>
        <v xml:space="preserve"> </v>
      </c>
      <c r="V110" s="125"/>
      <c r="W110" s="125"/>
    </row>
    <row r="111" spans="1:23" hidden="1" x14ac:dyDescent="0.25">
      <c r="A111" s="19"/>
      <c r="B111" s="125"/>
      <c r="C111" s="125"/>
      <c r="D111" s="125"/>
      <c r="E111" s="126">
        <f t="shared" si="67"/>
        <v>0</v>
      </c>
      <c r="F111" s="125"/>
      <c r="G111" s="125"/>
      <c r="H111" s="127"/>
      <c r="I111" s="125"/>
      <c r="J111" s="127"/>
      <c r="K111" s="125"/>
      <c r="L111" s="127"/>
      <c r="M111" s="127"/>
      <c r="N111" s="127"/>
      <c r="O111" s="127"/>
      <c r="P111" s="127"/>
      <c r="Q111" s="127"/>
      <c r="R111" s="20" t="str">
        <f t="shared" si="64"/>
        <v xml:space="preserve"> </v>
      </c>
      <c r="S111" s="20" t="str">
        <f t="shared" si="64"/>
        <v xml:space="preserve"> </v>
      </c>
      <c r="T111" s="20" t="str">
        <f t="shared" si="65"/>
        <v xml:space="preserve"> </v>
      </c>
      <c r="U111" s="21" t="str">
        <f t="shared" si="66"/>
        <v xml:space="preserve"> </v>
      </c>
      <c r="V111" s="125"/>
      <c r="W111" s="125"/>
    </row>
    <row r="112" spans="1:23" hidden="1" x14ac:dyDescent="0.25">
      <c r="A112" s="19"/>
      <c r="B112" s="125"/>
      <c r="C112" s="125"/>
      <c r="D112" s="125"/>
      <c r="E112" s="126">
        <f t="shared" si="67"/>
        <v>0</v>
      </c>
      <c r="F112" s="125"/>
      <c r="G112" s="125"/>
      <c r="H112" s="127"/>
      <c r="I112" s="125"/>
      <c r="J112" s="127"/>
      <c r="K112" s="125"/>
      <c r="L112" s="127"/>
      <c r="M112" s="127"/>
      <c r="N112" s="127"/>
      <c r="O112" s="127"/>
      <c r="P112" s="127"/>
      <c r="Q112" s="127"/>
      <c r="R112" s="20" t="str">
        <f t="shared" si="64"/>
        <v xml:space="preserve"> </v>
      </c>
      <c r="S112" s="20" t="str">
        <f t="shared" si="64"/>
        <v xml:space="preserve"> </v>
      </c>
      <c r="T112" s="20" t="str">
        <f t="shared" si="65"/>
        <v xml:space="preserve"> </v>
      </c>
      <c r="U112" s="21" t="str">
        <f t="shared" si="66"/>
        <v xml:space="preserve"> </v>
      </c>
      <c r="V112" s="125"/>
      <c r="W112" s="125"/>
    </row>
    <row r="113" spans="1:23" hidden="1" x14ac:dyDescent="0.25">
      <c r="A113" s="22"/>
      <c r="B113" s="128"/>
      <c r="C113" s="129"/>
      <c r="D113" s="129"/>
      <c r="E113" s="129"/>
      <c r="F113" s="128"/>
      <c r="G113" s="129"/>
      <c r="H113" s="128"/>
      <c r="I113" s="129"/>
      <c r="J113" s="128"/>
      <c r="K113" s="129"/>
      <c r="L113" s="128"/>
      <c r="M113" s="128"/>
      <c r="N113" s="128"/>
      <c r="O113" s="128"/>
      <c r="P113" s="128"/>
      <c r="Q113" s="128"/>
      <c r="R113" s="23" t="str">
        <f t="shared" ref="R113:S115" si="68">IF(L113=0," ",(N113-L113)/L113)</f>
        <v xml:space="preserve"> </v>
      </c>
      <c r="S113" s="24" t="str">
        <f t="shared" si="68"/>
        <v xml:space="preserve"> </v>
      </c>
      <c r="T113" s="23" t="str">
        <f t="shared" si="65"/>
        <v xml:space="preserve"> </v>
      </c>
      <c r="U113" s="24" t="str">
        <f t="shared" si="66"/>
        <v xml:space="preserve"> </v>
      </c>
      <c r="V113" s="128"/>
      <c r="W113" s="129"/>
    </row>
    <row r="114" spans="1:23" hidden="1" x14ac:dyDescent="0.25">
      <c r="A114" s="22" t="s">
        <v>88</v>
      </c>
      <c r="B114" s="128">
        <f t="shared" ref="B114:Q114" si="69">B97+B87</f>
        <v>11200000</v>
      </c>
      <c r="C114" s="128">
        <f t="shared" si="69"/>
        <v>0</v>
      </c>
      <c r="D114" s="128">
        <f t="shared" si="69"/>
        <v>0</v>
      </c>
      <c r="E114" s="128">
        <f t="shared" si="69"/>
        <v>11200000</v>
      </c>
      <c r="F114" s="128">
        <f t="shared" si="69"/>
        <v>0</v>
      </c>
      <c r="G114" s="128">
        <f t="shared" si="69"/>
        <v>0</v>
      </c>
      <c r="H114" s="128">
        <f t="shared" si="69"/>
        <v>2602000</v>
      </c>
      <c r="I114" s="128">
        <f t="shared" si="69"/>
        <v>0</v>
      </c>
      <c r="J114" s="128">
        <f t="shared" si="69"/>
        <v>8597000</v>
      </c>
      <c r="K114" s="128">
        <f t="shared" si="69"/>
        <v>0</v>
      </c>
      <c r="L114" s="128">
        <f t="shared" si="69"/>
        <v>0</v>
      </c>
      <c r="M114" s="128">
        <f t="shared" si="69"/>
        <v>0</v>
      </c>
      <c r="N114" s="128">
        <f t="shared" si="69"/>
        <v>0</v>
      </c>
      <c r="O114" s="128">
        <f t="shared" si="69"/>
        <v>0</v>
      </c>
      <c r="P114" s="128">
        <f t="shared" si="69"/>
        <v>11199000</v>
      </c>
      <c r="Q114" s="128">
        <f t="shared" si="69"/>
        <v>0</v>
      </c>
      <c r="R114" s="17" t="str">
        <f t="shared" si="68"/>
        <v xml:space="preserve"> </v>
      </c>
      <c r="S114" s="18" t="str">
        <f t="shared" si="68"/>
        <v xml:space="preserve"> </v>
      </c>
      <c r="T114" s="17">
        <f t="shared" si="65"/>
        <v>0.99991071428571432</v>
      </c>
      <c r="U114" s="18">
        <f t="shared" si="66"/>
        <v>0</v>
      </c>
      <c r="V114" s="128">
        <f>V97+V87</f>
        <v>0</v>
      </c>
      <c r="W114" s="131">
        <f>W97+W87</f>
        <v>0</v>
      </c>
    </row>
    <row r="115" spans="1:23" hidden="1" x14ac:dyDescent="0.25">
      <c r="A115" s="25" t="s">
        <v>140</v>
      </c>
      <c r="B115" s="130">
        <f>B87</f>
        <v>11200000</v>
      </c>
      <c r="C115" s="130">
        <f t="shared" ref="C115:Q115" si="70">C87</f>
        <v>0</v>
      </c>
      <c r="D115" s="130">
        <f t="shared" si="70"/>
        <v>0</v>
      </c>
      <c r="E115" s="130">
        <f t="shared" si="70"/>
        <v>11200000</v>
      </c>
      <c r="F115" s="130">
        <f t="shared" si="70"/>
        <v>0</v>
      </c>
      <c r="G115" s="130">
        <f t="shared" si="70"/>
        <v>0</v>
      </c>
      <c r="H115" s="130">
        <f t="shared" si="70"/>
        <v>2602000</v>
      </c>
      <c r="I115" s="130">
        <f t="shared" si="70"/>
        <v>0</v>
      </c>
      <c r="J115" s="130">
        <f t="shared" si="70"/>
        <v>8597000</v>
      </c>
      <c r="K115" s="130">
        <f t="shared" si="70"/>
        <v>0</v>
      </c>
      <c r="L115" s="130">
        <f t="shared" si="70"/>
        <v>0</v>
      </c>
      <c r="M115" s="130">
        <f t="shared" si="70"/>
        <v>0</v>
      </c>
      <c r="N115" s="130">
        <f t="shared" si="70"/>
        <v>0</v>
      </c>
      <c r="O115" s="130">
        <f t="shared" si="70"/>
        <v>0</v>
      </c>
      <c r="P115" s="130">
        <f t="shared" si="70"/>
        <v>11199000</v>
      </c>
      <c r="Q115" s="130">
        <f t="shared" si="70"/>
        <v>0</v>
      </c>
      <c r="R115" s="17" t="str">
        <f t="shared" si="68"/>
        <v xml:space="preserve"> </v>
      </c>
      <c r="S115" s="18" t="str">
        <f t="shared" si="68"/>
        <v xml:space="preserve"> </v>
      </c>
      <c r="T115" s="17">
        <f t="shared" si="65"/>
        <v>0.99991071428571432</v>
      </c>
      <c r="U115" s="18">
        <f t="shared" si="66"/>
        <v>0</v>
      </c>
      <c r="V115" s="130">
        <f>V87</f>
        <v>0</v>
      </c>
      <c r="W115" s="131">
        <f>W87</f>
        <v>0</v>
      </c>
    </row>
    <row r="116" spans="1:23" x14ac:dyDescent="0.25">
      <c r="A116" s="26"/>
      <c r="B116" s="27"/>
      <c r="C116" s="27"/>
      <c r="D116" s="27"/>
      <c r="E116" s="27"/>
      <c r="F116" s="27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/>
      <c r="R116" s="28"/>
      <c r="S116" s="28"/>
      <c r="T116" s="28"/>
      <c r="U116" s="28"/>
      <c r="V116" s="27"/>
      <c r="W116" s="27"/>
    </row>
    <row r="117" spans="1:23" x14ac:dyDescent="0.25">
      <c r="A117" s="29" t="s">
        <v>141</v>
      </c>
    </row>
    <row r="118" spans="1:23" x14ac:dyDescent="0.25">
      <c r="A118" s="29" t="s">
        <v>142</v>
      </c>
    </row>
    <row r="119" spans="1:23" ht="13" x14ac:dyDescent="0.3">
      <c r="A119" s="29" t="s">
        <v>143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ht="13" x14ac:dyDescent="0.3">
      <c r="A120" s="29" t="s">
        <v>144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ht="13" x14ac:dyDescent="0.3">
      <c r="A121" s="29" t="s">
        <v>145</v>
      </c>
      <c r="B121" s="30"/>
      <c r="C121" s="30"/>
      <c r="D121" s="30"/>
      <c r="E121" s="30"/>
      <c r="F121" s="30"/>
      <c r="H121" s="30"/>
      <c r="I121" s="30"/>
      <c r="J121" s="30"/>
      <c r="K121" s="30"/>
      <c r="V121" s="30"/>
    </row>
    <row r="122" spans="1:23" x14ac:dyDescent="0.25">
      <c r="A122" s="29" t="s">
        <v>146</v>
      </c>
    </row>
    <row r="125" spans="1:23" ht="13" x14ac:dyDescent="0.3">
      <c r="A125" s="30"/>
      <c r="G125" s="30"/>
      <c r="W125" s="30"/>
    </row>
    <row r="126" spans="1:23" ht="13" x14ac:dyDescent="0.3">
      <c r="A126" s="30"/>
      <c r="G126" s="30"/>
      <c r="W126" s="30"/>
    </row>
    <row r="127" spans="1:23" ht="13" x14ac:dyDescent="0.3">
      <c r="A127" s="30"/>
      <c r="G127" s="30"/>
      <c r="W127" s="30"/>
    </row>
  </sheetData>
  <sheetProtection algorithmName="SHA-512" hashValue="ItwCBqj7JQktsixNAAM58mRiK6VBbqw+KXsy7rRjDPLAuBp6I7rfd7e2u+TkLCv49Rz4GzHsryyo2eRFBNFPPA==" saltValue="xN7lpK7tn3HaJTBCvekiQA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6:Q76"/>
    <mergeCell ref="R76:S76"/>
    <mergeCell ref="T76:U76"/>
    <mergeCell ref="V76:W76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5" max="16383" man="1"/>
    <brk id="97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W127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37" t="s">
        <v>0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7"/>
      <c r="U1" s="137"/>
      <c r="V1" s="31"/>
      <c r="W1" s="31"/>
    </row>
    <row r="2" spans="1:23" ht="18" x14ac:dyDescent="0.4">
      <c r="A2" s="138" t="s">
        <v>1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32"/>
      <c r="W2" s="32"/>
    </row>
    <row r="3" spans="1:23" ht="18" customHeight="1" x14ac:dyDescent="0.4">
      <c r="A3" s="138" t="s">
        <v>2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32"/>
      <c r="W3" s="32"/>
    </row>
    <row r="4" spans="1:23" ht="18" customHeight="1" x14ac:dyDescent="0.4">
      <c r="A4" s="138" t="s">
        <v>3</v>
      </c>
      <c r="B4" s="138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32"/>
      <c r="W4" s="32"/>
    </row>
    <row r="5" spans="1:23" ht="15" customHeight="1" x14ac:dyDescent="0.3">
      <c r="A5" s="139" t="s">
        <v>127</v>
      </c>
      <c r="B5" s="139"/>
      <c r="C5" s="139"/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39"/>
      <c r="U5" s="139"/>
      <c r="V5" s="33"/>
      <c r="W5" s="33"/>
    </row>
    <row r="6" spans="1:23" ht="12.75" customHeight="1" x14ac:dyDescent="0.3">
      <c r="A6" s="34" t="s">
        <v>92</v>
      </c>
      <c r="B6" s="34" t="s">
        <v>92</v>
      </c>
      <c r="C6" s="34" t="s">
        <v>1</v>
      </c>
      <c r="D6" s="34" t="s">
        <v>1</v>
      </c>
      <c r="E6" s="35" t="s">
        <v>1</v>
      </c>
      <c r="F6" s="135" t="s">
        <v>5</v>
      </c>
      <c r="G6" s="136"/>
      <c r="H6" s="135" t="s">
        <v>6</v>
      </c>
      <c r="I6" s="136"/>
      <c r="J6" s="135" t="s">
        <v>7</v>
      </c>
      <c r="K6" s="136"/>
      <c r="L6" s="135" t="s">
        <v>8</v>
      </c>
      <c r="M6" s="136"/>
      <c r="N6" s="135" t="s">
        <v>9</v>
      </c>
      <c r="O6" s="136"/>
      <c r="P6" s="135" t="s">
        <v>10</v>
      </c>
      <c r="Q6" s="136"/>
      <c r="R6" s="135" t="s">
        <v>11</v>
      </c>
      <c r="S6" s="136"/>
      <c r="T6" s="135" t="s">
        <v>12</v>
      </c>
      <c r="U6" s="136"/>
      <c r="V6" s="135" t="s">
        <v>13</v>
      </c>
      <c r="W6" s="136"/>
    </row>
    <row r="7" spans="1:23" ht="65" x14ac:dyDescent="0.3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3" customHeight="1" x14ac:dyDescent="0.3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3" customHeight="1" x14ac:dyDescent="0.3">
      <c r="A9" s="47" t="s">
        <v>35</v>
      </c>
      <c r="B9" s="93"/>
      <c r="C9" s="93"/>
      <c r="D9" s="93"/>
      <c r="E9" s="93">
        <f>$B9       +$C9       +$D9</f>
        <v>0</v>
      </c>
      <c r="F9" s="94">
        <v>0</v>
      </c>
      <c r="G9" s="95">
        <v>0</v>
      </c>
      <c r="H9" s="94"/>
      <c r="I9" s="95"/>
      <c r="J9" s="94"/>
      <c r="K9" s="95"/>
      <c r="L9" s="94"/>
      <c r="M9" s="95"/>
      <c r="N9" s="94"/>
      <c r="O9" s="95"/>
      <c r="P9" s="94">
        <f>$H9       +$J9       +$L9       +$N9</f>
        <v>0</v>
      </c>
      <c r="Q9" s="95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4" t="s">
        <v>36</v>
      </c>
      <c r="W9" s="95" t="s">
        <v>36</v>
      </c>
    </row>
    <row r="10" spans="1:23" ht="13" customHeight="1" x14ac:dyDescent="0.3">
      <c r="A10" s="47" t="s">
        <v>37</v>
      </c>
      <c r="B10" s="93">
        <v>1000000</v>
      </c>
      <c r="C10" s="93"/>
      <c r="D10" s="93"/>
      <c r="E10" s="93">
        <f t="shared" ref="E10:E16" si="0">$B10      +$C10      +$D10</f>
        <v>1000000</v>
      </c>
      <c r="F10" s="94">
        <v>1000000</v>
      </c>
      <c r="G10" s="95">
        <v>1000000</v>
      </c>
      <c r="H10" s="94">
        <v>159000</v>
      </c>
      <c r="I10" s="95">
        <v>115086</v>
      </c>
      <c r="J10" s="94">
        <v>88000</v>
      </c>
      <c r="K10" s="95">
        <v>87206</v>
      </c>
      <c r="L10" s="94"/>
      <c r="M10" s="95"/>
      <c r="N10" s="94"/>
      <c r="O10" s="95"/>
      <c r="P10" s="94">
        <f t="shared" ref="P10:P16" si="1">$H10      +$J10      +$L10      +$N10</f>
        <v>247000</v>
      </c>
      <c r="Q10" s="95">
        <f t="shared" ref="Q10:Q16" si="2">$I10      +$K10      +$M10      +$O10</f>
        <v>202292</v>
      </c>
      <c r="R10" s="48">
        <f t="shared" ref="R10:R16" si="3">IF(($H10      =0),0,((($J10      -$H10      )/$H10      )*100))</f>
        <v>-44.654088050314463</v>
      </c>
      <c r="S10" s="49">
        <f t="shared" ref="S10:S16" si="4">IF(($I10      =0),0,((($K10      -$I10      )/$I10      )*100))</f>
        <v>-24.225361903272336</v>
      </c>
      <c r="T10" s="48">
        <f t="shared" ref="T10:T15" si="5">IF(($E10      =0),0,(($P10      /$E10      )*100))</f>
        <v>24.7</v>
      </c>
      <c r="U10" s="50">
        <f t="shared" ref="U10:U15" si="6">IF(($E10      =0),0,(($Q10      /$E10      )*100))</f>
        <v>20.229199999999999</v>
      </c>
      <c r="V10" s="94" t="s">
        <v>36</v>
      </c>
      <c r="W10" s="95" t="s">
        <v>36</v>
      </c>
    </row>
    <row r="11" spans="1:23" ht="13" customHeight="1" x14ac:dyDescent="0.3">
      <c r="A11" s="47" t="s">
        <v>38</v>
      </c>
      <c r="B11" s="93"/>
      <c r="C11" s="93"/>
      <c r="D11" s="93"/>
      <c r="E11" s="93">
        <f t="shared" si="0"/>
        <v>0</v>
      </c>
      <c r="F11" s="94">
        <v>0</v>
      </c>
      <c r="G11" s="95">
        <v>0</v>
      </c>
      <c r="H11" s="94"/>
      <c r="I11" s="95"/>
      <c r="J11" s="94"/>
      <c r="K11" s="95"/>
      <c r="L11" s="94"/>
      <c r="M11" s="95"/>
      <c r="N11" s="94"/>
      <c r="O11" s="95"/>
      <c r="P11" s="94">
        <f t="shared" si="1"/>
        <v>0</v>
      </c>
      <c r="Q11" s="95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4" t="s">
        <v>36</v>
      </c>
      <c r="W11" s="95" t="s">
        <v>36</v>
      </c>
    </row>
    <row r="12" spans="1:23" ht="13" customHeight="1" x14ac:dyDescent="0.3">
      <c r="A12" s="47" t="s">
        <v>39</v>
      </c>
      <c r="B12" s="93"/>
      <c r="C12" s="93"/>
      <c r="D12" s="93"/>
      <c r="E12" s="93">
        <f t="shared" si="0"/>
        <v>0</v>
      </c>
      <c r="F12" s="94" t="s">
        <v>36</v>
      </c>
      <c r="G12" s="95" t="s">
        <v>36</v>
      </c>
      <c r="H12" s="94"/>
      <c r="I12" s="95"/>
      <c r="J12" s="94"/>
      <c r="K12" s="95"/>
      <c r="L12" s="94"/>
      <c r="M12" s="95"/>
      <c r="N12" s="94"/>
      <c r="O12" s="95"/>
      <c r="P12" s="94">
        <f t="shared" si="1"/>
        <v>0</v>
      </c>
      <c r="Q12" s="95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4" t="s">
        <v>36</v>
      </c>
      <c r="W12" s="95" t="s">
        <v>36</v>
      </c>
    </row>
    <row r="13" spans="1:23" ht="13" customHeight="1" x14ac:dyDescent="0.3">
      <c r="A13" s="47" t="s">
        <v>40</v>
      </c>
      <c r="B13" s="93"/>
      <c r="C13" s="93"/>
      <c r="D13" s="93"/>
      <c r="E13" s="93">
        <f t="shared" si="0"/>
        <v>0</v>
      </c>
      <c r="F13" s="94">
        <v>0</v>
      </c>
      <c r="G13" s="95">
        <v>0</v>
      </c>
      <c r="H13" s="94"/>
      <c r="I13" s="95"/>
      <c r="J13" s="94"/>
      <c r="K13" s="95"/>
      <c r="L13" s="94"/>
      <c r="M13" s="95"/>
      <c r="N13" s="94"/>
      <c r="O13" s="95"/>
      <c r="P13" s="94">
        <f t="shared" si="1"/>
        <v>0</v>
      </c>
      <c r="Q13" s="95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4" t="s">
        <v>36</v>
      </c>
      <c r="W13" s="95" t="s">
        <v>36</v>
      </c>
    </row>
    <row r="14" spans="1:23" ht="13" customHeight="1" x14ac:dyDescent="0.3">
      <c r="A14" s="47" t="s">
        <v>41</v>
      </c>
      <c r="B14" s="93"/>
      <c r="C14" s="93"/>
      <c r="D14" s="93"/>
      <c r="E14" s="93">
        <f t="shared" si="0"/>
        <v>0</v>
      </c>
      <c r="F14" s="94">
        <v>0</v>
      </c>
      <c r="G14" s="95">
        <v>0</v>
      </c>
      <c r="H14" s="94"/>
      <c r="I14" s="95"/>
      <c r="J14" s="94"/>
      <c r="K14" s="95"/>
      <c r="L14" s="94"/>
      <c r="M14" s="95"/>
      <c r="N14" s="94"/>
      <c r="O14" s="95"/>
      <c r="P14" s="94">
        <f t="shared" si="1"/>
        <v>0</v>
      </c>
      <c r="Q14" s="95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4" t="s">
        <v>36</v>
      </c>
      <c r="W14" s="95" t="s">
        <v>36</v>
      </c>
    </row>
    <row r="15" spans="1:23" ht="13" customHeight="1" x14ac:dyDescent="0.3">
      <c r="A15" s="47" t="s">
        <v>42</v>
      </c>
      <c r="B15" s="93"/>
      <c r="C15" s="93"/>
      <c r="D15" s="93"/>
      <c r="E15" s="93">
        <f t="shared" si="0"/>
        <v>0</v>
      </c>
      <c r="F15" s="94" t="s">
        <v>36</v>
      </c>
      <c r="G15" s="95" t="s">
        <v>36</v>
      </c>
      <c r="H15" s="94"/>
      <c r="I15" s="95"/>
      <c r="J15" s="94"/>
      <c r="K15" s="95"/>
      <c r="L15" s="94"/>
      <c r="M15" s="95"/>
      <c r="N15" s="94"/>
      <c r="O15" s="95"/>
      <c r="P15" s="94">
        <f t="shared" si="1"/>
        <v>0</v>
      </c>
      <c r="Q15" s="95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4" t="s">
        <v>36</v>
      </c>
      <c r="W15" s="95" t="s">
        <v>36</v>
      </c>
    </row>
    <row r="16" spans="1:23" ht="13" customHeight="1" x14ac:dyDescent="0.3">
      <c r="A16" s="51" t="s">
        <v>43</v>
      </c>
      <c r="B16" s="96">
        <f>SUM(B9:B15)</f>
        <v>1000000</v>
      </c>
      <c r="C16" s="96">
        <f>SUM(C9:C15)</f>
        <v>0</v>
      </c>
      <c r="D16" s="96"/>
      <c r="E16" s="96">
        <f t="shared" si="0"/>
        <v>1000000</v>
      </c>
      <c r="F16" s="97">
        <f t="shared" ref="F16:O16" si="7">SUM(F9:F15)</f>
        <v>1000000</v>
      </c>
      <c r="G16" s="98">
        <f t="shared" si="7"/>
        <v>1000000</v>
      </c>
      <c r="H16" s="97">
        <f t="shared" si="7"/>
        <v>159000</v>
      </c>
      <c r="I16" s="98">
        <f t="shared" si="7"/>
        <v>115086</v>
      </c>
      <c r="J16" s="97">
        <f t="shared" si="7"/>
        <v>88000</v>
      </c>
      <c r="K16" s="98">
        <f t="shared" si="7"/>
        <v>87206</v>
      </c>
      <c r="L16" s="97">
        <f t="shared" si="7"/>
        <v>0</v>
      </c>
      <c r="M16" s="98">
        <f t="shared" si="7"/>
        <v>0</v>
      </c>
      <c r="N16" s="97">
        <f t="shared" si="7"/>
        <v>0</v>
      </c>
      <c r="O16" s="98">
        <f t="shared" si="7"/>
        <v>0</v>
      </c>
      <c r="P16" s="97">
        <f t="shared" si="1"/>
        <v>247000</v>
      </c>
      <c r="Q16" s="98">
        <f t="shared" si="2"/>
        <v>202292</v>
      </c>
      <c r="R16" s="52">
        <f t="shared" si="3"/>
        <v>-44.654088050314463</v>
      </c>
      <c r="S16" s="53">
        <f t="shared" si="4"/>
        <v>-24.225361903272336</v>
      </c>
      <c r="T16" s="52">
        <f>IF((SUM($E9:$E13))=0,0,(P16/(SUM($E9:$E13))*100))</f>
        <v>24.7</v>
      </c>
      <c r="U16" s="54">
        <f>IF((SUM($E9:$E13))=0,0,(Q16/(SUM($E9:$E13))*100))</f>
        <v>20.229199999999999</v>
      </c>
      <c r="V16" s="97" t="s">
        <v>36</v>
      </c>
      <c r="W16" s="98" t="s">
        <v>36</v>
      </c>
    </row>
    <row r="17" spans="1:23" ht="13" customHeight="1" x14ac:dyDescent="0.3">
      <c r="A17" s="40" t="s">
        <v>44</v>
      </c>
      <c r="B17" s="99" t="s">
        <v>1</v>
      </c>
      <c r="C17" s="99"/>
      <c r="D17" s="99"/>
      <c r="E17" s="99"/>
      <c r="F17" s="100"/>
      <c r="G17" s="101"/>
      <c r="H17" s="100"/>
      <c r="I17" s="101"/>
      <c r="J17" s="100"/>
      <c r="K17" s="101"/>
      <c r="L17" s="100"/>
      <c r="M17" s="101"/>
      <c r="N17" s="100"/>
      <c r="O17" s="101"/>
      <c r="P17" s="100"/>
      <c r="Q17" s="101"/>
      <c r="R17" s="44"/>
      <c r="S17" s="45"/>
      <c r="T17" s="44"/>
      <c r="U17" s="46"/>
      <c r="V17" s="100"/>
      <c r="W17" s="101"/>
    </row>
    <row r="18" spans="1:23" ht="13" customHeight="1" x14ac:dyDescent="0.3">
      <c r="A18" s="47" t="s">
        <v>45</v>
      </c>
      <c r="B18" s="93"/>
      <c r="C18" s="93"/>
      <c r="D18" s="93"/>
      <c r="E18" s="93">
        <f t="shared" ref="E18:E25" si="8">$B18      +$C18      +$D18</f>
        <v>0</v>
      </c>
      <c r="F18" s="94">
        <v>0</v>
      </c>
      <c r="G18" s="95">
        <v>0</v>
      </c>
      <c r="H18" s="94"/>
      <c r="I18" s="95"/>
      <c r="J18" s="94"/>
      <c r="K18" s="95"/>
      <c r="L18" s="94"/>
      <c r="M18" s="95"/>
      <c r="N18" s="94"/>
      <c r="O18" s="95"/>
      <c r="P18" s="94">
        <f t="shared" ref="P18:P25" si="9">$H18      +$J18      +$L18      +$N18</f>
        <v>0</v>
      </c>
      <c r="Q18" s="95">
        <f t="shared" ref="Q18:Q25" si="10">$I18      +$K18      +$M18      +$O18</f>
        <v>0</v>
      </c>
      <c r="R18" s="48">
        <f t="shared" ref="R18:R25" si="11">IF(($H18      =0),0,((($J18      -$H18      )/$H18      )*100))</f>
        <v>0</v>
      </c>
      <c r="S18" s="49">
        <f t="shared" ref="S18:S25" si="12">IF(($I18      =0),0,((($K18      -$I18      )/$I18      )*100))</f>
        <v>0</v>
      </c>
      <c r="T18" s="48">
        <f t="shared" ref="T18:T24" si="13">IF(($E18      =0),0,(($P18      /$E18      )*100))</f>
        <v>0</v>
      </c>
      <c r="U18" s="50">
        <f t="shared" ref="U18:U24" si="14">IF(($E18      =0),0,(($Q18      /$E18      )*100))</f>
        <v>0</v>
      </c>
      <c r="V18" s="94" t="s">
        <v>36</v>
      </c>
      <c r="W18" s="95" t="s">
        <v>36</v>
      </c>
    </row>
    <row r="19" spans="1:23" ht="13" customHeight="1" x14ac:dyDescent="0.3">
      <c r="A19" s="47" t="s">
        <v>46</v>
      </c>
      <c r="B19" s="93"/>
      <c r="C19" s="93"/>
      <c r="D19" s="93"/>
      <c r="E19" s="93">
        <f t="shared" si="8"/>
        <v>0</v>
      </c>
      <c r="F19" s="94" t="s">
        <v>36</v>
      </c>
      <c r="G19" s="95" t="s">
        <v>36</v>
      </c>
      <c r="H19" s="94"/>
      <c r="I19" s="95"/>
      <c r="J19" s="94"/>
      <c r="K19" s="95"/>
      <c r="L19" s="94"/>
      <c r="M19" s="95"/>
      <c r="N19" s="94"/>
      <c r="O19" s="95"/>
      <c r="P19" s="94">
        <f t="shared" si="9"/>
        <v>0</v>
      </c>
      <c r="Q19" s="95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4" t="s">
        <v>36</v>
      </c>
      <c r="W19" s="95" t="s">
        <v>36</v>
      </c>
    </row>
    <row r="20" spans="1:23" ht="13" customHeight="1" x14ac:dyDescent="0.3">
      <c r="A20" s="47" t="s">
        <v>47</v>
      </c>
      <c r="B20" s="93">
        <v>2488000</v>
      </c>
      <c r="C20" s="93"/>
      <c r="D20" s="93"/>
      <c r="E20" s="93">
        <f t="shared" si="8"/>
        <v>2488000</v>
      </c>
      <c r="F20" s="94">
        <v>2488000</v>
      </c>
      <c r="G20" s="95">
        <v>0</v>
      </c>
      <c r="H20" s="94"/>
      <c r="I20" s="95"/>
      <c r="J20" s="94"/>
      <c r="K20" s="95"/>
      <c r="L20" s="94"/>
      <c r="M20" s="95"/>
      <c r="N20" s="94"/>
      <c r="O20" s="95"/>
      <c r="P20" s="94">
        <f t="shared" si="9"/>
        <v>0</v>
      </c>
      <c r="Q20" s="95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4" t="s">
        <v>36</v>
      </c>
      <c r="W20" s="95" t="s">
        <v>36</v>
      </c>
    </row>
    <row r="21" spans="1:23" ht="13" customHeight="1" x14ac:dyDescent="0.3">
      <c r="A21" s="47" t="s">
        <v>48</v>
      </c>
      <c r="B21" s="93"/>
      <c r="C21" s="93"/>
      <c r="D21" s="93"/>
      <c r="E21" s="93">
        <f t="shared" si="8"/>
        <v>0</v>
      </c>
      <c r="F21" s="94">
        <v>0</v>
      </c>
      <c r="G21" s="95">
        <v>0</v>
      </c>
      <c r="H21" s="94"/>
      <c r="I21" s="95"/>
      <c r="J21" s="94"/>
      <c r="K21" s="95"/>
      <c r="L21" s="94"/>
      <c r="M21" s="95"/>
      <c r="N21" s="94"/>
      <c r="O21" s="95"/>
      <c r="P21" s="94">
        <f t="shared" si="9"/>
        <v>0</v>
      </c>
      <c r="Q21" s="95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4" t="s">
        <v>36</v>
      </c>
      <c r="W21" s="95" t="s">
        <v>36</v>
      </c>
    </row>
    <row r="22" spans="1:23" ht="13" customHeight="1" x14ac:dyDescent="0.3">
      <c r="A22" s="47" t="s">
        <v>49</v>
      </c>
      <c r="B22" s="93"/>
      <c r="C22" s="93"/>
      <c r="D22" s="93"/>
      <c r="E22" s="93">
        <f t="shared" si="8"/>
        <v>0</v>
      </c>
      <c r="F22" s="94">
        <v>0</v>
      </c>
      <c r="G22" s="95">
        <v>0</v>
      </c>
      <c r="H22" s="94"/>
      <c r="I22" s="95"/>
      <c r="J22" s="94"/>
      <c r="K22" s="95"/>
      <c r="L22" s="94"/>
      <c r="M22" s="95"/>
      <c r="N22" s="94"/>
      <c r="O22" s="95"/>
      <c r="P22" s="94">
        <f t="shared" si="9"/>
        <v>0</v>
      </c>
      <c r="Q22" s="95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4" t="s">
        <v>36</v>
      </c>
      <c r="W22" s="95" t="s">
        <v>36</v>
      </c>
    </row>
    <row r="23" spans="1:23" ht="13" customHeight="1" x14ac:dyDescent="0.3">
      <c r="A23" s="47" t="s">
        <v>50</v>
      </c>
      <c r="B23" s="93"/>
      <c r="C23" s="93"/>
      <c r="D23" s="93"/>
      <c r="E23" s="93">
        <f t="shared" si="8"/>
        <v>0</v>
      </c>
      <c r="F23" s="94" t="s">
        <v>36</v>
      </c>
      <c r="G23" s="95" t="s">
        <v>36</v>
      </c>
      <c r="H23" s="94"/>
      <c r="I23" s="95"/>
      <c r="J23" s="94"/>
      <c r="K23" s="95"/>
      <c r="L23" s="94"/>
      <c r="M23" s="95"/>
      <c r="N23" s="94"/>
      <c r="O23" s="95"/>
      <c r="P23" s="94">
        <f t="shared" si="9"/>
        <v>0</v>
      </c>
      <c r="Q23" s="95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4" t="s">
        <v>36</v>
      </c>
      <c r="W23" s="95" t="s">
        <v>36</v>
      </c>
    </row>
    <row r="24" spans="1:23" ht="13" customHeight="1" x14ac:dyDescent="0.3">
      <c r="A24" s="47" t="s">
        <v>51</v>
      </c>
      <c r="B24" s="93"/>
      <c r="C24" s="93"/>
      <c r="D24" s="93"/>
      <c r="E24" s="93">
        <f t="shared" si="8"/>
        <v>0</v>
      </c>
      <c r="F24" s="94" t="s">
        <v>36</v>
      </c>
      <c r="G24" s="95" t="s">
        <v>36</v>
      </c>
      <c r="H24" s="94"/>
      <c r="I24" s="95"/>
      <c r="J24" s="94"/>
      <c r="K24" s="95"/>
      <c r="L24" s="94"/>
      <c r="M24" s="95"/>
      <c r="N24" s="94"/>
      <c r="O24" s="95"/>
      <c r="P24" s="94">
        <f t="shared" si="9"/>
        <v>0</v>
      </c>
      <c r="Q24" s="95">
        <f t="shared" si="10"/>
        <v>0</v>
      </c>
      <c r="R24" s="48">
        <f t="shared" si="11"/>
        <v>0</v>
      </c>
      <c r="S24" s="49">
        <f t="shared" si="12"/>
        <v>0</v>
      </c>
      <c r="T24" s="48">
        <f t="shared" si="13"/>
        <v>0</v>
      </c>
      <c r="U24" s="50">
        <f t="shared" si="14"/>
        <v>0</v>
      </c>
      <c r="V24" s="94" t="s">
        <v>36</v>
      </c>
      <c r="W24" s="95" t="s">
        <v>36</v>
      </c>
    </row>
    <row r="25" spans="1:23" ht="13" customHeight="1" x14ac:dyDescent="0.3">
      <c r="A25" s="51" t="s">
        <v>43</v>
      </c>
      <c r="B25" s="96">
        <f>SUM(B18:B24)</f>
        <v>2488000</v>
      </c>
      <c r="C25" s="96">
        <f>SUM(C18:C24)</f>
        <v>0</v>
      </c>
      <c r="D25" s="96"/>
      <c r="E25" s="96">
        <f t="shared" si="8"/>
        <v>2488000</v>
      </c>
      <c r="F25" s="97">
        <f t="shared" ref="F25:O25" si="15">SUM(F18:F24)</f>
        <v>2488000</v>
      </c>
      <c r="G25" s="98">
        <f t="shared" si="15"/>
        <v>0</v>
      </c>
      <c r="H25" s="97">
        <f t="shared" si="15"/>
        <v>0</v>
      </c>
      <c r="I25" s="98">
        <f t="shared" si="15"/>
        <v>0</v>
      </c>
      <c r="J25" s="97">
        <f t="shared" si="15"/>
        <v>0</v>
      </c>
      <c r="K25" s="98">
        <f t="shared" si="15"/>
        <v>0</v>
      </c>
      <c r="L25" s="97">
        <f t="shared" si="15"/>
        <v>0</v>
      </c>
      <c r="M25" s="98">
        <f t="shared" si="15"/>
        <v>0</v>
      </c>
      <c r="N25" s="97">
        <f t="shared" si="15"/>
        <v>0</v>
      </c>
      <c r="O25" s="98">
        <f t="shared" si="15"/>
        <v>0</v>
      </c>
      <c r="P25" s="97">
        <f t="shared" si="9"/>
        <v>0</v>
      </c>
      <c r="Q25" s="98">
        <f t="shared" si="10"/>
        <v>0</v>
      </c>
      <c r="R25" s="52">
        <f t="shared" si="11"/>
        <v>0</v>
      </c>
      <c r="S25" s="53">
        <f t="shared" si="12"/>
        <v>0</v>
      </c>
      <c r="T25" s="52">
        <f>IF(($E25-$E20-$E24)   =0,0,($P25   /($E25-$E20-$E24)   )*100)</f>
        <v>0</v>
      </c>
      <c r="U25" s="54">
        <f>IF(($E25-$E20-$E24)   =0,0,($Q25   /($E25-$E20-$E24)   )*100)</f>
        <v>0</v>
      </c>
      <c r="V25" s="97" t="s">
        <v>36</v>
      </c>
      <c r="W25" s="98" t="s">
        <v>36</v>
      </c>
    </row>
    <row r="26" spans="1:23" ht="13" customHeight="1" x14ac:dyDescent="0.3">
      <c r="A26" s="40" t="s">
        <v>52</v>
      </c>
      <c r="B26" s="99" t="s">
        <v>1</v>
      </c>
      <c r="C26" s="99"/>
      <c r="D26" s="99"/>
      <c r="E26" s="99"/>
      <c r="F26" s="100"/>
      <c r="G26" s="101"/>
      <c r="H26" s="100"/>
      <c r="I26" s="101"/>
      <c r="J26" s="100"/>
      <c r="K26" s="101"/>
      <c r="L26" s="100"/>
      <c r="M26" s="101"/>
      <c r="N26" s="100"/>
      <c r="O26" s="101"/>
      <c r="P26" s="100"/>
      <c r="Q26" s="101"/>
      <c r="R26" s="44"/>
      <c r="S26" s="45"/>
      <c r="T26" s="44"/>
      <c r="U26" s="46"/>
      <c r="V26" s="100"/>
      <c r="W26" s="101"/>
    </row>
    <row r="27" spans="1:23" ht="13" customHeight="1" x14ac:dyDescent="0.3">
      <c r="A27" s="47" t="s">
        <v>53</v>
      </c>
      <c r="B27" s="93"/>
      <c r="C27" s="93"/>
      <c r="D27" s="93"/>
      <c r="E27" s="93">
        <f>$B27      +$C27      +$D27</f>
        <v>0</v>
      </c>
      <c r="F27" s="94" t="s">
        <v>36</v>
      </c>
      <c r="G27" s="95" t="s">
        <v>36</v>
      </c>
      <c r="H27" s="94"/>
      <c r="I27" s="95"/>
      <c r="J27" s="94"/>
      <c r="K27" s="95"/>
      <c r="L27" s="94"/>
      <c r="M27" s="95"/>
      <c r="N27" s="94"/>
      <c r="O27" s="95"/>
      <c r="P27" s="94">
        <f>$H27      +$J27      +$L27      +$N27</f>
        <v>0</v>
      </c>
      <c r="Q27" s="95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4" t="s">
        <v>36</v>
      </c>
      <c r="W27" s="95" t="s">
        <v>36</v>
      </c>
    </row>
    <row r="28" spans="1:23" ht="13" customHeight="1" x14ac:dyDescent="0.3">
      <c r="A28" s="47" t="s">
        <v>54</v>
      </c>
      <c r="B28" s="93"/>
      <c r="C28" s="93"/>
      <c r="D28" s="93"/>
      <c r="E28" s="93">
        <f>$B28      +$C28      +$D28</f>
        <v>0</v>
      </c>
      <c r="F28" s="94" t="s">
        <v>36</v>
      </c>
      <c r="G28" s="95" t="s">
        <v>36</v>
      </c>
      <c r="H28" s="94"/>
      <c r="I28" s="95"/>
      <c r="J28" s="94"/>
      <c r="K28" s="95"/>
      <c r="L28" s="94"/>
      <c r="M28" s="95"/>
      <c r="N28" s="94"/>
      <c r="O28" s="95"/>
      <c r="P28" s="94">
        <f>$H28      +$J28      +$L28      +$N28</f>
        <v>0</v>
      </c>
      <c r="Q28" s="95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4" t="s">
        <v>36</v>
      </c>
      <c r="W28" s="95" t="s">
        <v>36</v>
      </c>
    </row>
    <row r="29" spans="1:23" ht="13" customHeight="1" x14ac:dyDescent="0.3">
      <c r="A29" s="47" t="s">
        <v>55</v>
      </c>
      <c r="B29" s="93"/>
      <c r="C29" s="93"/>
      <c r="D29" s="93"/>
      <c r="E29" s="93">
        <f>$B29      +$C29      +$D29</f>
        <v>0</v>
      </c>
      <c r="F29" s="94">
        <v>0</v>
      </c>
      <c r="G29" s="95">
        <v>0</v>
      </c>
      <c r="H29" s="94"/>
      <c r="I29" s="95"/>
      <c r="J29" s="94"/>
      <c r="K29" s="95"/>
      <c r="L29" s="94"/>
      <c r="M29" s="95"/>
      <c r="N29" s="94"/>
      <c r="O29" s="95"/>
      <c r="P29" s="94">
        <f>$H29      +$J29      +$L29      +$N29</f>
        <v>0</v>
      </c>
      <c r="Q29" s="95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4" t="s">
        <v>36</v>
      </c>
      <c r="W29" s="95" t="s">
        <v>36</v>
      </c>
    </row>
    <row r="30" spans="1:23" ht="13" customHeight="1" x14ac:dyDescent="0.3">
      <c r="A30" s="47" t="s">
        <v>56</v>
      </c>
      <c r="B30" s="93">
        <v>2447000</v>
      </c>
      <c r="C30" s="93"/>
      <c r="D30" s="93"/>
      <c r="E30" s="93">
        <f>$B30      +$C30      +$D30</f>
        <v>2447000</v>
      </c>
      <c r="F30" s="94">
        <v>2447000</v>
      </c>
      <c r="G30" s="95">
        <v>1713000</v>
      </c>
      <c r="H30" s="94"/>
      <c r="I30" s="95"/>
      <c r="J30" s="94">
        <v>1068000</v>
      </c>
      <c r="K30" s="95">
        <v>531522</v>
      </c>
      <c r="L30" s="94"/>
      <c r="M30" s="95"/>
      <c r="N30" s="94"/>
      <c r="O30" s="95"/>
      <c r="P30" s="94">
        <f>$H30      +$J30      +$L30      +$N30</f>
        <v>1068000</v>
      </c>
      <c r="Q30" s="95">
        <f>$I30      +$K30      +$M30      +$O30</f>
        <v>531522</v>
      </c>
      <c r="R30" s="48">
        <f>IF(($H30      =0),0,((($J30      -$H30      )/$H30      )*100))</f>
        <v>0</v>
      </c>
      <c r="S30" s="49">
        <f>IF(($I30      =0),0,((($K30      -$I30      )/$I30      )*100))</f>
        <v>0</v>
      </c>
      <c r="T30" s="48">
        <f>IF(($E30      =0),0,(($P30      /$E30      )*100))</f>
        <v>43.645279934613811</v>
      </c>
      <c r="U30" s="50">
        <f>IF(($E30      =0),0,(($Q30      /$E30      )*100))</f>
        <v>21.721373109930528</v>
      </c>
      <c r="V30" s="94" t="s">
        <v>36</v>
      </c>
      <c r="W30" s="95" t="s">
        <v>36</v>
      </c>
    </row>
    <row r="31" spans="1:23" ht="13" customHeight="1" x14ac:dyDescent="0.3">
      <c r="A31" s="51" t="s">
        <v>43</v>
      </c>
      <c r="B31" s="96">
        <f>SUM(B27:B30)</f>
        <v>2447000</v>
      </c>
      <c r="C31" s="96">
        <f>SUM(C27:C30)</f>
        <v>0</v>
      </c>
      <c r="D31" s="96"/>
      <c r="E31" s="96">
        <f>$B31      +$C31      +$D31</f>
        <v>2447000</v>
      </c>
      <c r="F31" s="97">
        <f t="shared" ref="F31:O31" si="16">SUM(F27:F30)</f>
        <v>2447000</v>
      </c>
      <c r="G31" s="98">
        <f t="shared" si="16"/>
        <v>1713000</v>
      </c>
      <c r="H31" s="97">
        <f t="shared" si="16"/>
        <v>0</v>
      </c>
      <c r="I31" s="98">
        <f t="shared" si="16"/>
        <v>0</v>
      </c>
      <c r="J31" s="97">
        <f t="shared" si="16"/>
        <v>1068000</v>
      </c>
      <c r="K31" s="98">
        <f t="shared" si="16"/>
        <v>531522</v>
      </c>
      <c r="L31" s="97">
        <f t="shared" si="16"/>
        <v>0</v>
      </c>
      <c r="M31" s="98">
        <f t="shared" si="16"/>
        <v>0</v>
      </c>
      <c r="N31" s="97">
        <f t="shared" si="16"/>
        <v>0</v>
      </c>
      <c r="O31" s="98">
        <f t="shared" si="16"/>
        <v>0</v>
      </c>
      <c r="P31" s="97">
        <f>$H31      +$J31      +$L31      +$N31</f>
        <v>1068000</v>
      </c>
      <c r="Q31" s="98">
        <f>$I31      +$K31      +$M31      +$O31</f>
        <v>531522</v>
      </c>
      <c r="R31" s="52">
        <f>IF(($H31      =0),0,((($J31      -$H31      )/$H31      )*100))</f>
        <v>0</v>
      </c>
      <c r="S31" s="53">
        <f>IF(($I31      =0),0,((($K31      -$I31      )/$I31      )*100))</f>
        <v>0</v>
      </c>
      <c r="T31" s="52">
        <f>IF($E31   =0,0,($P31   /$E31   )*100)</f>
        <v>43.645279934613811</v>
      </c>
      <c r="U31" s="54">
        <f>IF($E31   =0,0,($Q31   /$E31   )*100)</f>
        <v>21.721373109930528</v>
      </c>
      <c r="V31" s="97" t="s">
        <v>36</v>
      </c>
      <c r="W31" s="98" t="s">
        <v>36</v>
      </c>
    </row>
    <row r="32" spans="1:23" ht="13" customHeight="1" x14ac:dyDescent="0.3">
      <c r="A32" s="40" t="s">
        <v>57</v>
      </c>
      <c r="B32" s="99" t="s">
        <v>1</v>
      </c>
      <c r="C32" s="99"/>
      <c r="D32" s="99"/>
      <c r="E32" s="99"/>
      <c r="F32" s="100"/>
      <c r="G32" s="101"/>
      <c r="H32" s="100"/>
      <c r="I32" s="101"/>
      <c r="J32" s="100"/>
      <c r="K32" s="101"/>
      <c r="L32" s="100"/>
      <c r="M32" s="101"/>
      <c r="N32" s="100"/>
      <c r="O32" s="101"/>
      <c r="P32" s="100"/>
      <c r="Q32" s="101"/>
      <c r="R32" s="44"/>
      <c r="S32" s="45"/>
      <c r="T32" s="44"/>
      <c r="U32" s="46"/>
      <c r="V32" s="100"/>
      <c r="W32" s="101"/>
    </row>
    <row r="33" spans="1:23" ht="13" customHeight="1" x14ac:dyDescent="0.3">
      <c r="A33" s="47" t="s">
        <v>58</v>
      </c>
      <c r="B33" s="93">
        <v>1706000</v>
      </c>
      <c r="C33" s="93"/>
      <c r="D33" s="93"/>
      <c r="E33" s="93">
        <f>$B33      +$C33      +$D33</f>
        <v>1706000</v>
      </c>
      <c r="F33" s="94">
        <v>1706000</v>
      </c>
      <c r="G33" s="95">
        <v>1195000</v>
      </c>
      <c r="H33" s="94">
        <v>427000</v>
      </c>
      <c r="I33" s="95">
        <v>1706000</v>
      </c>
      <c r="J33" s="94"/>
      <c r="K33" s="95"/>
      <c r="L33" s="94"/>
      <c r="M33" s="95"/>
      <c r="N33" s="94"/>
      <c r="O33" s="95"/>
      <c r="P33" s="94">
        <f>$H33      +$J33      +$L33      +$N33</f>
        <v>427000</v>
      </c>
      <c r="Q33" s="95">
        <f>$I33      +$K33      +$M33      +$O33</f>
        <v>1706000</v>
      </c>
      <c r="R33" s="48">
        <f>IF(($H33      =0),0,((($J33      -$H33      )/$H33      )*100))</f>
        <v>-100</v>
      </c>
      <c r="S33" s="49">
        <f>IF(($I33      =0),0,((($K33      -$I33      )/$I33      )*100))</f>
        <v>-100</v>
      </c>
      <c r="T33" s="48">
        <f>IF(($E33      =0),0,(($P33      /$E33      )*100))</f>
        <v>25.029308323563892</v>
      </c>
      <c r="U33" s="50">
        <f>IF(($E33      =0),0,(($Q33      /$E33      )*100))</f>
        <v>100</v>
      </c>
      <c r="V33" s="94" t="s">
        <v>36</v>
      </c>
      <c r="W33" s="95" t="s">
        <v>36</v>
      </c>
    </row>
    <row r="34" spans="1:23" ht="13" customHeight="1" x14ac:dyDescent="0.3">
      <c r="A34" s="51" t="s">
        <v>43</v>
      </c>
      <c r="B34" s="96">
        <f>B33</f>
        <v>1706000</v>
      </c>
      <c r="C34" s="96">
        <f>C33</f>
        <v>0</v>
      </c>
      <c r="D34" s="96"/>
      <c r="E34" s="96">
        <f>$B34      +$C34      +$D34</f>
        <v>1706000</v>
      </c>
      <c r="F34" s="97">
        <f t="shared" ref="F34:O34" si="17">F33</f>
        <v>1706000</v>
      </c>
      <c r="G34" s="98">
        <f t="shared" si="17"/>
        <v>1195000</v>
      </c>
      <c r="H34" s="97">
        <f t="shared" si="17"/>
        <v>427000</v>
      </c>
      <c r="I34" s="98">
        <f t="shared" si="17"/>
        <v>1706000</v>
      </c>
      <c r="J34" s="97">
        <f t="shared" si="17"/>
        <v>0</v>
      </c>
      <c r="K34" s="98">
        <f t="shared" si="17"/>
        <v>0</v>
      </c>
      <c r="L34" s="97">
        <f t="shared" si="17"/>
        <v>0</v>
      </c>
      <c r="M34" s="98">
        <f t="shared" si="17"/>
        <v>0</v>
      </c>
      <c r="N34" s="97">
        <f t="shared" si="17"/>
        <v>0</v>
      </c>
      <c r="O34" s="98">
        <f t="shared" si="17"/>
        <v>0</v>
      </c>
      <c r="P34" s="97">
        <f>$H34      +$J34      +$L34      +$N34</f>
        <v>427000</v>
      </c>
      <c r="Q34" s="98">
        <f>$I34      +$K34      +$M34      +$O34</f>
        <v>1706000</v>
      </c>
      <c r="R34" s="52">
        <f>IF(($H34      =0),0,((($J34      -$H34      )/$H34      )*100))</f>
        <v>-100</v>
      </c>
      <c r="S34" s="53">
        <f>IF(($I34      =0),0,((($K34      -$I34      )/$I34      )*100))</f>
        <v>-100</v>
      </c>
      <c r="T34" s="52">
        <f>IF($E34   =0,0,($P34   /$E34   )*100)</f>
        <v>25.029308323563892</v>
      </c>
      <c r="U34" s="54">
        <f>IF($E34   =0,0,($Q34   /$E34   )*100)</f>
        <v>100</v>
      </c>
      <c r="V34" s="97" t="s">
        <v>36</v>
      </c>
      <c r="W34" s="98" t="s">
        <v>36</v>
      </c>
    </row>
    <row r="35" spans="1:23" ht="13" customHeight="1" x14ac:dyDescent="0.3">
      <c r="A35" s="40" t="s">
        <v>59</v>
      </c>
      <c r="B35" s="99" t="s">
        <v>1</v>
      </c>
      <c r="C35" s="99"/>
      <c r="D35" s="99"/>
      <c r="E35" s="99"/>
      <c r="F35" s="100"/>
      <c r="G35" s="101"/>
      <c r="H35" s="100"/>
      <c r="I35" s="101"/>
      <c r="J35" s="100"/>
      <c r="K35" s="101"/>
      <c r="L35" s="100"/>
      <c r="M35" s="101"/>
      <c r="N35" s="100"/>
      <c r="O35" s="101"/>
      <c r="P35" s="100"/>
      <c r="Q35" s="101"/>
      <c r="R35" s="44"/>
      <c r="S35" s="45"/>
      <c r="T35" s="44"/>
      <c r="U35" s="46"/>
      <c r="V35" s="100"/>
      <c r="W35" s="101"/>
    </row>
    <row r="36" spans="1:23" ht="13" customHeight="1" x14ac:dyDescent="0.3">
      <c r="A36" s="47" t="s">
        <v>60</v>
      </c>
      <c r="B36" s="93"/>
      <c r="C36" s="93"/>
      <c r="D36" s="93"/>
      <c r="E36" s="93">
        <f t="shared" ref="E36:E41" si="18">$B36      +$C36      +$D36</f>
        <v>0</v>
      </c>
      <c r="F36" s="94">
        <v>0</v>
      </c>
      <c r="G36" s="95">
        <v>0</v>
      </c>
      <c r="H36" s="94"/>
      <c r="I36" s="95"/>
      <c r="J36" s="94"/>
      <c r="K36" s="95"/>
      <c r="L36" s="94"/>
      <c r="M36" s="95"/>
      <c r="N36" s="94"/>
      <c r="O36" s="95"/>
      <c r="P36" s="94">
        <f t="shared" ref="P36:P41" si="19">$H36      +$J36      +$L36      +$N36</f>
        <v>0</v>
      </c>
      <c r="Q36" s="95">
        <f t="shared" ref="Q36:Q41" si="20">$I36      +$K36      +$M36      +$O36</f>
        <v>0</v>
      </c>
      <c r="R36" s="48">
        <f t="shared" ref="R36:R41" si="21">IF(($H36      =0),0,((($J36      -$H36      )/$H36      )*100))</f>
        <v>0</v>
      </c>
      <c r="S36" s="49">
        <f t="shared" ref="S36:S41" si="22">IF(($I36      =0),0,((($K36      -$I36      )/$I36      )*100))</f>
        <v>0</v>
      </c>
      <c r="T36" s="48">
        <f t="shared" ref="T36:T40" si="23">IF(($E36      =0),0,(($P36      /$E36      )*100))</f>
        <v>0</v>
      </c>
      <c r="U36" s="50">
        <f t="shared" ref="U36:U40" si="24">IF(($E36      =0),0,(($Q36      /$E36      )*100))</f>
        <v>0</v>
      </c>
      <c r="V36" s="94" t="s">
        <v>36</v>
      </c>
      <c r="W36" s="95" t="s">
        <v>36</v>
      </c>
    </row>
    <row r="37" spans="1:23" ht="13" customHeight="1" x14ac:dyDescent="0.3">
      <c r="A37" s="47" t="s">
        <v>61</v>
      </c>
      <c r="B37" s="93"/>
      <c r="C37" s="93"/>
      <c r="D37" s="93"/>
      <c r="E37" s="93">
        <f t="shared" si="18"/>
        <v>0</v>
      </c>
      <c r="F37" s="94">
        <v>0</v>
      </c>
      <c r="G37" s="95">
        <v>0</v>
      </c>
      <c r="H37" s="94"/>
      <c r="I37" s="95"/>
      <c r="J37" s="94"/>
      <c r="K37" s="95"/>
      <c r="L37" s="94"/>
      <c r="M37" s="95"/>
      <c r="N37" s="94"/>
      <c r="O37" s="95"/>
      <c r="P37" s="94">
        <f t="shared" si="19"/>
        <v>0</v>
      </c>
      <c r="Q37" s="95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4" t="s">
        <v>36</v>
      </c>
      <c r="W37" s="95" t="s">
        <v>36</v>
      </c>
    </row>
    <row r="38" spans="1:23" ht="13" customHeight="1" x14ac:dyDescent="0.3">
      <c r="A38" s="47" t="s">
        <v>62</v>
      </c>
      <c r="B38" s="93"/>
      <c r="C38" s="93"/>
      <c r="D38" s="93"/>
      <c r="E38" s="93">
        <f t="shared" si="18"/>
        <v>0</v>
      </c>
      <c r="F38" s="94" t="s">
        <v>36</v>
      </c>
      <c r="G38" s="95" t="s">
        <v>36</v>
      </c>
      <c r="H38" s="94"/>
      <c r="I38" s="95"/>
      <c r="J38" s="94"/>
      <c r="K38" s="95"/>
      <c r="L38" s="94"/>
      <c r="M38" s="95"/>
      <c r="N38" s="94"/>
      <c r="O38" s="95"/>
      <c r="P38" s="94">
        <f t="shared" si="19"/>
        <v>0</v>
      </c>
      <c r="Q38" s="95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4" t="s">
        <v>36</v>
      </c>
      <c r="W38" s="95" t="s">
        <v>36</v>
      </c>
    </row>
    <row r="39" spans="1:23" ht="13" customHeight="1" x14ac:dyDescent="0.3">
      <c r="A39" s="47" t="s">
        <v>63</v>
      </c>
      <c r="B39" s="93">
        <v>5000000</v>
      </c>
      <c r="C39" s="93"/>
      <c r="D39" s="93"/>
      <c r="E39" s="93">
        <f t="shared" si="18"/>
        <v>5000000</v>
      </c>
      <c r="F39" s="94">
        <v>5000000</v>
      </c>
      <c r="G39" s="95">
        <v>3200000</v>
      </c>
      <c r="H39" s="94"/>
      <c r="I39" s="95"/>
      <c r="J39" s="94">
        <v>293000</v>
      </c>
      <c r="K39" s="95"/>
      <c r="L39" s="94"/>
      <c r="M39" s="95"/>
      <c r="N39" s="94"/>
      <c r="O39" s="95"/>
      <c r="P39" s="94">
        <f t="shared" si="19"/>
        <v>293000</v>
      </c>
      <c r="Q39" s="95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5.86</v>
      </c>
      <c r="U39" s="50">
        <f t="shared" si="24"/>
        <v>0</v>
      </c>
      <c r="V39" s="94" t="s">
        <v>36</v>
      </c>
      <c r="W39" s="95" t="s">
        <v>36</v>
      </c>
    </row>
    <row r="40" spans="1:23" ht="13" customHeight="1" x14ac:dyDescent="0.3">
      <c r="A40" s="47" t="s">
        <v>64</v>
      </c>
      <c r="B40" s="93"/>
      <c r="C40" s="93"/>
      <c r="D40" s="93"/>
      <c r="E40" s="93">
        <f t="shared" si="18"/>
        <v>0</v>
      </c>
      <c r="F40" s="94" t="s">
        <v>36</v>
      </c>
      <c r="G40" s="95" t="s">
        <v>36</v>
      </c>
      <c r="H40" s="94"/>
      <c r="I40" s="95"/>
      <c r="J40" s="94"/>
      <c r="K40" s="95"/>
      <c r="L40" s="94"/>
      <c r="M40" s="95"/>
      <c r="N40" s="94"/>
      <c r="O40" s="95"/>
      <c r="P40" s="94">
        <f t="shared" si="19"/>
        <v>0</v>
      </c>
      <c r="Q40" s="95">
        <f t="shared" si="20"/>
        <v>0</v>
      </c>
      <c r="R40" s="48">
        <f t="shared" si="21"/>
        <v>0</v>
      </c>
      <c r="S40" s="49">
        <f t="shared" si="22"/>
        <v>0</v>
      </c>
      <c r="T40" s="48">
        <f t="shared" si="23"/>
        <v>0</v>
      </c>
      <c r="U40" s="50">
        <f t="shared" si="24"/>
        <v>0</v>
      </c>
      <c r="V40" s="94" t="s">
        <v>36</v>
      </c>
      <c r="W40" s="95" t="s">
        <v>36</v>
      </c>
    </row>
    <row r="41" spans="1:23" ht="13" customHeight="1" x14ac:dyDescent="0.3">
      <c r="A41" s="51" t="s">
        <v>43</v>
      </c>
      <c r="B41" s="96">
        <f>SUM(B36:B40)</f>
        <v>5000000</v>
      </c>
      <c r="C41" s="96">
        <f>SUM(C36:C40)</f>
        <v>0</v>
      </c>
      <c r="D41" s="96"/>
      <c r="E41" s="96">
        <f t="shared" si="18"/>
        <v>5000000</v>
      </c>
      <c r="F41" s="97">
        <f t="shared" ref="F41:O41" si="25">SUM(F36:F40)</f>
        <v>5000000</v>
      </c>
      <c r="G41" s="98">
        <f t="shared" si="25"/>
        <v>3200000</v>
      </c>
      <c r="H41" s="97">
        <f t="shared" si="25"/>
        <v>0</v>
      </c>
      <c r="I41" s="98">
        <f t="shared" si="25"/>
        <v>0</v>
      </c>
      <c r="J41" s="97">
        <f t="shared" si="25"/>
        <v>293000</v>
      </c>
      <c r="K41" s="98">
        <f t="shared" si="25"/>
        <v>0</v>
      </c>
      <c r="L41" s="97">
        <f t="shared" si="25"/>
        <v>0</v>
      </c>
      <c r="M41" s="98">
        <f t="shared" si="25"/>
        <v>0</v>
      </c>
      <c r="N41" s="97">
        <f t="shared" si="25"/>
        <v>0</v>
      </c>
      <c r="O41" s="98">
        <f t="shared" si="25"/>
        <v>0</v>
      </c>
      <c r="P41" s="97">
        <f t="shared" si="19"/>
        <v>293000</v>
      </c>
      <c r="Q41" s="98">
        <f t="shared" si="20"/>
        <v>0</v>
      </c>
      <c r="R41" s="52">
        <f t="shared" si="21"/>
        <v>0</v>
      </c>
      <c r="S41" s="53">
        <f t="shared" si="22"/>
        <v>0</v>
      </c>
      <c r="T41" s="52">
        <f>IF((+$E36+$E39) =0,0,(P41   /(+$E36+$E39) )*100)</f>
        <v>5.86</v>
      </c>
      <c r="U41" s="54">
        <f>IF((+$E36+$E39) =0,0,(Q41   /(+$E36+$E39) )*100)</f>
        <v>0</v>
      </c>
      <c r="V41" s="97" t="s">
        <v>36</v>
      </c>
      <c r="W41" s="98" t="s">
        <v>36</v>
      </c>
    </row>
    <row r="42" spans="1:23" ht="13" customHeight="1" x14ac:dyDescent="0.3">
      <c r="A42" s="40" t="s">
        <v>65</v>
      </c>
      <c r="B42" s="99" t="s">
        <v>1</v>
      </c>
      <c r="C42" s="99"/>
      <c r="D42" s="99"/>
      <c r="E42" s="99"/>
      <c r="F42" s="100"/>
      <c r="G42" s="101"/>
      <c r="H42" s="100"/>
      <c r="I42" s="101"/>
      <c r="J42" s="100"/>
      <c r="K42" s="101"/>
      <c r="L42" s="100"/>
      <c r="M42" s="101"/>
      <c r="N42" s="100"/>
      <c r="O42" s="101"/>
      <c r="P42" s="100"/>
      <c r="Q42" s="101"/>
      <c r="R42" s="44"/>
      <c r="S42" s="45"/>
      <c r="T42" s="44"/>
      <c r="U42" s="46"/>
      <c r="V42" s="100"/>
      <c r="W42" s="101"/>
    </row>
    <row r="43" spans="1:23" ht="13" customHeight="1" x14ac:dyDescent="0.3">
      <c r="A43" s="47" t="s">
        <v>66</v>
      </c>
      <c r="B43" s="93"/>
      <c r="C43" s="93"/>
      <c r="D43" s="93"/>
      <c r="E43" s="93">
        <f t="shared" ref="E43:E54" si="26">$B43      +$C43      +$D43</f>
        <v>0</v>
      </c>
      <c r="F43" s="94" t="s">
        <v>36</v>
      </c>
      <c r="G43" s="95" t="s">
        <v>36</v>
      </c>
      <c r="H43" s="94"/>
      <c r="I43" s="95"/>
      <c r="J43" s="94"/>
      <c r="K43" s="95"/>
      <c r="L43" s="94"/>
      <c r="M43" s="95"/>
      <c r="N43" s="94"/>
      <c r="O43" s="95"/>
      <c r="P43" s="94">
        <f t="shared" ref="P43:P54" si="27">$H43      +$J43      +$L43      +$N43</f>
        <v>0</v>
      </c>
      <c r="Q43" s="95">
        <f t="shared" ref="Q43:Q54" si="28">$I43      +$K43      +$M43      +$O43</f>
        <v>0</v>
      </c>
      <c r="R43" s="48">
        <f t="shared" ref="R43:R54" si="29">IF(($H43      =0),0,((($J43      -$H43      )/$H43      )*100))</f>
        <v>0</v>
      </c>
      <c r="S43" s="49">
        <f t="shared" ref="S43:S54" si="30">IF(($I43      =0),0,((($K43      -$I43      )/$I43      )*100))</f>
        <v>0</v>
      </c>
      <c r="T43" s="48">
        <f t="shared" ref="T43:T53" si="31">IF(($E43      =0),0,(($P43      /$E43      )*100))</f>
        <v>0</v>
      </c>
      <c r="U43" s="50">
        <f t="shared" ref="U43:U53" si="32">IF(($E43      =0),0,(($Q43      /$E43      )*100))</f>
        <v>0</v>
      </c>
      <c r="V43" s="94" t="s">
        <v>36</v>
      </c>
      <c r="W43" s="95" t="s">
        <v>36</v>
      </c>
    </row>
    <row r="44" spans="1:23" ht="13" customHeight="1" x14ac:dyDescent="0.3">
      <c r="A44" s="47" t="s">
        <v>67</v>
      </c>
      <c r="B44" s="93"/>
      <c r="C44" s="93"/>
      <c r="D44" s="93"/>
      <c r="E44" s="93">
        <f t="shared" si="26"/>
        <v>0</v>
      </c>
      <c r="F44" s="94">
        <v>0</v>
      </c>
      <c r="G44" s="95">
        <v>0</v>
      </c>
      <c r="H44" s="94"/>
      <c r="I44" s="95"/>
      <c r="J44" s="94"/>
      <c r="K44" s="95"/>
      <c r="L44" s="94"/>
      <c r="M44" s="95"/>
      <c r="N44" s="94"/>
      <c r="O44" s="95"/>
      <c r="P44" s="94">
        <f t="shared" si="27"/>
        <v>0</v>
      </c>
      <c r="Q44" s="95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4" t="s">
        <v>36</v>
      </c>
      <c r="W44" s="95" t="s">
        <v>36</v>
      </c>
    </row>
    <row r="45" spans="1:23" ht="13" customHeight="1" x14ac:dyDescent="0.3">
      <c r="A45" s="47" t="s">
        <v>68</v>
      </c>
      <c r="B45" s="93"/>
      <c r="C45" s="93"/>
      <c r="D45" s="93"/>
      <c r="E45" s="93">
        <f t="shared" si="26"/>
        <v>0</v>
      </c>
      <c r="F45" s="94">
        <v>0</v>
      </c>
      <c r="G45" s="95">
        <v>0</v>
      </c>
      <c r="H45" s="94"/>
      <c r="I45" s="95"/>
      <c r="J45" s="94"/>
      <c r="K45" s="95"/>
      <c r="L45" s="94"/>
      <c r="M45" s="95"/>
      <c r="N45" s="94"/>
      <c r="O45" s="95"/>
      <c r="P45" s="94">
        <f t="shared" si="27"/>
        <v>0</v>
      </c>
      <c r="Q45" s="95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4" t="s">
        <v>36</v>
      </c>
      <c r="W45" s="95" t="s">
        <v>36</v>
      </c>
    </row>
    <row r="46" spans="1:23" ht="13" customHeight="1" x14ac:dyDescent="0.3">
      <c r="A46" s="47" t="s">
        <v>69</v>
      </c>
      <c r="B46" s="93"/>
      <c r="C46" s="93"/>
      <c r="D46" s="93"/>
      <c r="E46" s="93">
        <f t="shared" si="26"/>
        <v>0</v>
      </c>
      <c r="F46" s="94" t="s">
        <v>36</v>
      </c>
      <c r="G46" s="95" t="s">
        <v>36</v>
      </c>
      <c r="H46" s="94"/>
      <c r="I46" s="95"/>
      <c r="J46" s="94"/>
      <c r="K46" s="95"/>
      <c r="L46" s="94"/>
      <c r="M46" s="95"/>
      <c r="N46" s="94"/>
      <c r="O46" s="95"/>
      <c r="P46" s="94">
        <f t="shared" si="27"/>
        <v>0</v>
      </c>
      <c r="Q46" s="95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4" t="s">
        <v>36</v>
      </c>
      <c r="W46" s="95" t="s">
        <v>36</v>
      </c>
    </row>
    <row r="47" spans="1:23" ht="13" customHeight="1" x14ac:dyDescent="0.3">
      <c r="A47" s="47" t="s">
        <v>70</v>
      </c>
      <c r="B47" s="93"/>
      <c r="C47" s="93"/>
      <c r="D47" s="93"/>
      <c r="E47" s="93">
        <f t="shared" si="26"/>
        <v>0</v>
      </c>
      <c r="F47" s="94" t="s">
        <v>36</v>
      </c>
      <c r="G47" s="95" t="s">
        <v>36</v>
      </c>
      <c r="H47" s="94"/>
      <c r="I47" s="95"/>
      <c r="J47" s="94"/>
      <c r="K47" s="95"/>
      <c r="L47" s="94"/>
      <c r="M47" s="95"/>
      <c r="N47" s="94"/>
      <c r="O47" s="95"/>
      <c r="P47" s="94">
        <f t="shared" si="27"/>
        <v>0</v>
      </c>
      <c r="Q47" s="95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4" t="s">
        <v>36</v>
      </c>
      <c r="W47" s="95" t="s">
        <v>36</v>
      </c>
    </row>
    <row r="48" spans="1:23" ht="13" hidden="1" customHeight="1" x14ac:dyDescent="0.3">
      <c r="A48" s="47" t="s">
        <v>71</v>
      </c>
      <c r="B48" s="93"/>
      <c r="C48" s="93"/>
      <c r="D48" s="93"/>
      <c r="E48" s="93">
        <f t="shared" si="26"/>
        <v>0</v>
      </c>
      <c r="F48" s="94" t="s">
        <v>36</v>
      </c>
      <c r="G48" s="95" t="s">
        <v>36</v>
      </c>
      <c r="H48" s="94"/>
      <c r="I48" s="95"/>
      <c r="J48" s="94"/>
      <c r="K48" s="95"/>
      <c r="L48" s="94"/>
      <c r="M48" s="95"/>
      <c r="N48" s="94"/>
      <c r="O48" s="95"/>
      <c r="P48" s="94">
        <f t="shared" si="27"/>
        <v>0</v>
      </c>
      <c r="Q48" s="95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4" t="s">
        <v>36</v>
      </c>
      <c r="W48" s="95" t="s">
        <v>36</v>
      </c>
    </row>
    <row r="49" spans="1:23" ht="13" customHeight="1" x14ac:dyDescent="0.3">
      <c r="A49" s="47" t="s">
        <v>72</v>
      </c>
      <c r="B49" s="93"/>
      <c r="C49" s="93"/>
      <c r="D49" s="93"/>
      <c r="E49" s="93">
        <f t="shared" si="26"/>
        <v>0</v>
      </c>
      <c r="F49" s="94" t="s">
        <v>36</v>
      </c>
      <c r="G49" s="95" t="s">
        <v>36</v>
      </c>
      <c r="H49" s="94"/>
      <c r="I49" s="95"/>
      <c r="J49" s="94"/>
      <c r="K49" s="95"/>
      <c r="L49" s="94"/>
      <c r="M49" s="95"/>
      <c r="N49" s="94"/>
      <c r="O49" s="95"/>
      <c r="P49" s="94">
        <f t="shared" si="27"/>
        <v>0</v>
      </c>
      <c r="Q49" s="95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4" t="s">
        <v>36</v>
      </c>
      <c r="W49" s="95" t="s">
        <v>36</v>
      </c>
    </row>
    <row r="50" spans="1:23" ht="13" customHeight="1" x14ac:dyDescent="0.3">
      <c r="A50" s="47" t="s">
        <v>73</v>
      </c>
      <c r="B50" s="93"/>
      <c r="C50" s="93"/>
      <c r="D50" s="93"/>
      <c r="E50" s="93">
        <f t="shared" si="26"/>
        <v>0</v>
      </c>
      <c r="F50" s="94" t="s">
        <v>36</v>
      </c>
      <c r="G50" s="95" t="s">
        <v>36</v>
      </c>
      <c r="H50" s="94"/>
      <c r="I50" s="95"/>
      <c r="J50" s="94"/>
      <c r="K50" s="95"/>
      <c r="L50" s="94"/>
      <c r="M50" s="95"/>
      <c r="N50" s="94"/>
      <c r="O50" s="95"/>
      <c r="P50" s="94">
        <f t="shared" si="27"/>
        <v>0</v>
      </c>
      <c r="Q50" s="95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4" t="s">
        <v>36</v>
      </c>
      <c r="W50" s="95" t="s">
        <v>36</v>
      </c>
    </row>
    <row r="51" spans="1:23" ht="13" customHeight="1" x14ac:dyDescent="0.3">
      <c r="A51" s="47" t="s">
        <v>74</v>
      </c>
      <c r="B51" s="93"/>
      <c r="C51" s="93"/>
      <c r="D51" s="93"/>
      <c r="E51" s="93">
        <f t="shared" si="26"/>
        <v>0</v>
      </c>
      <c r="F51" s="94" t="s">
        <v>36</v>
      </c>
      <c r="G51" s="95" t="s">
        <v>36</v>
      </c>
      <c r="H51" s="94"/>
      <c r="I51" s="95"/>
      <c r="J51" s="94"/>
      <c r="K51" s="95"/>
      <c r="L51" s="94"/>
      <c r="M51" s="95"/>
      <c r="N51" s="94"/>
      <c r="O51" s="95"/>
      <c r="P51" s="94">
        <f t="shared" si="27"/>
        <v>0</v>
      </c>
      <c r="Q51" s="95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4" t="s">
        <v>36</v>
      </c>
      <c r="W51" s="95" t="s">
        <v>36</v>
      </c>
    </row>
    <row r="52" spans="1:23" ht="13" customHeight="1" x14ac:dyDescent="0.3">
      <c r="A52" s="47" t="s">
        <v>75</v>
      </c>
      <c r="B52" s="93"/>
      <c r="C52" s="93"/>
      <c r="D52" s="93"/>
      <c r="E52" s="93">
        <f t="shared" si="26"/>
        <v>0</v>
      </c>
      <c r="F52" s="94">
        <v>0</v>
      </c>
      <c r="G52" s="95">
        <v>0</v>
      </c>
      <c r="H52" s="94"/>
      <c r="I52" s="95"/>
      <c r="J52" s="94"/>
      <c r="K52" s="95"/>
      <c r="L52" s="94"/>
      <c r="M52" s="95"/>
      <c r="N52" s="94"/>
      <c r="O52" s="95"/>
      <c r="P52" s="94">
        <f t="shared" si="27"/>
        <v>0</v>
      </c>
      <c r="Q52" s="95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4" t="s">
        <v>36</v>
      </c>
      <c r="W52" s="95" t="s">
        <v>36</v>
      </c>
    </row>
    <row r="53" spans="1:23" ht="13" customHeight="1" x14ac:dyDescent="0.3">
      <c r="A53" s="47" t="s">
        <v>76</v>
      </c>
      <c r="B53" s="93"/>
      <c r="C53" s="93"/>
      <c r="D53" s="93"/>
      <c r="E53" s="93">
        <f t="shared" si="26"/>
        <v>0</v>
      </c>
      <c r="F53" s="94">
        <v>0</v>
      </c>
      <c r="G53" s="95">
        <v>0</v>
      </c>
      <c r="H53" s="94"/>
      <c r="I53" s="95"/>
      <c r="J53" s="94"/>
      <c r="K53" s="95"/>
      <c r="L53" s="94"/>
      <c r="M53" s="95"/>
      <c r="N53" s="94"/>
      <c r="O53" s="95"/>
      <c r="P53" s="94">
        <f t="shared" si="27"/>
        <v>0</v>
      </c>
      <c r="Q53" s="95">
        <f t="shared" si="28"/>
        <v>0</v>
      </c>
      <c r="R53" s="48">
        <f t="shared" si="29"/>
        <v>0</v>
      </c>
      <c r="S53" s="49">
        <f t="shared" si="30"/>
        <v>0</v>
      </c>
      <c r="T53" s="48">
        <f t="shared" si="31"/>
        <v>0</v>
      </c>
      <c r="U53" s="50">
        <f t="shared" si="32"/>
        <v>0</v>
      </c>
      <c r="V53" s="94" t="s">
        <v>36</v>
      </c>
      <c r="W53" s="95" t="s">
        <v>36</v>
      </c>
    </row>
    <row r="54" spans="1:23" ht="13" customHeight="1" x14ac:dyDescent="0.3">
      <c r="A54" s="51" t="s">
        <v>43</v>
      </c>
      <c r="B54" s="96">
        <f>SUM(B43:B53)</f>
        <v>0</v>
      </c>
      <c r="C54" s="96">
        <f>SUM(C43:C53)</f>
        <v>0</v>
      </c>
      <c r="D54" s="96"/>
      <c r="E54" s="96">
        <f t="shared" si="26"/>
        <v>0</v>
      </c>
      <c r="F54" s="97">
        <f t="shared" ref="F54:O54" si="33">SUM(F43:F53)</f>
        <v>0</v>
      </c>
      <c r="G54" s="98">
        <f t="shared" si="33"/>
        <v>0</v>
      </c>
      <c r="H54" s="97">
        <f t="shared" si="33"/>
        <v>0</v>
      </c>
      <c r="I54" s="98">
        <f t="shared" si="33"/>
        <v>0</v>
      </c>
      <c r="J54" s="97">
        <f t="shared" si="33"/>
        <v>0</v>
      </c>
      <c r="K54" s="98">
        <f t="shared" si="33"/>
        <v>0</v>
      </c>
      <c r="L54" s="97">
        <f t="shared" si="33"/>
        <v>0</v>
      </c>
      <c r="M54" s="98">
        <f t="shared" si="33"/>
        <v>0</v>
      </c>
      <c r="N54" s="97">
        <f t="shared" si="33"/>
        <v>0</v>
      </c>
      <c r="O54" s="98">
        <f t="shared" si="33"/>
        <v>0</v>
      </c>
      <c r="P54" s="97">
        <f t="shared" si="27"/>
        <v>0</v>
      </c>
      <c r="Q54" s="98">
        <f t="shared" si="28"/>
        <v>0</v>
      </c>
      <c r="R54" s="52">
        <f t="shared" si="29"/>
        <v>0</v>
      </c>
      <c r="S54" s="53">
        <f t="shared" si="30"/>
        <v>0</v>
      </c>
      <c r="T54" s="52">
        <f>IF((+$E44+$E46+$E48+$E49+$E52) =0,0,(P54   /(+$E44+$E46+$E48+$E49+$E52) )*100)</f>
        <v>0</v>
      </c>
      <c r="U54" s="54">
        <f>IF((+$E44+$E46+$E48+$E49+$E52) =0,0,(Q54   /(+$E44+$E46+$E48+$E49+$E52) )*100)</f>
        <v>0</v>
      </c>
      <c r="V54" s="97" t="s">
        <v>36</v>
      </c>
      <c r="W54" s="98" t="s">
        <v>36</v>
      </c>
    </row>
    <row r="55" spans="1:23" ht="13" customHeight="1" x14ac:dyDescent="0.3">
      <c r="A55" s="40" t="s">
        <v>77</v>
      </c>
      <c r="B55" s="99" t="s">
        <v>1</v>
      </c>
      <c r="C55" s="99"/>
      <c r="D55" s="99"/>
      <c r="E55" s="99"/>
      <c r="F55" s="100"/>
      <c r="G55" s="101"/>
      <c r="H55" s="100"/>
      <c r="I55" s="101"/>
      <c r="J55" s="100"/>
      <c r="K55" s="101"/>
      <c r="L55" s="100"/>
      <c r="M55" s="101"/>
      <c r="N55" s="100"/>
      <c r="O55" s="101"/>
      <c r="P55" s="100"/>
      <c r="Q55" s="101"/>
      <c r="R55" s="44"/>
      <c r="S55" s="45"/>
      <c r="T55" s="44"/>
      <c r="U55" s="46"/>
      <c r="V55" s="100"/>
      <c r="W55" s="101"/>
    </row>
    <row r="56" spans="1:23" ht="13" customHeight="1" x14ac:dyDescent="0.3">
      <c r="A56" s="55" t="s">
        <v>78</v>
      </c>
      <c r="B56" s="93"/>
      <c r="C56" s="93"/>
      <c r="D56" s="93"/>
      <c r="E56" s="93">
        <f>$B56      +$C56      +$D56</f>
        <v>0</v>
      </c>
      <c r="F56" s="94" t="s">
        <v>36</v>
      </c>
      <c r="G56" s="95" t="s">
        <v>36</v>
      </c>
      <c r="H56" s="94"/>
      <c r="I56" s="95"/>
      <c r="J56" s="94"/>
      <c r="K56" s="95"/>
      <c r="L56" s="94"/>
      <c r="M56" s="95"/>
      <c r="N56" s="94"/>
      <c r="O56" s="95"/>
      <c r="P56" s="94">
        <f>$H56      +$J56      +$L56      +$N56</f>
        <v>0</v>
      </c>
      <c r="Q56" s="95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4" t="s">
        <v>36</v>
      </c>
      <c r="W56" s="95" t="s">
        <v>36</v>
      </c>
    </row>
    <row r="57" spans="1:23" ht="13" customHeight="1" x14ac:dyDescent="0.3">
      <c r="A57" s="55" t="s">
        <v>79</v>
      </c>
      <c r="B57" s="93"/>
      <c r="C57" s="93"/>
      <c r="D57" s="93"/>
      <c r="E57" s="93">
        <f>$B57      +$C57      +$D57</f>
        <v>0</v>
      </c>
      <c r="F57" s="94" t="s">
        <v>36</v>
      </c>
      <c r="G57" s="95" t="s">
        <v>36</v>
      </c>
      <c r="H57" s="94"/>
      <c r="I57" s="95"/>
      <c r="J57" s="94"/>
      <c r="K57" s="95"/>
      <c r="L57" s="94"/>
      <c r="M57" s="95"/>
      <c r="N57" s="94"/>
      <c r="O57" s="95"/>
      <c r="P57" s="94">
        <f>$H57      +$J57      +$L57      +$N57</f>
        <v>0</v>
      </c>
      <c r="Q57" s="95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4" t="s">
        <v>36</v>
      </c>
      <c r="W57" s="95" t="s">
        <v>36</v>
      </c>
    </row>
    <row r="58" spans="1:23" ht="13" hidden="1" customHeight="1" x14ac:dyDescent="0.3">
      <c r="A58" s="55" t="s">
        <v>80</v>
      </c>
      <c r="B58" s="93"/>
      <c r="C58" s="93"/>
      <c r="D58" s="93"/>
      <c r="E58" s="93">
        <f>$B58      +$C58      +$D58</f>
        <v>0</v>
      </c>
      <c r="F58" s="94" t="s">
        <v>36</v>
      </c>
      <c r="G58" s="95" t="s">
        <v>36</v>
      </c>
      <c r="H58" s="94"/>
      <c r="I58" s="95"/>
      <c r="J58" s="94"/>
      <c r="K58" s="95"/>
      <c r="L58" s="94"/>
      <c r="M58" s="95"/>
      <c r="N58" s="94"/>
      <c r="O58" s="95"/>
      <c r="P58" s="94">
        <f>$H58      +$J58      +$L58      +$N58</f>
        <v>0</v>
      </c>
      <c r="Q58" s="95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4" t="s">
        <v>36</v>
      </c>
      <c r="W58" s="95" t="s">
        <v>36</v>
      </c>
    </row>
    <row r="59" spans="1:23" ht="13" hidden="1" customHeight="1" x14ac:dyDescent="0.3">
      <c r="A59" s="47" t="s">
        <v>81</v>
      </c>
      <c r="B59" s="93"/>
      <c r="C59" s="93"/>
      <c r="D59" s="93"/>
      <c r="E59" s="93">
        <f>$B59      +$C59      +$D59</f>
        <v>0</v>
      </c>
      <c r="F59" s="94" t="s">
        <v>36</v>
      </c>
      <c r="G59" s="95" t="s">
        <v>36</v>
      </c>
      <c r="H59" s="94"/>
      <c r="I59" s="95"/>
      <c r="J59" s="94"/>
      <c r="K59" s="95"/>
      <c r="L59" s="94"/>
      <c r="M59" s="95"/>
      <c r="N59" s="94"/>
      <c r="O59" s="95"/>
      <c r="P59" s="94">
        <f>$H59      +$J59      +$L59      +$N59</f>
        <v>0</v>
      </c>
      <c r="Q59" s="95">
        <f>$I59      +$K59      +$M59      +$O59</f>
        <v>0</v>
      </c>
      <c r="R59" s="48">
        <f>IF(($H59      =0),0,((($J59      -$H59      )/$H59      )*100))</f>
        <v>0</v>
      </c>
      <c r="S59" s="49">
        <f>IF(($I59      =0),0,((($K59      -$I59      )/$I59      )*100))</f>
        <v>0</v>
      </c>
      <c r="T59" s="48">
        <f>IF(($E59      =0),0,(($P59      /$E59      )*100))</f>
        <v>0</v>
      </c>
      <c r="U59" s="50">
        <f>IF(($E59      =0),0,(($Q59      /$E59      )*100))</f>
        <v>0</v>
      </c>
      <c r="V59" s="94" t="s">
        <v>36</v>
      </c>
      <c r="W59" s="95" t="s">
        <v>36</v>
      </c>
    </row>
    <row r="60" spans="1:23" ht="13" customHeight="1" x14ac:dyDescent="0.3">
      <c r="A60" s="56" t="s">
        <v>43</v>
      </c>
      <c r="B60" s="102">
        <f>SUM(B56:B59)</f>
        <v>0</v>
      </c>
      <c r="C60" s="102">
        <f>SUM(C56:C59)</f>
        <v>0</v>
      </c>
      <c r="D60" s="102"/>
      <c r="E60" s="102">
        <f>$B60      +$C60      +$D60</f>
        <v>0</v>
      </c>
      <c r="F60" s="103" t="s">
        <v>36</v>
      </c>
      <c r="G60" s="104" t="s">
        <v>36</v>
      </c>
      <c r="H60" s="103">
        <f t="shared" ref="H60:O60" si="34">SUM(H56:H59)</f>
        <v>0</v>
      </c>
      <c r="I60" s="104">
        <f t="shared" si="34"/>
        <v>0</v>
      </c>
      <c r="J60" s="103">
        <f t="shared" si="34"/>
        <v>0</v>
      </c>
      <c r="K60" s="104">
        <f t="shared" si="34"/>
        <v>0</v>
      </c>
      <c r="L60" s="103">
        <f t="shared" si="34"/>
        <v>0</v>
      </c>
      <c r="M60" s="104">
        <f t="shared" si="34"/>
        <v>0</v>
      </c>
      <c r="N60" s="103">
        <f t="shared" si="34"/>
        <v>0</v>
      </c>
      <c r="O60" s="104">
        <f t="shared" si="34"/>
        <v>0</v>
      </c>
      <c r="P60" s="103">
        <f>$H60      +$J60      +$L60      +$N60</f>
        <v>0</v>
      </c>
      <c r="Q60" s="104">
        <f>$I60      +$K60      +$M60      +$O60</f>
        <v>0</v>
      </c>
      <c r="R60" s="57">
        <f>IF(($H60      =0),0,((($J60      -$H60      )/$H60      )*100))</f>
        <v>0</v>
      </c>
      <c r="S60" s="58">
        <f>IF(($I60      =0),0,((($K60      -$I60      )/$I60      )*100))</f>
        <v>0</v>
      </c>
      <c r="T60" s="57">
        <f>IF($E60   =0,0,($P60   /$E60   )*100)</f>
        <v>0</v>
      </c>
      <c r="U60" s="59">
        <f>IF($E60   =0,0,($Q60   /$E60   )*100)</f>
        <v>0</v>
      </c>
      <c r="V60" s="103" t="s">
        <v>36</v>
      </c>
      <c r="W60" s="104" t="s">
        <v>36</v>
      </c>
    </row>
    <row r="61" spans="1:23" ht="13" customHeight="1" x14ac:dyDescent="0.3">
      <c r="A61" s="40" t="s">
        <v>82</v>
      </c>
      <c r="B61" s="99" t="s">
        <v>1</v>
      </c>
      <c r="C61" s="99"/>
      <c r="D61" s="99"/>
      <c r="E61" s="99"/>
      <c r="F61" s="100"/>
      <c r="G61" s="101"/>
      <c r="H61" s="100"/>
      <c r="I61" s="101"/>
      <c r="J61" s="100"/>
      <c r="K61" s="101"/>
      <c r="L61" s="100"/>
      <c r="M61" s="101"/>
      <c r="N61" s="100"/>
      <c r="O61" s="101"/>
      <c r="P61" s="100"/>
      <c r="Q61" s="101"/>
      <c r="R61" s="44"/>
      <c r="S61" s="45"/>
      <c r="T61" s="44"/>
      <c r="U61" s="46"/>
      <c r="V61" s="100"/>
      <c r="W61" s="101"/>
    </row>
    <row r="62" spans="1:23" ht="13" customHeight="1" x14ac:dyDescent="0.3">
      <c r="A62" s="47" t="s">
        <v>83</v>
      </c>
      <c r="B62" s="93"/>
      <c r="C62" s="93"/>
      <c r="D62" s="93"/>
      <c r="E62" s="93">
        <f t="shared" ref="E62:E68" si="35">$B62      +$C62      +$D62</f>
        <v>0</v>
      </c>
      <c r="F62" s="94" t="s">
        <v>36</v>
      </c>
      <c r="G62" s="95" t="s">
        <v>36</v>
      </c>
      <c r="H62" s="94"/>
      <c r="I62" s="95"/>
      <c r="J62" s="94"/>
      <c r="K62" s="95"/>
      <c r="L62" s="94"/>
      <c r="M62" s="95"/>
      <c r="N62" s="94"/>
      <c r="O62" s="95"/>
      <c r="P62" s="94">
        <f t="shared" ref="P62:P68" si="36">$H62      +$J62      +$L62      +$N62</f>
        <v>0</v>
      </c>
      <c r="Q62" s="95">
        <f t="shared" ref="Q62:Q68" si="37">$I62      +$K62      +$M62      +$O62</f>
        <v>0</v>
      </c>
      <c r="R62" s="48">
        <f t="shared" ref="R62:R68" si="38">IF(($H62      =0),0,((($J62      -$H62      )/$H62      )*100))</f>
        <v>0</v>
      </c>
      <c r="S62" s="49">
        <f t="shared" ref="S62:S68" si="39">IF(($I62      =0),0,((($K62      -$I62      )/$I62      )*100))</f>
        <v>0</v>
      </c>
      <c r="T62" s="48">
        <f t="shared" ref="T62:T66" si="40">IF(($E62      =0),0,(($P62      /$E62      )*100))</f>
        <v>0</v>
      </c>
      <c r="U62" s="50">
        <f t="shared" ref="U62:U66" si="41">IF(($E62      =0),0,(($Q62      /$E62      )*100))</f>
        <v>0</v>
      </c>
      <c r="V62" s="94" t="s">
        <v>36</v>
      </c>
      <c r="W62" s="95" t="s">
        <v>36</v>
      </c>
    </row>
    <row r="63" spans="1:23" ht="13" customHeight="1" x14ac:dyDescent="0.3">
      <c r="A63" s="47" t="s">
        <v>84</v>
      </c>
      <c r="B63" s="93"/>
      <c r="C63" s="93"/>
      <c r="D63" s="93"/>
      <c r="E63" s="93">
        <f t="shared" si="35"/>
        <v>0</v>
      </c>
      <c r="F63" s="94" t="s">
        <v>36</v>
      </c>
      <c r="G63" s="95" t="s">
        <v>36</v>
      </c>
      <c r="H63" s="94"/>
      <c r="I63" s="95"/>
      <c r="J63" s="94"/>
      <c r="K63" s="95"/>
      <c r="L63" s="94"/>
      <c r="M63" s="95"/>
      <c r="N63" s="94"/>
      <c r="O63" s="95"/>
      <c r="P63" s="94">
        <f t="shared" si="36"/>
        <v>0</v>
      </c>
      <c r="Q63" s="95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4" t="s">
        <v>36</v>
      </c>
      <c r="W63" s="95" t="s">
        <v>36</v>
      </c>
    </row>
    <row r="64" spans="1:23" ht="13" customHeight="1" x14ac:dyDescent="0.3">
      <c r="A64" s="47" t="s">
        <v>85</v>
      </c>
      <c r="B64" s="93"/>
      <c r="C64" s="93"/>
      <c r="D64" s="93"/>
      <c r="E64" s="93">
        <f t="shared" si="35"/>
        <v>0</v>
      </c>
      <c r="F64" s="94" t="s">
        <v>36</v>
      </c>
      <c r="G64" s="95" t="s">
        <v>36</v>
      </c>
      <c r="H64" s="94"/>
      <c r="I64" s="95"/>
      <c r="J64" s="94"/>
      <c r="K64" s="95"/>
      <c r="L64" s="94"/>
      <c r="M64" s="95"/>
      <c r="N64" s="94"/>
      <c r="O64" s="95"/>
      <c r="P64" s="94">
        <f t="shared" si="36"/>
        <v>0</v>
      </c>
      <c r="Q64" s="95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4" t="s">
        <v>36</v>
      </c>
      <c r="W64" s="95" t="s">
        <v>36</v>
      </c>
    </row>
    <row r="65" spans="1:23" ht="13" customHeight="1" x14ac:dyDescent="0.3">
      <c r="A65" s="47" t="s">
        <v>86</v>
      </c>
      <c r="B65" s="93"/>
      <c r="C65" s="93"/>
      <c r="D65" s="93"/>
      <c r="E65" s="93">
        <f t="shared" si="35"/>
        <v>0</v>
      </c>
      <c r="F65" s="94" t="s">
        <v>36</v>
      </c>
      <c r="G65" s="95" t="s">
        <v>36</v>
      </c>
      <c r="H65" s="94"/>
      <c r="I65" s="95"/>
      <c r="J65" s="94"/>
      <c r="K65" s="95"/>
      <c r="L65" s="94"/>
      <c r="M65" s="95"/>
      <c r="N65" s="94"/>
      <c r="O65" s="95"/>
      <c r="P65" s="94">
        <f t="shared" si="36"/>
        <v>0</v>
      </c>
      <c r="Q65" s="95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4" t="s">
        <v>36</v>
      </c>
      <c r="W65" s="95" t="s">
        <v>36</v>
      </c>
    </row>
    <row r="66" spans="1:23" ht="13" customHeight="1" x14ac:dyDescent="0.3">
      <c r="A66" s="47" t="s">
        <v>87</v>
      </c>
      <c r="B66" s="93"/>
      <c r="C66" s="93"/>
      <c r="D66" s="93"/>
      <c r="E66" s="93">
        <f t="shared" si="35"/>
        <v>0</v>
      </c>
      <c r="F66" s="94">
        <v>0</v>
      </c>
      <c r="G66" s="95">
        <v>0</v>
      </c>
      <c r="H66" s="94"/>
      <c r="I66" s="95"/>
      <c r="J66" s="94"/>
      <c r="K66" s="95"/>
      <c r="L66" s="94"/>
      <c r="M66" s="95"/>
      <c r="N66" s="94"/>
      <c r="O66" s="95"/>
      <c r="P66" s="94">
        <f t="shared" si="36"/>
        <v>0</v>
      </c>
      <c r="Q66" s="95">
        <f t="shared" si="37"/>
        <v>0</v>
      </c>
      <c r="R66" s="48">
        <f t="shared" si="38"/>
        <v>0</v>
      </c>
      <c r="S66" s="49">
        <f t="shared" si="39"/>
        <v>0</v>
      </c>
      <c r="T66" s="48">
        <f t="shared" si="40"/>
        <v>0</v>
      </c>
      <c r="U66" s="50">
        <f t="shared" si="41"/>
        <v>0</v>
      </c>
      <c r="V66" s="94" t="s">
        <v>36</v>
      </c>
      <c r="W66" s="95" t="s">
        <v>36</v>
      </c>
    </row>
    <row r="67" spans="1:23" ht="13" customHeight="1" x14ac:dyDescent="0.3">
      <c r="A67" s="51" t="s">
        <v>43</v>
      </c>
      <c r="B67" s="96">
        <f>SUM(B62:B66)</f>
        <v>0</v>
      </c>
      <c r="C67" s="96">
        <f>SUM(C62:C66)</f>
        <v>0</v>
      </c>
      <c r="D67" s="96"/>
      <c r="E67" s="96">
        <f t="shared" si="35"/>
        <v>0</v>
      </c>
      <c r="F67" s="97">
        <f t="shared" ref="F67:O67" si="42">SUM(F62:F66)</f>
        <v>0</v>
      </c>
      <c r="G67" s="98">
        <f t="shared" si="42"/>
        <v>0</v>
      </c>
      <c r="H67" s="97">
        <f t="shared" si="42"/>
        <v>0</v>
      </c>
      <c r="I67" s="98">
        <f t="shared" si="42"/>
        <v>0</v>
      </c>
      <c r="J67" s="97">
        <f t="shared" si="42"/>
        <v>0</v>
      </c>
      <c r="K67" s="98">
        <f t="shared" si="42"/>
        <v>0</v>
      </c>
      <c r="L67" s="97">
        <f t="shared" si="42"/>
        <v>0</v>
      </c>
      <c r="M67" s="98">
        <f t="shared" si="42"/>
        <v>0</v>
      </c>
      <c r="N67" s="97">
        <f t="shared" si="42"/>
        <v>0</v>
      </c>
      <c r="O67" s="98">
        <f t="shared" si="42"/>
        <v>0</v>
      </c>
      <c r="P67" s="97">
        <f t="shared" si="36"/>
        <v>0</v>
      </c>
      <c r="Q67" s="98">
        <f t="shared" si="37"/>
        <v>0</v>
      </c>
      <c r="R67" s="52">
        <f t="shared" si="38"/>
        <v>0</v>
      </c>
      <c r="S67" s="53">
        <f t="shared" si="39"/>
        <v>0</v>
      </c>
      <c r="T67" s="52">
        <f>IF((+$E62+$E64+$E65++$E66) =0,0,(P67   /(+$E62+$E64+$E65+$E66) )*100)</f>
        <v>0</v>
      </c>
      <c r="U67" s="54">
        <f>IF((+$E62+$E64+$E66) =0,0,(Q67  /(+$E62+$E64+$E66) )*100)</f>
        <v>0</v>
      </c>
      <c r="V67" s="97" t="s">
        <v>36</v>
      </c>
      <c r="W67" s="98" t="s">
        <v>36</v>
      </c>
    </row>
    <row r="68" spans="1:23" ht="13" customHeight="1" x14ac:dyDescent="0.3">
      <c r="A68" s="60" t="s">
        <v>88</v>
      </c>
      <c r="B68" s="105">
        <f>SUM(B9:B15,B18:B24,B27:B30,B33,B36:B40,B43:B53,B56:B59,B62:B66)</f>
        <v>12641000</v>
      </c>
      <c r="C68" s="105">
        <f>SUM(C9:C15,C18:C24,C27:C30,C33,C36:C40,C43:C53,C56:C59,C62:C66)</f>
        <v>0</v>
      </c>
      <c r="D68" s="105"/>
      <c r="E68" s="105">
        <f t="shared" si="35"/>
        <v>12641000</v>
      </c>
      <c r="F68" s="106">
        <f t="shared" ref="F68:O68" si="43">SUM(F9:F15,F18:F24,F27:F30,F33,F36:F40,F43:F53,F56:F59,F62:F66)</f>
        <v>12641000</v>
      </c>
      <c r="G68" s="107">
        <f t="shared" si="43"/>
        <v>7108000</v>
      </c>
      <c r="H68" s="106">
        <f t="shared" si="43"/>
        <v>586000</v>
      </c>
      <c r="I68" s="107">
        <f t="shared" si="43"/>
        <v>1821086</v>
      </c>
      <c r="J68" s="106">
        <f t="shared" si="43"/>
        <v>1449000</v>
      </c>
      <c r="K68" s="107">
        <f t="shared" si="43"/>
        <v>618728</v>
      </c>
      <c r="L68" s="106">
        <f t="shared" si="43"/>
        <v>0</v>
      </c>
      <c r="M68" s="107">
        <f t="shared" si="43"/>
        <v>0</v>
      </c>
      <c r="N68" s="106">
        <f t="shared" si="43"/>
        <v>0</v>
      </c>
      <c r="O68" s="107">
        <f t="shared" si="43"/>
        <v>0</v>
      </c>
      <c r="P68" s="106">
        <f t="shared" si="36"/>
        <v>2035000</v>
      </c>
      <c r="Q68" s="107">
        <f t="shared" si="37"/>
        <v>2439814</v>
      </c>
      <c r="R68" s="61">
        <f t="shared" si="38"/>
        <v>147.26962457337885</v>
      </c>
      <c r="S68" s="62">
        <f t="shared" si="39"/>
        <v>-66.024229498222482</v>
      </c>
      <c r="T68" s="61">
        <f>IF((+$E9+$E10+$E11+$E12+$E13+$E18+$E19+$E21+$E22+$E23+$E27+$E28+$E29+$E30+$E33+$E36+$E39+$E44+$E46+$E48+$E49+$E52+$E56+$E57+$E58+$E59+$E62+$E64+$E65+$E66)=0,0,(P68/(+$E9+$E10+$E11+$E12+$E13+$E18+$E19+$E21+$E22+$E23+$E27+$E28+$E29+$E30+$E33+$E36+$E39+$E44+$E46+$E48+$E49+$E52+$E56+$E57+$E58+$E59+$E62+$E64+$E65+$E66)*100))</f>
        <v>20.043336944745395</v>
      </c>
      <c r="U68" s="61">
        <f>IF((+$E9+$E10+$E11+$E12+$E13+$E18+$E19+$E21+$E22+$E23+$E27+$E28+$E29+$E30+$E33+$E36+$E39+$E44+$E46+$E48+$E49+$E52+$E56+$E57+$E58+$E59+$E62+$E64+$E65+$E66)=0,0,(Q68/(+$E9+$E10+$E11+$E12+$E13+$E18+$E19+$E21+$E22+$E23+$E27+$E28+$E29+$E30+$E33+$E36+$E39+$E44+$E46+$E48+$E49+$E52+$E56+$E57+$E58+$E59+$E62+$E64+$E65+$E66)*100))</f>
        <v>24.03047375160051</v>
      </c>
      <c r="V68" s="106" t="s">
        <v>36</v>
      </c>
      <c r="W68" s="107" t="s">
        <v>36</v>
      </c>
    </row>
    <row r="69" spans="1:23" ht="13" customHeight="1" x14ac:dyDescent="0.3">
      <c r="A69" s="40" t="s">
        <v>44</v>
      </c>
      <c r="B69" s="99" t="s">
        <v>1</v>
      </c>
      <c r="C69" s="99"/>
      <c r="D69" s="99"/>
      <c r="E69" s="99"/>
      <c r="F69" s="100"/>
      <c r="G69" s="101"/>
      <c r="H69" s="100"/>
      <c r="I69" s="101"/>
      <c r="J69" s="100"/>
      <c r="K69" s="101"/>
      <c r="L69" s="100"/>
      <c r="M69" s="101"/>
      <c r="N69" s="100"/>
      <c r="O69" s="101"/>
      <c r="P69" s="100"/>
      <c r="Q69" s="101"/>
      <c r="R69" s="44"/>
      <c r="S69" s="45"/>
      <c r="T69" s="44"/>
      <c r="U69" s="46"/>
      <c r="V69" s="100"/>
      <c r="W69" s="101"/>
    </row>
    <row r="70" spans="1:23" s="64" customFormat="1" ht="13" customHeight="1" x14ac:dyDescent="0.3">
      <c r="A70" s="63" t="s">
        <v>89</v>
      </c>
      <c r="B70" s="93"/>
      <c r="C70" s="93"/>
      <c r="D70" s="93"/>
      <c r="E70" s="93">
        <f>$B70      +$C70      +$D70</f>
        <v>0</v>
      </c>
      <c r="F70" s="94">
        <v>0</v>
      </c>
      <c r="G70" s="95">
        <v>0</v>
      </c>
      <c r="H70" s="94"/>
      <c r="I70" s="95"/>
      <c r="J70" s="94"/>
      <c r="K70" s="95"/>
      <c r="L70" s="94"/>
      <c r="M70" s="95"/>
      <c r="N70" s="94"/>
      <c r="O70" s="95"/>
      <c r="P70" s="94">
        <f>$H70      +$J70      +$L70      +$N70</f>
        <v>0</v>
      </c>
      <c r="Q70" s="95">
        <f>$I70      +$K70      +$M70      +$O70</f>
        <v>0</v>
      </c>
      <c r="R70" s="48">
        <f>IF(($H70      =0),0,((($J70      -$H70      )/$H70      )*100))</f>
        <v>0</v>
      </c>
      <c r="S70" s="49">
        <f>IF(($I70      =0),0,((($K70      -$I70      )/$I70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4" t="s">
        <v>36</v>
      </c>
      <c r="W70" s="95" t="s">
        <v>36</v>
      </c>
    </row>
    <row r="71" spans="1:23" s="64" customFormat="1" ht="13" customHeight="1" x14ac:dyDescent="0.3">
      <c r="A71" s="63" t="s">
        <v>90</v>
      </c>
      <c r="B71" s="93"/>
      <c r="C71" s="93"/>
      <c r="D71" s="93"/>
      <c r="E71" s="93">
        <f>$B71      +$C71      +$D71</f>
        <v>0</v>
      </c>
      <c r="F71" s="94">
        <v>0</v>
      </c>
      <c r="G71" s="95">
        <v>0</v>
      </c>
      <c r="H71" s="94"/>
      <c r="I71" s="95"/>
      <c r="J71" s="94"/>
      <c r="K71" s="95"/>
      <c r="L71" s="94"/>
      <c r="M71" s="95"/>
      <c r="N71" s="94"/>
      <c r="O71" s="95"/>
      <c r="P71" s="94">
        <f>$H71      +$J71      +$L71      +$N71</f>
        <v>0</v>
      </c>
      <c r="Q71" s="95">
        <f>$I71      +$K71      +$M71      +$O71</f>
        <v>0</v>
      </c>
      <c r="R71" s="48">
        <f>IF(($H71      =0),0,((($J71      -$H71      )/$H71      )*100))</f>
        <v>0</v>
      </c>
      <c r="S71" s="49">
        <f>IF(($I71      =0),0,((($K71      -$I71      )/$I71      )*100))</f>
        <v>0</v>
      </c>
      <c r="T71" s="48">
        <f>IF(($E71      =0),0,(($P71      /$E71      )*100))</f>
        <v>0</v>
      </c>
      <c r="U71" s="50">
        <f>IF(($E71      =0),0,(($Q71      /$E71      )*100))</f>
        <v>0</v>
      </c>
      <c r="V71" s="94" t="s">
        <v>36</v>
      </c>
      <c r="W71" s="95" t="s">
        <v>36</v>
      </c>
    </row>
    <row r="72" spans="1:23" ht="13" customHeight="1" x14ac:dyDescent="0.3">
      <c r="A72" s="56" t="s">
        <v>43</v>
      </c>
      <c r="B72" s="102">
        <f>SUM(B70:B71)</f>
        <v>0</v>
      </c>
      <c r="C72" s="102">
        <f>SUM(C70:C71)</f>
        <v>0</v>
      </c>
      <c r="D72" s="102"/>
      <c r="E72" s="102">
        <f>$B72      +$C72      +$D72</f>
        <v>0</v>
      </c>
      <c r="F72" s="103">
        <f t="shared" ref="F72:O72" si="44">SUM(F70:F71)</f>
        <v>0</v>
      </c>
      <c r="G72" s="104">
        <f t="shared" si="44"/>
        <v>0</v>
      </c>
      <c r="H72" s="103">
        <f t="shared" si="44"/>
        <v>0</v>
      </c>
      <c r="I72" s="104">
        <f t="shared" si="44"/>
        <v>0</v>
      </c>
      <c r="J72" s="103">
        <f t="shared" si="44"/>
        <v>0</v>
      </c>
      <c r="K72" s="104">
        <f t="shared" si="44"/>
        <v>0</v>
      </c>
      <c r="L72" s="103">
        <f t="shared" si="44"/>
        <v>0</v>
      </c>
      <c r="M72" s="104">
        <f t="shared" si="44"/>
        <v>0</v>
      </c>
      <c r="N72" s="103">
        <f t="shared" si="44"/>
        <v>0</v>
      </c>
      <c r="O72" s="104">
        <f t="shared" si="44"/>
        <v>0</v>
      </c>
      <c r="P72" s="103">
        <f>$H72      +$J72      +$L72      +$N72</f>
        <v>0</v>
      </c>
      <c r="Q72" s="104">
        <f>$I72      +$K72      +$M72      +$O72</f>
        <v>0</v>
      </c>
      <c r="R72" s="57">
        <f>IF(($H72      =0),0,((($J72      -$H72      )/$H72      )*100))</f>
        <v>0</v>
      </c>
      <c r="S72" s="58">
        <f>IF(($I72      =0),0,((($K72      -$I72      )/$I72      )*100))</f>
        <v>0</v>
      </c>
      <c r="T72" s="57">
        <f>IF(($E70      =0),0,(($P70      /$E70      )*100))</f>
        <v>0</v>
      </c>
      <c r="U72" s="59">
        <f>IF($E70   =0,0,($Q70   /$E70 )*100)</f>
        <v>0</v>
      </c>
      <c r="V72" s="103" t="s">
        <v>36</v>
      </c>
      <c r="W72" s="104" t="s">
        <v>36</v>
      </c>
    </row>
    <row r="73" spans="1:23" ht="13" customHeight="1" x14ac:dyDescent="0.3">
      <c r="A73" s="60" t="s">
        <v>88</v>
      </c>
      <c r="B73" s="105">
        <f>SUM(B70:B71)</f>
        <v>0</v>
      </c>
      <c r="C73" s="105">
        <f>SUM(C70:C71)</f>
        <v>0</v>
      </c>
      <c r="D73" s="105"/>
      <c r="E73" s="105">
        <f>$B73      +$C73      +$D73</f>
        <v>0</v>
      </c>
      <c r="F73" s="106">
        <f t="shared" ref="F73:O73" si="45">SUM(F70:F71)</f>
        <v>0</v>
      </c>
      <c r="G73" s="107">
        <f t="shared" si="45"/>
        <v>0</v>
      </c>
      <c r="H73" s="106">
        <f t="shared" si="45"/>
        <v>0</v>
      </c>
      <c r="I73" s="107">
        <f t="shared" si="45"/>
        <v>0</v>
      </c>
      <c r="J73" s="106">
        <f t="shared" si="45"/>
        <v>0</v>
      </c>
      <c r="K73" s="107">
        <f t="shared" si="45"/>
        <v>0</v>
      </c>
      <c r="L73" s="106">
        <f t="shared" si="45"/>
        <v>0</v>
      </c>
      <c r="M73" s="107">
        <f t="shared" si="45"/>
        <v>0</v>
      </c>
      <c r="N73" s="106">
        <f t="shared" si="45"/>
        <v>0</v>
      </c>
      <c r="O73" s="107">
        <f t="shared" si="45"/>
        <v>0</v>
      </c>
      <c r="P73" s="106">
        <f>$H73      +$J73      +$L73      +$N73</f>
        <v>0</v>
      </c>
      <c r="Q73" s="107">
        <f>$I73      +$K73      +$M73      +$O73</f>
        <v>0</v>
      </c>
      <c r="R73" s="61">
        <f>IF(($H73      =0),0,((($J73      -$H73      )/$H73      )*100))</f>
        <v>0</v>
      </c>
      <c r="S73" s="62">
        <f>IF(($I73      =0),0,((($K73      -$I73      )/$I73      )*100))</f>
        <v>0</v>
      </c>
      <c r="T73" s="61">
        <f>IF(($E70      =0),0,(($P70      /$E70      )*100))</f>
        <v>0</v>
      </c>
      <c r="U73" s="65">
        <f>IF($E70   =0,0,($Q70   /$E70 )*100)</f>
        <v>0</v>
      </c>
      <c r="V73" s="106" t="s">
        <v>36</v>
      </c>
      <c r="W73" s="107" t="s">
        <v>36</v>
      </c>
    </row>
    <row r="74" spans="1:23" ht="13" customHeight="1" thickBot="1" x14ac:dyDescent="0.35">
      <c r="A74" s="60" t="s">
        <v>91</v>
      </c>
      <c r="B74" s="105">
        <f>SUM(B9:B15,B18:B24,B27:B30,B33,B36:B40,B43:B53,B56:B59,B62:B66,B70:B71)</f>
        <v>12641000</v>
      </c>
      <c r="C74" s="105">
        <f>SUM(C9:C15,C18:C24,C27:C30,C33,C36:C40,C43:C53,C56:C59,C62:C66,C70:C71)</f>
        <v>0</v>
      </c>
      <c r="D74" s="105"/>
      <c r="E74" s="105">
        <f>$B74      +$C74      +$D74</f>
        <v>12641000</v>
      </c>
      <c r="F74" s="106">
        <f t="shared" ref="F74:O74" si="46">SUM(F9:F15,F18:F24,F27:F30,F33,F36:F40,F43:F53,F56:F59,F62:F66,F70:F71)</f>
        <v>12641000</v>
      </c>
      <c r="G74" s="107">
        <f t="shared" si="46"/>
        <v>7108000</v>
      </c>
      <c r="H74" s="106">
        <f t="shared" si="46"/>
        <v>586000</v>
      </c>
      <c r="I74" s="107">
        <f t="shared" si="46"/>
        <v>1821086</v>
      </c>
      <c r="J74" s="106">
        <f t="shared" si="46"/>
        <v>1449000</v>
      </c>
      <c r="K74" s="107">
        <f t="shared" si="46"/>
        <v>618728</v>
      </c>
      <c r="L74" s="106">
        <f t="shared" si="46"/>
        <v>0</v>
      </c>
      <c r="M74" s="107">
        <f t="shared" si="46"/>
        <v>0</v>
      </c>
      <c r="N74" s="106">
        <f t="shared" si="46"/>
        <v>0</v>
      </c>
      <c r="O74" s="107">
        <f t="shared" si="46"/>
        <v>0</v>
      </c>
      <c r="P74" s="106">
        <f>$H74      +$J74      +$L74      +$N74</f>
        <v>2035000</v>
      </c>
      <c r="Q74" s="107">
        <f>$I74      +$K74      +$M74      +$O74</f>
        <v>2439814</v>
      </c>
      <c r="R74" s="61">
        <f>IF(($H74      =0),0,((($J74      -$H74      )/$H74      )*100))</f>
        <v>147.26962457337885</v>
      </c>
      <c r="S74" s="62">
        <f>IF(($I74      =0),0,((($K74      -$I74      )/$I74      )*100))</f>
        <v>-66.024229498222482</v>
      </c>
      <c r="T74" s="61">
        <f>IF((+$E9+$E10+$E11+$E12+$E13+$E18+$E19+$E21+$E22+$E23+$E27+$E28+$E29+$E30+$E33+$E36+$E39+$E44+$E46+$E48+$E49+$E52+$E56+$E57+$E58+$E59+$E62++$E64+$E65+$E66+$E70)=0,0,(P74/(+$E9+$E10+$E11+$E12+$E13+$E18+$E19+$E21+$E22+$E23+$E27+$E28+$E29+$E30+$E33+$E36+$E39+$E44+$E46+$E48+$E49+$E52+$E56+$E57+$E58+$E59+$E62+$E64+$E65+$E66+$E70)*100))</f>
        <v>20.043336944745395</v>
      </c>
      <c r="U74" s="65">
        <f>IF((+$E9+$E10+$E11+$E12+$E13+$E18+$E19+$E21+$E22+$E23+$E27+$E28+$E29+$E30+$E33+$E36+$E39+$E44+$E46+$E48+$E49+$E52+$E56+$E57+$E58+$E59+$E62+$E64+$E66+$E70)=0,0,(Q74/(+$E9+$E10+$E11+$E12+$E13+$E18+$E19+$E21+$E22+$E23+$E27+$E28+$E29+$E30+$E33+$E36+$E39+$E44+$E46+$E48+$E49+$E52+$E56+$E57+$E58+$E59+$E62+$E64+$E66+$E70)*100))</f>
        <v>24.03047375160051</v>
      </c>
      <c r="V74" s="106" t="s">
        <v>36</v>
      </c>
      <c r="W74" s="107" t="s">
        <v>36</v>
      </c>
    </row>
    <row r="75" spans="1:23" ht="13" thickTop="1" x14ac:dyDescent="0.25">
      <c r="A75" s="66" t="s">
        <v>92</v>
      </c>
      <c r="B75" s="67"/>
      <c r="C75" s="68"/>
      <c r="D75" s="68"/>
      <c r="E75" s="69"/>
      <c r="F75" s="67"/>
      <c r="G75" s="68"/>
      <c r="H75" s="68"/>
      <c r="I75" s="69"/>
      <c r="J75" s="68"/>
      <c r="K75" s="69"/>
      <c r="L75" s="68"/>
      <c r="M75" s="68"/>
      <c r="N75" s="68"/>
      <c r="O75" s="68"/>
      <c r="P75" s="68"/>
      <c r="Q75" s="68"/>
      <c r="R75" s="68"/>
      <c r="S75" s="68"/>
      <c r="T75" s="68"/>
      <c r="U75" s="69"/>
      <c r="V75" s="67"/>
      <c r="W75" s="69"/>
    </row>
    <row r="76" spans="1:23" x14ac:dyDescent="0.25">
      <c r="A76" s="13" t="s">
        <v>1</v>
      </c>
      <c r="B76" s="70" t="s">
        <v>1</v>
      </c>
      <c r="C76" s="71" t="s">
        <v>1</v>
      </c>
      <c r="D76" s="71" t="s">
        <v>1</v>
      </c>
      <c r="E76" s="72" t="s">
        <v>1</v>
      </c>
      <c r="F76" s="73" t="s">
        <v>5</v>
      </c>
      <c r="G76" s="74"/>
      <c r="H76" s="73" t="s">
        <v>6</v>
      </c>
      <c r="I76" s="75"/>
      <c r="J76" s="73" t="s">
        <v>7</v>
      </c>
      <c r="K76" s="75"/>
      <c r="L76" s="73" t="s">
        <v>8</v>
      </c>
      <c r="M76" s="73"/>
      <c r="N76" s="76" t="s">
        <v>9</v>
      </c>
      <c r="O76" s="73"/>
      <c r="P76" s="132" t="s">
        <v>10</v>
      </c>
      <c r="Q76" s="133"/>
      <c r="R76" s="134" t="s">
        <v>11</v>
      </c>
      <c r="S76" s="133"/>
      <c r="T76" s="134" t="s">
        <v>12</v>
      </c>
      <c r="U76" s="133"/>
      <c r="V76" s="132"/>
      <c r="W76" s="133"/>
    </row>
    <row r="77" spans="1:23" ht="52.5" x14ac:dyDescent="0.25">
      <c r="A77" s="77" t="s">
        <v>93</v>
      </c>
      <c r="B77" s="78" t="s">
        <v>94</v>
      </c>
      <c r="C77" s="78" t="s">
        <v>95</v>
      </c>
      <c r="D77" s="79" t="s">
        <v>17</v>
      </c>
      <c r="E77" s="78" t="s">
        <v>18</v>
      </c>
      <c r="F77" s="78" t="s">
        <v>19</v>
      </c>
      <c r="G77" s="78" t="s">
        <v>96</v>
      </c>
      <c r="H77" s="78" t="s">
        <v>97</v>
      </c>
      <c r="I77" s="80" t="s">
        <v>22</v>
      </c>
      <c r="J77" s="78" t="s">
        <v>98</v>
      </c>
      <c r="K77" s="80" t="s">
        <v>24</v>
      </c>
      <c r="L77" s="78" t="s">
        <v>99</v>
      </c>
      <c r="M77" s="80" t="s">
        <v>26</v>
      </c>
      <c r="N77" s="78" t="s">
        <v>100</v>
      </c>
      <c r="O77" s="80" t="s">
        <v>28</v>
      </c>
      <c r="P77" s="80" t="s">
        <v>101</v>
      </c>
      <c r="Q77" s="81" t="s">
        <v>30</v>
      </c>
      <c r="R77" s="82" t="s">
        <v>101</v>
      </c>
      <c r="S77" s="83" t="s">
        <v>30</v>
      </c>
      <c r="T77" s="82" t="s">
        <v>102</v>
      </c>
      <c r="U77" s="79" t="s">
        <v>32</v>
      </c>
      <c r="V77" s="78"/>
      <c r="W77" s="80"/>
    </row>
    <row r="78" spans="1:23" hidden="1" x14ac:dyDescent="0.25">
      <c r="A78" s="1" t="str">
        <f>+A7</f>
        <v>R thousands</v>
      </c>
      <c r="B78" s="108"/>
      <c r="C78" s="108">
        <v>100</v>
      </c>
      <c r="D78" s="108"/>
      <c r="E78" s="108"/>
      <c r="F78" s="108"/>
      <c r="G78" s="108"/>
      <c r="H78" s="108"/>
      <c r="I78" s="108"/>
      <c r="J78" s="108"/>
      <c r="K78" s="108"/>
      <c r="L78" s="108"/>
      <c r="M78" s="109"/>
      <c r="N78" s="108"/>
      <c r="O78" s="109"/>
      <c r="P78" s="108"/>
      <c r="Q78" s="109"/>
      <c r="R78" s="2"/>
      <c r="S78" s="3"/>
      <c r="T78" s="2"/>
      <c r="U78" s="2"/>
      <c r="V78" s="108"/>
      <c r="W78" s="108"/>
    </row>
    <row r="79" spans="1:23" hidden="1" x14ac:dyDescent="0.25">
      <c r="A79" s="4"/>
      <c r="B79" s="110"/>
      <c r="C79" s="110"/>
      <c r="D79" s="110"/>
      <c r="E79" s="110"/>
      <c r="F79" s="110"/>
      <c r="G79" s="110"/>
      <c r="H79" s="110"/>
      <c r="I79" s="110"/>
      <c r="J79" s="110"/>
      <c r="K79" s="110"/>
      <c r="L79" s="110"/>
      <c r="M79" s="111"/>
      <c r="N79" s="110"/>
      <c r="O79" s="111"/>
      <c r="P79" s="110"/>
      <c r="Q79" s="111"/>
      <c r="R79" s="5"/>
      <c r="S79" s="6"/>
      <c r="T79" s="5"/>
      <c r="U79" s="5"/>
      <c r="V79" s="110"/>
      <c r="W79" s="110"/>
    </row>
    <row r="80" spans="1:23" hidden="1" x14ac:dyDescent="0.25">
      <c r="A80" s="7" t="s">
        <v>133</v>
      </c>
      <c r="B80" s="112"/>
      <c r="C80" s="112"/>
      <c r="D80" s="112"/>
      <c r="E80" s="112"/>
      <c r="F80" s="112"/>
      <c r="G80" s="112"/>
      <c r="H80" s="112"/>
      <c r="I80" s="112"/>
      <c r="J80" s="112"/>
      <c r="K80" s="112"/>
      <c r="L80" s="112"/>
      <c r="M80" s="113"/>
      <c r="N80" s="112"/>
      <c r="O80" s="113"/>
      <c r="P80" s="112"/>
      <c r="Q80" s="113"/>
      <c r="R80" s="8"/>
      <c r="S80" s="9"/>
      <c r="T80" s="8"/>
      <c r="U80" s="8"/>
      <c r="V80" s="112"/>
      <c r="W80" s="112"/>
    </row>
    <row r="81" spans="1:23" hidden="1" x14ac:dyDescent="0.25">
      <c r="A81" s="10" t="s">
        <v>134</v>
      </c>
      <c r="B81" s="114">
        <f>SUM(B82:B85)</f>
        <v>0</v>
      </c>
      <c r="C81" s="114">
        <f t="shared" ref="C81:I81" si="47">SUM(C82:C85)</f>
        <v>0</v>
      </c>
      <c r="D81" s="114">
        <f t="shared" si="47"/>
        <v>0</v>
      </c>
      <c r="E81" s="114">
        <f t="shared" si="47"/>
        <v>0</v>
      </c>
      <c r="F81" s="114">
        <f t="shared" si="47"/>
        <v>0</v>
      </c>
      <c r="G81" s="114">
        <f t="shared" si="47"/>
        <v>0</v>
      </c>
      <c r="H81" s="114">
        <f t="shared" si="47"/>
        <v>0</v>
      </c>
      <c r="I81" s="114">
        <f t="shared" si="47"/>
        <v>0</v>
      </c>
      <c r="J81" s="114">
        <f>SUM(J82:J85)</f>
        <v>0</v>
      </c>
      <c r="K81" s="114">
        <f>SUM(K82:K85)</f>
        <v>0</v>
      </c>
      <c r="L81" s="114">
        <f>SUM(L82:L85)</f>
        <v>0</v>
      </c>
      <c r="M81" s="115">
        <f>SUM(M82:M85)</f>
        <v>0</v>
      </c>
      <c r="N81" s="114"/>
      <c r="O81" s="115"/>
      <c r="P81" s="114"/>
      <c r="Q81" s="115"/>
      <c r="R81" s="11"/>
      <c r="S81" s="12"/>
      <c r="T81" s="11"/>
      <c r="U81" s="11"/>
      <c r="V81" s="114">
        <f>SUM(V82:V85)</f>
        <v>0</v>
      </c>
      <c r="W81" s="114">
        <f>SUM(W82:W85)</f>
        <v>0</v>
      </c>
    </row>
    <row r="82" spans="1:23" hidden="1" x14ac:dyDescent="0.25">
      <c r="A82" s="13" t="s">
        <v>135</v>
      </c>
      <c r="B82" s="116"/>
      <c r="C82" s="116"/>
      <c r="D82" s="116"/>
      <c r="E82" s="116">
        <f>SUM(B82:D82)</f>
        <v>0</v>
      </c>
      <c r="F82" s="116"/>
      <c r="G82" s="116"/>
      <c r="H82" s="116"/>
      <c r="I82" s="117"/>
      <c r="J82" s="116"/>
      <c r="K82" s="117"/>
      <c r="L82" s="116"/>
      <c r="M82" s="118"/>
      <c r="N82" s="116"/>
      <c r="O82" s="118"/>
      <c r="P82" s="116"/>
      <c r="Q82" s="118"/>
      <c r="R82" s="14"/>
      <c r="S82" s="15"/>
      <c r="T82" s="14"/>
      <c r="U82" s="14"/>
      <c r="V82" s="116"/>
      <c r="W82" s="116"/>
    </row>
    <row r="83" spans="1:23" hidden="1" x14ac:dyDescent="0.25">
      <c r="A83" s="13" t="s">
        <v>136</v>
      </c>
      <c r="B83" s="116"/>
      <c r="C83" s="116"/>
      <c r="D83" s="116"/>
      <c r="E83" s="116">
        <f>SUM(B83:D83)</f>
        <v>0</v>
      </c>
      <c r="F83" s="116"/>
      <c r="G83" s="116"/>
      <c r="H83" s="116"/>
      <c r="I83" s="117"/>
      <c r="J83" s="116"/>
      <c r="K83" s="117"/>
      <c r="L83" s="116"/>
      <c r="M83" s="118"/>
      <c r="N83" s="116"/>
      <c r="O83" s="118"/>
      <c r="P83" s="116"/>
      <c r="Q83" s="118"/>
      <c r="R83" s="14"/>
      <c r="S83" s="15"/>
      <c r="T83" s="14"/>
      <c r="U83" s="14"/>
      <c r="V83" s="116"/>
      <c r="W83" s="116"/>
    </row>
    <row r="84" spans="1:23" hidden="1" x14ac:dyDescent="0.25">
      <c r="A84" s="13" t="s">
        <v>137</v>
      </c>
      <c r="B84" s="116"/>
      <c r="C84" s="116"/>
      <c r="D84" s="116"/>
      <c r="E84" s="116">
        <f>SUM(B84:D84)</f>
        <v>0</v>
      </c>
      <c r="F84" s="116"/>
      <c r="G84" s="116"/>
      <c r="H84" s="116"/>
      <c r="I84" s="117"/>
      <c r="J84" s="116"/>
      <c r="K84" s="117"/>
      <c r="L84" s="116"/>
      <c r="M84" s="118"/>
      <c r="N84" s="116"/>
      <c r="O84" s="118"/>
      <c r="P84" s="116"/>
      <c r="Q84" s="118"/>
      <c r="R84" s="14"/>
      <c r="S84" s="15"/>
      <c r="T84" s="14"/>
      <c r="U84" s="14"/>
      <c r="V84" s="116"/>
      <c r="W84" s="116"/>
    </row>
    <row r="85" spans="1:23" hidden="1" x14ac:dyDescent="0.25">
      <c r="A85" s="13" t="s">
        <v>138</v>
      </c>
      <c r="B85" s="116"/>
      <c r="C85" s="116"/>
      <c r="D85" s="116"/>
      <c r="E85" s="116">
        <f>SUM(B85:D85)</f>
        <v>0</v>
      </c>
      <c r="F85" s="116"/>
      <c r="G85" s="116"/>
      <c r="H85" s="116"/>
      <c r="I85" s="117"/>
      <c r="J85" s="116"/>
      <c r="K85" s="117"/>
      <c r="L85" s="116"/>
      <c r="M85" s="118"/>
      <c r="N85" s="116"/>
      <c r="O85" s="118"/>
      <c r="P85" s="116"/>
      <c r="Q85" s="118"/>
      <c r="R85" s="14"/>
      <c r="S85" s="15"/>
      <c r="T85" s="14"/>
      <c r="U85" s="14"/>
      <c r="V85" s="116"/>
      <c r="W85" s="116"/>
    </row>
    <row r="86" spans="1:23" hidden="1" x14ac:dyDescent="0.25">
      <c r="A86" s="13" t="s">
        <v>92</v>
      </c>
      <c r="B86" s="116"/>
      <c r="C86" s="116"/>
      <c r="D86" s="116"/>
      <c r="E86" s="116">
        <f t="shared" ref="E86" si="48">$B86      +$C86      +$D86</f>
        <v>0</v>
      </c>
      <c r="F86" s="116" t="s">
        <v>36</v>
      </c>
      <c r="G86" s="116" t="s">
        <v>36</v>
      </c>
      <c r="H86" s="116"/>
      <c r="I86" s="116"/>
      <c r="J86" s="116"/>
      <c r="K86" s="116"/>
      <c r="L86" s="116"/>
      <c r="M86" s="118"/>
      <c r="N86" s="116"/>
      <c r="O86" s="118"/>
      <c r="P86" s="116">
        <f t="shared" ref="P86" si="49">$H86      +$J86      +$L86      +$N86</f>
        <v>0</v>
      </c>
      <c r="Q86" s="118">
        <f t="shared" ref="Q86" si="50">$I86      +$K86      +$M86      +$O86</f>
        <v>0</v>
      </c>
      <c r="R86" s="14">
        <f t="shared" ref="R86" si="51">IF(($H86      =0),0,((($J86      -$H86      )/$H86      )*100))</f>
        <v>0</v>
      </c>
      <c r="S86" s="15">
        <f t="shared" ref="S86" si="52">IF(($I86      =0),0,((($K86      -$I86      )/$I86      )*100))</f>
        <v>0</v>
      </c>
      <c r="T86" s="14">
        <f t="shared" ref="T86" si="53">IF(($E86      =0),0,(($P86      /$E86      )*100))</f>
        <v>0</v>
      </c>
      <c r="U86" s="14">
        <f t="shared" ref="U86" si="54">IF(($E86      =0),0,(($Q86      /$E86      )*100))</f>
        <v>0</v>
      </c>
      <c r="V86" s="116"/>
      <c r="W86" s="116"/>
    </row>
    <row r="87" spans="1:23" x14ac:dyDescent="0.25">
      <c r="A87" s="84" t="s">
        <v>103</v>
      </c>
      <c r="B87" s="119">
        <f t="shared" ref="B87:S87" si="55">+B88+B89+B90+B91+B92+B93+B94+B95+B96</f>
        <v>0</v>
      </c>
      <c r="C87" s="119">
        <f t="shared" si="55"/>
        <v>0</v>
      </c>
      <c r="D87" s="119">
        <f t="shared" si="55"/>
        <v>0</v>
      </c>
      <c r="E87" s="119">
        <f t="shared" si="55"/>
        <v>0</v>
      </c>
      <c r="F87" s="119">
        <f t="shared" si="55"/>
        <v>0</v>
      </c>
      <c r="G87" s="119">
        <f t="shared" si="55"/>
        <v>0</v>
      </c>
      <c r="H87" s="119">
        <f t="shared" si="55"/>
        <v>0</v>
      </c>
      <c r="I87" s="119">
        <f t="shared" si="55"/>
        <v>0</v>
      </c>
      <c r="J87" s="119">
        <f t="shared" si="55"/>
        <v>0</v>
      </c>
      <c r="K87" s="119">
        <f t="shared" si="55"/>
        <v>0</v>
      </c>
      <c r="L87" s="119">
        <f t="shared" si="55"/>
        <v>0</v>
      </c>
      <c r="M87" s="119">
        <f t="shared" si="55"/>
        <v>0</v>
      </c>
      <c r="N87" s="119">
        <f t="shared" si="55"/>
        <v>0</v>
      </c>
      <c r="O87" s="119">
        <f t="shared" si="55"/>
        <v>0</v>
      </c>
      <c r="P87" s="119">
        <f t="shared" si="55"/>
        <v>0</v>
      </c>
      <c r="Q87" s="120">
        <f t="shared" si="55"/>
        <v>0</v>
      </c>
      <c r="R87" s="85">
        <f t="shared" si="55"/>
        <v>0</v>
      </c>
      <c r="S87" s="85">
        <f t="shared" si="55"/>
        <v>0</v>
      </c>
      <c r="T87" s="86">
        <f>IF(SUM($E88:$E96) =0,0,(P87   /SUM($E88:$E96) )*100)</f>
        <v>0</v>
      </c>
      <c r="U87" s="87">
        <f>IF(SUM($E88:$E96) =0,0,(Q87   /SUM($E88:$E96) )*100)</f>
        <v>0</v>
      </c>
      <c r="V87" s="119">
        <f>+V88+V89+V90+V91+V92+V93+V94+V95+V96</f>
        <v>0</v>
      </c>
      <c r="W87" s="119">
        <f>+W88+W89+W90+W91+W92+W93+W94+W95+W96</f>
        <v>0</v>
      </c>
    </row>
    <row r="88" spans="1:23" ht="13" x14ac:dyDescent="0.3">
      <c r="A88" s="88" t="s">
        <v>104</v>
      </c>
      <c r="B88" s="121"/>
      <c r="C88" s="121"/>
      <c r="D88" s="121"/>
      <c r="E88" s="121">
        <f t="shared" ref="E88:E96" si="56">$B88      +$C88      +$D88</f>
        <v>0</v>
      </c>
      <c r="F88" s="121">
        <v>0</v>
      </c>
      <c r="G88" s="121">
        <v>0</v>
      </c>
      <c r="H88" s="121"/>
      <c r="I88" s="121"/>
      <c r="J88" s="121"/>
      <c r="K88" s="121"/>
      <c r="L88" s="121"/>
      <c r="M88" s="121"/>
      <c r="N88" s="121"/>
      <c r="O88" s="121"/>
      <c r="P88" s="121">
        <f t="shared" ref="P88:P96" si="57">$H88      +$J88      +$L88      +$N88</f>
        <v>0</v>
      </c>
      <c r="Q88" s="121">
        <f t="shared" ref="Q88:Q96" si="58">$I88      +$K88      +$M88      +$O88</f>
        <v>0</v>
      </c>
      <c r="R88" s="89">
        <f t="shared" ref="R88:R96" si="59">IF(($H88      =0),0,((($J88      -$H88      )/$H88      )*100))</f>
        <v>0</v>
      </c>
      <c r="S88" s="89">
        <f t="shared" ref="S88:S96" si="60">IF(($I88      =0),0,((($K88      -$I88      )/$I88      )*100))</f>
        <v>0</v>
      </c>
      <c r="T88" s="89">
        <f t="shared" ref="T88:T96" si="61">IF(($E88      =0),0,(($P88      /$E88      )*100))</f>
        <v>0</v>
      </c>
      <c r="U88" s="90">
        <f t="shared" ref="U88:U96" si="62">IF(($E88      =0),0,(($Q88      /$E88      )*100))</f>
        <v>0</v>
      </c>
      <c r="V88" s="121"/>
      <c r="W88" s="121"/>
    </row>
    <row r="89" spans="1:23" ht="13" x14ac:dyDescent="0.3">
      <c r="A89" s="91" t="s">
        <v>105</v>
      </c>
      <c r="B89" s="93"/>
      <c r="C89" s="93"/>
      <c r="D89" s="93"/>
      <c r="E89" s="93">
        <f t="shared" si="56"/>
        <v>0</v>
      </c>
      <c r="F89" s="93">
        <v>0</v>
      </c>
      <c r="G89" s="93">
        <v>0</v>
      </c>
      <c r="H89" s="93"/>
      <c r="I89" s="93"/>
      <c r="J89" s="93"/>
      <c r="K89" s="93"/>
      <c r="L89" s="93"/>
      <c r="M89" s="93"/>
      <c r="N89" s="93"/>
      <c r="O89" s="93"/>
      <c r="P89" s="93">
        <f t="shared" si="57"/>
        <v>0</v>
      </c>
      <c r="Q89" s="93">
        <f t="shared" si="58"/>
        <v>0</v>
      </c>
      <c r="R89" s="89">
        <f t="shared" si="59"/>
        <v>0</v>
      </c>
      <c r="S89" s="89">
        <f t="shared" si="60"/>
        <v>0</v>
      </c>
      <c r="T89" s="89">
        <f t="shared" si="61"/>
        <v>0</v>
      </c>
      <c r="U89" s="90">
        <f t="shared" si="62"/>
        <v>0</v>
      </c>
      <c r="V89" s="93"/>
      <c r="W89" s="93"/>
    </row>
    <row r="90" spans="1:23" ht="13" x14ac:dyDescent="0.3">
      <c r="A90" s="91" t="s">
        <v>106</v>
      </c>
      <c r="B90" s="93"/>
      <c r="C90" s="93"/>
      <c r="D90" s="93"/>
      <c r="E90" s="93">
        <f t="shared" si="56"/>
        <v>0</v>
      </c>
      <c r="F90" s="93">
        <v>0</v>
      </c>
      <c r="G90" s="93">
        <v>0</v>
      </c>
      <c r="H90" s="93"/>
      <c r="I90" s="93"/>
      <c r="J90" s="93"/>
      <c r="K90" s="93"/>
      <c r="L90" s="93"/>
      <c r="M90" s="93"/>
      <c r="N90" s="93"/>
      <c r="O90" s="93"/>
      <c r="P90" s="93">
        <f t="shared" si="57"/>
        <v>0</v>
      </c>
      <c r="Q90" s="93">
        <f t="shared" si="58"/>
        <v>0</v>
      </c>
      <c r="R90" s="89">
        <f t="shared" si="59"/>
        <v>0</v>
      </c>
      <c r="S90" s="89">
        <f t="shared" si="60"/>
        <v>0</v>
      </c>
      <c r="T90" s="89">
        <f t="shared" si="61"/>
        <v>0</v>
      </c>
      <c r="U90" s="90">
        <f t="shared" si="62"/>
        <v>0</v>
      </c>
      <c r="V90" s="93"/>
      <c r="W90" s="93"/>
    </row>
    <row r="91" spans="1:23" ht="13" x14ac:dyDescent="0.3">
      <c r="A91" s="91" t="s">
        <v>107</v>
      </c>
      <c r="B91" s="93"/>
      <c r="C91" s="93"/>
      <c r="D91" s="93"/>
      <c r="E91" s="93">
        <f t="shared" si="56"/>
        <v>0</v>
      </c>
      <c r="F91" s="93">
        <v>0</v>
      </c>
      <c r="G91" s="93">
        <v>0</v>
      </c>
      <c r="H91" s="93"/>
      <c r="I91" s="93"/>
      <c r="J91" s="93"/>
      <c r="K91" s="93"/>
      <c r="L91" s="93"/>
      <c r="M91" s="93"/>
      <c r="N91" s="93"/>
      <c r="O91" s="93"/>
      <c r="P91" s="93">
        <f t="shared" si="57"/>
        <v>0</v>
      </c>
      <c r="Q91" s="93">
        <f t="shared" si="58"/>
        <v>0</v>
      </c>
      <c r="R91" s="89">
        <f t="shared" si="59"/>
        <v>0</v>
      </c>
      <c r="S91" s="89">
        <f t="shared" si="60"/>
        <v>0</v>
      </c>
      <c r="T91" s="89">
        <f t="shared" si="61"/>
        <v>0</v>
      </c>
      <c r="U91" s="90">
        <f t="shared" si="62"/>
        <v>0</v>
      </c>
      <c r="V91" s="93"/>
      <c r="W91" s="93"/>
    </row>
    <row r="92" spans="1:23" ht="13" x14ac:dyDescent="0.3">
      <c r="A92" s="91" t="s">
        <v>108</v>
      </c>
      <c r="B92" s="93"/>
      <c r="C92" s="93"/>
      <c r="D92" s="93"/>
      <c r="E92" s="93">
        <f t="shared" si="56"/>
        <v>0</v>
      </c>
      <c r="F92" s="93">
        <v>0</v>
      </c>
      <c r="G92" s="93">
        <v>0</v>
      </c>
      <c r="H92" s="93"/>
      <c r="I92" s="93"/>
      <c r="J92" s="93"/>
      <c r="K92" s="93"/>
      <c r="L92" s="93"/>
      <c r="M92" s="93"/>
      <c r="N92" s="93"/>
      <c r="O92" s="93"/>
      <c r="P92" s="93">
        <f t="shared" si="57"/>
        <v>0</v>
      </c>
      <c r="Q92" s="93">
        <f t="shared" si="58"/>
        <v>0</v>
      </c>
      <c r="R92" s="89">
        <f t="shared" si="59"/>
        <v>0</v>
      </c>
      <c r="S92" s="89">
        <f t="shared" si="60"/>
        <v>0</v>
      </c>
      <c r="T92" s="89">
        <f t="shared" si="61"/>
        <v>0</v>
      </c>
      <c r="U92" s="90">
        <f t="shared" si="62"/>
        <v>0</v>
      </c>
      <c r="V92" s="93"/>
      <c r="W92" s="93"/>
    </row>
    <row r="93" spans="1:23" ht="13" x14ac:dyDescent="0.3">
      <c r="A93" s="91" t="s">
        <v>109</v>
      </c>
      <c r="B93" s="93"/>
      <c r="C93" s="93"/>
      <c r="D93" s="93"/>
      <c r="E93" s="93">
        <f t="shared" si="56"/>
        <v>0</v>
      </c>
      <c r="F93" s="93">
        <v>0</v>
      </c>
      <c r="G93" s="93">
        <v>0</v>
      </c>
      <c r="H93" s="93"/>
      <c r="I93" s="93"/>
      <c r="J93" s="93"/>
      <c r="K93" s="93"/>
      <c r="L93" s="93"/>
      <c r="M93" s="93"/>
      <c r="N93" s="93"/>
      <c r="O93" s="93"/>
      <c r="P93" s="93">
        <f t="shared" si="57"/>
        <v>0</v>
      </c>
      <c r="Q93" s="93">
        <f t="shared" si="58"/>
        <v>0</v>
      </c>
      <c r="R93" s="89">
        <f t="shared" si="59"/>
        <v>0</v>
      </c>
      <c r="S93" s="89">
        <f t="shared" si="60"/>
        <v>0</v>
      </c>
      <c r="T93" s="89">
        <f t="shared" si="61"/>
        <v>0</v>
      </c>
      <c r="U93" s="90">
        <f t="shared" si="62"/>
        <v>0</v>
      </c>
      <c r="V93" s="93"/>
      <c r="W93" s="93"/>
    </row>
    <row r="94" spans="1:23" ht="13" x14ac:dyDescent="0.3">
      <c r="A94" s="91" t="s">
        <v>110</v>
      </c>
      <c r="B94" s="93"/>
      <c r="C94" s="93"/>
      <c r="D94" s="93"/>
      <c r="E94" s="93">
        <f t="shared" si="56"/>
        <v>0</v>
      </c>
      <c r="F94" s="93">
        <v>0</v>
      </c>
      <c r="G94" s="93">
        <v>0</v>
      </c>
      <c r="H94" s="93"/>
      <c r="I94" s="93"/>
      <c r="J94" s="93"/>
      <c r="K94" s="93"/>
      <c r="L94" s="93"/>
      <c r="M94" s="93"/>
      <c r="N94" s="93"/>
      <c r="O94" s="93"/>
      <c r="P94" s="93">
        <f t="shared" si="57"/>
        <v>0</v>
      </c>
      <c r="Q94" s="93">
        <f t="shared" si="58"/>
        <v>0</v>
      </c>
      <c r="R94" s="89">
        <f t="shared" si="59"/>
        <v>0</v>
      </c>
      <c r="S94" s="89">
        <f t="shared" si="60"/>
        <v>0</v>
      </c>
      <c r="T94" s="89">
        <f t="shared" si="61"/>
        <v>0</v>
      </c>
      <c r="U94" s="90">
        <f t="shared" si="62"/>
        <v>0</v>
      </c>
      <c r="V94" s="93"/>
      <c r="W94" s="93"/>
    </row>
    <row r="95" spans="1:23" ht="13" x14ac:dyDescent="0.3">
      <c r="A95" s="91" t="s">
        <v>111</v>
      </c>
      <c r="B95" s="93"/>
      <c r="C95" s="93"/>
      <c r="D95" s="93"/>
      <c r="E95" s="93">
        <f t="shared" si="56"/>
        <v>0</v>
      </c>
      <c r="F95" s="93">
        <v>0</v>
      </c>
      <c r="G95" s="93">
        <v>0</v>
      </c>
      <c r="H95" s="93"/>
      <c r="I95" s="93"/>
      <c r="J95" s="93"/>
      <c r="K95" s="93"/>
      <c r="L95" s="93"/>
      <c r="M95" s="93"/>
      <c r="N95" s="93"/>
      <c r="O95" s="93"/>
      <c r="P95" s="93">
        <f t="shared" si="57"/>
        <v>0</v>
      </c>
      <c r="Q95" s="93">
        <f t="shared" si="58"/>
        <v>0</v>
      </c>
      <c r="R95" s="89">
        <f t="shared" si="59"/>
        <v>0</v>
      </c>
      <c r="S95" s="89">
        <f t="shared" si="60"/>
        <v>0</v>
      </c>
      <c r="T95" s="89">
        <f t="shared" si="61"/>
        <v>0</v>
      </c>
      <c r="U95" s="90">
        <f t="shared" si="62"/>
        <v>0</v>
      </c>
      <c r="V95" s="93"/>
      <c r="W95" s="93"/>
    </row>
    <row r="96" spans="1:23" ht="13" x14ac:dyDescent="0.3">
      <c r="A96" s="91" t="s">
        <v>112</v>
      </c>
      <c r="B96" s="122"/>
      <c r="C96" s="122"/>
      <c r="D96" s="122"/>
      <c r="E96" s="122">
        <f t="shared" si="56"/>
        <v>0</v>
      </c>
      <c r="F96" s="122">
        <v>0</v>
      </c>
      <c r="G96" s="122">
        <v>0</v>
      </c>
      <c r="H96" s="122"/>
      <c r="I96" s="122"/>
      <c r="J96" s="122"/>
      <c r="K96" s="122"/>
      <c r="L96" s="122"/>
      <c r="M96" s="122"/>
      <c r="N96" s="122"/>
      <c r="O96" s="122"/>
      <c r="P96" s="122">
        <f t="shared" si="57"/>
        <v>0</v>
      </c>
      <c r="Q96" s="122">
        <f t="shared" si="58"/>
        <v>0</v>
      </c>
      <c r="R96" s="89">
        <f t="shared" si="59"/>
        <v>0</v>
      </c>
      <c r="S96" s="89">
        <f t="shared" si="60"/>
        <v>0</v>
      </c>
      <c r="T96" s="89">
        <f t="shared" si="61"/>
        <v>0</v>
      </c>
      <c r="U96" s="90">
        <f t="shared" si="62"/>
        <v>0</v>
      </c>
      <c r="V96" s="122"/>
      <c r="W96" s="122"/>
    </row>
    <row r="97" spans="1:23" s="92" customFormat="1" ht="21" hidden="1" x14ac:dyDescent="0.25">
      <c r="A97" s="16" t="s">
        <v>139</v>
      </c>
      <c r="B97" s="123">
        <f t="shared" ref="B97:I97" si="63">SUM(B98:B112)</f>
        <v>0</v>
      </c>
      <c r="C97" s="123">
        <f t="shared" si="63"/>
        <v>0</v>
      </c>
      <c r="D97" s="123">
        <f t="shared" si="63"/>
        <v>0</v>
      </c>
      <c r="E97" s="123">
        <f t="shared" si="63"/>
        <v>0</v>
      </c>
      <c r="F97" s="123">
        <f t="shared" si="63"/>
        <v>0</v>
      </c>
      <c r="G97" s="123">
        <f t="shared" si="63"/>
        <v>0</v>
      </c>
      <c r="H97" s="123">
        <f t="shared" si="63"/>
        <v>0</v>
      </c>
      <c r="I97" s="123">
        <f t="shared" si="63"/>
        <v>0</v>
      </c>
      <c r="J97" s="123">
        <f>SUM(J98:J112)</f>
        <v>0</v>
      </c>
      <c r="K97" s="123">
        <f>SUM(K98:K112)</f>
        <v>0</v>
      </c>
      <c r="L97" s="123">
        <f>SUM(L98:L112)</f>
        <v>0</v>
      </c>
      <c r="M97" s="124">
        <f>SUM(M98:M112)</f>
        <v>0</v>
      </c>
      <c r="N97" s="123"/>
      <c r="O97" s="124"/>
      <c r="P97" s="123"/>
      <c r="Q97" s="124"/>
      <c r="R97" s="17" t="str">
        <f t="shared" ref="R97:S112" si="64">IF(L97=0," ",(N97-L97)/L97)</f>
        <v xml:space="preserve"> </v>
      </c>
      <c r="S97" s="17" t="str">
        <f t="shared" si="64"/>
        <v xml:space="preserve"> </v>
      </c>
      <c r="T97" s="17" t="str">
        <f t="shared" ref="T97:T115" si="65">IF(E97=0," ",(P97/E97))</f>
        <v xml:space="preserve"> </v>
      </c>
      <c r="U97" s="18" t="str">
        <f t="shared" ref="U97:U115" si="66">IF(E97=0," ",(Q97/E97))</f>
        <v xml:space="preserve"> </v>
      </c>
      <c r="V97" s="123">
        <f>SUM(V98:V112)</f>
        <v>0</v>
      </c>
      <c r="W97" s="123">
        <f>SUM(W98:W112)</f>
        <v>0</v>
      </c>
    </row>
    <row r="98" spans="1:23" hidden="1" x14ac:dyDescent="0.25">
      <c r="A98" s="19"/>
      <c r="B98" s="125"/>
      <c r="C98" s="125"/>
      <c r="D98" s="125"/>
      <c r="E98" s="126">
        <f>SUM(B98:D98)</f>
        <v>0</v>
      </c>
      <c r="F98" s="125"/>
      <c r="G98" s="125"/>
      <c r="H98" s="125"/>
      <c r="I98" s="125"/>
      <c r="J98" s="125"/>
      <c r="K98" s="125"/>
      <c r="L98" s="125"/>
      <c r="M98" s="127"/>
      <c r="N98" s="125"/>
      <c r="O98" s="127"/>
      <c r="P98" s="125"/>
      <c r="Q98" s="127"/>
      <c r="R98" s="20" t="str">
        <f t="shared" si="64"/>
        <v xml:space="preserve"> </v>
      </c>
      <c r="S98" s="20" t="str">
        <f t="shared" si="64"/>
        <v xml:space="preserve"> </v>
      </c>
      <c r="T98" s="20" t="str">
        <f t="shared" si="65"/>
        <v xml:space="preserve"> </v>
      </c>
      <c r="U98" s="21" t="str">
        <f t="shared" si="66"/>
        <v xml:space="preserve"> </v>
      </c>
      <c r="V98" s="125"/>
      <c r="W98" s="125"/>
    </row>
    <row r="99" spans="1:23" hidden="1" x14ac:dyDescent="0.25">
      <c r="A99" s="19"/>
      <c r="B99" s="125"/>
      <c r="C99" s="125"/>
      <c r="D99" s="125"/>
      <c r="E99" s="126">
        <f t="shared" ref="E99:E112" si="67">SUM(B99:D99)</f>
        <v>0</v>
      </c>
      <c r="F99" s="125"/>
      <c r="G99" s="125"/>
      <c r="H99" s="125"/>
      <c r="I99" s="125"/>
      <c r="J99" s="125"/>
      <c r="K99" s="125"/>
      <c r="L99" s="125"/>
      <c r="M99" s="127"/>
      <c r="N99" s="125"/>
      <c r="O99" s="127"/>
      <c r="P99" s="125"/>
      <c r="Q99" s="127"/>
      <c r="R99" s="20" t="str">
        <f t="shared" si="64"/>
        <v xml:space="preserve"> </v>
      </c>
      <c r="S99" s="20" t="str">
        <f t="shared" si="64"/>
        <v xml:space="preserve"> </v>
      </c>
      <c r="T99" s="20" t="str">
        <f t="shared" si="65"/>
        <v xml:space="preserve"> </v>
      </c>
      <c r="U99" s="21" t="str">
        <f t="shared" si="66"/>
        <v xml:space="preserve"> </v>
      </c>
      <c r="V99" s="125"/>
      <c r="W99" s="125"/>
    </row>
    <row r="100" spans="1:23" hidden="1" x14ac:dyDescent="0.25">
      <c r="A100" s="19"/>
      <c r="B100" s="125"/>
      <c r="C100" s="125"/>
      <c r="D100" s="125"/>
      <c r="E100" s="126">
        <f t="shared" si="67"/>
        <v>0</v>
      </c>
      <c r="F100" s="125"/>
      <c r="G100" s="125"/>
      <c r="H100" s="125"/>
      <c r="I100" s="125"/>
      <c r="J100" s="125"/>
      <c r="K100" s="125"/>
      <c r="L100" s="125"/>
      <c r="M100" s="127"/>
      <c r="N100" s="125"/>
      <c r="O100" s="127"/>
      <c r="P100" s="125"/>
      <c r="Q100" s="127"/>
      <c r="R100" s="20" t="str">
        <f t="shared" si="64"/>
        <v xml:space="preserve"> </v>
      </c>
      <c r="S100" s="20" t="str">
        <f t="shared" si="64"/>
        <v xml:space="preserve"> </v>
      </c>
      <c r="T100" s="20" t="str">
        <f t="shared" si="65"/>
        <v xml:space="preserve"> </v>
      </c>
      <c r="U100" s="21" t="str">
        <f t="shared" si="66"/>
        <v xml:space="preserve"> </v>
      </c>
      <c r="V100" s="125"/>
      <c r="W100" s="125"/>
    </row>
    <row r="101" spans="1:23" hidden="1" x14ac:dyDescent="0.25">
      <c r="A101" s="19"/>
      <c r="B101" s="125"/>
      <c r="C101" s="125"/>
      <c r="D101" s="125"/>
      <c r="E101" s="126">
        <f t="shared" si="67"/>
        <v>0</v>
      </c>
      <c r="F101" s="125"/>
      <c r="G101" s="125"/>
      <c r="H101" s="125"/>
      <c r="I101" s="125"/>
      <c r="J101" s="125"/>
      <c r="K101" s="125"/>
      <c r="L101" s="125"/>
      <c r="M101" s="127"/>
      <c r="N101" s="125"/>
      <c r="O101" s="127"/>
      <c r="P101" s="125"/>
      <c r="Q101" s="127"/>
      <c r="R101" s="20" t="str">
        <f t="shared" si="64"/>
        <v xml:space="preserve"> </v>
      </c>
      <c r="S101" s="20" t="str">
        <f t="shared" si="64"/>
        <v xml:space="preserve"> </v>
      </c>
      <c r="T101" s="20" t="str">
        <f t="shared" si="65"/>
        <v xml:space="preserve"> </v>
      </c>
      <c r="U101" s="21" t="str">
        <f t="shared" si="66"/>
        <v xml:space="preserve"> </v>
      </c>
      <c r="V101" s="125"/>
      <c r="W101" s="125"/>
    </row>
    <row r="102" spans="1:23" hidden="1" x14ac:dyDescent="0.25">
      <c r="A102" s="19"/>
      <c r="B102" s="125"/>
      <c r="C102" s="125"/>
      <c r="D102" s="125"/>
      <c r="E102" s="126">
        <f t="shared" si="67"/>
        <v>0</v>
      </c>
      <c r="F102" s="125"/>
      <c r="G102" s="125"/>
      <c r="H102" s="125"/>
      <c r="I102" s="125"/>
      <c r="J102" s="125"/>
      <c r="K102" s="125"/>
      <c r="L102" s="125"/>
      <c r="M102" s="127"/>
      <c r="N102" s="125"/>
      <c r="O102" s="127"/>
      <c r="P102" s="125"/>
      <c r="Q102" s="127"/>
      <c r="R102" s="20" t="str">
        <f t="shared" si="64"/>
        <v xml:space="preserve"> </v>
      </c>
      <c r="S102" s="20" t="str">
        <f t="shared" si="64"/>
        <v xml:space="preserve"> </v>
      </c>
      <c r="T102" s="20" t="str">
        <f t="shared" si="65"/>
        <v xml:space="preserve"> </v>
      </c>
      <c r="U102" s="21" t="str">
        <f t="shared" si="66"/>
        <v xml:space="preserve"> </v>
      </c>
      <c r="V102" s="125"/>
      <c r="W102" s="125"/>
    </row>
    <row r="103" spans="1:23" hidden="1" x14ac:dyDescent="0.25">
      <c r="A103" s="19"/>
      <c r="B103" s="125"/>
      <c r="C103" s="125"/>
      <c r="D103" s="125"/>
      <c r="E103" s="126">
        <f t="shared" si="67"/>
        <v>0</v>
      </c>
      <c r="F103" s="125"/>
      <c r="G103" s="125"/>
      <c r="H103" s="125"/>
      <c r="I103" s="125"/>
      <c r="J103" s="125"/>
      <c r="K103" s="125"/>
      <c r="L103" s="125"/>
      <c r="M103" s="127"/>
      <c r="N103" s="125"/>
      <c r="O103" s="127"/>
      <c r="P103" s="125"/>
      <c r="Q103" s="127"/>
      <c r="R103" s="20" t="str">
        <f t="shared" si="64"/>
        <v xml:space="preserve"> </v>
      </c>
      <c r="S103" s="20" t="str">
        <f t="shared" si="64"/>
        <v xml:space="preserve"> </v>
      </c>
      <c r="T103" s="20" t="str">
        <f t="shared" si="65"/>
        <v xml:space="preserve"> </v>
      </c>
      <c r="U103" s="21" t="str">
        <f t="shared" si="66"/>
        <v xml:space="preserve"> </v>
      </c>
      <c r="V103" s="125"/>
      <c r="W103" s="125"/>
    </row>
    <row r="104" spans="1:23" hidden="1" x14ac:dyDescent="0.25">
      <c r="A104" s="19"/>
      <c r="B104" s="125"/>
      <c r="C104" s="125"/>
      <c r="D104" s="125"/>
      <c r="E104" s="126">
        <f t="shared" si="67"/>
        <v>0</v>
      </c>
      <c r="F104" s="125"/>
      <c r="G104" s="125"/>
      <c r="H104" s="125"/>
      <c r="I104" s="125"/>
      <c r="J104" s="125"/>
      <c r="K104" s="125"/>
      <c r="L104" s="125"/>
      <c r="M104" s="127"/>
      <c r="N104" s="125"/>
      <c r="O104" s="127"/>
      <c r="P104" s="125"/>
      <c r="Q104" s="127"/>
      <c r="R104" s="20" t="str">
        <f t="shared" si="64"/>
        <v xml:space="preserve"> </v>
      </c>
      <c r="S104" s="20" t="str">
        <f t="shared" si="64"/>
        <v xml:space="preserve"> </v>
      </c>
      <c r="T104" s="20" t="str">
        <f t="shared" si="65"/>
        <v xml:space="preserve"> </v>
      </c>
      <c r="U104" s="21" t="str">
        <f t="shared" si="66"/>
        <v xml:space="preserve"> </v>
      </c>
      <c r="V104" s="125"/>
      <c r="W104" s="125"/>
    </row>
    <row r="105" spans="1:23" hidden="1" x14ac:dyDescent="0.25">
      <c r="A105" s="19"/>
      <c r="B105" s="125"/>
      <c r="C105" s="125"/>
      <c r="D105" s="125"/>
      <c r="E105" s="126">
        <f t="shared" si="67"/>
        <v>0</v>
      </c>
      <c r="F105" s="125"/>
      <c r="G105" s="125"/>
      <c r="H105" s="125"/>
      <c r="I105" s="125"/>
      <c r="J105" s="125"/>
      <c r="K105" s="125"/>
      <c r="L105" s="125"/>
      <c r="M105" s="127"/>
      <c r="N105" s="125"/>
      <c r="O105" s="127"/>
      <c r="P105" s="125"/>
      <c r="Q105" s="127"/>
      <c r="R105" s="20" t="str">
        <f t="shared" si="64"/>
        <v xml:space="preserve"> </v>
      </c>
      <c r="S105" s="20" t="str">
        <f t="shared" si="64"/>
        <v xml:space="preserve"> </v>
      </c>
      <c r="T105" s="20" t="str">
        <f t="shared" si="65"/>
        <v xml:space="preserve"> </v>
      </c>
      <c r="U105" s="21" t="str">
        <f t="shared" si="66"/>
        <v xml:space="preserve"> </v>
      </c>
      <c r="V105" s="125"/>
      <c r="W105" s="125"/>
    </row>
    <row r="106" spans="1:23" hidden="1" x14ac:dyDescent="0.25">
      <c r="A106" s="19"/>
      <c r="B106" s="125"/>
      <c r="C106" s="125"/>
      <c r="D106" s="125"/>
      <c r="E106" s="126">
        <f t="shared" si="67"/>
        <v>0</v>
      </c>
      <c r="F106" s="125"/>
      <c r="G106" s="125"/>
      <c r="H106" s="125"/>
      <c r="I106" s="125"/>
      <c r="J106" s="125"/>
      <c r="K106" s="125"/>
      <c r="L106" s="125"/>
      <c r="M106" s="127"/>
      <c r="N106" s="125"/>
      <c r="O106" s="127"/>
      <c r="P106" s="125"/>
      <c r="Q106" s="127"/>
      <c r="R106" s="20" t="str">
        <f t="shared" si="64"/>
        <v xml:space="preserve"> </v>
      </c>
      <c r="S106" s="20" t="str">
        <f t="shared" si="64"/>
        <v xml:space="preserve"> </v>
      </c>
      <c r="T106" s="20" t="str">
        <f t="shared" si="65"/>
        <v xml:space="preserve"> </v>
      </c>
      <c r="U106" s="21" t="str">
        <f t="shared" si="66"/>
        <v xml:space="preserve"> </v>
      </c>
      <c r="V106" s="125"/>
      <c r="W106" s="125"/>
    </row>
    <row r="107" spans="1:23" hidden="1" x14ac:dyDescent="0.25">
      <c r="A107" s="19"/>
      <c r="B107" s="125"/>
      <c r="C107" s="125"/>
      <c r="D107" s="125"/>
      <c r="E107" s="126">
        <f t="shared" si="67"/>
        <v>0</v>
      </c>
      <c r="F107" s="125"/>
      <c r="G107" s="125"/>
      <c r="H107" s="125"/>
      <c r="I107" s="125"/>
      <c r="J107" s="125"/>
      <c r="K107" s="125"/>
      <c r="L107" s="125"/>
      <c r="M107" s="127"/>
      <c r="N107" s="125"/>
      <c r="O107" s="127"/>
      <c r="P107" s="125"/>
      <c r="Q107" s="127"/>
      <c r="R107" s="20" t="str">
        <f t="shared" si="64"/>
        <v xml:space="preserve"> </v>
      </c>
      <c r="S107" s="20" t="str">
        <f t="shared" si="64"/>
        <v xml:space="preserve"> </v>
      </c>
      <c r="T107" s="20" t="str">
        <f t="shared" si="65"/>
        <v xml:space="preserve"> </v>
      </c>
      <c r="U107" s="21" t="str">
        <f t="shared" si="66"/>
        <v xml:space="preserve"> </v>
      </c>
      <c r="V107" s="125"/>
      <c r="W107" s="125"/>
    </row>
    <row r="108" spans="1:23" hidden="1" x14ac:dyDescent="0.25">
      <c r="A108" s="19"/>
      <c r="B108" s="125"/>
      <c r="C108" s="125"/>
      <c r="D108" s="125"/>
      <c r="E108" s="126">
        <f t="shared" si="67"/>
        <v>0</v>
      </c>
      <c r="F108" s="125"/>
      <c r="G108" s="125"/>
      <c r="H108" s="125"/>
      <c r="I108" s="125"/>
      <c r="J108" s="125"/>
      <c r="K108" s="125"/>
      <c r="L108" s="125"/>
      <c r="M108" s="127"/>
      <c r="N108" s="125"/>
      <c r="O108" s="127"/>
      <c r="P108" s="125"/>
      <c r="Q108" s="127"/>
      <c r="R108" s="20" t="str">
        <f t="shared" si="64"/>
        <v xml:space="preserve"> </v>
      </c>
      <c r="S108" s="20" t="str">
        <f t="shared" si="64"/>
        <v xml:space="preserve"> </v>
      </c>
      <c r="T108" s="20" t="str">
        <f t="shared" si="65"/>
        <v xml:space="preserve"> </v>
      </c>
      <c r="U108" s="21" t="str">
        <f t="shared" si="66"/>
        <v xml:space="preserve"> </v>
      </c>
      <c r="V108" s="125"/>
      <c r="W108" s="125"/>
    </row>
    <row r="109" spans="1:23" hidden="1" x14ac:dyDescent="0.25">
      <c r="A109" s="19"/>
      <c r="B109" s="125"/>
      <c r="C109" s="125"/>
      <c r="D109" s="125"/>
      <c r="E109" s="126">
        <f t="shared" si="67"/>
        <v>0</v>
      </c>
      <c r="F109" s="125"/>
      <c r="G109" s="125"/>
      <c r="H109" s="125"/>
      <c r="I109" s="125"/>
      <c r="J109" s="125"/>
      <c r="K109" s="125"/>
      <c r="L109" s="125"/>
      <c r="M109" s="127"/>
      <c r="N109" s="125"/>
      <c r="O109" s="127"/>
      <c r="P109" s="125"/>
      <c r="Q109" s="127"/>
      <c r="R109" s="20" t="str">
        <f t="shared" si="64"/>
        <v xml:space="preserve"> </v>
      </c>
      <c r="S109" s="20" t="str">
        <f t="shared" si="64"/>
        <v xml:space="preserve"> </v>
      </c>
      <c r="T109" s="20" t="str">
        <f t="shared" si="65"/>
        <v xml:space="preserve"> </v>
      </c>
      <c r="U109" s="21" t="str">
        <f t="shared" si="66"/>
        <v xml:space="preserve"> </v>
      </c>
      <c r="V109" s="125"/>
      <c r="W109" s="125"/>
    </row>
    <row r="110" spans="1:23" hidden="1" x14ac:dyDescent="0.25">
      <c r="A110" s="19"/>
      <c r="B110" s="125"/>
      <c r="C110" s="125"/>
      <c r="D110" s="125"/>
      <c r="E110" s="126">
        <f t="shared" si="67"/>
        <v>0</v>
      </c>
      <c r="F110" s="125"/>
      <c r="G110" s="125"/>
      <c r="H110" s="127"/>
      <c r="I110" s="125"/>
      <c r="J110" s="127"/>
      <c r="K110" s="125"/>
      <c r="L110" s="127"/>
      <c r="M110" s="127"/>
      <c r="N110" s="127"/>
      <c r="O110" s="127"/>
      <c r="P110" s="127"/>
      <c r="Q110" s="127"/>
      <c r="R110" s="20" t="str">
        <f t="shared" si="64"/>
        <v xml:space="preserve"> </v>
      </c>
      <c r="S110" s="20" t="str">
        <f t="shared" si="64"/>
        <v xml:space="preserve"> </v>
      </c>
      <c r="T110" s="20" t="str">
        <f t="shared" si="65"/>
        <v xml:space="preserve"> </v>
      </c>
      <c r="U110" s="21" t="str">
        <f t="shared" si="66"/>
        <v xml:space="preserve"> </v>
      </c>
      <c r="V110" s="125"/>
      <c r="W110" s="125"/>
    </row>
    <row r="111" spans="1:23" hidden="1" x14ac:dyDescent="0.25">
      <c r="A111" s="19"/>
      <c r="B111" s="125"/>
      <c r="C111" s="125"/>
      <c r="D111" s="125"/>
      <c r="E111" s="126">
        <f t="shared" si="67"/>
        <v>0</v>
      </c>
      <c r="F111" s="125"/>
      <c r="G111" s="125"/>
      <c r="H111" s="127"/>
      <c r="I111" s="125"/>
      <c r="J111" s="127"/>
      <c r="K111" s="125"/>
      <c r="L111" s="127"/>
      <c r="M111" s="127"/>
      <c r="N111" s="127"/>
      <c r="O111" s="127"/>
      <c r="P111" s="127"/>
      <c r="Q111" s="127"/>
      <c r="R111" s="20" t="str">
        <f t="shared" si="64"/>
        <v xml:space="preserve"> </v>
      </c>
      <c r="S111" s="20" t="str">
        <f t="shared" si="64"/>
        <v xml:space="preserve"> </v>
      </c>
      <c r="T111" s="20" t="str">
        <f t="shared" si="65"/>
        <v xml:space="preserve"> </v>
      </c>
      <c r="U111" s="21" t="str">
        <f t="shared" si="66"/>
        <v xml:space="preserve"> </v>
      </c>
      <c r="V111" s="125"/>
      <c r="W111" s="125"/>
    </row>
    <row r="112" spans="1:23" hidden="1" x14ac:dyDescent="0.25">
      <c r="A112" s="19"/>
      <c r="B112" s="125"/>
      <c r="C112" s="125"/>
      <c r="D112" s="125"/>
      <c r="E112" s="126">
        <f t="shared" si="67"/>
        <v>0</v>
      </c>
      <c r="F112" s="125"/>
      <c r="G112" s="125"/>
      <c r="H112" s="127"/>
      <c r="I112" s="125"/>
      <c r="J112" s="127"/>
      <c r="K112" s="125"/>
      <c r="L112" s="127"/>
      <c r="M112" s="127"/>
      <c r="N112" s="127"/>
      <c r="O112" s="127"/>
      <c r="P112" s="127"/>
      <c r="Q112" s="127"/>
      <c r="R112" s="20" t="str">
        <f t="shared" si="64"/>
        <v xml:space="preserve"> </v>
      </c>
      <c r="S112" s="20" t="str">
        <f t="shared" si="64"/>
        <v xml:space="preserve"> </v>
      </c>
      <c r="T112" s="20" t="str">
        <f t="shared" si="65"/>
        <v xml:space="preserve"> </v>
      </c>
      <c r="U112" s="21" t="str">
        <f t="shared" si="66"/>
        <v xml:space="preserve"> </v>
      </c>
      <c r="V112" s="125"/>
      <c r="W112" s="125"/>
    </row>
    <row r="113" spans="1:23" hidden="1" x14ac:dyDescent="0.25">
      <c r="A113" s="22"/>
      <c r="B113" s="128"/>
      <c r="C113" s="129"/>
      <c r="D113" s="129"/>
      <c r="E113" s="129"/>
      <c r="F113" s="128"/>
      <c r="G113" s="129"/>
      <c r="H113" s="128"/>
      <c r="I113" s="129"/>
      <c r="J113" s="128"/>
      <c r="K113" s="129"/>
      <c r="L113" s="128"/>
      <c r="M113" s="128"/>
      <c r="N113" s="128"/>
      <c r="O113" s="128"/>
      <c r="P113" s="128"/>
      <c r="Q113" s="128"/>
      <c r="R113" s="23" t="str">
        <f t="shared" ref="R113:S115" si="68">IF(L113=0," ",(N113-L113)/L113)</f>
        <v xml:space="preserve"> </v>
      </c>
      <c r="S113" s="24" t="str">
        <f t="shared" si="68"/>
        <v xml:space="preserve"> </v>
      </c>
      <c r="T113" s="23" t="str">
        <f t="shared" si="65"/>
        <v xml:space="preserve"> </v>
      </c>
      <c r="U113" s="24" t="str">
        <f t="shared" si="66"/>
        <v xml:space="preserve"> </v>
      </c>
      <c r="V113" s="128"/>
      <c r="W113" s="129"/>
    </row>
    <row r="114" spans="1:23" hidden="1" x14ac:dyDescent="0.25">
      <c r="A114" s="22" t="s">
        <v>88</v>
      </c>
      <c r="B114" s="128">
        <f t="shared" ref="B114:Q114" si="69">B97+B87</f>
        <v>0</v>
      </c>
      <c r="C114" s="128">
        <f t="shared" si="69"/>
        <v>0</v>
      </c>
      <c r="D114" s="128">
        <f t="shared" si="69"/>
        <v>0</v>
      </c>
      <c r="E114" s="128">
        <f t="shared" si="69"/>
        <v>0</v>
      </c>
      <c r="F114" s="128">
        <f t="shared" si="69"/>
        <v>0</v>
      </c>
      <c r="G114" s="128">
        <f t="shared" si="69"/>
        <v>0</v>
      </c>
      <c r="H114" s="128">
        <f t="shared" si="69"/>
        <v>0</v>
      </c>
      <c r="I114" s="128">
        <f t="shared" si="69"/>
        <v>0</v>
      </c>
      <c r="J114" s="128">
        <f t="shared" si="69"/>
        <v>0</v>
      </c>
      <c r="K114" s="128">
        <f t="shared" si="69"/>
        <v>0</v>
      </c>
      <c r="L114" s="128">
        <f t="shared" si="69"/>
        <v>0</v>
      </c>
      <c r="M114" s="128">
        <f t="shared" si="69"/>
        <v>0</v>
      </c>
      <c r="N114" s="128">
        <f t="shared" si="69"/>
        <v>0</v>
      </c>
      <c r="O114" s="128">
        <f t="shared" si="69"/>
        <v>0</v>
      </c>
      <c r="P114" s="128">
        <f t="shared" si="69"/>
        <v>0</v>
      </c>
      <c r="Q114" s="128">
        <f t="shared" si="69"/>
        <v>0</v>
      </c>
      <c r="R114" s="17" t="str">
        <f t="shared" si="68"/>
        <v xml:space="preserve"> </v>
      </c>
      <c r="S114" s="18" t="str">
        <f t="shared" si="68"/>
        <v xml:space="preserve"> </v>
      </c>
      <c r="T114" s="17" t="str">
        <f t="shared" si="65"/>
        <v xml:space="preserve"> </v>
      </c>
      <c r="U114" s="18" t="str">
        <f t="shared" si="66"/>
        <v xml:space="preserve"> </v>
      </c>
      <c r="V114" s="128">
        <f>V97+V87</f>
        <v>0</v>
      </c>
      <c r="W114" s="131">
        <f>W97+W87</f>
        <v>0</v>
      </c>
    </row>
    <row r="115" spans="1:23" hidden="1" x14ac:dyDescent="0.25">
      <c r="A115" s="25" t="s">
        <v>140</v>
      </c>
      <c r="B115" s="130">
        <f>B87</f>
        <v>0</v>
      </c>
      <c r="C115" s="130">
        <f t="shared" ref="C115:Q115" si="70">C87</f>
        <v>0</v>
      </c>
      <c r="D115" s="130">
        <f t="shared" si="70"/>
        <v>0</v>
      </c>
      <c r="E115" s="130">
        <f t="shared" si="70"/>
        <v>0</v>
      </c>
      <c r="F115" s="130">
        <f t="shared" si="70"/>
        <v>0</v>
      </c>
      <c r="G115" s="130">
        <f t="shared" si="70"/>
        <v>0</v>
      </c>
      <c r="H115" s="130">
        <f t="shared" si="70"/>
        <v>0</v>
      </c>
      <c r="I115" s="130">
        <f t="shared" si="70"/>
        <v>0</v>
      </c>
      <c r="J115" s="130">
        <f t="shared" si="70"/>
        <v>0</v>
      </c>
      <c r="K115" s="130">
        <f t="shared" si="70"/>
        <v>0</v>
      </c>
      <c r="L115" s="130">
        <f t="shared" si="70"/>
        <v>0</v>
      </c>
      <c r="M115" s="130">
        <f t="shared" si="70"/>
        <v>0</v>
      </c>
      <c r="N115" s="130">
        <f t="shared" si="70"/>
        <v>0</v>
      </c>
      <c r="O115" s="130">
        <f t="shared" si="70"/>
        <v>0</v>
      </c>
      <c r="P115" s="130">
        <f t="shared" si="70"/>
        <v>0</v>
      </c>
      <c r="Q115" s="130">
        <f t="shared" si="70"/>
        <v>0</v>
      </c>
      <c r="R115" s="17" t="str">
        <f t="shared" si="68"/>
        <v xml:space="preserve"> </v>
      </c>
      <c r="S115" s="18" t="str">
        <f t="shared" si="68"/>
        <v xml:space="preserve"> </v>
      </c>
      <c r="T115" s="17" t="str">
        <f t="shared" si="65"/>
        <v xml:space="preserve"> </v>
      </c>
      <c r="U115" s="18" t="str">
        <f t="shared" si="66"/>
        <v xml:space="preserve"> </v>
      </c>
      <c r="V115" s="130">
        <f>V87</f>
        <v>0</v>
      </c>
      <c r="W115" s="131">
        <f>W87</f>
        <v>0</v>
      </c>
    </row>
    <row r="116" spans="1:23" x14ac:dyDescent="0.25">
      <c r="A116" s="26"/>
      <c r="B116" s="27"/>
      <c r="C116" s="27"/>
      <c r="D116" s="27"/>
      <c r="E116" s="27"/>
      <c r="F116" s="27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/>
      <c r="R116" s="28"/>
      <c r="S116" s="28"/>
      <c r="T116" s="28"/>
      <c r="U116" s="28"/>
      <c r="V116" s="27"/>
      <c r="W116" s="27"/>
    </row>
    <row r="117" spans="1:23" x14ac:dyDescent="0.25">
      <c r="A117" s="29" t="s">
        <v>141</v>
      </c>
    </row>
    <row r="118" spans="1:23" x14ac:dyDescent="0.25">
      <c r="A118" s="29" t="s">
        <v>142</v>
      </c>
    </row>
    <row r="119" spans="1:23" ht="13" x14ac:dyDescent="0.3">
      <c r="A119" s="29" t="s">
        <v>143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ht="13" x14ac:dyDescent="0.3">
      <c r="A120" s="29" t="s">
        <v>144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ht="13" x14ac:dyDescent="0.3">
      <c r="A121" s="29" t="s">
        <v>145</v>
      </c>
      <c r="B121" s="30"/>
      <c r="C121" s="30"/>
      <c r="D121" s="30"/>
      <c r="E121" s="30"/>
      <c r="F121" s="30"/>
      <c r="H121" s="30"/>
      <c r="I121" s="30"/>
      <c r="J121" s="30"/>
      <c r="K121" s="30"/>
      <c r="V121" s="30"/>
    </row>
    <row r="122" spans="1:23" x14ac:dyDescent="0.25">
      <c r="A122" s="29" t="s">
        <v>146</v>
      </c>
    </row>
    <row r="125" spans="1:23" ht="13" x14ac:dyDescent="0.3">
      <c r="A125" s="30"/>
      <c r="G125" s="30"/>
      <c r="W125" s="30"/>
    </row>
    <row r="126" spans="1:23" ht="13" x14ac:dyDescent="0.3">
      <c r="A126" s="30"/>
      <c r="G126" s="30"/>
      <c r="W126" s="30"/>
    </row>
    <row r="127" spans="1:23" ht="13" x14ac:dyDescent="0.3">
      <c r="A127" s="30"/>
      <c r="G127" s="30"/>
      <c r="W127" s="30"/>
    </row>
  </sheetData>
  <sheetProtection algorithmName="SHA-512" hashValue="u6xVTJFIl9hqmq94WLkS8VLhyNH4cqHEq3YuhzO1JdcI3dlDyPmQJgNtuGjkq/QjD/VP2al2CubjVpEe3iXjjA==" saltValue="0UynJDIDHCtDmT8nKnWKpA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6:Q76"/>
    <mergeCell ref="R76:S76"/>
    <mergeCell ref="T76:U76"/>
    <mergeCell ref="V76:W76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5" max="16383" man="1"/>
    <brk id="97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W127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37" t="s">
        <v>0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7"/>
      <c r="U1" s="137"/>
      <c r="V1" s="31"/>
      <c r="W1" s="31"/>
    </row>
    <row r="2" spans="1:23" ht="18" x14ac:dyDescent="0.4">
      <c r="A2" s="138" t="s">
        <v>1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32"/>
      <c r="W2" s="32"/>
    </row>
    <row r="3" spans="1:23" ht="18" customHeight="1" x14ac:dyDescent="0.4">
      <c r="A3" s="138" t="s">
        <v>2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32"/>
      <c r="W3" s="32"/>
    </row>
    <row r="4" spans="1:23" ht="18" customHeight="1" x14ac:dyDescent="0.4">
      <c r="A4" s="138" t="s">
        <v>3</v>
      </c>
      <c r="B4" s="138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32"/>
      <c r="W4" s="32"/>
    </row>
    <row r="5" spans="1:23" ht="15" customHeight="1" x14ac:dyDescent="0.3">
      <c r="A5" s="139" t="s">
        <v>128</v>
      </c>
      <c r="B5" s="139"/>
      <c r="C5" s="139"/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39"/>
      <c r="U5" s="139"/>
      <c r="V5" s="33"/>
      <c r="W5" s="33"/>
    </row>
    <row r="6" spans="1:23" ht="12.75" customHeight="1" x14ac:dyDescent="0.3">
      <c r="A6" s="34" t="s">
        <v>92</v>
      </c>
      <c r="B6" s="34" t="s">
        <v>92</v>
      </c>
      <c r="C6" s="34" t="s">
        <v>1</v>
      </c>
      <c r="D6" s="34" t="s">
        <v>1</v>
      </c>
      <c r="E6" s="35" t="s">
        <v>1</v>
      </c>
      <c r="F6" s="135" t="s">
        <v>5</v>
      </c>
      <c r="G6" s="136"/>
      <c r="H6" s="135" t="s">
        <v>6</v>
      </c>
      <c r="I6" s="136"/>
      <c r="J6" s="135" t="s">
        <v>7</v>
      </c>
      <c r="K6" s="136"/>
      <c r="L6" s="135" t="s">
        <v>8</v>
      </c>
      <c r="M6" s="136"/>
      <c r="N6" s="135" t="s">
        <v>9</v>
      </c>
      <c r="O6" s="136"/>
      <c r="P6" s="135" t="s">
        <v>10</v>
      </c>
      <c r="Q6" s="136"/>
      <c r="R6" s="135" t="s">
        <v>11</v>
      </c>
      <c r="S6" s="136"/>
      <c r="T6" s="135" t="s">
        <v>12</v>
      </c>
      <c r="U6" s="136"/>
      <c r="V6" s="135" t="s">
        <v>13</v>
      </c>
      <c r="W6" s="136"/>
    </row>
    <row r="7" spans="1:23" ht="65" x14ac:dyDescent="0.3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3" customHeight="1" x14ac:dyDescent="0.3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3" customHeight="1" x14ac:dyDescent="0.3">
      <c r="A9" s="47" t="s">
        <v>35</v>
      </c>
      <c r="B9" s="93"/>
      <c r="C9" s="93"/>
      <c r="D9" s="93"/>
      <c r="E9" s="93">
        <f>$B9       +$C9       +$D9</f>
        <v>0</v>
      </c>
      <c r="F9" s="94">
        <v>0</v>
      </c>
      <c r="G9" s="95">
        <v>0</v>
      </c>
      <c r="H9" s="94"/>
      <c r="I9" s="95"/>
      <c r="J9" s="94"/>
      <c r="K9" s="95"/>
      <c r="L9" s="94"/>
      <c r="M9" s="95"/>
      <c r="N9" s="94"/>
      <c r="O9" s="95"/>
      <c r="P9" s="94">
        <f>$H9       +$J9       +$L9       +$N9</f>
        <v>0</v>
      </c>
      <c r="Q9" s="95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4" t="s">
        <v>36</v>
      </c>
      <c r="W9" s="95" t="s">
        <v>36</v>
      </c>
    </row>
    <row r="10" spans="1:23" ht="13" customHeight="1" x14ac:dyDescent="0.3">
      <c r="A10" s="47" t="s">
        <v>37</v>
      </c>
      <c r="B10" s="93">
        <v>3000000</v>
      </c>
      <c r="C10" s="93"/>
      <c r="D10" s="93"/>
      <c r="E10" s="93">
        <f t="shared" ref="E10:E16" si="0">$B10      +$C10      +$D10</f>
        <v>3000000</v>
      </c>
      <c r="F10" s="94">
        <v>3000000</v>
      </c>
      <c r="G10" s="95">
        <v>3000000</v>
      </c>
      <c r="H10" s="94">
        <v>225000</v>
      </c>
      <c r="I10" s="95">
        <v>225000</v>
      </c>
      <c r="J10" s="94">
        <v>229000</v>
      </c>
      <c r="K10" s="95">
        <v>938277</v>
      </c>
      <c r="L10" s="94"/>
      <c r="M10" s="95"/>
      <c r="N10" s="94"/>
      <c r="O10" s="95"/>
      <c r="P10" s="94">
        <f t="shared" ref="P10:P16" si="1">$H10      +$J10      +$L10      +$N10</f>
        <v>454000</v>
      </c>
      <c r="Q10" s="95">
        <f t="shared" ref="Q10:Q16" si="2">$I10      +$K10      +$M10      +$O10</f>
        <v>1163277</v>
      </c>
      <c r="R10" s="48">
        <f t="shared" ref="R10:R16" si="3">IF(($H10      =0),0,((($J10      -$H10      )/$H10      )*100))</f>
        <v>1.7777777777777777</v>
      </c>
      <c r="S10" s="49">
        <f t="shared" ref="S10:S16" si="4">IF(($I10      =0),0,((($K10      -$I10      )/$I10      )*100))</f>
        <v>317.012</v>
      </c>
      <c r="T10" s="48">
        <f t="shared" ref="T10:T15" si="5">IF(($E10      =0),0,(($P10      /$E10      )*100))</f>
        <v>15.133333333333333</v>
      </c>
      <c r="U10" s="50">
        <f t="shared" ref="U10:U15" si="6">IF(($E10      =0),0,(($Q10      /$E10      )*100))</f>
        <v>38.7759</v>
      </c>
      <c r="V10" s="94" t="s">
        <v>36</v>
      </c>
      <c r="W10" s="95" t="s">
        <v>36</v>
      </c>
    </row>
    <row r="11" spans="1:23" ht="13" customHeight="1" x14ac:dyDescent="0.3">
      <c r="A11" s="47" t="s">
        <v>38</v>
      </c>
      <c r="B11" s="93"/>
      <c r="C11" s="93"/>
      <c r="D11" s="93"/>
      <c r="E11" s="93">
        <f t="shared" si="0"/>
        <v>0</v>
      </c>
      <c r="F11" s="94">
        <v>0</v>
      </c>
      <c r="G11" s="95">
        <v>0</v>
      </c>
      <c r="H11" s="94"/>
      <c r="I11" s="95"/>
      <c r="J11" s="94"/>
      <c r="K11" s="95"/>
      <c r="L11" s="94"/>
      <c r="M11" s="95"/>
      <c r="N11" s="94"/>
      <c r="O11" s="95"/>
      <c r="P11" s="94">
        <f t="shared" si="1"/>
        <v>0</v>
      </c>
      <c r="Q11" s="95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4" t="s">
        <v>36</v>
      </c>
      <c r="W11" s="95" t="s">
        <v>36</v>
      </c>
    </row>
    <row r="12" spans="1:23" ht="13" customHeight="1" x14ac:dyDescent="0.3">
      <c r="A12" s="47" t="s">
        <v>39</v>
      </c>
      <c r="B12" s="93"/>
      <c r="C12" s="93"/>
      <c r="D12" s="93"/>
      <c r="E12" s="93">
        <f t="shared" si="0"/>
        <v>0</v>
      </c>
      <c r="F12" s="94" t="s">
        <v>36</v>
      </c>
      <c r="G12" s="95" t="s">
        <v>36</v>
      </c>
      <c r="H12" s="94"/>
      <c r="I12" s="95"/>
      <c r="J12" s="94"/>
      <c r="K12" s="95"/>
      <c r="L12" s="94"/>
      <c r="M12" s="95"/>
      <c r="N12" s="94"/>
      <c r="O12" s="95"/>
      <c r="P12" s="94">
        <f t="shared" si="1"/>
        <v>0</v>
      </c>
      <c r="Q12" s="95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4" t="s">
        <v>36</v>
      </c>
      <c r="W12" s="95" t="s">
        <v>36</v>
      </c>
    </row>
    <row r="13" spans="1:23" ht="13" customHeight="1" x14ac:dyDescent="0.3">
      <c r="A13" s="47" t="s">
        <v>40</v>
      </c>
      <c r="B13" s="93"/>
      <c r="C13" s="93"/>
      <c r="D13" s="93"/>
      <c r="E13" s="93">
        <f t="shared" si="0"/>
        <v>0</v>
      </c>
      <c r="F13" s="94">
        <v>0</v>
      </c>
      <c r="G13" s="95">
        <v>0</v>
      </c>
      <c r="H13" s="94"/>
      <c r="I13" s="95"/>
      <c r="J13" s="94"/>
      <c r="K13" s="95"/>
      <c r="L13" s="94"/>
      <c r="M13" s="95"/>
      <c r="N13" s="94"/>
      <c r="O13" s="95"/>
      <c r="P13" s="94">
        <f t="shared" si="1"/>
        <v>0</v>
      </c>
      <c r="Q13" s="95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4" t="s">
        <v>36</v>
      </c>
      <c r="W13" s="95" t="s">
        <v>36</v>
      </c>
    </row>
    <row r="14" spans="1:23" ht="13" customHeight="1" x14ac:dyDescent="0.3">
      <c r="A14" s="47" t="s">
        <v>41</v>
      </c>
      <c r="B14" s="93"/>
      <c r="C14" s="93"/>
      <c r="D14" s="93"/>
      <c r="E14" s="93">
        <f t="shared" si="0"/>
        <v>0</v>
      </c>
      <c r="F14" s="94">
        <v>0</v>
      </c>
      <c r="G14" s="95">
        <v>0</v>
      </c>
      <c r="H14" s="94"/>
      <c r="I14" s="95"/>
      <c r="J14" s="94"/>
      <c r="K14" s="95"/>
      <c r="L14" s="94"/>
      <c r="M14" s="95"/>
      <c r="N14" s="94"/>
      <c r="O14" s="95"/>
      <c r="P14" s="94">
        <f t="shared" si="1"/>
        <v>0</v>
      </c>
      <c r="Q14" s="95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4" t="s">
        <v>36</v>
      </c>
      <c r="W14" s="95" t="s">
        <v>36</v>
      </c>
    </row>
    <row r="15" spans="1:23" ht="13" customHeight="1" x14ac:dyDescent="0.3">
      <c r="A15" s="47" t="s">
        <v>42</v>
      </c>
      <c r="B15" s="93"/>
      <c r="C15" s="93"/>
      <c r="D15" s="93"/>
      <c r="E15" s="93">
        <f t="shared" si="0"/>
        <v>0</v>
      </c>
      <c r="F15" s="94" t="s">
        <v>36</v>
      </c>
      <c r="G15" s="95" t="s">
        <v>36</v>
      </c>
      <c r="H15" s="94"/>
      <c r="I15" s="95"/>
      <c r="J15" s="94"/>
      <c r="K15" s="95"/>
      <c r="L15" s="94"/>
      <c r="M15" s="95"/>
      <c r="N15" s="94"/>
      <c r="O15" s="95"/>
      <c r="P15" s="94">
        <f t="shared" si="1"/>
        <v>0</v>
      </c>
      <c r="Q15" s="95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4" t="s">
        <v>36</v>
      </c>
      <c r="W15" s="95" t="s">
        <v>36</v>
      </c>
    </row>
    <row r="16" spans="1:23" ht="13" customHeight="1" x14ac:dyDescent="0.3">
      <c r="A16" s="51" t="s">
        <v>43</v>
      </c>
      <c r="B16" s="96">
        <f>SUM(B9:B15)</f>
        <v>3000000</v>
      </c>
      <c r="C16" s="96">
        <f>SUM(C9:C15)</f>
        <v>0</v>
      </c>
      <c r="D16" s="96"/>
      <c r="E16" s="96">
        <f t="shared" si="0"/>
        <v>3000000</v>
      </c>
      <c r="F16" s="97">
        <f t="shared" ref="F16:O16" si="7">SUM(F9:F15)</f>
        <v>3000000</v>
      </c>
      <c r="G16" s="98">
        <f t="shared" si="7"/>
        <v>3000000</v>
      </c>
      <c r="H16" s="97">
        <f t="shared" si="7"/>
        <v>225000</v>
      </c>
      <c r="I16" s="98">
        <f t="shared" si="7"/>
        <v>225000</v>
      </c>
      <c r="J16" s="97">
        <f t="shared" si="7"/>
        <v>229000</v>
      </c>
      <c r="K16" s="98">
        <f t="shared" si="7"/>
        <v>938277</v>
      </c>
      <c r="L16" s="97">
        <f t="shared" si="7"/>
        <v>0</v>
      </c>
      <c r="M16" s="98">
        <f t="shared" si="7"/>
        <v>0</v>
      </c>
      <c r="N16" s="97">
        <f t="shared" si="7"/>
        <v>0</v>
      </c>
      <c r="O16" s="98">
        <f t="shared" si="7"/>
        <v>0</v>
      </c>
      <c r="P16" s="97">
        <f t="shared" si="1"/>
        <v>454000</v>
      </c>
      <c r="Q16" s="98">
        <f t="shared" si="2"/>
        <v>1163277</v>
      </c>
      <c r="R16" s="52">
        <f t="shared" si="3"/>
        <v>1.7777777777777777</v>
      </c>
      <c r="S16" s="53">
        <f t="shared" si="4"/>
        <v>317.012</v>
      </c>
      <c r="T16" s="52">
        <f>IF((SUM($E9:$E13))=0,0,(P16/(SUM($E9:$E13))*100))</f>
        <v>15.133333333333333</v>
      </c>
      <c r="U16" s="54">
        <f>IF((SUM($E9:$E13))=0,0,(Q16/(SUM($E9:$E13))*100))</f>
        <v>38.7759</v>
      </c>
      <c r="V16" s="97" t="s">
        <v>36</v>
      </c>
      <c r="W16" s="98" t="s">
        <v>36</v>
      </c>
    </row>
    <row r="17" spans="1:23" ht="13" customHeight="1" x14ac:dyDescent="0.3">
      <c r="A17" s="40" t="s">
        <v>44</v>
      </c>
      <c r="B17" s="99" t="s">
        <v>1</v>
      </c>
      <c r="C17" s="99"/>
      <c r="D17" s="99"/>
      <c r="E17" s="99"/>
      <c r="F17" s="100"/>
      <c r="G17" s="101"/>
      <c r="H17" s="100"/>
      <c r="I17" s="101"/>
      <c r="J17" s="100"/>
      <c r="K17" s="101"/>
      <c r="L17" s="100"/>
      <c r="M17" s="101"/>
      <c r="N17" s="100"/>
      <c r="O17" s="101"/>
      <c r="P17" s="100"/>
      <c r="Q17" s="101"/>
      <c r="R17" s="44"/>
      <c r="S17" s="45"/>
      <c r="T17" s="44"/>
      <c r="U17" s="46"/>
      <c r="V17" s="100"/>
      <c r="W17" s="101"/>
    </row>
    <row r="18" spans="1:23" ht="13" customHeight="1" x14ac:dyDescent="0.3">
      <c r="A18" s="47" t="s">
        <v>45</v>
      </c>
      <c r="B18" s="93"/>
      <c r="C18" s="93"/>
      <c r="D18" s="93"/>
      <c r="E18" s="93">
        <f t="shared" ref="E18:E25" si="8">$B18      +$C18      +$D18</f>
        <v>0</v>
      </c>
      <c r="F18" s="94">
        <v>0</v>
      </c>
      <c r="G18" s="95">
        <v>0</v>
      </c>
      <c r="H18" s="94"/>
      <c r="I18" s="95"/>
      <c r="J18" s="94"/>
      <c r="K18" s="95"/>
      <c r="L18" s="94"/>
      <c r="M18" s="95"/>
      <c r="N18" s="94"/>
      <c r="O18" s="95"/>
      <c r="P18" s="94">
        <f t="shared" ref="P18:P25" si="9">$H18      +$J18      +$L18      +$N18</f>
        <v>0</v>
      </c>
      <c r="Q18" s="95">
        <f t="shared" ref="Q18:Q25" si="10">$I18      +$K18      +$M18      +$O18</f>
        <v>0</v>
      </c>
      <c r="R18" s="48">
        <f t="shared" ref="R18:R25" si="11">IF(($H18      =0),0,((($J18      -$H18      )/$H18      )*100))</f>
        <v>0</v>
      </c>
      <c r="S18" s="49">
        <f t="shared" ref="S18:S25" si="12">IF(($I18      =0),0,((($K18      -$I18      )/$I18      )*100))</f>
        <v>0</v>
      </c>
      <c r="T18" s="48">
        <f t="shared" ref="T18:T24" si="13">IF(($E18      =0),0,(($P18      /$E18      )*100))</f>
        <v>0</v>
      </c>
      <c r="U18" s="50">
        <f t="shared" ref="U18:U24" si="14">IF(($E18      =0),0,(($Q18      /$E18      )*100))</f>
        <v>0</v>
      </c>
      <c r="V18" s="94" t="s">
        <v>36</v>
      </c>
      <c r="W18" s="95" t="s">
        <v>36</v>
      </c>
    </row>
    <row r="19" spans="1:23" ht="13" customHeight="1" x14ac:dyDescent="0.3">
      <c r="A19" s="47" t="s">
        <v>46</v>
      </c>
      <c r="B19" s="93"/>
      <c r="C19" s="93"/>
      <c r="D19" s="93"/>
      <c r="E19" s="93">
        <f t="shared" si="8"/>
        <v>0</v>
      </c>
      <c r="F19" s="94" t="s">
        <v>36</v>
      </c>
      <c r="G19" s="95" t="s">
        <v>36</v>
      </c>
      <c r="H19" s="94"/>
      <c r="I19" s="95"/>
      <c r="J19" s="94"/>
      <c r="K19" s="95"/>
      <c r="L19" s="94"/>
      <c r="M19" s="95"/>
      <c r="N19" s="94"/>
      <c r="O19" s="95"/>
      <c r="P19" s="94">
        <f t="shared" si="9"/>
        <v>0</v>
      </c>
      <c r="Q19" s="95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4" t="s">
        <v>36</v>
      </c>
      <c r="W19" s="95" t="s">
        <v>36</v>
      </c>
    </row>
    <row r="20" spans="1:23" ht="13" customHeight="1" x14ac:dyDescent="0.3">
      <c r="A20" s="47" t="s">
        <v>47</v>
      </c>
      <c r="B20" s="93"/>
      <c r="C20" s="93"/>
      <c r="D20" s="93"/>
      <c r="E20" s="93">
        <f t="shared" si="8"/>
        <v>0</v>
      </c>
      <c r="F20" s="94">
        <v>0</v>
      </c>
      <c r="G20" s="95">
        <v>0</v>
      </c>
      <c r="H20" s="94"/>
      <c r="I20" s="95"/>
      <c r="J20" s="94"/>
      <c r="K20" s="95"/>
      <c r="L20" s="94"/>
      <c r="M20" s="95"/>
      <c r="N20" s="94"/>
      <c r="O20" s="95"/>
      <c r="P20" s="94">
        <f t="shared" si="9"/>
        <v>0</v>
      </c>
      <c r="Q20" s="95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4" t="s">
        <v>36</v>
      </c>
      <c r="W20" s="95" t="s">
        <v>36</v>
      </c>
    </row>
    <row r="21" spans="1:23" ht="13" customHeight="1" x14ac:dyDescent="0.3">
      <c r="A21" s="47" t="s">
        <v>48</v>
      </c>
      <c r="B21" s="93"/>
      <c r="C21" s="93"/>
      <c r="D21" s="93"/>
      <c r="E21" s="93">
        <f t="shared" si="8"/>
        <v>0</v>
      </c>
      <c r="F21" s="94">
        <v>0</v>
      </c>
      <c r="G21" s="95">
        <v>0</v>
      </c>
      <c r="H21" s="94"/>
      <c r="I21" s="95"/>
      <c r="J21" s="94"/>
      <c r="K21" s="95"/>
      <c r="L21" s="94"/>
      <c r="M21" s="95"/>
      <c r="N21" s="94"/>
      <c r="O21" s="95"/>
      <c r="P21" s="94">
        <f t="shared" si="9"/>
        <v>0</v>
      </c>
      <c r="Q21" s="95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4" t="s">
        <v>36</v>
      </c>
      <c r="W21" s="95" t="s">
        <v>36</v>
      </c>
    </row>
    <row r="22" spans="1:23" ht="13" customHeight="1" x14ac:dyDescent="0.3">
      <c r="A22" s="47" t="s">
        <v>49</v>
      </c>
      <c r="B22" s="93"/>
      <c r="C22" s="93"/>
      <c r="D22" s="93"/>
      <c r="E22" s="93">
        <f t="shared" si="8"/>
        <v>0</v>
      </c>
      <c r="F22" s="94">
        <v>0</v>
      </c>
      <c r="G22" s="95">
        <v>0</v>
      </c>
      <c r="H22" s="94"/>
      <c r="I22" s="95"/>
      <c r="J22" s="94"/>
      <c r="K22" s="95"/>
      <c r="L22" s="94"/>
      <c r="M22" s="95"/>
      <c r="N22" s="94"/>
      <c r="O22" s="95"/>
      <c r="P22" s="94">
        <f t="shared" si="9"/>
        <v>0</v>
      </c>
      <c r="Q22" s="95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4" t="s">
        <v>36</v>
      </c>
      <c r="W22" s="95" t="s">
        <v>36</v>
      </c>
    </row>
    <row r="23" spans="1:23" ht="13" customHeight="1" x14ac:dyDescent="0.3">
      <c r="A23" s="47" t="s">
        <v>50</v>
      </c>
      <c r="B23" s="93"/>
      <c r="C23" s="93"/>
      <c r="D23" s="93"/>
      <c r="E23" s="93">
        <f t="shared" si="8"/>
        <v>0</v>
      </c>
      <c r="F23" s="94" t="s">
        <v>36</v>
      </c>
      <c r="G23" s="95" t="s">
        <v>36</v>
      </c>
      <c r="H23" s="94"/>
      <c r="I23" s="95"/>
      <c r="J23" s="94"/>
      <c r="K23" s="95"/>
      <c r="L23" s="94"/>
      <c r="M23" s="95"/>
      <c r="N23" s="94"/>
      <c r="O23" s="95"/>
      <c r="P23" s="94">
        <f t="shared" si="9"/>
        <v>0</v>
      </c>
      <c r="Q23" s="95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4" t="s">
        <v>36</v>
      </c>
      <c r="W23" s="95" t="s">
        <v>36</v>
      </c>
    </row>
    <row r="24" spans="1:23" ht="13" customHeight="1" x14ac:dyDescent="0.3">
      <c r="A24" s="47" t="s">
        <v>51</v>
      </c>
      <c r="B24" s="93"/>
      <c r="C24" s="93"/>
      <c r="D24" s="93"/>
      <c r="E24" s="93">
        <f t="shared" si="8"/>
        <v>0</v>
      </c>
      <c r="F24" s="94" t="s">
        <v>36</v>
      </c>
      <c r="G24" s="95" t="s">
        <v>36</v>
      </c>
      <c r="H24" s="94"/>
      <c r="I24" s="95"/>
      <c r="J24" s="94"/>
      <c r="K24" s="95"/>
      <c r="L24" s="94"/>
      <c r="M24" s="95"/>
      <c r="N24" s="94"/>
      <c r="O24" s="95"/>
      <c r="P24" s="94">
        <f t="shared" si="9"/>
        <v>0</v>
      </c>
      <c r="Q24" s="95">
        <f t="shared" si="10"/>
        <v>0</v>
      </c>
      <c r="R24" s="48">
        <f t="shared" si="11"/>
        <v>0</v>
      </c>
      <c r="S24" s="49">
        <f t="shared" si="12"/>
        <v>0</v>
      </c>
      <c r="T24" s="48">
        <f t="shared" si="13"/>
        <v>0</v>
      </c>
      <c r="U24" s="50">
        <f t="shared" si="14"/>
        <v>0</v>
      </c>
      <c r="V24" s="94" t="s">
        <v>36</v>
      </c>
      <c r="W24" s="95" t="s">
        <v>36</v>
      </c>
    </row>
    <row r="25" spans="1:23" ht="13" customHeight="1" x14ac:dyDescent="0.3">
      <c r="A25" s="51" t="s">
        <v>43</v>
      </c>
      <c r="B25" s="96">
        <f>SUM(B18:B24)</f>
        <v>0</v>
      </c>
      <c r="C25" s="96">
        <f>SUM(C18:C24)</f>
        <v>0</v>
      </c>
      <c r="D25" s="96"/>
      <c r="E25" s="96">
        <f t="shared" si="8"/>
        <v>0</v>
      </c>
      <c r="F25" s="97">
        <f t="shared" ref="F25:O25" si="15">SUM(F18:F24)</f>
        <v>0</v>
      </c>
      <c r="G25" s="98">
        <f t="shared" si="15"/>
        <v>0</v>
      </c>
      <c r="H25" s="97">
        <f t="shared" si="15"/>
        <v>0</v>
      </c>
      <c r="I25" s="98">
        <f t="shared" si="15"/>
        <v>0</v>
      </c>
      <c r="J25" s="97">
        <f t="shared" si="15"/>
        <v>0</v>
      </c>
      <c r="K25" s="98">
        <f t="shared" si="15"/>
        <v>0</v>
      </c>
      <c r="L25" s="97">
        <f t="shared" si="15"/>
        <v>0</v>
      </c>
      <c r="M25" s="98">
        <f t="shared" si="15"/>
        <v>0</v>
      </c>
      <c r="N25" s="97">
        <f t="shared" si="15"/>
        <v>0</v>
      </c>
      <c r="O25" s="98">
        <f t="shared" si="15"/>
        <v>0</v>
      </c>
      <c r="P25" s="97">
        <f t="shared" si="9"/>
        <v>0</v>
      </c>
      <c r="Q25" s="98">
        <f t="shared" si="10"/>
        <v>0</v>
      </c>
      <c r="R25" s="52">
        <f t="shared" si="11"/>
        <v>0</v>
      </c>
      <c r="S25" s="53">
        <f t="shared" si="12"/>
        <v>0</v>
      </c>
      <c r="T25" s="52">
        <f>IF(($E25-$E20-$E24)   =0,0,($P25   /($E25-$E20-$E24)   )*100)</f>
        <v>0</v>
      </c>
      <c r="U25" s="54">
        <f>IF(($E25-$E20-$E24)   =0,0,($Q25   /($E25-$E20-$E24)   )*100)</f>
        <v>0</v>
      </c>
      <c r="V25" s="97" t="s">
        <v>36</v>
      </c>
      <c r="W25" s="98" t="s">
        <v>36</v>
      </c>
    </row>
    <row r="26" spans="1:23" ht="13" customHeight="1" x14ac:dyDescent="0.3">
      <c r="A26" s="40" t="s">
        <v>52</v>
      </c>
      <c r="B26" s="99" t="s">
        <v>1</v>
      </c>
      <c r="C26" s="99"/>
      <c r="D26" s="99"/>
      <c r="E26" s="99"/>
      <c r="F26" s="100"/>
      <c r="G26" s="101"/>
      <c r="H26" s="100"/>
      <c r="I26" s="101"/>
      <c r="J26" s="100"/>
      <c r="K26" s="101"/>
      <c r="L26" s="100"/>
      <c r="M26" s="101"/>
      <c r="N26" s="100"/>
      <c r="O26" s="101"/>
      <c r="P26" s="100"/>
      <c r="Q26" s="101"/>
      <c r="R26" s="44"/>
      <c r="S26" s="45"/>
      <c r="T26" s="44"/>
      <c r="U26" s="46"/>
      <c r="V26" s="100"/>
      <c r="W26" s="101"/>
    </row>
    <row r="27" spans="1:23" ht="13" customHeight="1" x14ac:dyDescent="0.3">
      <c r="A27" s="47" t="s">
        <v>53</v>
      </c>
      <c r="B27" s="93"/>
      <c r="C27" s="93"/>
      <c r="D27" s="93"/>
      <c r="E27" s="93">
        <f>$B27      +$C27      +$D27</f>
        <v>0</v>
      </c>
      <c r="F27" s="94" t="s">
        <v>36</v>
      </c>
      <c r="G27" s="95" t="s">
        <v>36</v>
      </c>
      <c r="H27" s="94"/>
      <c r="I27" s="95"/>
      <c r="J27" s="94"/>
      <c r="K27" s="95"/>
      <c r="L27" s="94"/>
      <c r="M27" s="95"/>
      <c r="N27" s="94"/>
      <c r="O27" s="95"/>
      <c r="P27" s="94">
        <f>$H27      +$J27      +$L27      +$N27</f>
        <v>0</v>
      </c>
      <c r="Q27" s="95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4" t="s">
        <v>36</v>
      </c>
      <c r="W27" s="95" t="s">
        <v>36</v>
      </c>
    </row>
    <row r="28" spans="1:23" ht="13" customHeight="1" x14ac:dyDescent="0.3">
      <c r="A28" s="47" t="s">
        <v>54</v>
      </c>
      <c r="B28" s="93"/>
      <c r="C28" s="93"/>
      <c r="D28" s="93"/>
      <c r="E28" s="93">
        <f>$B28      +$C28      +$D28</f>
        <v>0</v>
      </c>
      <c r="F28" s="94" t="s">
        <v>36</v>
      </c>
      <c r="G28" s="95" t="s">
        <v>36</v>
      </c>
      <c r="H28" s="94"/>
      <c r="I28" s="95"/>
      <c r="J28" s="94"/>
      <c r="K28" s="95"/>
      <c r="L28" s="94"/>
      <c r="M28" s="95"/>
      <c r="N28" s="94"/>
      <c r="O28" s="95"/>
      <c r="P28" s="94">
        <f>$H28      +$J28      +$L28      +$N28</f>
        <v>0</v>
      </c>
      <c r="Q28" s="95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4" t="s">
        <v>36</v>
      </c>
      <c r="W28" s="95" t="s">
        <v>36</v>
      </c>
    </row>
    <row r="29" spans="1:23" ht="13" customHeight="1" x14ac:dyDescent="0.3">
      <c r="A29" s="47" t="s">
        <v>55</v>
      </c>
      <c r="B29" s="93"/>
      <c r="C29" s="93"/>
      <c r="D29" s="93"/>
      <c r="E29" s="93">
        <f>$B29      +$C29      +$D29</f>
        <v>0</v>
      </c>
      <c r="F29" s="94">
        <v>0</v>
      </c>
      <c r="G29" s="95">
        <v>0</v>
      </c>
      <c r="H29" s="94"/>
      <c r="I29" s="95"/>
      <c r="J29" s="94"/>
      <c r="K29" s="95"/>
      <c r="L29" s="94"/>
      <c r="M29" s="95"/>
      <c r="N29" s="94"/>
      <c r="O29" s="95"/>
      <c r="P29" s="94">
        <f>$H29      +$J29      +$L29      +$N29</f>
        <v>0</v>
      </c>
      <c r="Q29" s="95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4" t="s">
        <v>36</v>
      </c>
      <c r="W29" s="95" t="s">
        <v>36</v>
      </c>
    </row>
    <row r="30" spans="1:23" ht="13" customHeight="1" x14ac:dyDescent="0.3">
      <c r="A30" s="47" t="s">
        <v>56</v>
      </c>
      <c r="B30" s="93"/>
      <c r="C30" s="93"/>
      <c r="D30" s="93"/>
      <c r="E30" s="93">
        <f>$B30      +$C30      +$D30</f>
        <v>0</v>
      </c>
      <c r="F30" s="94">
        <v>0</v>
      </c>
      <c r="G30" s="95">
        <v>0</v>
      </c>
      <c r="H30" s="94"/>
      <c r="I30" s="95"/>
      <c r="J30" s="94"/>
      <c r="K30" s="95"/>
      <c r="L30" s="94"/>
      <c r="M30" s="95"/>
      <c r="N30" s="94"/>
      <c r="O30" s="95"/>
      <c r="P30" s="94">
        <f>$H30      +$J30      +$L30      +$N30</f>
        <v>0</v>
      </c>
      <c r="Q30" s="95">
        <f>$I30      +$K30      +$M30      +$O30</f>
        <v>0</v>
      </c>
      <c r="R30" s="48">
        <f>IF(($H30      =0),0,((($J30      -$H30      )/$H30      )*100))</f>
        <v>0</v>
      </c>
      <c r="S30" s="49">
        <f>IF(($I30      =0),0,((($K30      -$I30      )/$I30      )*100))</f>
        <v>0</v>
      </c>
      <c r="T30" s="48">
        <f>IF(($E30      =0),0,(($P30      /$E30      )*100))</f>
        <v>0</v>
      </c>
      <c r="U30" s="50">
        <f>IF(($E30      =0),0,(($Q30      /$E30      )*100))</f>
        <v>0</v>
      </c>
      <c r="V30" s="94" t="s">
        <v>36</v>
      </c>
      <c r="W30" s="95" t="s">
        <v>36</v>
      </c>
    </row>
    <row r="31" spans="1:23" ht="13" customHeight="1" x14ac:dyDescent="0.3">
      <c r="A31" s="51" t="s">
        <v>43</v>
      </c>
      <c r="B31" s="96">
        <f>SUM(B27:B30)</f>
        <v>0</v>
      </c>
      <c r="C31" s="96">
        <f>SUM(C27:C30)</f>
        <v>0</v>
      </c>
      <c r="D31" s="96"/>
      <c r="E31" s="96">
        <f>$B31      +$C31      +$D31</f>
        <v>0</v>
      </c>
      <c r="F31" s="97">
        <f t="shared" ref="F31:O31" si="16">SUM(F27:F30)</f>
        <v>0</v>
      </c>
      <c r="G31" s="98">
        <f t="shared" si="16"/>
        <v>0</v>
      </c>
      <c r="H31" s="97">
        <f t="shared" si="16"/>
        <v>0</v>
      </c>
      <c r="I31" s="98">
        <f t="shared" si="16"/>
        <v>0</v>
      </c>
      <c r="J31" s="97">
        <f t="shared" si="16"/>
        <v>0</v>
      </c>
      <c r="K31" s="98">
        <f t="shared" si="16"/>
        <v>0</v>
      </c>
      <c r="L31" s="97">
        <f t="shared" si="16"/>
        <v>0</v>
      </c>
      <c r="M31" s="98">
        <f t="shared" si="16"/>
        <v>0</v>
      </c>
      <c r="N31" s="97">
        <f t="shared" si="16"/>
        <v>0</v>
      </c>
      <c r="O31" s="98">
        <f t="shared" si="16"/>
        <v>0</v>
      </c>
      <c r="P31" s="97">
        <f>$H31      +$J31      +$L31      +$N31</f>
        <v>0</v>
      </c>
      <c r="Q31" s="98">
        <f>$I31      +$K31      +$M31      +$O31</f>
        <v>0</v>
      </c>
      <c r="R31" s="52">
        <f>IF(($H31      =0),0,((($J31      -$H31      )/$H31      )*100))</f>
        <v>0</v>
      </c>
      <c r="S31" s="53">
        <f>IF(($I31      =0),0,((($K31      -$I31      )/$I31      )*100))</f>
        <v>0</v>
      </c>
      <c r="T31" s="52">
        <f>IF($E31   =0,0,($P31   /$E31   )*100)</f>
        <v>0</v>
      </c>
      <c r="U31" s="54">
        <f>IF($E31   =0,0,($Q31   /$E31   )*100)</f>
        <v>0</v>
      </c>
      <c r="V31" s="97" t="s">
        <v>36</v>
      </c>
      <c r="W31" s="98" t="s">
        <v>36</v>
      </c>
    </row>
    <row r="32" spans="1:23" ht="13" customHeight="1" x14ac:dyDescent="0.3">
      <c r="A32" s="40" t="s">
        <v>57</v>
      </c>
      <c r="B32" s="99" t="s">
        <v>1</v>
      </c>
      <c r="C32" s="99"/>
      <c r="D32" s="99"/>
      <c r="E32" s="99"/>
      <c r="F32" s="100"/>
      <c r="G32" s="101"/>
      <c r="H32" s="100"/>
      <c r="I32" s="101"/>
      <c r="J32" s="100"/>
      <c r="K32" s="101"/>
      <c r="L32" s="100"/>
      <c r="M32" s="101"/>
      <c r="N32" s="100"/>
      <c r="O32" s="101"/>
      <c r="P32" s="100"/>
      <c r="Q32" s="101"/>
      <c r="R32" s="44"/>
      <c r="S32" s="45"/>
      <c r="T32" s="44"/>
      <c r="U32" s="46"/>
      <c r="V32" s="100"/>
      <c r="W32" s="101"/>
    </row>
    <row r="33" spans="1:23" ht="13" customHeight="1" x14ac:dyDescent="0.3">
      <c r="A33" s="47" t="s">
        <v>58</v>
      </c>
      <c r="B33" s="93">
        <v>1608000</v>
      </c>
      <c r="C33" s="93"/>
      <c r="D33" s="93"/>
      <c r="E33" s="93">
        <f>$B33      +$C33      +$D33</f>
        <v>1608000</v>
      </c>
      <c r="F33" s="94">
        <v>1608000</v>
      </c>
      <c r="G33" s="95">
        <v>1126000</v>
      </c>
      <c r="H33" s="94">
        <v>402000</v>
      </c>
      <c r="I33" s="95">
        <v>776958</v>
      </c>
      <c r="J33" s="94">
        <v>724000</v>
      </c>
      <c r="K33" s="95">
        <v>831043</v>
      </c>
      <c r="L33" s="94"/>
      <c r="M33" s="95"/>
      <c r="N33" s="94"/>
      <c r="O33" s="95"/>
      <c r="P33" s="94">
        <f>$H33      +$J33      +$L33      +$N33</f>
        <v>1126000</v>
      </c>
      <c r="Q33" s="95">
        <f>$I33      +$K33      +$M33      +$O33</f>
        <v>1608001</v>
      </c>
      <c r="R33" s="48">
        <f>IF(($H33      =0),0,((($J33      -$H33      )/$H33      )*100))</f>
        <v>80.099502487562191</v>
      </c>
      <c r="S33" s="49">
        <f>IF(($I33      =0),0,((($K33      -$I33      )/$I33      )*100))</f>
        <v>6.9611227376511984</v>
      </c>
      <c r="T33" s="48">
        <f>IF(($E33      =0),0,(($P33      /$E33      )*100))</f>
        <v>70.024875621890544</v>
      </c>
      <c r="U33" s="50">
        <f>IF(($E33      =0),0,(($Q33      /$E33      )*100))</f>
        <v>100.00006218905473</v>
      </c>
      <c r="V33" s="94" t="s">
        <v>36</v>
      </c>
      <c r="W33" s="95" t="s">
        <v>36</v>
      </c>
    </row>
    <row r="34" spans="1:23" ht="13" customHeight="1" x14ac:dyDescent="0.3">
      <c r="A34" s="51" t="s">
        <v>43</v>
      </c>
      <c r="B34" s="96">
        <f>B33</f>
        <v>1608000</v>
      </c>
      <c r="C34" s="96">
        <f>C33</f>
        <v>0</v>
      </c>
      <c r="D34" s="96"/>
      <c r="E34" s="96">
        <f>$B34      +$C34      +$D34</f>
        <v>1608000</v>
      </c>
      <c r="F34" s="97">
        <f t="shared" ref="F34:O34" si="17">F33</f>
        <v>1608000</v>
      </c>
      <c r="G34" s="98">
        <f t="shared" si="17"/>
        <v>1126000</v>
      </c>
      <c r="H34" s="97">
        <f t="shared" si="17"/>
        <v>402000</v>
      </c>
      <c r="I34" s="98">
        <f t="shared" si="17"/>
        <v>776958</v>
      </c>
      <c r="J34" s="97">
        <f t="shared" si="17"/>
        <v>724000</v>
      </c>
      <c r="K34" s="98">
        <f t="shared" si="17"/>
        <v>831043</v>
      </c>
      <c r="L34" s="97">
        <f t="shared" si="17"/>
        <v>0</v>
      </c>
      <c r="M34" s="98">
        <f t="shared" si="17"/>
        <v>0</v>
      </c>
      <c r="N34" s="97">
        <f t="shared" si="17"/>
        <v>0</v>
      </c>
      <c r="O34" s="98">
        <f t="shared" si="17"/>
        <v>0</v>
      </c>
      <c r="P34" s="97">
        <f>$H34      +$J34      +$L34      +$N34</f>
        <v>1126000</v>
      </c>
      <c r="Q34" s="98">
        <f>$I34      +$K34      +$M34      +$O34</f>
        <v>1608001</v>
      </c>
      <c r="R34" s="52">
        <f>IF(($H34      =0),0,((($J34      -$H34      )/$H34      )*100))</f>
        <v>80.099502487562191</v>
      </c>
      <c r="S34" s="53">
        <f>IF(($I34      =0),0,((($K34      -$I34      )/$I34      )*100))</f>
        <v>6.9611227376511984</v>
      </c>
      <c r="T34" s="52">
        <f>IF($E34   =0,0,($P34   /$E34   )*100)</f>
        <v>70.024875621890544</v>
      </c>
      <c r="U34" s="54">
        <f>IF($E34   =0,0,($Q34   /$E34   )*100)</f>
        <v>100.00006218905473</v>
      </c>
      <c r="V34" s="97" t="s">
        <v>36</v>
      </c>
      <c r="W34" s="98" t="s">
        <v>36</v>
      </c>
    </row>
    <row r="35" spans="1:23" ht="13" customHeight="1" x14ac:dyDescent="0.3">
      <c r="A35" s="40" t="s">
        <v>59</v>
      </c>
      <c r="B35" s="99" t="s">
        <v>1</v>
      </c>
      <c r="C35" s="99"/>
      <c r="D35" s="99"/>
      <c r="E35" s="99"/>
      <c r="F35" s="100"/>
      <c r="G35" s="101"/>
      <c r="H35" s="100"/>
      <c r="I35" s="101"/>
      <c r="J35" s="100"/>
      <c r="K35" s="101"/>
      <c r="L35" s="100"/>
      <c r="M35" s="101"/>
      <c r="N35" s="100"/>
      <c r="O35" s="101"/>
      <c r="P35" s="100"/>
      <c r="Q35" s="101"/>
      <c r="R35" s="44"/>
      <c r="S35" s="45"/>
      <c r="T35" s="44"/>
      <c r="U35" s="46"/>
      <c r="V35" s="100"/>
      <c r="W35" s="101"/>
    </row>
    <row r="36" spans="1:23" ht="13" customHeight="1" x14ac:dyDescent="0.3">
      <c r="A36" s="47" t="s">
        <v>60</v>
      </c>
      <c r="B36" s="93">
        <v>1237000</v>
      </c>
      <c r="C36" s="93"/>
      <c r="D36" s="93"/>
      <c r="E36" s="93">
        <f t="shared" ref="E36:E41" si="18">$B36      +$C36      +$D36</f>
        <v>1237000</v>
      </c>
      <c r="F36" s="94">
        <v>1237000</v>
      </c>
      <c r="G36" s="95">
        <v>1000000</v>
      </c>
      <c r="H36" s="94"/>
      <c r="I36" s="95"/>
      <c r="J36" s="94">
        <v>815000</v>
      </c>
      <c r="K36" s="95">
        <v>865900</v>
      </c>
      <c r="L36" s="94"/>
      <c r="M36" s="95"/>
      <c r="N36" s="94"/>
      <c r="O36" s="95"/>
      <c r="P36" s="94">
        <f t="shared" ref="P36:P41" si="19">$H36      +$J36      +$L36      +$N36</f>
        <v>815000</v>
      </c>
      <c r="Q36" s="95">
        <f t="shared" ref="Q36:Q41" si="20">$I36      +$K36      +$M36      +$O36</f>
        <v>865900</v>
      </c>
      <c r="R36" s="48">
        <f t="shared" ref="R36:R41" si="21">IF(($H36      =0),0,((($J36      -$H36      )/$H36      )*100))</f>
        <v>0</v>
      </c>
      <c r="S36" s="49">
        <f t="shared" ref="S36:S41" si="22">IF(($I36      =0),0,((($K36      -$I36      )/$I36      )*100))</f>
        <v>0</v>
      </c>
      <c r="T36" s="48">
        <f t="shared" ref="T36:T40" si="23">IF(($E36      =0),0,(($P36      /$E36      )*100))</f>
        <v>65.885206143896525</v>
      </c>
      <c r="U36" s="50">
        <f t="shared" ref="U36:U40" si="24">IF(($E36      =0),0,(($Q36      /$E36      )*100))</f>
        <v>70</v>
      </c>
      <c r="V36" s="94" t="s">
        <v>36</v>
      </c>
      <c r="W36" s="95" t="s">
        <v>36</v>
      </c>
    </row>
    <row r="37" spans="1:23" ht="13" customHeight="1" x14ac:dyDescent="0.3">
      <c r="A37" s="47" t="s">
        <v>61</v>
      </c>
      <c r="B37" s="93">
        <v>423000</v>
      </c>
      <c r="C37" s="93"/>
      <c r="D37" s="93"/>
      <c r="E37" s="93">
        <f t="shared" si="18"/>
        <v>423000</v>
      </c>
      <c r="F37" s="94">
        <v>423000</v>
      </c>
      <c r="G37" s="95">
        <v>0</v>
      </c>
      <c r="H37" s="94"/>
      <c r="I37" s="95"/>
      <c r="J37" s="94"/>
      <c r="K37" s="95"/>
      <c r="L37" s="94"/>
      <c r="M37" s="95"/>
      <c r="N37" s="94"/>
      <c r="O37" s="95"/>
      <c r="P37" s="94">
        <f t="shared" si="19"/>
        <v>0</v>
      </c>
      <c r="Q37" s="95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4" t="s">
        <v>36</v>
      </c>
      <c r="W37" s="95" t="s">
        <v>36</v>
      </c>
    </row>
    <row r="38" spans="1:23" ht="13" customHeight="1" x14ac:dyDescent="0.3">
      <c r="A38" s="47" t="s">
        <v>62</v>
      </c>
      <c r="B38" s="93"/>
      <c r="C38" s="93"/>
      <c r="D38" s="93"/>
      <c r="E38" s="93">
        <f t="shared" si="18"/>
        <v>0</v>
      </c>
      <c r="F38" s="94" t="s">
        <v>36</v>
      </c>
      <c r="G38" s="95" t="s">
        <v>36</v>
      </c>
      <c r="H38" s="94"/>
      <c r="I38" s="95"/>
      <c r="J38" s="94"/>
      <c r="K38" s="95"/>
      <c r="L38" s="94"/>
      <c r="M38" s="95"/>
      <c r="N38" s="94"/>
      <c r="O38" s="95"/>
      <c r="P38" s="94">
        <f t="shared" si="19"/>
        <v>0</v>
      </c>
      <c r="Q38" s="95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4" t="s">
        <v>36</v>
      </c>
      <c r="W38" s="95" t="s">
        <v>36</v>
      </c>
    </row>
    <row r="39" spans="1:23" ht="13" customHeight="1" x14ac:dyDescent="0.3">
      <c r="A39" s="47" t="s">
        <v>63</v>
      </c>
      <c r="B39" s="93"/>
      <c r="C39" s="93"/>
      <c r="D39" s="93"/>
      <c r="E39" s="93">
        <f t="shared" si="18"/>
        <v>0</v>
      </c>
      <c r="F39" s="94">
        <v>0</v>
      </c>
      <c r="G39" s="95">
        <v>0</v>
      </c>
      <c r="H39" s="94"/>
      <c r="I39" s="95"/>
      <c r="J39" s="94"/>
      <c r="K39" s="95"/>
      <c r="L39" s="94"/>
      <c r="M39" s="95"/>
      <c r="N39" s="94"/>
      <c r="O39" s="95"/>
      <c r="P39" s="94">
        <f t="shared" si="19"/>
        <v>0</v>
      </c>
      <c r="Q39" s="95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4" t="s">
        <v>36</v>
      </c>
      <c r="W39" s="95" t="s">
        <v>36</v>
      </c>
    </row>
    <row r="40" spans="1:23" ht="13" customHeight="1" x14ac:dyDescent="0.3">
      <c r="A40" s="47" t="s">
        <v>64</v>
      </c>
      <c r="B40" s="93"/>
      <c r="C40" s="93"/>
      <c r="D40" s="93"/>
      <c r="E40" s="93">
        <f t="shared" si="18"/>
        <v>0</v>
      </c>
      <c r="F40" s="94" t="s">
        <v>36</v>
      </c>
      <c r="G40" s="95" t="s">
        <v>36</v>
      </c>
      <c r="H40" s="94"/>
      <c r="I40" s="95"/>
      <c r="J40" s="94"/>
      <c r="K40" s="95"/>
      <c r="L40" s="94"/>
      <c r="M40" s="95"/>
      <c r="N40" s="94"/>
      <c r="O40" s="95"/>
      <c r="P40" s="94">
        <f t="shared" si="19"/>
        <v>0</v>
      </c>
      <c r="Q40" s="95">
        <f t="shared" si="20"/>
        <v>0</v>
      </c>
      <c r="R40" s="48">
        <f t="shared" si="21"/>
        <v>0</v>
      </c>
      <c r="S40" s="49">
        <f t="shared" si="22"/>
        <v>0</v>
      </c>
      <c r="T40" s="48">
        <f t="shared" si="23"/>
        <v>0</v>
      </c>
      <c r="U40" s="50">
        <f t="shared" si="24"/>
        <v>0</v>
      </c>
      <c r="V40" s="94" t="s">
        <v>36</v>
      </c>
      <c r="W40" s="95" t="s">
        <v>36</v>
      </c>
    </row>
    <row r="41" spans="1:23" ht="13" customHeight="1" x14ac:dyDescent="0.3">
      <c r="A41" s="51" t="s">
        <v>43</v>
      </c>
      <c r="B41" s="96">
        <f>SUM(B36:B40)</f>
        <v>1660000</v>
      </c>
      <c r="C41" s="96">
        <f>SUM(C36:C40)</f>
        <v>0</v>
      </c>
      <c r="D41" s="96"/>
      <c r="E41" s="96">
        <f t="shared" si="18"/>
        <v>1660000</v>
      </c>
      <c r="F41" s="97">
        <f t="shared" ref="F41:O41" si="25">SUM(F36:F40)</f>
        <v>1660000</v>
      </c>
      <c r="G41" s="98">
        <f t="shared" si="25"/>
        <v>1000000</v>
      </c>
      <c r="H41" s="97">
        <f t="shared" si="25"/>
        <v>0</v>
      </c>
      <c r="I41" s="98">
        <f t="shared" si="25"/>
        <v>0</v>
      </c>
      <c r="J41" s="97">
        <f t="shared" si="25"/>
        <v>815000</v>
      </c>
      <c r="K41" s="98">
        <f t="shared" si="25"/>
        <v>865900</v>
      </c>
      <c r="L41" s="97">
        <f t="shared" si="25"/>
        <v>0</v>
      </c>
      <c r="M41" s="98">
        <f t="shared" si="25"/>
        <v>0</v>
      </c>
      <c r="N41" s="97">
        <f t="shared" si="25"/>
        <v>0</v>
      </c>
      <c r="O41" s="98">
        <f t="shared" si="25"/>
        <v>0</v>
      </c>
      <c r="P41" s="97">
        <f t="shared" si="19"/>
        <v>815000</v>
      </c>
      <c r="Q41" s="98">
        <f t="shared" si="20"/>
        <v>865900</v>
      </c>
      <c r="R41" s="52">
        <f t="shared" si="21"/>
        <v>0</v>
      </c>
      <c r="S41" s="53">
        <f t="shared" si="22"/>
        <v>0</v>
      </c>
      <c r="T41" s="52">
        <f>IF((+$E36+$E39) =0,0,(P41   /(+$E36+$E39) )*100)</f>
        <v>65.885206143896525</v>
      </c>
      <c r="U41" s="54">
        <f>IF((+$E36+$E39) =0,0,(Q41   /(+$E36+$E39) )*100)</f>
        <v>70</v>
      </c>
      <c r="V41" s="97" t="s">
        <v>36</v>
      </c>
      <c r="W41" s="98" t="s">
        <v>36</v>
      </c>
    </row>
    <row r="42" spans="1:23" ht="13" customHeight="1" x14ac:dyDescent="0.3">
      <c r="A42" s="40" t="s">
        <v>65</v>
      </c>
      <c r="B42" s="99" t="s">
        <v>1</v>
      </c>
      <c r="C42" s="99"/>
      <c r="D42" s="99"/>
      <c r="E42" s="99"/>
      <c r="F42" s="100"/>
      <c r="G42" s="101"/>
      <c r="H42" s="100"/>
      <c r="I42" s="101"/>
      <c r="J42" s="100"/>
      <c r="K42" s="101"/>
      <c r="L42" s="100"/>
      <c r="M42" s="101"/>
      <c r="N42" s="100"/>
      <c r="O42" s="101"/>
      <c r="P42" s="100"/>
      <c r="Q42" s="101"/>
      <c r="R42" s="44"/>
      <c r="S42" s="45"/>
      <c r="T42" s="44"/>
      <c r="U42" s="46"/>
      <c r="V42" s="100"/>
      <c r="W42" s="101"/>
    </row>
    <row r="43" spans="1:23" ht="13" customHeight="1" x14ac:dyDescent="0.3">
      <c r="A43" s="47" t="s">
        <v>66</v>
      </c>
      <c r="B43" s="93"/>
      <c r="C43" s="93"/>
      <c r="D43" s="93"/>
      <c r="E43" s="93">
        <f t="shared" ref="E43:E54" si="26">$B43      +$C43      +$D43</f>
        <v>0</v>
      </c>
      <c r="F43" s="94" t="s">
        <v>36</v>
      </c>
      <c r="G43" s="95" t="s">
        <v>36</v>
      </c>
      <c r="H43" s="94"/>
      <c r="I43" s="95"/>
      <c r="J43" s="94"/>
      <c r="K43" s="95"/>
      <c r="L43" s="94"/>
      <c r="M43" s="95"/>
      <c r="N43" s="94"/>
      <c r="O43" s="95"/>
      <c r="P43" s="94">
        <f t="shared" ref="P43:P54" si="27">$H43      +$J43      +$L43      +$N43</f>
        <v>0</v>
      </c>
      <c r="Q43" s="95">
        <f t="shared" ref="Q43:Q54" si="28">$I43      +$K43      +$M43      +$O43</f>
        <v>0</v>
      </c>
      <c r="R43" s="48">
        <f t="shared" ref="R43:R54" si="29">IF(($H43      =0),0,((($J43      -$H43      )/$H43      )*100))</f>
        <v>0</v>
      </c>
      <c r="S43" s="49">
        <f t="shared" ref="S43:S54" si="30">IF(($I43      =0),0,((($K43      -$I43      )/$I43      )*100))</f>
        <v>0</v>
      </c>
      <c r="T43" s="48">
        <f t="shared" ref="T43:T53" si="31">IF(($E43      =0),0,(($P43      /$E43      )*100))</f>
        <v>0</v>
      </c>
      <c r="U43" s="50">
        <f t="shared" ref="U43:U53" si="32">IF(($E43      =0),0,(($Q43      /$E43      )*100))</f>
        <v>0</v>
      </c>
      <c r="V43" s="94" t="s">
        <v>36</v>
      </c>
      <c r="W43" s="95" t="s">
        <v>36</v>
      </c>
    </row>
    <row r="44" spans="1:23" ht="13" customHeight="1" x14ac:dyDescent="0.3">
      <c r="A44" s="47" t="s">
        <v>67</v>
      </c>
      <c r="B44" s="93">
        <v>28738000</v>
      </c>
      <c r="C44" s="93"/>
      <c r="D44" s="93"/>
      <c r="E44" s="93">
        <f t="shared" si="26"/>
        <v>28738000</v>
      </c>
      <c r="F44" s="94">
        <v>28738000</v>
      </c>
      <c r="G44" s="95">
        <v>12500000</v>
      </c>
      <c r="H44" s="94"/>
      <c r="I44" s="95"/>
      <c r="J44" s="94"/>
      <c r="K44" s="95">
        <v>1185141</v>
      </c>
      <c r="L44" s="94"/>
      <c r="M44" s="95"/>
      <c r="N44" s="94"/>
      <c r="O44" s="95"/>
      <c r="P44" s="94">
        <f t="shared" si="27"/>
        <v>0</v>
      </c>
      <c r="Q44" s="95">
        <f t="shared" si="28"/>
        <v>1185141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4.1239508664486042</v>
      </c>
      <c r="V44" s="94" t="s">
        <v>36</v>
      </c>
      <c r="W44" s="95" t="s">
        <v>36</v>
      </c>
    </row>
    <row r="45" spans="1:23" ht="13" customHeight="1" x14ac:dyDescent="0.3">
      <c r="A45" s="47" t="s">
        <v>68</v>
      </c>
      <c r="B45" s="93"/>
      <c r="C45" s="93"/>
      <c r="D45" s="93"/>
      <c r="E45" s="93">
        <f t="shared" si="26"/>
        <v>0</v>
      </c>
      <c r="F45" s="94">
        <v>0</v>
      </c>
      <c r="G45" s="95">
        <v>0</v>
      </c>
      <c r="H45" s="94"/>
      <c r="I45" s="95"/>
      <c r="J45" s="94"/>
      <c r="K45" s="95"/>
      <c r="L45" s="94"/>
      <c r="M45" s="95"/>
      <c r="N45" s="94"/>
      <c r="O45" s="95"/>
      <c r="P45" s="94">
        <f t="shared" si="27"/>
        <v>0</v>
      </c>
      <c r="Q45" s="95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4" t="s">
        <v>36</v>
      </c>
      <c r="W45" s="95" t="s">
        <v>36</v>
      </c>
    </row>
    <row r="46" spans="1:23" ht="13" customHeight="1" x14ac:dyDescent="0.3">
      <c r="A46" s="47" t="s">
        <v>69</v>
      </c>
      <c r="B46" s="93"/>
      <c r="C46" s="93"/>
      <c r="D46" s="93"/>
      <c r="E46" s="93">
        <f t="shared" si="26"/>
        <v>0</v>
      </c>
      <c r="F46" s="94" t="s">
        <v>36</v>
      </c>
      <c r="G46" s="95" t="s">
        <v>36</v>
      </c>
      <c r="H46" s="94"/>
      <c r="I46" s="95"/>
      <c r="J46" s="94"/>
      <c r="K46" s="95"/>
      <c r="L46" s="94"/>
      <c r="M46" s="95"/>
      <c r="N46" s="94"/>
      <c r="O46" s="95"/>
      <c r="P46" s="94">
        <f t="shared" si="27"/>
        <v>0</v>
      </c>
      <c r="Q46" s="95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4" t="s">
        <v>36</v>
      </c>
      <c r="W46" s="95" t="s">
        <v>36</v>
      </c>
    </row>
    <row r="47" spans="1:23" ht="13" customHeight="1" x14ac:dyDescent="0.3">
      <c r="A47" s="47" t="s">
        <v>70</v>
      </c>
      <c r="B47" s="93"/>
      <c r="C47" s="93"/>
      <c r="D47" s="93"/>
      <c r="E47" s="93">
        <f t="shared" si="26"/>
        <v>0</v>
      </c>
      <c r="F47" s="94" t="s">
        <v>36</v>
      </c>
      <c r="G47" s="95" t="s">
        <v>36</v>
      </c>
      <c r="H47" s="94"/>
      <c r="I47" s="95"/>
      <c r="J47" s="94"/>
      <c r="K47" s="95"/>
      <c r="L47" s="94"/>
      <c r="M47" s="95"/>
      <c r="N47" s="94"/>
      <c r="O47" s="95"/>
      <c r="P47" s="94">
        <f t="shared" si="27"/>
        <v>0</v>
      </c>
      <c r="Q47" s="95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4" t="s">
        <v>36</v>
      </c>
      <c r="W47" s="95" t="s">
        <v>36</v>
      </c>
    </row>
    <row r="48" spans="1:23" ht="13" hidden="1" customHeight="1" x14ac:dyDescent="0.3">
      <c r="A48" s="47" t="s">
        <v>71</v>
      </c>
      <c r="B48" s="93"/>
      <c r="C48" s="93"/>
      <c r="D48" s="93"/>
      <c r="E48" s="93">
        <f t="shared" si="26"/>
        <v>0</v>
      </c>
      <c r="F48" s="94" t="s">
        <v>36</v>
      </c>
      <c r="G48" s="95" t="s">
        <v>36</v>
      </c>
      <c r="H48" s="94"/>
      <c r="I48" s="95"/>
      <c r="J48" s="94"/>
      <c r="K48" s="95"/>
      <c r="L48" s="94"/>
      <c r="M48" s="95"/>
      <c r="N48" s="94"/>
      <c r="O48" s="95"/>
      <c r="P48" s="94">
        <f t="shared" si="27"/>
        <v>0</v>
      </c>
      <c r="Q48" s="95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4" t="s">
        <v>36</v>
      </c>
      <c r="W48" s="95" t="s">
        <v>36</v>
      </c>
    </row>
    <row r="49" spans="1:23" ht="13" customHeight="1" x14ac:dyDescent="0.3">
      <c r="A49" s="47" t="s">
        <v>72</v>
      </c>
      <c r="B49" s="93"/>
      <c r="C49" s="93"/>
      <c r="D49" s="93"/>
      <c r="E49" s="93">
        <f t="shared" si="26"/>
        <v>0</v>
      </c>
      <c r="F49" s="94" t="s">
        <v>36</v>
      </c>
      <c r="G49" s="95" t="s">
        <v>36</v>
      </c>
      <c r="H49" s="94"/>
      <c r="I49" s="95"/>
      <c r="J49" s="94"/>
      <c r="K49" s="95"/>
      <c r="L49" s="94"/>
      <c r="M49" s="95"/>
      <c r="N49" s="94"/>
      <c r="O49" s="95"/>
      <c r="P49" s="94">
        <f t="shared" si="27"/>
        <v>0</v>
      </c>
      <c r="Q49" s="95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4" t="s">
        <v>36</v>
      </c>
      <c r="W49" s="95" t="s">
        <v>36</v>
      </c>
    </row>
    <row r="50" spans="1:23" ht="13" customHeight="1" x14ac:dyDescent="0.3">
      <c r="A50" s="47" t="s">
        <v>73</v>
      </c>
      <c r="B50" s="93"/>
      <c r="C50" s="93"/>
      <c r="D50" s="93"/>
      <c r="E50" s="93">
        <f t="shared" si="26"/>
        <v>0</v>
      </c>
      <c r="F50" s="94" t="s">
        <v>36</v>
      </c>
      <c r="G50" s="95" t="s">
        <v>36</v>
      </c>
      <c r="H50" s="94"/>
      <c r="I50" s="95"/>
      <c r="J50" s="94"/>
      <c r="K50" s="95"/>
      <c r="L50" s="94"/>
      <c r="M50" s="95"/>
      <c r="N50" s="94"/>
      <c r="O50" s="95"/>
      <c r="P50" s="94">
        <f t="shared" si="27"/>
        <v>0</v>
      </c>
      <c r="Q50" s="95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4" t="s">
        <v>36</v>
      </c>
      <c r="W50" s="95" t="s">
        <v>36</v>
      </c>
    </row>
    <row r="51" spans="1:23" ht="13" customHeight="1" x14ac:dyDescent="0.3">
      <c r="A51" s="47" t="s">
        <v>74</v>
      </c>
      <c r="B51" s="93"/>
      <c r="C51" s="93"/>
      <c r="D51" s="93"/>
      <c r="E51" s="93">
        <f t="shared" si="26"/>
        <v>0</v>
      </c>
      <c r="F51" s="94" t="s">
        <v>36</v>
      </c>
      <c r="G51" s="95" t="s">
        <v>36</v>
      </c>
      <c r="H51" s="94"/>
      <c r="I51" s="95"/>
      <c r="J51" s="94"/>
      <c r="K51" s="95"/>
      <c r="L51" s="94"/>
      <c r="M51" s="95"/>
      <c r="N51" s="94"/>
      <c r="O51" s="95"/>
      <c r="P51" s="94">
        <f t="shared" si="27"/>
        <v>0</v>
      </c>
      <c r="Q51" s="95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4" t="s">
        <v>36</v>
      </c>
      <c r="W51" s="95" t="s">
        <v>36</v>
      </c>
    </row>
    <row r="52" spans="1:23" ht="13" customHeight="1" x14ac:dyDescent="0.3">
      <c r="A52" s="47" t="s">
        <v>75</v>
      </c>
      <c r="B52" s="93">
        <v>50239000</v>
      </c>
      <c r="C52" s="93"/>
      <c r="D52" s="93"/>
      <c r="E52" s="93">
        <f t="shared" si="26"/>
        <v>50239000</v>
      </c>
      <c r="F52" s="94">
        <v>50239000</v>
      </c>
      <c r="G52" s="95">
        <v>35000000</v>
      </c>
      <c r="H52" s="94">
        <v>9689000</v>
      </c>
      <c r="I52" s="95">
        <v>6184013</v>
      </c>
      <c r="J52" s="94">
        <v>11606000</v>
      </c>
      <c r="K52" s="95">
        <v>9225333</v>
      </c>
      <c r="L52" s="94"/>
      <c r="M52" s="95"/>
      <c r="N52" s="94"/>
      <c r="O52" s="95"/>
      <c r="P52" s="94">
        <f t="shared" si="27"/>
        <v>21295000</v>
      </c>
      <c r="Q52" s="95">
        <f t="shared" si="28"/>
        <v>15409346</v>
      </c>
      <c r="R52" s="48">
        <f t="shared" si="29"/>
        <v>19.785323562803178</v>
      </c>
      <c r="S52" s="49">
        <f t="shared" si="30"/>
        <v>49.180362331062369</v>
      </c>
      <c r="T52" s="48">
        <f t="shared" si="31"/>
        <v>42.387388284002469</v>
      </c>
      <c r="U52" s="50">
        <f t="shared" si="32"/>
        <v>30.672079460180342</v>
      </c>
      <c r="V52" s="94" t="s">
        <v>36</v>
      </c>
      <c r="W52" s="95" t="s">
        <v>36</v>
      </c>
    </row>
    <row r="53" spans="1:23" ht="13" customHeight="1" x14ac:dyDescent="0.3">
      <c r="A53" s="47" t="s">
        <v>76</v>
      </c>
      <c r="B53" s="93"/>
      <c r="C53" s="93"/>
      <c r="D53" s="93"/>
      <c r="E53" s="93">
        <f t="shared" si="26"/>
        <v>0</v>
      </c>
      <c r="F53" s="94">
        <v>0</v>
      </c>
      <c r="G53" s="95">
        <v>0</v>
      </c>
      <c r="H53" s="94"/>
      <c r="I53" s="95"/>
      <c r="J53" s="94"/>
      <c r="K53" s="95"/>
      <c r="L53" s="94"/>
      <c r="M53" s="95"/>
      <c r="N53" s="94"/>
      <c r="O53" s="95"/>
      <c r="P53" s="94">
        <f t="shared" si="27"/>
        <v>0</v>
      </c>
      <c r="Q53" s="95">
        <f t="shared" si="28"/>
        <v>0</v>
      </c>
      <c r="R53" s="48">
        <f t="shared" si="29"/>
        <v>0</v>
      </c>
      <c r="S53" s="49">
        <f t="shared" si="30"/>
        <v>0</v>
      </c>
      <c r="T53" s="48">
        <f t="shared" si="31"/>
        <v>0</v>
      </c>
      <c r="U53" s="50">
        <f t="shared" si="32"/>
        <v>0</v>
      </c>
      <c r="V53" s="94" t="s">
        <v>36</v>
      </c>
      <c r="W53" s="95" t="s">
        <v>36</v>
      </c>
    </row>
    <row r="54" spans="1:23" ht="13" customHeight="1" x14ac:dyDescent="0.3">
      <c r="A54" s="51" t="s">
        <v>43</v>
      </c>
      <c r="B54" s="96">
        <f>SUM(B43:B53)</f>
        <v>78977000</v>
      </c>
      <c r="C54" s="96">
        <f>SUM(C43:C53)</f>
        <v>0</v>
      </c>
      <c r="D54" s="96"/>
      <c r="E54" s="96">
        <f t="shared" si="26"/>
        <v>78977000</v>
      </c>
      <c r="F54" s="97">
        <f t="shared" ref="F54:O54" si="33">SUM(F43:F53)</f>
        <v>78977000</v>
      </c>
      <c r="G54" s="98">
        <f t="shared" si="33"/>
        <v>47500000</v>
      </c>
      <c r="H54" s="97">
        <f t="shared" si="33"/>
        <v>9689000</v>
      </c>
      <c r="I54" s="98">
        <f t="shared" si="33"/>
        <v>6184013</v>
      </c>
      <c r="J54" s="97">
        <f t="shared" si="33"/>
        <v>11606000</v>
      </c>
      <c r="K54" s="98">
        <f t="shared" si="33"/>
        <v>10410474</v>
      </c>
      <c r="L54" s="97">
        <f t="shared" si="33"/>
        <v>0</v>
      </c>
      <c r="M54" s="98">
        <f t="shared" si="33"/>
        <v>0</v>
      </c>
      <c r="N54" s="97">
        <f t="shared" si="33"/>
        <v>0</v>
      </c>
      <c r="O54" s="98">
        <f t="shared" si="33"/>
        <v>0</v>
      </c>
      <c r="P54" s="97">
        <f t="shared" si="27"/>
        <v>21295000</v>
      </c>
      <c r="Q54" s="98">
        <f t="shared" si="28"/>
        <v>16594487</v>
      </c>
      <c r="R54" s="52">
        <f t="shared" si="29"/>
        <v>19.785323562803178</v>
      </c>
      <c r="S54" s="53">
        <f t="shared" si="30"/>
        <v>68.344956584017538</v>
      </c>
      <c r="T54" s="52">
        <f>IF((+$E44+$E46+$E48+$E49+$E52) =0,0,(P54   /(+$E44+$E46+$E48+$E49+$E52) )*100)</f>
        <v>26.963546348937033</v>
      </c>
      <c r="U54" s="54">
        <f>IF((+$E44+$E46+$E48+$E49+$E52) =0,0,(Q54   /(+$E44+$E46+$E48+$E49+$E52) )*100)</f>
        <v>21.011797105486409</v>
      </c>
      <c r="V54" s="97" t="s">
        <v>36</v>
      </c>
      <c r="W54" s="98" t="s">
        <v>36</v>
      </c>
    </row>
    <row r="55" spans="1:23" ht="13" customHeight="1" x14ac:dyDescent="0.3">
      <c r="A55" s="40" t="s">
        <v>77</v>
      </c>
      <c r="B55" s="99" t="s">
        <v>1</v>
      </c>
      <c r="C55" s="99"/>
      <c r="D55" s="99"/>
      <c r="E55" s="99"/>
      <c r="F55" s="100"/>
      <c r="G55" s="101"/>
      <c r="H55" s="100"/>
      <c r="I55" s="101"/>
      <c r="J55" s="100"/>
      <c r="K55" s="101"/>
      <c r="L55" s="100"/>
      <c r="M55" s="101"/>
      <c r="N55" s="100"/>
      <c r="O55" s="101"/>
      <c r="P55" s="100"/>
      <c r="Q55" s="101"/>
      <c r="R55" s="44"/>
      <c r="S55" s="45"/>
      <c r="T55" s="44"/>
      <c r="U55" s="46"/>
      <c r="V55" s="100"/>
      <c r="W55" s="101"/>
    </row>
    <row r="56" spans="1:23" ht="13" customHeight="1" x14ac:dyDescent="0.3">
      <c r="A56" s="55" t="s">
        <v>78</v>
      </c>
      <c r="B56" s="93"/>
      <c r="C56" s="93"/>
      <c r="D56" s="93"/>
      <c r="E56" s="93">
        <f>$B56      +$C56      +$D56</f>
        <v>0</v>
      </c>
      <c r="F56" s="94" t="s">
        <v>36</v>
      </c>
      <c r="G56" s="95" t="s">
        <v>36</v>
      </c>
      <c r="H56" s="94"/>
      <c r="I56" s="95"/>
      <c r="J56" s="94"/>
      <c r="K56" s="95"/>
      <c r="L56" s="94"/>
      <c r="M56" s="95"/>
      <c r="N56" s="94"/>
      <c r="O56" s="95"/>
      <c r="P56" s="94">
        <f>$H56      +$J56      +$L56      +$N56</f>
        <v>0</v>
      </c>
      <c r="Q56" s="95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4" t="s">
        <v>36</v>
      </c>
      <c r="W56" s="95" t="s">
        <v>36</v>
      </c>
    </row>
    <row r="57" spans="1:23" ht="13" customHeight="1" x14ac:dyDescent="0.3">
      <c r="A57" s="55" t="s">
        <v>79</v>
      </c>
      <c r="B57" s="93"/>
      <c r="C57" s="93"/>
      <c r="D57" s="93"/>
      <c r="E57" s="93">
        <f>$B57      +$C57      +$D57</f>
        <v>0</v>
      </c>
      <c r="F57" s="94" t="s">
        <v>36</v>
      </c>
      <c r="G57" s="95" t="s">
        <v>36</v>
      </c>
      <c r="H57" s="94"/>
      <c r="I57" s="95"/>
      <c r="J57" s="94"/>
      <c r="K57" s="95"/>
      <c r="L57" s="94"/>
      <c r="M57" s="95"/>
      <c r="N57" s="94"/>
      <c r="O57" s="95"/>
      <c r="P57" s="94">
        <f>$H57      +$J57      +$L57      +$N57</f>
        <v>0</v>
      </c>
      <c r="Q57" s="95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4" t="s">
        <v>36</v>
      </c>
      <c r="W57" s="95" t="s">
        <v>36</v>
      </c>
    </row>
    <row r="58" spans="1:23" ht="13" hidden="1" customHeight="1" x14ac:dyDescent="0.3">
      <c r="A58" s="55" t="s">
        <v>80</v>
      </c>
      <c r="B58" s="93"/>
      <c r="C58" s="93"/>
      <c r="D58" s="93"/>
      <c r="E58" s="93">
        <f>$B58      +$C58      +$D58</f>
        <v>0</v>
      </c>
      <c r="F58" s="94" t="s">
        <v>36</v>
      </c>
      <c r="G58" s="95" t="s">
        <v>36</v>
      </c>
      <c r="H58" s="94"/>
      <c r="I58" s="95"/>
      <c r="J58" s="94"/>
      <c r="K58" s="95"/>
      <c r="L58" s="94"/>
      <c r="M58" s="95"/>
      <c r="N58" s="94"/>
      <c r="O58" s="95"/>
      <c r="P58" s="94">
        <f>$H58      +$J58      +$L58      +$N58</f>
        <v>0</v>
      </c>
      <c r="Q58" s="95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4" t="s">
        <v>36</v>
      </c>
      <c r="W58" s="95" t="s">
        <v>36</v>
      </c>
    </row>
    <row r="59" spans="1:23" ht="13" hidden="1" customHeight="1" x14ac:dyDescent="0.3">
      <c r="A59" s="47" t="s">
        <v>81</v>
      </c>
      <c r="B59" s="93"/>
      <c r="C59" s="93"/>
      <c r="D59" s="93"/>
      <c r="E59" s="93">
        <f>$B59      +$C59      +$D59</f>
        <v>0</v>
      </c>
      <c r="F59" s="94" t="s">
        <v>36</v>
      </c>
      <c r="G59" s="95" t="s">
        <v>36</v>
      </c>
      <c r="H59" s="94"/>
      <c r="I59" s="95"/>
      <c r="J59" s="94"/>
      <c r="K59" s="95"/>
      <c r="L59" s="94"/>
      <c r="M59" s="95"/>
      <c r="N59" s="94"/>
      <c r="O59" s="95"/>
      <c r="P59" s="94">
        <f>$H59      +$J59      +$L59      +$N59</f>
        <v>0</v>
      </c>
      <c r="Q59" s="95">
        <f>$I59      +$K59      +$M59      +$O59</f>
        <v>0</v>
      </c>
      <c r="R59" s="48">
        <f>IF(($H59      =0),0,((($J59      -$H59      )/$H59      )*100))</f>
        <v>0</v>
      </c>
      <c r="S59" s="49">
        <f>IF(($I59      =0),0,((($K59      -$I59      )/$I59      )*100))</f>
        <v>0</v>
      </c>
      <c r="T59" s="48">
        <f>IF(($E59      =0),0,(($P59      /$E59      )*100))</f>
        <v>0</v>
      </c>
      <c r="U59" s="50">
        <f>IF(($E59      =0),0,(($Q59      /$E59      )*100))</f>
        <v>0</v>
      </c>
      <c r="V59" s="94" t="s">
        <v>36</v>
      </c>
      <c r="W59" s="95" t="s">
        <v>36</v>
      </c>
    </row>
    <row r="60" spans="1:23" ht="13" customHeight="1" x14ac:dyDescent="0.3">
      <c r="A60" s="56" t="s">
        <v>43</v>
      </c>
      <c r="B60" s="102">
        <f>SUM(B56:B59)</f>
        <v>0</v>
      </c>
      <c r="C60" s="102">
        <f>SUM(C56:C59)</f>
        <v>0</v>
      </c>
      <c r="D60" s="102"/>
      <c r="E60" s="102">
        <f>$B60      +$C60      +$D60</f>
        <v>0</v>
      </c>
      <c r="F60" s="103" t="s">
        <v>36</v>
      </c>
      <c r="G60" s="104" t="s">
        <v>36</v>
      </c>
      <c r="H60" s="103">
        <f t="shared" ref="H60:O60" si="34">SUM(H56:H59)</f>
        <v>0</v>
      </c>
      <c r="I60" s="104">
        <f t="shared" si="34"/>
        <v>0</v>
      </c>
      <c r="J60" s="103">
        <f t="shared" si="34"/>
        <v>0</v>
      </c>
      <c r="K60" s="104">
        <f t="shared" si="34"/>
        <v>0</v>
      </c>
      <c r="L60" s="103">
        <f t="shared" si="34"/>
        <v>0</v>
      </c>
      <c r="M60" s="104">
        <f t="shared" si="34"/>
        <v>0</v>
      </c>
      <c r="N60" s="103">
        <f t="shared" si="34"/>
        <v>0</v>
      </c>
      <c r="O60" s="104">
        <f t="shared" si="34"/>
        <v>0</v>
      </c>
      <c r="P60" s="103">
        <f>$H60      +$J60      +$L60      +$N60</f>
        <v>0</v>
      </c>
      <c r="Q60" s="104">
        <f>$I60      +$K60      +$M60      +$O60</f>
        <v>0</v>
      </c>
      <c r="R60" s="57">
        <f>IF(($H60      =0),0,((($J60      -$H60      )/$H60      )*100))</f>
        <v>0</v>
      </c>
      <c r="S60" s="58">
        <f>IF(($I60      =0),0,((($K60      -$I60      )/$I60      )*100))</f>
        <v>0</v>
      </c>
      <c r="T60" s="57">
        <f>IF($E60   =0,0,($P60   /$E60   )*100)</f>
        <v>0</v>
      </c>
      <c r="U60" s="59">
        <f>IF($E60   =0,0,($Q60   /$E60   )*100)</f>
        <v>0</v>
      </c>
      <c r="V60" s="103" t="s">
        <v>36</v>
      </c>
      <c r="W60" s="104" t="s">
        <v>36</v>
      </c>
    </row>
    <row r="61" spans="1:23" ht="13" customHeight="1" x14ac:dyDescent="0.3">
      <c r="A61" s="40" t="s">
        <v>82</v>
      </c>
      <c r="B61" s="99" t="s">
        <v>1</v>
      </c>
      <c r="C61" s="99"/>
      <c r="D61" s="99"/>
      <c r="E61" s="99"/>
      <c r="F61" s="100"/>
      <c r="G61" s="101"/>
      <c r="H61" s="100"/>
      <c r="I61" s="101"/>
      <c r="J61" s="100"/>
      <c r="K61" s="101"/>
      <c r="L61" s="100"/>
      <c r="M61" s="101"/>
      <c r="N61" s="100"/>
      <c r="O61" s="101"/>
      <c r="P61" s="100"/>
      <c r="Q61" s="101"/>
      <c r="R61" s="44"/>
      <c r="S61" s="45"/>
      <c r="T61" s="44"/>
      <c r="U61" s="46"/>
      <c r="V61" s="100"/>
      <c r="W61" s="101"/>
    </row>
    <row r="62" spans="1:23" ht="13" customHeight="1" x14ac:dyDescent="0.3">
      <c r="A62" s="47" t="s">
        <v>83</v>
      </c>
      <c r="B62" s="93"/>
      <c r="C62" s="93"/>
      <c r="D62" s="93"/>
      <c r="E62" s="93">
        <f t="shared" ref="E62:E68" si="35">$B62      +$C62      +$D62</f>
        <v>0</v>
      </c>
      <c r="F62" s="94" t="s">
        <v>36</v>
      </c>
      <c r="G62" s="95" t="s">
        <v>36</v>
      </c>
      <c r="H62" s="94"/>
      <c r="I62" s="95"/>
      <c r="J62" s="94"/>
      <c r="K62" s="95"/>
      <c r="L62" s="94"/>
      <c r="M62" s="95"/>
      <c r="N62" s="94"/>
      <c r="O62" s="95"/>
      <c r="P62" s="94">
        <f t="shared" ref="P62:P68" si="36">$H62      +$J62      +$L62      +$N62</f>
        <v>0</v>
      </c>
      <c r="Q62" s="95">
        <f t="shared" ref="Q62:Q68" si="37">$I62      +$K62      +$M62      +$O62</f>
        <v>0</v>
      </c>
      <c r="R62" s="48">
        <f t="shared" ref="R62:R68" si="38">IF(($H62      =0),0,((($J62      -$H62      )/$H62      )*100))</f>
        <v>0</v>
      </c>
      <c r="S62" s="49">
        <f t="shared" ref="S62:S68" si="39">IF(($I62      =0),0,((($K62      -$I62      )/$I62      )*100))</f>
        <v>0</v>
      </c>
      <c r="T62" s="48">
        <f t="shared" ref="T62:T66" si="40">IF(($E62      =0),0,(($P62      /$E62      )*100))</f>
        <v>0</v>
      </c>
      <c r="U62" s="50">
        <f t="shared" ref="U62:U66" si="41">IF(($E62      =0),0,(($Q62      /$E62      )*100))</f>
        <v>0</v>
      </c>
      <c r="V62" s="94" t="s">
        <v>36</v>
      </c>
      <c r="W62" s="95" t="s">
        <v>36</v>
      </c>
    </row>
    <row r="63" spans="1:23" ht="13" customHeight="1" x14ac:dyDescent="0.3">
      <c r="A63" s="47" t="s">
        <v>84</v>
      </c>
      <c r="B63" s="93"/>
      <c r="C63" s="93"/>
      <c r="D63" s="93"/>
      <c r="E63" s="93">
        <f t="shared" si="35"/>
        <v>0</v>
      </c>
      <c r="F63" s="94" t="s">
        <v>36</v>
      </c>
      <c r="G63" s="95" t="s">
        <v>36</v>
      </c>
      <c r="H63" s="94"/>
      <c r="I63" s="95"/>
      <c r="J63" s="94"/>
      <c r="K63" s="95"/>
      <c r="L63" s="94"/>
      <c r="M63" s="95"/>
      <c r="N63" s="94"/>
      <c r="O63" s="95"/>
      <c r="P63" s="94">
        <f t="shared" si="36"/>
        <v>0</v>
      </c>
      <c r="Q63" s="95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4" t="s">
        <v>36</v>
      </c>
      <c r="W63" s="95" t="s">
        <v>36</v>
      </c>
    </row>
    <row r="64" spans="1:23" ht="13" customHeight="1" x14ac:dyDescent="0.3">
      <c r="A64" s="47" t="s">
        <v>85</v>
      </c>
      <c r="B64" s="93"/>
      <c r="C64" s="93"/>
      <c r="D64" s="93"/>
      <c r="E64" s="93">
        <f t="shared" si="35"/>
        <v>0</v>
      </c>
      <c r="F64" s="94" t="s">
        <v>36</v>
      </c>
      <c r="G64" s="95" t="s">
        <v>36</v>
      </c>
      <c r="H64" s="94"/>
      <c r="I64" s="95"/>
      <c r="J64" s="94"/>
      <c r="K64" s="95"/>
      <c r="L64" s="94"/>
      <c r="M64" s="95"/>
      <c r="N64" s="94"/>
      <c r="O64" s="95"/>
      <c r="P64" s="94">
        <f t="shared" si="36"/>
        <v>0</v>
      </c>
      <c r="Q64" s="95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4" t="s">
        <v>36</v>
      </c>
      <c r="W64" s="95" t="s">
        <v>36</v>
      </c>
    </row>
    <row r="65" spans="1:23" ht="13" customHeight="1" x14ac:dyDescent="0.3">
      <c r="A65" s="47" t="s">
        <v>86</v>
      </c>
      <c r="B65" s="93"/>
      <c r="C65" s="93"/>
      <c r="D65" s="93"/>
      <c r="E65" s="93">
        <f t="shared" si="35"/>
        <v>0</v>
      </c>
      <c r="F65" s="94" t="s">
        <v>36</v>
      </c>
      <c r="G65" s="95" t="s">
        <v>36</v>
      </c>
      <c r="H65" s="94"/>
      <c r="I65" s="95"/>
      <c r="J65" s="94"/>
      <c r="K65" s="95"/>
      <c r="L65" s="94"/>
      <c r="M65" s="95"/>
      <c r="N65" s="94"/>
      <c r="O65" s="95"/>
      <c r="P65" s="94">
        <f t="shared" si="36"/>
        <v>0</v>
      </c>
      <c r="Q65" s="95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4" t="s">
        <v>36</v>
      </c>
      <c r="W65" s="95" t="s">
        <v>36</v>
      </c>
    </row>
    <row r="66" spans="1:23" ht="13" customHeight="1" x14ac:dyDescent="0.3">
      <c r="A66" s="47" t="s">
        <v>87</v>
      </c>
      <c r="B66" s="93"/>
      <c r="C66" s="93"/>
      <c r="D66" s="93"/>
      <c r="E66" s="93">
        <f t="shared" si="35"/>
        <v>0</v>
      </c>
      <c r="F66" s="94">
        <v>0</v>
      </c>
      <c r="G66" s="95">
        <v>0</v>
      </c>
      <c r="H66" s="94"/>
      <c r="I66" s="95"/>
      <c r="J66" s="94"/>
      <c r="K66" s="95"/>
      <c r="L66" s="94"/>
      <c r="M66" s="95"/>
      <c r="N66" s="94"/>
      <c r="O66" s="95"/>
      <c r="P66" s="94">
        <f t="shared" si="36"/>
        <v>0</v>
      </c>
      <c r="Q66" s="95">
        <f t="shared" si="37"/>
        <v>0</v>
      </c>
      <c r="R66" s="48">
        <f t="shared" si="38"/>
        <v>0</v>
      </c>
      <c r="S66" s="49">
        <f t="shared" si="39"/>
        <v>0</v>
      </c>
      <c r="T66" s="48">
        <f t="shared" si="40"/>
        <v>0</v>
      </c>
      <c r="U66" s="50">
        <f t="shared" si="41"/>
        <v>0</v>
      </c>
      <c r="V66" s="94" t="s">
        <v>36</v>
      </c>
      <c r="W66" s="95" t="s">
        <v>36</v>
      </c>
    </row>
    <row r="67" spans="1:23" ht="13" customHeight="1" x14ac:dyDescent="0.3">
      <c r="A67" s="51" t="s">
        <v>43</v>
      </c>
      <c r="B67" s="96">
        <f>SUM(B62:B66)</f>
        <v>0</v>
      </c>
      <c r="C67" s="96">
        <f>SUM(C62:C66)</f>
        <v>0</v>
      </c>
      <c r="D67" s="96"/>
      <c r="E67" s="96">
        <f t="shared" si="35"/>
        <v>0</v>
      </c>
      <c r="F67" s="97">
        <f t="shared" ref="F67:O67" si="42">SUM(F62:F66)</f>
        <v>0</v>
      </c>
      <c r="G67" s="98">
        <f t="shared" si="42"/>
        <v>0</v>
      </c>
      <c r="H67" s="97">
        <f t="shared" si="42"/>
        <v>0</v>
      </c>
      <c r="I67" s="98">
        <f t="shared" si="42"/>
        <v>0</v>
      </c>
      <c r="J67" s="97">
        <f t="shared" si="42"/>
        <v>0</v>
      </c>
      <c r="K67" s="98">
        <f t="shared" si="42"/>
        <v>0</v>
      </c>
      <c r="L67" s="97">
        <f t="shared" si="42"/>
        <v>0</v>
      </c>
      <c r="M67" s="98">
        <f t="shared" si="42"/>
        <v>0</v>
      </c>
      <c r="N67" s="97">
        <f t="shared" si="42"/>
        <v>0</v>
      </c>
      <c r="O67" s="98">
        <f t="shared" si="42"/>
        <v>0</v>
      </c>
      <c r="P67" s="97">
        <f t="shared" si="36"/>
        <v>0</v>
      </c>
      <c r="Q67" s="98">
        <f t="shared" si="37"/>
        <v>0</v>
      </c>
      <c r="R67" s="52">
        <f t="shared" si="38"/>
        <v>0</v>
      </c>
      <c r="S67" s="53">
        <f t="shared" si="39"/>
        <v>0</v>
      </c>
      <c r="T67" s="52">
        <f>IF((+$E62+$E64+$E65++$E66) =0,0,(P67   /(+$E62+$E64+$E65+$E66) )*100)</f>
        <v>0</v>
      </c>
      <c r="U67" s="54">
        <f>IF((+$E62+$E64+$E66) =0,0,(Q67  /(+$E62+$E64+$E66) )*100)</f>
        <v>0</v>
      </c>
      <c r="V67" s="97" t="s">
        <v>36</v>
      </c>
      <c r="W67" s="98" t="s">
        <v>36</v>
      </c>
    </row>
    <row r="68" spans="1:23" ht="13" customHeight="1" x14ac:dyDescent="0.3">
      <c r="A68" s="60" t="s">
        <v>88</v>
      </c>
      <c r="B68" s="105">
        <f>SUM(B9:B15,B18:B24,B27:B30,B33,B36:B40,B43:B53,B56:B59,B62:B66)</f>
        <v>85245000</v>
      </c>
      <c r="C68" s="105">
        <f>SUM(C9:C15,C18:C24,C27:C30,C33,C36:C40,C43:C53,C56:C59,C62:C66)</f>
        <v>0</v>
      </c>
      <c r="D68" s="105"/>
      <c r="E68" s="105">
        <f t="shared" si="35"/>
        <v>85245000</v>
      </c>
      <c r="F68" s="106">
        <f t="shared" ref="F68:O68" si="43">SUM(F9:F15,F18:F24,F27:F30,F33,F36:F40,F43:F53,F56:F59,F62:F66)</f>
        <v>85245000</v>
      </c>
      <c r="G68" s="107">
        <f t="shared" si="43"/>
        <v>52626000</v>
      </c>
      <c r="H68" s="106">
        <f t="shared" si="43"/>
        <v>10316000</v>
      </c>
      <c r="I68" s="107">
        <f t="shared" si="43"/>
        <v>7185971</v>
      </c>
      <c r="J68" s="106">
        <f t="shared" si="43"/>
        <v>13374000</v>
      </c>
      <c r="K68" s="107">
        <f t="shared" si="43"/>
        <v>13045694</v>
      </c>
      <c r="L68" s="106">
        <f t="shared" si="43"/>
        <v>0</v>
      </c>
      <c r="M68" s="107">
        <f t="shared" si="43"/>
        <v>0</v>
      </c>
      <c r="N68" s="106">
        <f t="shared" si="43"/>
        <v>0</v>
      </c>
      <c r="O68" s="107">
        <f t="shared" si="43"/>
        <v>0</v>
      </c>
      <c r="P68" s="106">
        <f t="shared" si="36"/>
        <v>23690000</v>
      </c>
      <c r="Q68" s="107">
        <f t="shared" si="37"/>
        <v>20231665</v>
      </c>
      <c r="R68" s="61">
        <f t="shared" si="38"/>
        <v>29.643272586273749</v>
      </c>
      <c r="S68" s="62">
        <f t="shared" si="39"/>
        <v>81.54392774476824</v>
      </c>
      <c r="T68" s="61">
        <f>IF((+$E9+$E10+$E11+$E12+$E13+$E18+$E19+$E21+$E22+$E23+$E27+$E28+$E29+$E30+$E33+$E36+$E39+$E44+$E46+$E48+$E49+$E52+$E56+$E57+$E58+$E59+$E62+$E64+$E65+$E66)=0,0,(P68/(+$E9+$E10+$E11+$E12+$E13+$E18+$E19+$E21+$E22+$E23+$E27+$E28+$E29+$E30+$E33+$E36+$E39+$E44+$E46+$E48+$E49+$E52+$E56+$E57+$E58+$E59+$E62+$E64+$E65+$E66)*100))</f>
        <v>27.929075004126286</v>
      </c>
      <c r="U68" s="61">
        <f>IF((+$E9+$E10+$E11+$E12+$E13+$E18+$E19+$E21+$E22+$E23+$E27+$E28+$E29+$E30+$E33+$E36+$E39+$E44+$E46+$E48+$E49+$E52+$E56+$E57+$E58+$E59+$E62+$E64+$E65+$E66)=0,0,(Q68/(+$E9+$E10+$E11+$E12+$E13+$E18+$E19+$E21+$E22+$E23+$E27+$E28+$E29+$E30+$E33+$E36+$E39+$E44+$E46+$E48+$E49+$E52+$E56+$E57+$E58+$E59+$E62+$E64+$E65+$E66)*100))</f>
        <v>23.851907523991418</v>
      </c>
      <c r="V68" s="106" t="s">
        <v>36</v>
      </c>
      <c r="W68" s="107" t="s">
        <v>36</v>
      </c>
    </row>
    <row r="69" spans="1:23" ht="13" customHeight="1" x14ac:dyDescent="0.3">
      <c r="A69" s="40" t="s">
        <v>44</v>
      </c>
      <c r="B69" s="99" t="s">
        <v>1</v>
      </c>
      <c r="C69" s="99"/>
      <c r="D69" s="99"/>
      <c r="E69" s="99"/>
      <c r="F69" s="100"/>
      <c r="G69" s="101"/>
      <c r="H69" s="100"/>
      <c r="I69" s="101"/>
      <c r="J69" s="100"/>
      <c r="K69" s="101"/>
      <c r="L69" s="100"/>
      <c r="M69" s="101"/>
      <c r="N69" s="100"/>
      <c r="O69" s="101"/>
      <c r="P69" s="100"/>
      <c r="Q69" s="101"/>
      <c r="R69" s="44"/>
      <c r="S69" s="45"/>
      <c r="T69" s="44"/>
      <c r="U69" s="46"/>
      <c r="V69" s="100"/>
      <c r="W69" s="101"/>
    </row>
    <row r="70" spans="1:23" s="64" customFormat="1" ht="13" customHeight="1" x14ac:dyDescent="0.3">
      <c r="A70" s="63" t="s">
        <v>89</v>
      </c>
      <c r="B70" s="93">
        <v>54897000</v>
      </c>
      <c r="C70" s="93">
        <v>-268000</v>
      </c>
      <c r="D70" s="93"/>
      <c r="E70" s="93">
        <f>$B70      +$C70      +$D70</f>
        <v>54629000</v>
      </c>
      <c r="F70" s="94">
        <v>54897000</v>
      </c>
      <c r="G70" s="95">
        <v>43941000</v>
      </c>
      <c r="H70" s="94">
        <v>16217000</v>
      </c>
      <c r="I70" s="95">
        <v>16216717</v>
      </c>
      <c r="J70" s="94">
        <v>15914000</v>
      </c>
      <c r="K70" s="95">
        <v>15752948</v>
      </c>
      <c r="L70" s="94"/>
      <c r="M70" s="95"/>
      <c r="N70" s="94"/>
      <c r="O70" s="95"/>
      <c r="P70" s="94">
        <f>$H70      +$J70      +$L70      +$N70</f>
        <v>32131000</v>
      </c>
      <c r="Q70" s="95">
        <f>$I70      +$K70      +$M70      +$O70</f>
        <v>31969665</v>
      </c>
      <c r="R70" s="48">
        <f>IF(($H70      =0),0,((($J70      -$H70      )/$H70      )*100))</f>
        <v>-1.8684096935314791</v>
      </c>
      <c r="S70" s="49">
        <f>IF(($I70      =0),0,((($K70      -$I70      )/$I70      )*100))</f>
        <v>-2.8598205173093914</v>
      </c>
      <c r="T70" s="48">
        <f>IF(($E70      =0),0,(($P70      /$E70      )*100))</f>
        <v>58.816745684526538</v>
      </c>
      <c r="U70" s="50">
        <f>IF(($E70      =0),0,(($Q70      /$E70      )*100))</f>
        <v>58.521417195994793</v>
      </c>
      <c r="V70" s="94" t="s">
        <v>36</v>
      </c>
      <c r="W70" s="95" t="s">
        <v>36</v>
      </c>
    </row>
    <row r="71" spans="1:23" s="64" customFormat="1" ht="13" customHeight="1" x14ac:dyDescent="0.3">
      <c r="A71" s="63" t="s">
        <v>90</v>
      </c>
      <c r="B71" s="93"/>
      <c r="C71" s="93"/>
      <c r="D71" s="93"/>
      <c r="E71" s="93">
        <f>$B71      +$C71      +$D71</f>
        <v>0</v>
      </c>
      <c r="F71" s="94">
        <v>0</v>
      </c>
      <c r="G71" s="95">
        <v>0</v>
      </c>
      <c r="H71" s="94"/>
      <c r="I71" s="95"/>
      <c r="J71" s="94"/>
      <c r="K71" s="95"/>
      <c r="L71" s="94"/>
      <c r="M71" s="95"/>
      <c r="N71" s="94"/>
      <c r="O71" s="95"/>
      <c r="P71" s="94">
        <f>$H71      +$J71      +$L71      +$N71</f>
        <v>0</v>
      </c>
      <c r="Q71" s="95">
        <f>$I71      +$K71      +$M71      +$O71</f>
        <v>0</v>
      </c>
      <c r="R71" s="48">
        <f>IF(($H71      =0),0,((($J71      -$H71      )/$H71      )*100))</f>
        <v>0</v>
      </c>
      <c r="S71" s="49">
        <f>IF(($I71      =0),0,((($K71      -$I71      )/$I71      )*100))</f>
        <v>0</v>
      </c>
      <c r="T71" s="48">
        <f>IF(($E71      =0),0,(($P71      /$E71      )*100))</f>
        <v>0</v>
      </c>
      <c r="U71" s="50">
        <f>IF(($E71      =0),0,(($Q71      /$E71      )*100))</f>
        <v>0</v>
      </c>
      <c r="V71" s="94" t="s">
        <v>36</v>
      </c>
      <c r="W71" s="95" t="s">
        <v>36</v>
      </c>
    </row>
    <row r="72" spans="1:23" ht="13" customHeight="1" x14ac:dyDescent="0.3">
      <c r="A72" s="56" t="s">
        <v>43</v>
      </c>
      <c r="B72" s="102">
        <f>SUM(B70:B71)</f>
        <v>54897000</v>
      </c>
      <c r="C72" s="102">
        <f>SUM(C70:C71)</f>
        <v>-268000</v>
      </c>
      <c r="D72" s="102"/>
      <c r="E72" s="102">
        <f>$B72      +$C72      +$D72</f>
        <v>54629000</v>
      </c>
      <c r="F72" s="103">
        <f t="shared" ref="F72:O72" si="44">SUM(F70:F71)</f>
        <v>54897000</v>
      </c>
      <c r="G72" s="104">
        <f t="shared" si="44"/>
        <v>43941000</v>
      </c>
      <c r="H72" s="103">
        <f t="shared" si="44"/>
        <v>16217000</v>
      </c>
      <c r="I72" s="104">
        <f t="shared" si="44"/>
        <v>16216717</v>
      </c>
      <c r="J72" s="103">
        <f t="shared" si="44"/>
        <v>15914000</v>
      </c>
      <c r="K72" s="104">
        <f t="shared" si="44"/>
        <v>15752948</v>
      </c>
      <c r="L72" s="103">
        <f t="shared" si="44"/>
        <v>0</v>
      </c>
      <c r="M72" s="104">
        <f t="shared" si="44"/>
        <v>0</v>
      </c>
      <c r="N72" s="103">
        <f t="shared" si="44"/>
        <v>0</v>
      </c>
      <c r="O72" s="104">
        <f t="shared" si="44"/>
        <v>0</v>
      </c>
      <c r="P72" s="103">
        <f>$H72      +$J72      +$L72      +$N72</f>
        <v>32131000</v>
      </c>
      <c r="Q72" s="104">
        <f>$I72      +$K72      +$M72      +$O72</f>
        <v>31969665</v>
      </c>
      <c r="R72" s="57">
        <f>IF(($H72      =0),0,((($J72      -$H72      )/$H72      )*100))</f>
        <v>-1.8684096935314791</v>
      </c>
      <c r="S72" s="58">
        <f>IF(($I72      =0),0,((($K72      -$I72      )/$I72      )*100))</f>
        <v>-2.8598205173093914</v>
      </c>
      <c r="T72" s="57">
        <f>IF(($E70      =0),0,(($P70      /$E70      )*100))</f>
        <v>58.816745684526538</v>
      </c>
      <c r="U72" s="59">
        <f>IF($E70   =0,0,($Q70   /$E70 )*100)</f>
        <v>58.521417195994793</v>
      </c>
      <c r="V72" s="103" t="s">
        <v>36</v>
      </c>
      <c r="W72" s="104" t="s">
        <v>36</v>
      </c>
    </row>
    <row r="73" spans="1:23" ht="13" customHeight="1" x14ac:dyDescent="0.3">
      <c r="A73" s="60" t="s">
        <v>88</v>
      </c>
      <c r="B73" s="105">
        <f>SUM(B70:B71)</f>
        <v>54897000</v>
      </c>
      <c r="C73" s="105">
        <f>SUM(C70:C71)</f>
        <v>-268000</v>
      </c>
      <c r="D73" s="105"/>
      <c r="E73" s="105">
        <f>$B73      +$C73      +$D73</f>
        <v>54629000</v>
      </c>
      <c r="F73" s="106">
        <f t="shared" ref="F73:O73" si="45">SUM(F70:F71)</f>
        <v>54897000</v>
      </c>
      <c r="G73" s="107">
        <f t="shared" si="45"/>
        <v>43941000</v>
      </c>
      <c r="H73" s="106">
        <f t="shared" si="45"/>
        <v>16217000</v>
      </c>
      <c r="I73" s="107">
        <f t="shared" si="45"/>
        <v>16216717</v>
      </c>
      <c r="J73" s="106">
        <f t="shared" si="45"/>
        <v>15914000</v>
      </c>
      <c r="K73" s="107">
        <f t="shared" si="45"/>
        <v>15752948</v>
      </c>
      <c r="L73" s="106">
        <f t="shared" si="45"/>
        <v>0</v>
      </c>
      <c r="M73" s="107">
        <f t="shared" si="45"/>
        <v>0</v>
      </c>
      <c r="N73" s="106">
        <f t="shared" si="45"/>
        <v>0</v>
      </c>
      <c r="O73" s="107">
        <f t="shared" si="45"/>
        <v>0</v>
      </c>
      <c r="P73" s="106">
        <f>$H73      +$J73      +$L73      +$N73</f>
        <v>32131000</v>
      </c>
      <c r="Q73" s="107">
        <f>$I73      +$K73      +$M73      +$O73</f>
        <v>31969665</v>
      </c>
      <c r="R73" s="61">
        <f>IF(($H73      =0),0,((($J73      -$H73      )/$H73      )*100))</f>
        <v>-1.8684096935314791</v>
      </c>
      <c r="S73" s="62">
        <f>IF(($I73      =0),0,((($K73      -$I73      )/$I73      )*100))</f>
        <v>-2.8598205173093914</v>
      </c>
      <c r="T73" s="61">
        <f>IF(($E70      =0),0,(($P70      /$E70      )*100))</f>
        <v>58.816745684526538</v>
      </c>
      <c r="U73" s="65">
        <f>IF($E70   =0,0,($Q70   /$E70 )*100)</f>
        <v>58.521417195994793</v>
      </c>
      <c r="V73" s="106" t="s">
        <v>36</v>
      </c>
      <c r="W73" s="107" t="s">
        <v>36</v>
      </c>
    </row>
    <row r="74" spans="1:23" ht="13" customHeight="1" thickBot="1" x14ac:dyDescent="0.35">
      <c r="A74" s="60" t="s">
        <v>91</v>
      </c>
      <c r="B74" s="105">
        <f>SUM(B9:B15,B18:B24,B27:B30,B33,B36:B40,B43:B53,B56:B59,B62:B66,B70:B71)</f>
        <v>140142000</v>
      </c>
      <c r="C74" s="105">
        <f>SUM(C9:C15,C18:C24,C27:C30,C33,C36:C40,C43:C53,C56:C59,C62:C66,C70:C71)</f>
        <v>-268000</v>
      </c>
      <c r="D74" s="105"/>
      <c r="E74" s="105">
        <f>$B74      +$C74      +$D74</f>
        <v>139874000</v>
      </c>
      <c r="F74" s="106">
        <f t="shared" ref="F74:O74" si="46">SUM(F9:F15,F18:F24,F27:F30,F33,F36:F40,F43:F53,F56:F59,F62:F66,F70:F71)</f>
        <v>140142000</v>
      </c>
      <c r="G74" s="107">
        <f t="shared" si="46"/>
        <v>96567000</v>
      </c>
      <c r="H74" s="106">
        <f t="shared" si="46"/>
        <v>26533000</v>
      </c>
      <c r="I74" s="107">
        <f t="shared" si="46"/>
        <v>23402688</v>
      </c>
      <c r="J74" s="106">
        <f t="shared" si="46"/>
        <v>29288000</v>
      </c>
      <c r="K74" s="107">
        <f t="shared" si="46"/>
        <v>28798642</v>
      </c>
      <c r="L74" s="106">
        <f t="shared" si="46"/>
        <v>0</v>
      </c>
      <c r="M74" s="107">
        <f t="shared" si="46"/>
        <v>0</v>
      </c>
      <c r="N74" s="106">
        <f t="shared" si="46"/>
        <v>0</v>
      </c>
      <c r="O74" s="107">
        <f t="shared" si="46"/>
        <v>0</v>
      </c>
      <c r="P74" s="106">
        <f>$H74      +$J74      +$L74      +$N74</f>
        <v>55821000</v>
      </c>
      <c r="Q74" s="107">
        <f>$I74      +$K74      +$M74      +$O74</f>
        <v>52201330</v>
      </c>
      <c r="R74" s="61">
        <f>IF(($H74      =0),0,((($J74      -$H74      )/$H74      )*100))</f>
        <v>10.383296272566238</v>
      </c>
      <c r="S74" s="62">
        <f>IF(($I74      =0),0,((($K74      -$I74      )/$I74      )*100))</f>
        <v>23.05698388150968</v>
      </c>
      <c r="T74" s="61">
        <f>IF((+$E9+$E10+$E11+$E12+$E13+$E18+$E19+$E21+$E22+$E23+$E27+$E28+$E29+$E30+$E33+$E36+$E39+$E44+$E46+$E48+$E49+$E52+$E56+$E57+$E58+$E59+$E62++$E64+$E65+$E66+$E70)=0,0,(P74/(+$E9+$E10+$E11+$E12+$E13+$E18+$E19+$E21+$E22+$E23+$E27+$E28+$E29+$E30+$E33+$E36+$E39+$E44+$E46+$E48+$E49+$E52+$E56+$E57+$E58+$E59+$E62+$E64+$E65+$E66+$E70)*100))</f>
        <v>40.029114169134679</v>
      </c>
      <c r="U74" s="65">
        <f>IF((+$E9+$E10+$E11+$E12+$E13+$E18+$E19+$E21+$E22+$E23+$E27+$E28+$E29+$E30+$E33+$E36+$E39+$E44+$E46+$E48+$E49+$E52+$E56+$E57+$E58+$E59+$E62+$E64+$E66+$E70)=0,0,(Q74/(+$E9+$E10+$E11+$E12+$E13+$E18+$E19+$E21+$E22+$E23+$E27+$E28+$E29+$E30+$E33+$E36+$E39+$E44+$E46+$E48+$E49+$E52+$E56+$E57+$E58+$E59+$E62+$E64+$E66+$E70)*100))</f>
        <v>37.433456913180976</v>
      </c>
      <c r="V74" s="106" t="s">
        <v>36</v>
      </c>
      <c r="W74" s="107" t="s">
        <v>36</v>
      </c>
    </row>
    <row r="75" spans="1:23" ht="13" thickTop="1" x14ac:dyDescent="0.25">
      <c r="A75" s="66" t="s">
        <v>92</v>
      </c>
      <c r="B75" s="67"/>
      <c r="C75" s="68"/>
      <c r="D75" s="68"/>
      <c r="E75" s="69"/>
      <c r="F75" s="67"/>
      <c r="G75" s="68"/>
      <c r="H75" s="68"/>
      <c r="I75" s="69"/>
      <c r="J75" s="68"/>
      <c r="K75" s="69"/>
      <c r="L75" s="68"/>
      <c r="M75" s="68"/>
      <c r="N75" s="68"/>
      <c r="O75" s="68"/>
      <c r="P75" s="68"/>
      <c r="Q75" s="68"/>
      <c r="R75" s="68"/>
      <c r="S75" s="68"/>
      <c r="T75" s="68"/>
      <c r="U75" s="69"/>
      <c r="V75" s="67"/>
      <c r="W75" s="69"/>
    </row>
    <row r="76" spans="1:23" x14ac:dyDescent="0.25">
      <c r="A76" s="13" t="s">
        <v>1</v>
      </c>
      <c r="B76" s="70" t="s">
        <v>1</v>
      </c>
      <c r="C76" s="71" t="s">
        <v>1</v>
      </c>
      <c r="D76" s="71" t="s">
        <v>1</v>
      </c>
      <c r="E76" s="72" t="s">
        <v>1</v>
      </c>
      <c r="F76" s="73" t="s">
        <v>5</v>
      </c>
      <c r="G76" s="74"/>
      <c r="H76" s="73" t="s">
        <v>6</v>
      </c>
      <c r="I76" s="75"/>
      <c r="J76" s="73" t="s">
        <v>7</v>
      </c>
      <c r="K76" s="75"/>
      <c r="L76" s="73" t="s">
        <v>8</v>
      </c>
      <c r="M76" s="73"/>
      <c r="N76" s="76" t="s">
        <v>9</v>
      </c>
      <c r="O76" s="73"/>
      <c r="P76" s="132" t="s">
        <v>10</v>
      </c>
      <c r="Q76" s="133"/>
      <c r="R76" s="134" t="s">
        <v>11</v>
      </c>
      <c r="S76" s="133"/>
      <c r="T76" s="134" t="s">
        <v>12</v>
      </c>
      <c r="U76" s="133"/>
      <c r="V76" s="132"/>
      <c r="W76" s="133"/>
    </row>
    <row r="77" spans="1:23" ht="52.5" x14ac:dyDescent="0.25">
      <c r="A77" s="77" t="s">
        <v>93</v>
      </c>
      <c r="B77" s="78" t="s">
        <v>94</v>
      </c>
      <c r="C77" s="78" t="s">
        <v>95</v>
      </c>
      <c r="D77" s="79" t="s">
        <v>17</v>
      </c>
      <c r="E77" s="78" t="s">
        <v>18</v>
      </c>
      <c r="F77" s="78" t="s">
        <v>19</v>
      </c>
      <c r="G77" s="78" t="s">
        <v>96</v>
      </c>
      <c r="H77" s="78" t="s">
        <v>97</v>
      </c>
      <c r="I77" s="80" t="s">
        <v>22</v>
      </c>
      <c r="J77" s="78" t="s">
        <v>98</v>
      </c>
      <c r="K77" s="80" t="s">
        <v>24</v>
      </c>
      <c r="L77" s="78" t="s">
        <v>99</v>
      </c>
      <c r="M77" s="80" t="s">
        <v>26</v>
      </c>
      <c r="N77" s="78" t="s">
        <v>100</v>
      </c>
      <c r="O77" s="80" t="s">
        <v>28</v>
      </c>
      <c r="P77" s="80" t="s">
        <v>101</v>
      </c>
      <c r="Q77" s="81" t="s">
        <v>30</v>
      </c>
      <c r="R77" s="82" t="s">
        <v>101</v>
      </c>
      <c r="S77" s="83" t="s">
        <v>30</v>
      </c>
      <c r="T77" s="82" t="s">
        <v>102</v>
      </c>
      <c r="U77" s="79" t="s">
        <v>32</v>
      </c>
      <c r="V77" s="78"/>
      <c r="W77" s="80"/>
    </row>
    <row r="78" spans="1:23" hidden="1" x14ac:dyDescent="0.25">
      <c r="A78" s="1" t="str">
        <f>+A7</f>
        <v>R thousands</v>
      </c>
      <c r="B78" s="108"/>
      <c r="C78" s="108">
        <v>100</v>
      </c>
      <c r="D78" s="108"/>
      <c r="E78" s="108"/>
      <c r="F78" s="108"/>
      <c r="G78" s="108"/>
      <c r="H78" s="108"/>
      <c r="I78" s="108"/>
      <c r="J78" s="108"/>
      <c r="K78" s="108"/>
      <c r="L78" s="108"/>
      <c r="M78" s="109"/>
      <c r="N78" s="108"/>
      <c r="O78" s="109"/>
      <c r="P78" s="108"/>
      <c r="Q78" s="109"/>
      <c r="R78" s="2"/>
      <c r="S78" s="3"/>
      <c r="T78" s="2"/>
      <c r="U78" s="2"/>
      <c r="V78" s="108"/>
      <c r="W78" s="108"/>
    </row>
    <row r="79" spans="1:23" hidden="1" x14ac:dyDescent="0.25">
      <c r="A79" s="4"/>
      <c r="B79" s="110"/>
      <c r="C79" s="110"/>
      <c r="D79" s="110"/>
      <c r="E79" s="110"/>
      <c r="F79" s="110"/>
      <c r="G79" s="110"/>
      <c r="H79" s="110"/>
      <c r="I79" s="110"/>
      <c r="J79" s="110"/>
      <c r="K79" s="110"/>
      <c r="L79" s="110"/>
      <c r="M79" s="111"/>
      <c r="N79" s="110"/>
      <c r="O79" s="111"/>
      <c r="P79" s="110"/>
      <c r="Q79" s="111"/>
      <c r="R79" s="5"/>
      <c r="S79" s="6"/>
      <c r="T79" s="5"/>
      <c r="U79" s="5"/>
      <c r="V79" s="110"/>
      <c r="W79" s="110"/>
    </row>
    <row r="80" spans="1:23" hidden="1" x14ac:dyDescent="0.25">
      <c r="A80" s="7" t="s">
        <v>133</v>
      </c>
      <c r="B80" s="112"/>
      <c r="C80" s="112"/>
      <c r="D80" s="112"/>
      <c r="E80" s="112"/>
      <c r="F80" s="112"/>
      <c r="G80" s="112"/>
      <c r="H80" s="112"/>
      <c r="I80" s="112"/>
      <c r="J80" s="112"/>
      <c r="K80" s="112"/>
      <c r="L80" s="112"/>
      <c r="M80" s="113"/>
      <c r="N80" s="112"/>
      <c r="O80" s="113"/>
      <c r="P80" s="112"/>
      <c r="Q80" s="113"/>
      <c r="R80" s="8"/>
      <c r="S80" s="9"/>
      <c r="T80" s="8"/>
      <c r="U80" s="8"/>
      <c r="V80" s="112"/>
      <c r="W80" s="112"/>
    </row>
    <row r="81" spans="1:23" hidden="1" x14ac:dyDescent="0.25">
      <c r="A81" s="10" t="s">
        <v>134</v>
      </c>
      <c r="B81" s="114">
        <f>SUM(B82:B85)</f>
        <v>0</v>
      </c>
      <c r="C81" s="114">
        <f t="shared" ref="C81:I81" si="47">SUM(C82:C85)</f>
        <v>0</v>
      </c>
      <c r="D81" s="114">
        <f t="shared" si="47"/>
        <v>0</v>
      </c>
      <c r="E81" s="114">
        <f t="shared" si="47"/>
        <v>0</v>
      </c>
      <c r="F81" s="114">
        <f t="shared" si="47"/>
        <v>0</v>
      </c>
      <c r="G81" s="114">
        <f t="shared" si="47"/>
        <v>0</v>
      </c>
      <c r="H81" s="114">
        <f t="shared" si="47"/>
        <v>0</v>
      </c>
      <c r="I81" s="114">
        <f t="shared" si="47"/>
        <v>0</v>
      </c>
      <c r="J81" s="114">
        <f>SUM(J82:J85)</f>
        <v>0</v>
      </c>
      <c r="K81" s="114">
        <f>SUM(K82:K85)</f>
        <v>0</v>
      </c>
      <c r="L81" s="114">
        <f>SUM(L82:L85)</f>
        <v>0</v>
      </c>
      <c r="M81" s="115">
        <f>SUM(M82:M85)</f>
        <v>0</v>
      </c>
      <c r="N81" s="114"/>
      <c r="O81" s="115"/>
      <c r="P81" s="114"/>
      <c r="Q81" s="115"/>
      <c r="R81" s="11"/>
      <c r="S81" s="12"/>
      <c r="T81" s="11"/>
      <c r="U81" s="11"/>
      <c r="V81" s="114">
        <f>SUM(V82:V85)</f>
        <v>0</v>
      </c>
      <c r="W81" s="114">
        <f>SUM(W82:W85)</f>
        <v>0</v>
      </c>
    </row>
    <row r="82" spans="1:23" hidden="1" x14ac:dyDescent="0.25">
      <c r="A82" s="13" t="s">
        <v>135</v>
      </c>
      <c r="B82" s="116"/>
      <c r="C82" s="116"/>
      <c r="D82" s="116"/>
      <c r="E82" s="116">
        <f>SUM(B82:D82)</f>
        <v>0</v>
      </c>
      <c r="F82" s="116"/>
      <c r="G82" s="116"/>
      <c r="H82" s="116"/>
      <c r="I82" s="117"/>
      <c r="J82" s="116"/>
      <c r="K82" s="117"/>
      <c r="L82" s="116"/>
      <c r="M82" s="118"/>
      <c r="N82" s="116"/>
      <c r="O82" s="118"/>
      <c r="P82" s="116"/>
      <c r="Q82" s="118"/>
      <c r="R82" s="14"/>
      <c r="S82" s="15"/>
      <c r="T82" s="14"/>
      <c r="U82" s="14"/>
      <c r="V82" s="116"/>
      <c r="W82" s="116"/>
    </row>
    <row r="83" spans="1:23" hidden="1" x14ac:dyDescent="0.25">
      <c r="A83" s="13" t="s">
        <v>136</v>
      </c>
      <c r="B83" s="116"/>
      <c r="C83" s="116"/>
      <c r="D83" s="116"/>
      <c r="E83" s="116">
        <f>SUM(B83:D83)</f>
        <v>0</v>
      </c>
      <c r="F83" s="116"/>
      <c r="G83" s="116"/>
      <c r="H83" s="116"/>
      <c r="I83" s="117"/>
      <c r="J83" s="116"/>
      <c r="K83" s="117"/>
      <c r="L83" s="116"/>
      <c r="M83" s="118"/>
      <c r="N83" s="116"/>
      <c r="O83" s="118"/>
      <c r="P83" s="116"/>
      <c r="Q83" s="118"/>
      <c r="R83" s="14"/>
      <c r="S83" s="15"/>
      <c r="T83" s="14"/>
      <c r="U83" s="14"/>
      <c r="V83" s="116"/>
      <c r="W83" s="116"/>
    </row>
    <row r="84" spans="1:23" hidden="1" x14ac:dyDescent="0.25">
      <c r="A84" s="13" t="s">
        <v>137</v>
      </c>
      <c r="B84" s="116"/>
      <c r="C84" s="116"/>
      <c r="D84" s="116"/>
      <c r="E84" s="116">
        <f>SUM(B84:D84)</f>
        <v>0</v>
      </c>
      <c r="F84" s="116"/>
      <c r="G84" s="116"/>
      <c r="H84" s="116"/>
      <c r="I84" s="117"/>
      <c r="J84" s="116"/>
      <c r="K84" s="117"/>
      <c r="L84" s="116"/>
      <c r="M84" s="118"/>
      <c r="N84" s="116"/>
      <c r="O84" s="118"/>
      <c r="P84" s="116"/>
      <c r="Q84" s="118"/>
      <c r="R84" s="14"/>
      <c r="S84" s="15"/>
      <c r="T84" s="14"/>
      <c r="U84" s="14"/>
      <c r="V84" s="116"/>
      <c r="W84" s="116"/>
    </row>
    <row r="85" spans="1:23" hidden="1" x14ac:dyDescent="0.25">
      <c r="A85" s="13" t="s">
        <v>138</v>
      </c>
      <c r="B85" s="116"/>
      <c r="C85" s="116"/>
      <c r="D85" s="116"/>
      <c r="E85" s="116">
        <f>SUM(B85:D85)</f>
        <v>0</v>
      </c>
      <c r="F85" s="116"/>
      <c r="G85" s="116"/>
      <c r="H85" s="116"/>
      <c r="I85" s="117"/>
      <c r="J85" s="116"/>
      <c r="K85" s="117"/>
      <c r="L85" s="116"/>
      <c r="M85" s="118"/>
      <c r="N85" s="116"/>
      <c r="O85" s="118"/>
      <c r="P85" s="116"/>
      <c r="Q85" s="118"/>
      <c r="R85" s="14"/>
      <c r="S85" s="15"/>
      <c r="T85" s="14"/>
      <c r="U85" s="14"/>
      <c r="V85" s="116"/>
      <c r="W85" s="116"/>
    </row>
    <row r="86" spans="1:23" hidden="1" x14ac:dyDescent="0.25">
      <c r="A86" s="13" t="s">
        <v>92</v>
      </c>
      <c r="B86" s="116"/>
      <c r="C86" s="116"/>
      <c r="D86" s="116"/>
      <c r="E86" s="116">
        <f t="shared" ref="E86" si="48">$B86      +$C86      +$D86</f>
        <v>0</v>
      </c>
      <c r="F86" s="116" t="s">
        <v>36</v>
      </c>
      <c r="G86" s="116" t="s">
        <v>36</v>
      </c>
      <c r="H86" s="116"/>
      <c r="I86" s="116"/>
      <c r="J86" s="116"/>
      <c r="K86" s="116"/>
      <c r="L86" s="116"/>
      <c r="M86" s="118"/>
      <c r="N86" s="116"/>
      <c r="O86" s="118"/>
      <c r="P86" s="116">
        <f t="shared" ref="P86" si="49">$H86      +$J86      +$L86      +$N86</f>
        <v>0</v>
      </c>
      <c r="Q86" s="118">
        <f t="shared" ref="Q86" si="50">$I86      +$K86      +$M86      +$O86</f>
        <v>0</v>
      </c>
      <c r="R86" s="14">
        <f t="shared" ref="R86" si="51">IF(($H86      =0),0,((($J86      -$H86      )/$H86      )*100))</f>
        <v>0</v>
      </c>
      <c r="S86" s="15">
        <f t="shared" ref="S86" si="52">IF(($I86      =0),0,((($K86      -$I86      )/$I86      )*100))</f>
        <v>0</v>
      </c>
      <c r="T86" s="14">
        <f t="shared" ref="T86" si="53">IF(($E86      =0),0,(($P86      /$E86      )*100))</f>
        <v>0</v>
      </c>
      <c r="U86" s="14">
        <f t="shared" ref="U86" si="54">IF(($E86      =0),0,(($Q86      /$E86      )*100))</f>
        <v>0</v>
      </c>
      <c r="V86" s="116"/>
      <c r="W86" s="116"/>
    </row>
    <row r="87" spans="1:23" x14ac:dyDescent="0.25">
      <c r="A87" s="84" t="s">
        <v>103</v>
      </c>
      <c r="B87" s="119">
        <f t="shared" ref="B87:S87" si="55">+B88+B89+B90+B91+B92+B93+B94+B95+B96</f>
        <v>10552000</v>
      </c>
      <c r="C87" s="119">
        <f t="shared" si="55"/>
        <v>0</v>
      </c>
      <c r="D87" s="119">
        <f t="shared" si="55"/>
        <v>0</v>
      </c>
      <c r="E87" s="119">
        <f t="shared" si="55"/>
        <v>10552000</v>
      </c>
      <c r="F87" s="119">
        <f t="shared" si="55"/>
        <v>0</v>
      </c>
      <c r="G87" s="119">
        <f t="shared" si="55"/>
        <v>0</v>
      </c>
      <c r="H87" s="119">
        <f t="shared" si="55"/>
        <v>4652000</v>
      </c>
      <c r="I87" s="119">
        <f t="shared" si="55"/>
        <v>0</v>
      </c>
      <c r="J87" s="119">
        <f t="shared" si="55"/>
        <v>5900000</v>
      </c>
      <c r="K87" s="119">
        <f t="shared" si="55"/>
        <v>0</v>
      </c>
      <c r="L87" s="119">
        <f t="shared" si="55"/>
        <v>0</v>
      </c>
      <c r="M87" s="119">
        <f t="shared" si="55"/>
        <v>0</v>
      </c>
      <c r="N87" s="119">
        <f t="shared" si="55"/>
        <v>0</v>
      </c>
      <c r="O87" s="119">
        <f t="shared" si="55"/>
        <v>0</v>
      </c>
      <c r="P87" s="119">
        <f t="shared" si="55"/>
        <v>10552000</v>
      </c>
      <c r="Q87" s="120">
        <f t="shared" si="55"/>
        <v>0</v>
      </c>
      <c r="R87" s="85">
        <f t="shared" si="55"/>
        <v>26.827171109200343</v>
      </c>
      <c r="S87" s="85">
        <f t="shared" si="55"/>
        <v>0</v>
      </c>
      <c r="T87" s="86">
        <f>IF(SUM($E88:$E96) =0,0,(P87   /SUM($E88:$E96) )*100)</f>
        <v>100</v>
      </c>
      <c r="U87" s="87">
        <f>IF(SUM($E88:$E96) =0,0,(Q87   /SUM($E88:$E96) )*100)</f>
        <v>0</v>
      </c>
      <c r="V87" s="119">
        <f>+V88+V89+V90+V91+V92+V93+V94+V95+V96</f>
        <v>0</v>
      </c>
      <c r="W87" s="119">
        <f>+W88+W89+W90+W91+W92+W93+W94+W95+W96</f>
        <v>0</v>
      </c>
    </row>
    <row r="88" spans="1:23" ht="13" x14ac:dyDescent="0.3">
      <c r="A88" s="88" t="s">
        <v>104</v>
      </c>
      <c r="B88" s="121"/>
      <c r="C88" s="121"/>
      <c r="D88" s="121"/>
      <c r="E88" s="121">
        <f t="shared" ref="E88:E96" si="56">$B88      +$C88      +$D88</f>
        <v>0</v>
      </c>
      <c r="F88" s="121">
        <v>0</v>
      </c>
      <c r="G88" s="121">
        <v>0</v>
      </c>
      <c r="H88" s="121"/>
      <c r="I88" s="121"/>
      <c r="J88" s="121"/>
      <c r="K88" s="121"/>
      <c r="L88" s="121"/>
      <c r="M88" s="121"/>
      <c r="N88" s="121"/>
      <c r="O88" s="121"/>
      <c r="P88" s="121">
        <f t="shared" ref="P88:P96" si="57">$H88      +$J88      +$L88      +$N88</f>
        <v>0</v>
      </c>
      <c r="Q88" s="121">
        <f t="shared" ref="Q88:Q96" si="58">$I88      +$K88      +$M88      +$O88</f>
        <v>0</v>
      </c>
      <c r="R88" s="89">
        <f t="shared" ref="R88:R96" si="59">IF(($H88      =0),0,((($J88      -$H88      )/$H88      )*100))</f>
        <v>0</v>
      </c>
      <c r="S88" s="89">
        <f t="shared" ref="S88:S96" si="60">IF(($I88      =0),0,((($K88      -$I88      )/$I88      )*100))</f>
        <v>0</v>
      </c>
      <c r="T88" s="89">
        <f t="shared" ref="T88:T96" si="61">IF(($E88      =0),0,(($P88      /$E88      )*100))</f>
        <v>0</v>
      </c>
      <c r="U88" s="90">
        <f t="shared" ref="U88:U96" si="62">IF(($E88      =0),0,(($Q88      /$E88      )*100))</f>
        <v>0</v>
      </c>
      <c r="V88" s="121"/>
      <c r="W88" s="121"/>
    </row>
    <row r="89" spans="1:23" ht="13" x14ac:dyDescent="0.3">
      <c r="A89" s="91" t="s">
        <v>105</v>
      </c>
      <c r="B89" s="93"/>
      <c r="C89" s="93"/>
      <c r="D89" s="93"/>
      <c r="E89" s="93">
        <f t="shared" si="56"/>
        <v>0</v>
      </c>
      <c r="F89" s="93">
        <v>0</v>
      </c>
      <c r="G89" s="93">
        <v>0</v>
      </c>
      <c r="H89" s="93"/>
      <c r="I89" s="93"/>
      <c r="J89" s="93"/>
      <c r="K89" s="93"/>
      <c r="L89" s="93"/>
      <c r="M89" s="93"/>
      <c r="N89" s="93"/>
      <c r="O89" s="93"/>
      <c r="P89" s="93">
        <f t="shared" si="57"/>
        <v>0</v>
      </c>
      <c r="Q89" s="93">
        <f t="shared" si="58"/>
        <v>0</v>
      </c>
      <c r="R89" s="89">
        <f t="shared" si="59"/>
        <v>0</v>
      </c>
      <c r="S89" s="89">
        <f t="shared" si="60"/>
        <v>0</v>
      </c>
      <c r="T89" s="89">
        <f t="shared" si="61"/>
        <v>0</v>
      </c>
      <c r="U89" s="90">
        <f t="shared" si="62"/>
        <v>0</v>
      </c>
      <c r="V89" s="93"/>
      <c r="W89" s="93"/>
    </row>
    <row r="90" spans="1:23" ht="13" x14ac:dyDescent="0.3">
      <c r="A90" s="91" t="s">
        <v>106</v>
      </c>
      <c r="B90" s="93"/>
      <c r="C90" s="93"/>
      <c r="D90" s="93"/>
      <c r="E90" s="93">
        <f t="shared" si="56"/>
        <v>0</v>
      </c>
      <c r="F90" s="93">
        <v>0</v>
      </c>
      <c r="G90" s="93">
        <v>0</v>
      </c>
      <c r="H90" s="93"/>
      <c r="I90" s="93"/>
      <c r="J90" s="93"/>
      <c r="K90" s="93"/>
      <c r="L90" s="93"/>
      <c r="M90" s="93"/>
      <c r="N90" s="93"/>
      <c r="O90" s="93"/>
      <c r="P90" s="93">
        <f t="shared" si="57"/>
        <v>0</v>
      </c>
      <c r="Q90" s="93">
        <f t="shared" si="58"/>
        <v>0</v>
      </c>
      <c r="R90" s="89">
        <f t="shared" si="59"/>
        <v>0</v>
      </c>
      <c r="S90" s="89">
        <f t="shared" si="60"/>
        <v>0</v>
      </c>
      <c r="T90" s="89">
        <f t="shared" si="61"/>
        <v>0</v>
      </c>
      <c r="U90" s="90">
        <f t="shared" si="62"/>
        <v>0</v>
      </c>
      <c r="V90" s="93"/>
      <c r="W90" s="93"/>
    </row>
    <row r="91" spans="1:23" ht="13" x14ac:dyDescent="0.3">
      <c r="A91" s="91" t="s">
        <v>107</v>
      </c>
      <c r="B91" s="93">
        <v>10552000</v>
      </c>
      <c r="C91" s="93"/>
      <c r="D91" s="93"/>
      <c r="E91" s="93">
        <f t="shared" si="56"/>
        <v>10552000</v>
      </c>
      <c r="F91" s="93">
        <v>0</v>
      </c>
      <c r="G91" s="93">
        <v>0</v>
      </c>
      <c r="H91" s="93">
        <v>4652000</v>
      </c>
      <c r="I91" s="93"/>
      <c r="J91" s="93">
        <v>5900000</v>
      </c>
      <c r="K91" s="93"/>
      <c r="L91" s="93"/>
      <c r="M91" s="93"/>
      <c r="N91" s="93"/>
      <c r="O91" s="93"/>
      <c r="P91" s="93">
        <f t="shared" si="57"/>
        <v>10552000</v>
      </c>
      <c r="Q91" s="93">
        <f t="shared" si="58"/>
        <v>0</v>
      </c>
      <c r="R91" s="89">
        <f t="shared" si="59"/>
        <v>26.827171109200343</v>
      </c>
      <c r="S91" s="89">
        <f t="shared" si="60"/>
        <v>0</v>
      </c>
      <c r="T91" s="89">
        <f t="shared" si="61"/>
        <v>100</v>
      </c>
      <c r="U91" s="90">
        <f t="shared" si="62"/>
        <v>0</v>
      </c>
      <c r="V91" s="93"/>
      <c r="W91" s="93"/>
    </row>
    <row r="92" spans="1:23" ht="13" x14ac:dyDescent="0.3">
      <c r="A92" s="91" t="s">
        <v>108</v>
      </c>
      <c r="B92" s="93"/>
      <c r="C92" s="93"/>
      <c r="D92" s="93"/>
      <c r="E92" s="93">
        <f t="shared" si="56"/>
        <v>0</v>
      </c>
      <c r="F92" s="93">
        <v>0</v>
      </c>
      <c r="G92" s="93">
        <v>0</v>
      </c>
      <c r="H92" s="93"/>
      <c r="I92" s="93"/>
      <c r="J92" s="93"/>
      <c r="K92" s="93"/>
      <c r="L92" s="93"/>
      <c r="M92" s="93"/>
      <c r="N92" s="93"/>
      <c r="O92" s="93"/>
      <c r="P92" s="93">
        <f t="shared" si="57"/>
        <v>0</v>
      </c>
      <c r="Q92" s="93">
        <f t="shared" si="58"/>
        <v>0</v>
      </c>
      <c r="R92" s="89">
        <f t="shared" si="59"/>
        <v>0</v>
      </c>
      <c r="S92" s="89">
        <f t="shared" si="60"/>
        <v>0</v>
      </c>
      <c r="T92" s="89">
        <f t="shared" si="61"/>
        <v>0</v>
      </c>
      <c r="U92" s="90">
        <f t="shared" si="62"/>
        <v>0</v>
      </c>
      <c r="V92" s="93"/>
      <c r="W92" s="93"/>
    </row>
    <row r="93" spans="1:23" ht="13" x14ac:dyDescent="0.3">
      <c r="A93" s="91" t="s">
        <v>109</v>
      </c>
      <c r="B93" s="93"/>
      <c r="C93" s="93"/>
      <c r="D93" s="93"/>
      <c r="E93" s="93">
        <f t="shared" si="56"/>
        <v>0</v>
      </c>
      <c r="F93" s="93">
        <v>0</v>
      </c>
      <c r="G93" s="93">
        <v>0</v>
      </c>
      <c r="H93" s="93"/>
      <c r="I93" s="93"/>
      <c r="J93" s="93"/>
      <c r="K93" s="93"/>
      <c r="L93" s="93"/>
      <c r="M93" s="93"/>
      <c r="N93" s="93"/>
      <c r="O93" s="93"/>
      <c r="P93" s="93">
        <f t="shared" si="57"/>
        <v>0</v>
      </c>
      <c r="Q93" s="93">
        <f t="shared" si="58"/>
        <v>0</v>
      </c>
      <c r="R93" s="89">
        <f t="shared" si="59"/>
        <v>0</v>
      </c>
      <c r="S93" s="89">
        <f t="shared" si="60"/>
        <v>0</v>
      </c>
      <c r="T93" s="89">
        <f t="shared" si="61"/>
        <v>0</v>
      </c>
      <c r="U93" s="90">
        <f t="shared" si="62"/>
        <v>0</v>
      </c>
      <c r="V93" s="93"/>
      <c r="W93" s="93"/>
    </row>
    <row r="94" spans="1:23" ht="13" x14ac:dyDescent="0.3">
      <c r="A94" s="91" t="s">
        <v>110</v>
      </c>
      <c r="B94" s="93"/>
      <c r="C94" s="93"/>
      <c r="D94" s="93"/>
      <c r="E94" s="93">
        <f t="shared" si="56"/>
        <v>0</v>
      </c>
      <c r="F94" s="93">
        <v>0</v>
      </c>
      <c r="G94" s="93">
        <v>0</v>
      </c>
      <c r="H94" s="93"/>
      <c r="I94" s="93"/>
      <c r="J94" s="93"/>
      <c r="K94" s="93"/>
      <c r="L94" s="93"/>
      <c r="M94" s="93"/>
      <c r="N94" s="93"/>
      <c r="O94" s="93"/>
      <c r="P94" s="93">
        <f t="shared" si="57"/>
        <v>0</v>
      </c>
      <c r="Q94" s="93">
        <f t="shared" si="58"/>
        <v>0</v>
      </c>
      <c r="R94" s="89">
        <f t="shared" si="59"/>
        <v>0</v>
      </c>
      <c r="S94" s="89">
        <f t="shared" si="60"/>
        <v>0</v>
      </c>
      <c r="T94" s="89">
        <f t="shared" si="61"/>
        <v>0</v>
      </c>
      <c r="U94" s="90">
        <f t="shared" si="62"/>
        <v>0</v>
      </c>
      <c r="V94" s="93"/>
      <c r="W94" s="93"/>
    </row>
    <row r="95" spans="1:23" ht="13" x14ac:dyDescent="0.3">
      <c r="A95" s="91" t="s">
        <v>111</v>
      </c>
      <c r="B95" s="93"/>
      <c r="C95" s="93"/>
      <c r="D95" s="93"/>
      <c r="E95" s="93">
        <f t="shared" si="56"/>
        <v>0</v>
      </c>
      <c r="F95" s="93">
        <v>0</v>
      </c>
      <c r="G95" s="93">
        <v>0</v>
      </c>
      <c r="H95" s="93"/>
      <c r="I95" s="93"/>
      <c r="J95" s="93"/>
      <c r="K95" s="93"/>
      <c r="L95" s="93"/>
      <c r="M95" s="93"/>
      <c r="N95" s="93"/>
      <c r="O95" s="93"/>
      <c r="P95" s="93">
        <f t="shared" si="57"/>
        <v>0</v>
      </c>
      <c r="Q95" s="93">
        <f t="shared" si="58"/>
        <v>0</v>
      </c>
      <c r="R95" s="89">
        <f t="shared" si="59"/>
        <v>0</v>
      </c>
      <c r="S95" s="89">
        <f t="shared" si="60"/>
        <v>0</v>
      </c>
      <c r="T95" s="89">
        <f t="shared" si="61"/>
        <v>0</v>
      </c>
      <c r="U95" s="90">
        <f t="shared" si="62"/>
        <v>0</v>
      </c>
      <c r="V95" s="93"/>
      <c r="W95" s="93"/>
    </row>
    <row r="96" spans="1:23" ht="13" x14ac:dyDescent="0.3">
      <c r="A96" s="91" t="s">
        <v>112</v>
      </c>
      <c r="B96" s="122"/>
      <c r="C96" s="122"/>
      <c r="D96" s="122"/>
      <c r="E96" s="122">
        <f t="shared" si="56"/>
        <v>0</v>
      </c>
      <c r="F96" s="122">
        <v>0</v>
      </c>
      <c r="G96" s="122">
        <v>0</v>
      </c>
      <c r="H96" s="122"/>
      <c r="I96" s="122"/>
      <c r="J96" s="122"/>
      <c r="K96" s="122"/>
      <c r="L96" s="122"/>
      <c r="M96" s="122"/>
      <c r="N96" s="122"/>
      <c r="O96" s="122"/>
      <c r="P96" s="122">
        <f t="shared" si="57"/>
        <v>0</v>
      </c>
      <c r="Q96" s="122">
        <f t="shared" si="58"/>
        <v>0</v>
      </c>
      <c r="R96" s="89">
        <f t="shared" si="59"/>
        <v>0</v>
      </c>
      <c r="S96" s="89">
        <f t="shared" si="60"/>
        <v>0</v>
      </c>
      <c r="T96" s="89">
        <f t="shared" si="61"/>
        <v>0</v>
      </c>
      <c r="U96" s="90">
        <f t="shared" si="62"/>
        <v>0</v>
      </c>
      <c r="V96" s="122"/>
      <c r="W96" s="122"/>
    </row>
    <row r="97" spans="1:23" s="92" customFormat="1" ht="21" hidden="1" x14ac:dyDescent="0.25">
      <c r="A97" s="16" t="s">
        <v>139</v>
      </c>
      <c r="B97" s="123">
        <f t="shared" ref="B97:I97" si="63">SUM(B98:B112)</f>
        <v>0</v>
      </c>
      <c r="C97" s="123">
        <f t="shared" si="63"/>
        <v>0</v>
      </c>
      <c r="D97" s="123">
        <f t="shared" si="63"/>
        <v>0</v>
      </c>
      <c r="E97" s="123">
        <f t="shared" si="63"/>
        <v>0</v>
      </c>
      <c r="F97" s="123">
        <f t="shared" si="63"/>
        <v>0</v>
      </c>
      <c r="G97" s="123">
        <f t="shared" si="63"/>
        <v>0</v>
      </c>
      <c r="H97" s="123">
        <f t="shared" si="63"/>
        <v>0</v>
      </c>
      <c r="I97" s="123">
        <f t="shared" si="63"/>
        <v>0</v>
      </c>
      <c r="J97" s="123">
        <f>SUM(J98:J112)</f>
        <v>0</v>
      </c>
      <c r="K97" s="123">
        <f>SUM(K98:K112)</f>
        <v>0</v>
      </c>
      <c r="L97" s="123">
        <f>SUM(L98:L112)</f>
        <v>0</v>
      </c>
      <c r="M97" s="124">
        <f>SUM(M98:M112)</f>
        <v>0</v>
      </c>
      <c r="N97" s="123"/>
      <c r="O97" s="124"/>
      <c r="P97" s="123"/>
      <c r="Q97" s="124"/>
      <c r="R97" s="17" t="str">
        <f t="shared" ref="R97:S112" si="64">IF(L97=0," ",(N97-L97)/L97)</f>
        <v xml:space="preserve"> </v>
      </c>
      <c r="S97" s="17" t="str">
        <f t="shared" si="64"/>
        <v xml:space="preserve"> </v>
      </c>
      <c r="T97" s="17" t="str">
        <f t="shared" ref="T97:T115" si="65">IF(E97=0," ",(P97/E97))</f>
        <v xml:space="preserve"> </v>
      </c>
      <c r="U97" s="18" t="str">
        <f t="shared" ref="U97:U115" si="66">IF(E97=0," ",(Q97/E97))</f>
        <v xml:space="preserve"> </v>
      </c>
      <c r="V97" s="123">
        <f>SUM(V98:V112)</f>
        <v>0</v>
      </c>
      <c r="W97" s="123">
        <f>SUM(W98:W112)</f>
        <v>0</v>
      </c>
    </row>
    <row r="98" spans="1:23" hidden="1" x14ac:dyDescent="0.25">
      <c r="A98" s="19"/>
      <c r="B98" s="125"/>
      <c r="C98" s="125"/>
      <c r="D98" s="125"/>
      <c r="E98" s="126">
        <f>SUM(B98:D98)</f>
        <v>0</v>
      </c>
      <c r="F98" s="125"/>
      <c r="G98" s="125"/>
      <c r="H98" s="125"/>
      <c r="I98" s="125"/>
      <c r="J98" s="125"/>
      <c r="K98" s="125"/>
      <c r="L98" s="125"/>
      <c r="M98" s="127"/>
      <c r="N98" s="125"/>
      <c r="O98" s="127"/>
      <c r="P98" s="125"/>
      <c r="Q98" s="127"/>
      <c r="R98" s="20" t="str">
        <f t="shared" si="64"/>
        <v xml:space="preserve"> </v>
      </c>
      <c r="S98" s="20" t="str">
        <f t="shared" si="64"/>
        <v xml:space="preserve"> </v>
      </c>
      <c r="T98" s="20" t="str">
        <f t="shared" si="65"/>
        <v xml:space="preserve"> </v>
      </c>
      <c r="U98" s="21" t="str">
        <f t="shared" si="66"/>
        <v xml:space="preserve"> </v>
      </c>
      <c r="V98" s="125"/>
      <c r="W98" s="125"/>
    </row>
    <row r="99" spans="1:23" hidden="1" x14ac:dyDescent="0.25">
      <c r="A99" s="19"/>
      <c r="B99" s="125"/>
      <c r="C99" s="125"/>
      <c r="D99" s="125"/>
      <c r="E99" s="126">
        <f t="shared" ref="E99:E112" si="67">SUM(B99:D99)</f>
        <v>0</v>
      </c>
      <c r="F99" s="125"/>
      <c r="G99" s="125"/>
      <c r="H99" s="125"/>
      <c r="I99" s="125"/>
      <c r="J99" s="125"/>
      <c r="K99" s="125"/>
      <c r="L99" s="125"/>
      <c r="M99" s="127"/>
      <c r="N99" s="125"/>
      <c r="O99" s="127"/>
      <c r="P99" s="125"/>
      <c r="Q99" s="127"/>
      <c r="R99" s="20" t="str">
        <f t="shared" si="64"/>
        <v xml:space="preserve"> </v>
      </c>
      <c r="S99" s="20" t="str">
        <f t="shared" si="64"/>
        <v xml:space="preserve"> </v>
      </c>
      <c r="T99" s="20" t="str">
        <f t="shared" si="65"/>
        <v xml:space="preserve"> </v>
      </c>
      <c r="U99" s="21" t="str">
        <f t="shared" si="66"/>
        <v xml:space="preserve"> </v>
      </c>
      <c r="V99" s="125"/>
      <c r="W99" s="125"/>
    </row>
    <row r="100" spans="1:23" hidden="1" x14ac:dyDescent="0.25">
      <c r="A100" s="19"/>
      <c r="B100" s="125"/>
      <c r="C100" s="125"/>
      <c r="D100" s="125"/>
      <c r="E100" s="126">
        <f t="shared" si="67"/>
        <v>0</v>
      </c>
      <c r="F100" s="125"/>
      <c r="G100" s="125"/>
      <c r="H100" s="125"/>
      <c r="I100" s="125"/>
      <c r="J100" s="125"/>
      <c r="K100" s="125"/>
      <c r="L100" s="125"/>
      <c r="M100" s="127"/>
      <c r="N100" s="125"/>
      <c r="O100" s="127"/>
      <c r="P100" s="125"/>
      <c r="Q100" s="127"/>
      <c r="R100" s="20" t="str">
        <f t="shared" si="64"/>
        <v xml:space="preserve"> </v>
      </c>
      <c r="S100" s="20" t="str">
        <f t="shared" si="64"/>
        <v xml:space="preserve"> </v>
      </c>
      <c r="T100" s="20" t="str">
        <f t="shared" si="65"/>
        <v xml:space="preserve"> </v>
      </c>
      <c r="U100" s="21" t="str">
        <f t="shared" si="66"/>
        <v xml:space="preserve"> </v>
      </c>
      <c r="V100" s="125"/>
      <c r="W100" s="125"/>
    </row>
    <row r="101" spans="1:23" hidden="1" x14ac:dyDescent="0.25">
      <c r="A101" s="19"/>
      <c r="B101" s="125"/>
      <c r="C101" s="125"/>
      <c r="D101" s="125"/>
      <c r="E101" s="126">
        <f t="shared" si="67"/>
        <v>0</v>
      </c>
      <c r="F101" s="125"/>
      <c r="G101" s="125"/>
      <c r="H101" s="125"/>
      <c r="I101" s="125"/>
      <c r="J101" s="125"/>
      <c r="K101" s="125"/>
      <c r="L101" s="125"/>
      <c r="M101" s="127"/>
      <c r="N101" s="125"/>
      <c r="O101" s="127"/>
      <c r="P101" s="125"/>
      <c r="Q101" s="127"/>
      <c r="R101" s="20" t="str">
        <f t="shared" si="64"/>
        <v xml:space="preserve"> </v>
      </c>
      <c r="S101" s="20" t="str">
        <f t="shared" si="64"/>
        <v xml:space="preserve"> </v>
      </c>
      <c r="T101" s="20" t="str">
        <f t="shared" si="65"/>
        <v xml:space="preserve"> </v>
      </c>
      <c r="U101" s="21" t="str">
        <f t="shared" si="66"/>
        <v xml:space="preserve"> </v>
      </c>
      <c r="V101" s="125"/>
      <c r="W101" s="125"/>
    </row>
    <row r="102" spans="1:23" hidden="1" x14ac:dyDescent="0.25">
      <c r="A102" s="19"/>
      <c r="B102" s="125"/>
      <c r="C102" s="125"/>
      <c r="D102" s="125"/>
      <c r="E102" s="126">
        <f t="shared" si="67"/>
        <v>0</v>
      </c>
      <c r="F102" s="125"/>
      <c r="G102" s="125"/>
      <c r="H102" s="125"/>
      <c r="I102" s="125"/>
      <c r="J102" s="125"/>
      <c r="K102" s="125"/>
      <c r="L102" s="125"/>
      <c r="M102" s="127"/>
      <c r="N102" s="125"/>
      <c r="O102" s="127"/>
      <c r="P102" s="125"/>
      <c r="Q102" s="127"/>
      <c r="R102" s="20" t="str">
        <f t="shared" si="64"/>
        <v xml:space="preserve"> </v>
      </c>
      <c r="S102" s="20" t="str">
        <f t="shared" si="64"/>
        <v xml:space="preserve"> </v>
      </c>
      <c r="T102" s="20" t="str">
        <f t="shared" si="65"/>
        <v xml:space="preserve"> </v>
      </c>
      <c r="U102" s="21" t="str">
        <f t="shared" si="66"/>
        <v xml:space="preserve"> </v>
      </c>
      <c r="V102" s="125"/>
      <c r="W102" s="125"/>
    </row>
    <row r="103" spans="1:23" hidden="1" x14ac:dyDescent="0.25">
      <c r="A103" s="19"/>
      <c r="B103" s="125"/>
      <c r="C103" s="125"/>
      <c r="D103" s="125"/>
      <c r="E103" s="126">
        <f t="shared" si="67"/>
        <v>0</v>
      </c>
      <c r="F103" s="125"/>
      <c r="G103" s="125"/>
      <c r="H103" s="125"/>
      <c r="I103" s="125"/>
      <c r="J103" s="125"/>
      <c r="K103" s="125"/>
      <c r="L103" s="125"/>
      <c r="M103" s="127"/>
      <c r="N103" s="125"/>
      <c r="O103" s="127"/>
      <c r="P103" s="125"/>
      <c r="Q103" s="127"/>
      <c r="R103" s="20" t="str">
        <f t="shared" si="64"/>
        <v xml:space="preserve"> </v>
      </c>
      <c r="S103" s="20" t="str">
        <f t="shared" si="64"/>
        <v xml:space="preserve"> </v>
      </c>
      <c r="T103" s="20" t="str">
        <f t="shared" si="65"/>
        <v xml:space="preserve"> </v>
      </c>
      <c r="U103" s="21" t="str">
        <f t="shared" si="66"/>
        <v xml:space="preserve"> </v>
      </c>
      <c r="V103" s="125"/>
      <c r="W103" s="125"/>
    </row>
    <row r="104" spans="1:23" hidden="1" x14ac:dyDescent="0.25">
      <c r="A104" s="19"/>
      <c r="B104" s="125"/>
      <c r="C104" s="125"/>
      <c r="D104" s="125"/>
      <c r="E104" s="126">
        <f t="shared" si="67"/>
        <v>0</v>
      </c>
      <c r="F104" s="125"/>
      <c r="G104" s="125"/>
      <c r="H104" s="125"/>
      <c r="I104" s="125"/>
      <c r="J104" s="125"/>
      <c r="K104" s="125"/>
      <c r="L104" s="125"/>
      <c r="M104" s="127"/>
      <c r="N104" s="125"/>
      <c r="O104" s="127"/>
      <c r="P104" s="125"/>
      <c r="Q104" s="127"/>
      <c r="R104" s="20" t="str">
        <f t="shared" si="64"/>
        <v xml:space="preserve"> </v>
      </c>
      <c r="S104" s="20" t="str">
        <f t="shared" si="64"/>
        <v xml:space="preserve"> </v>
      </c>
      <c r="T104" s="20" t="str">
        <f t="shared" si="65"/>
        <v xml:space="preserve"> </v>
      </c>
      <c r="U104" s="21" t="str">
        <f t="shared" si="66"/>
        <v xml:space="preserve"> </v>
      </c>
      <c r="V104" s="125"/>
      <c r="W104" s="125"/>
    </row>
    <row r="105" spans="1:23" hidden="1" x14ac:dyDescent="0.25">
      <c r="A105" s="19"/>
      <c r="B105" s="125"/>
      <c r="C105" s="125"/>
      <c r="D105" s="125"/>
      <c r="E105" s="126">
        <f t="shared" si="67"/>
        <v>0</v>
      </c>
      <c r="F105" s="125"/>
      <c r="G105" s="125"/>
      <c r="H105" s="125"/>
      <c r="I105" s="125"/>
      <c r="J105" s="125"/>
      <c r="K105" s="125"/>
      <c r="L105" s="125"/>
      <c r="M105" s="127"/>
      <c r="N105" s="125"/>
      <c r="O105" s="127"/>
      <c r="P105" s="125"/>
      <c r="Q105" s="127"/>
      <c r="R105" s="20" t="str">
        <f t="shared" si="64"/>
        <v xml:space="preserve"> </v>
      </c>
      <c r="S105" s="20" t="str">
        <f t="shared" si="64"/>
        <v xml:space="preserve"> </v>
      </c>
      <c r="T105" s="20" t="str">
        <f t="shared" si="65"/>
        <v xml:space="preserve"> </v>
      </c>
      <c r="U105" s="21" t="str">
        <f t="shared" si="66"/>
        <v xml:space="preserve"> </v>
      </c>
      <c r="V105" s="125"/>
      <c r="W105" s="125"/>
    </row>
    <row r="106" spans="1:23" hidden="1" x14ac:dyDescent="0.25">
      <c r="A106" s="19"/>
      <c r="B106" s="125"/>
      <c r="C106" s="125"/>
      <c r="D106" s="125"/>
      <c r="E106" s="126">
        <f t="shared" si="67"/>
        <v>0</v>
      </c>
      <c r="F106" s="125"/>
      <c r="G106" s="125"/>
      <c r="H106" s="125"/>
      <c r="I106" s="125"/>
      <c r="J106" s="125"/>
      <c r="K106" s="125"/>
      <c r="L106" s="125"/>
      <c r="M106" s="127"/>
      <c r="N106" s="125"/>
      <c r="O106" s="127"/>
      <c r="P106" s="125"/>
      <c r="Q106" s="127"/>
      <c r="R106" s="20" t="str">
        <f t="shared" si="64"/>
        <v xml:space="preserve"> </v>
      </c>
      <c r="S106" s="20" t="str">
        <f t="shared" si="64"/>
        <v xml:space="preserve"> </v>
      </c>
      <c r="T106" s="20" t="str">
        <f t="shared" si="65"/>
        <v xml:space="preserve"> </v>
      </c>
      <c r="U106" s="21" t="str">
        <f t="shared" si="66"/>
        <v xml:space="preserve"> </v>
      </c>
      <c r="V106" s="125"/>
      <c r="W106" s="125"/>
    </row>
    <row r="107" spans="1:23" hidden="1" x14ac:dyDescent="0.25">
      <c r="A107" s="19"/>
      <c r="B107" s="125"/>
      <c r="C107" s="125"/>
      <c r="D107" s="125"/>
      <c r="E107" s="126">
        <f t="shared" si="67"/>
        <v>0</v>
      </c>
      <c r="F107" s="125"/>
      <c r="G107" s="125"/>
      <c r="H107" s="125"/>
      <c r="I107" s="125"/>
      <c r="J107" s="125"/>
      <c r="K107" s="125"/>
      <c r="L107" s="125"/>
      <c r="M107" s="127"/>
      <c r="N107" s="125"/>
      <c r="O107" s="127"/>
      <c r="P107" s="125"/>
      <c r="Q107" s="127"/>
      <c r="R107" s="20" t="str">
        <f t="shared" si="64"/>
        <v xml:space="preserve"> </v>
      </c>
      <c r="S107" s="20" t="str">
        <f t="shared" si="64"/>
        <v xml:space="preserve"> </v>
      </c>
      <c r="T107" s="20" t="str">
        <f t="shared" si="65"/>
        <v xml:space="preserve"> </v>
      </c>
      <c r="U107" s="21" t="str">
        <f t="shared" si="66"/>
        <v xml:space="preserve"> </v>
      </c>
      <c r="V107" s="125"/>
      <c r="W107" s="125"/>
    </row>
    <row r="108" spans="1:23" hidden="1" x14ac:dyDescent="0.25">
      <c r="A108" s="19"/>
      <c r="B108" s="125"/>
      <c r="C108" s="125"/>
      <c r="D108" s="125"/>
      <c r="E108" s="126">
        <f t="shared" si="67"/>
        <v>0</v>
      </c>
      <c r="F108" s="125"/>
      <c r="G108" s="125"/>
      <c r="H108" s="125"/>
      <c r="I108" s="125"/>
      <c r="J108" s="125"/>
      <c r="K108" s="125"/>
      <c r="L108" s="125"/>
      <c r="M108" s="127"/>
      <c r="N108" s="125"/>
      <c r="O108" s="127"/>
      <c r="P108" s="125"/>
      <c r="Q108" s="127"/>
      <c r="R108" s="20" t="str">
        <f t="shared" si="64"/>
        <v xml:space="preserve"> </v>
      </c>
      <c r="S108" s="20" t="str">
        <f t="shared" si="64"/>
        <v xml:space="preserve"> </v>
      </c>
      <c r="T108" s="20" t="str">
        <f t="shared" si="65"/>
        <v xml:space="preserve"> </v>
      </c>
      <c r="U108" s="21" t="str">
        <f t="shared" si="66"/>
        <v xml:space="preserve"> </v>
      </c>
      <c r="V108" s="125"/>
      <c r="W108" s="125"/>
    </row>
    <row r="109" spans="1:23" hidden="1" x14ac:dyDescent="0.25">
      <c r="A109" s="19"/>
      <c r="B109" s="125"/>
      <c r="C109" s="125"/>
      <c r="D109" s="125"/>
      <c r="E109" s="126">
        <f t="shared" si="67"/>
        <v>0</v>
      </c>
      <c r="F109" s="125"/>
      <c r="G109" s="125"/>
      <c r="H109" s="125"/>
      <c r="I109" s="125"/>
      <c r="J109" s="125"/>
      <c r="K109" s="125"/>
      <c r="L109" s="125"/>
      <c r="M109" s="127"/>
      <c r="N109" s="125"/>
      <c r="O109" s="127"/>
      <c r="P109" s="125"/>
      <c r="Q109" s="127"/>
      <c r="R109" s="20" t="str">
        <f t="shared" si="64"/>
        <v xml:space="preserve"> </v>
      </c>
      <c r="S109" s="20" t="str">
        <f t="shared" si="64"/>
        <v xml:space="preserve"> </v>
      </c>
      <c r="T109" s="20" t="str">
        <f t="shared" si="65"/>
        <v xml:space="preserve"> </v>
      </c>
      <c r="U109" s="21" t="str">
        <f t="shared" si="66"/>
        <v xml:space="preserve"> </v>
      </c>
      <c r="V109" s="125"/>
      <c r="W109" s="125"/>
    </row>
    <row r="110" spans="1:23" hidden="1" x14ac:dyDescent="0.25">
      <c r="A110" s="19"/>
      <c r="B110" s="125"/>
      <c r="C110" s="125"/>
      <c r="D110" s="125"/>
      <c r="E110" s="126">
        <f t="shared" si="67"/>
        <v>0</v>
      </c>
      <c r="F110" s="125"/>
      <c r="G110" s="125"/>
      <c r="H110" s="127"/>
      <c r="I110" s="125"/>
      <c r="J110" s="127"/>
      <c r="K110" s="125"/>
      <c r="L110" s="127"/>
      <c r="M110" s="127"/>
      <c r="N110" s="127"/>
      <c r="O110" s="127"/>
      <c r="P110" s="127"/>
      <c r="Q110" s="127"/>
      <c r="R110" s="20" t="str">
        <f t="shared" si="64"/>
        <v xml:space="preserve"> </v>
      </c>
      <c r="S110" s="20" t="str">
        <f t="shared" si="64"/>
        <v xml:space="preserve"> </v>
      </c>
      <c r="T110" s="20" t="str">
        <f t="shared" si="65"/>
        <v xml:space="preserve"> </v>
      </c>
      <c r="U110" s="21" t="str">
        <f t="shared" si="66"/>
        <v xml:space="preserve"> </v>
      </c>
      <c r="V110" s="125"/>
      <c r="W110" s="125"/>
    </row>
    <row r="111" spans="1:23" hidden="1" x14ac:dyDescent="0.25">
      <c r="A111" s="19"/>
      <c r="B111" s="125"/>
      <c r="C111" s="125"/>
      <c r="D111" s="125"/>
      <c r="E111" s="126">
        <f t="shared" si="67"/>
        <v>0</v>
      </c>
      <c r="F111" s="125"/>
      <c r="G111" s="125"/>
      <c r="H111" s="127"/>
      <c r="I111" s="125"/>
      <c r="J111" s="127"/>
      <c r="K111" s="125"/>
      <c r="L111" s="127"/>
      <c r="M111" s="127"/>
      <c r="N111" s="127"/>
      <c r="O111" s="127"/>
      <c r="P111" s="127"/>
      <c r="Q111" s="127"/>
      <c r="R111" s="20" t="str">
        <f t="shared" si="64"/>
        <v xml:space="preserve"> </v>
      </c>
      <c r="S111" s="20" t="str">
        <f t="shared" si="64"/>
        <v xml:space="preserve"> </v>
      </c>
      <c r="T111" s="20" t="str">
        <f t="shared" si="65"/>
        <v xml:space="preserve"> </v>
      </c>
      <c r="U111" s="21" t="str">
        <f t="shared" si="66"/>
        <v xml:space="preserve"> </v>
      </c>
      <c r="V111" s="125"/>
      <c r="W111" s="125"/>
    </row>
    <row r="112" spans="1:23" hidden="1" x14ac:dyDescent="0.25">
      <c r="A112" s="19"/>
      <c r="B112" s="125"/>
      <c r="C112" s="125"/>
      <c r="D112" s="125"/>
      <c r="E112" s="126">
        <f t="shared" si="67"/>
        <v>0</v>
      </c>
      <c r="F112" s="125"/>
      <c r="G112" s="125"/>
      <c r="H112" s="127"/>
      <c r="I112" s="125"/>
      <c r="J112" s="127"/>
      <c r="K112" s="125"/>
      <c r="L112" s="127"/>
      <c r="M112" s="127"/>
      <c r="N112" s="127"/>
      <c r="O112" s="127"/>
      <c r="P112" s="127"/>
      <c r="Q112" s="127"/>
      <c r="R112" s="20" t="str">
        <f t="shared" si="64"/>
        <v xml:space="preserve"> </v>
      </c>
      <c r="S112" s="20" t="str">
        <f t="shared" si="64"/>
        <v xml:space="preserve"> </v>
      </c>
      <c r="T112" s="20" t="str">
        <f t="shared" si="65"/>
        <v xml:space="preserve"> </v>
      </c>
      <c r="U112" s="21" t="str">
        <f t="shared" si="66"/>
        <v xml:space="preserve"> </v>
      </c>
      <c r="V112" s="125"/>
      <c r="W112" s="125"/>
    </row>
    <row r="113" spans="1:23" hidden="1" x14ac:dyDescent="0.25">
      <c r="A113" s="22"/>
      <c r="B113" s="128"/>
      <c r="C113" s="129"/>
      <c r="D113" s="129"/>
      <c r="E113" s="129"/>
      <c r="F113" s="128"/>
      <c r="G113" s="129"/>
      <c r="H113" s="128"/>
      <c r="I113" s="129"/>
      <c r="J113" s="128"/>
      <c r="K113" s="129"/>
      <c r="L113" s="128"/>
      <c r="M113" s="128"/>
      <c r="N113" s="128"/>
      <c r="O113" s="128"/>
      <c r="P113" s="128"/>
      <c r="Q113" s="128"/>
      <c r="R113" s="23" t="str">
        <f t="shared" ref="R113:S115" si="68">IF(L113=0," ",(N113-L113)/L113)</f>
        <v xml:space="preserve"> </v>
      </c>
      <c r="S113" s="24" t="str">
        <f t="shared" si="68"/>
        <v xml:space="preserve"> </v>
      </c>
      <c r="T113" s="23" t="str">
        <f t="shared" si="65"/>
        <v xml:space="preserve"> </v>
      </c>
      <c r="U113" s="24" t="str">
        <f t="shared" si="66"/>
        <v xml:space="preserve"> </v>
      </c>
      <c r="V113" s="128"/>
      <c r="W113" s="129"/>
    </row>
    <row r="114" spans="1:23" hidden="1" x14ac:dyDescent="0.25">
      <c r="A114" s="22" t="s">
        <v>88</v>
      </c>
      <c r="B114" s="128">
        <f t="shared" ref="B114:Q114" si="69">B97+B87</f>
        <v>10552000</v>
      </c>
      <c r="C114" s="128">
        <f t="shared" si="69"/>
        <v>0</v>
      </c>
      <c r="D114" s="128">
        <f t="shared" si="69"/>
        <v>0</v>
      </c>
      <c r="E114" s="128">
        <f t="shared" si="69"/>
        <v>10552000</v>
      </c>
      <c r="F114" s="128">
        <f t="shared" si="69"/>
        <v>0</v>
      </c>
      <c r="G114" s="128">
        <f t="shared" si="69"/>
        <v>0</v>
      </c>
      <c r="H114" s="128">
        <f t="shared" si="69"/>
        <v>4652000</v>
      </c>
      <c r="I114" s="128">
        <f t="shared" si="69"/>
        <v>0</v>
      </c>
      <c r="J114" s="128">
        <f t="shared" si="69"/>
        <v>5900000</v>
      </c>
      <c r="K114" s="128">
        <f t="shared" si="69"/>
        <v>0</v>
      </c>
      <c r="L114" s="128">
        <f t="shared" si="69"/>
        <v>0</v>
      </c>
      <c r="M114" s="128">
        <f t="shared" si="69"/>
        <v>0</v>
      </c>
      <c r="N114" s="128">
        <f t="shared" si="69"/>
        <v>0</v>
      </c>
      <c r="O114" s="128">
        <f t="shared" si="69"/>
        <v>0</v>
      </c>
      <c r="P114" s="128">
        <f t="shared" si="69"/>
        <v>10552000</v>
      </c>
      <c r="Q114" s="128">
        <f t="shared" si="69"/>
        <v>0</v>
      </c>
      <c r="R114" s="17" t="str">
        <f t="shared" si="68"/>
        <v xml:space="preserve"> </v>
      </c>
      <c r="S114" s="18" t="str">
        <f t="shared" si="68"/>
        <v xml:space="preserve"> </v>
      </c>
      <c r="T114" s="17">
        <f t="shared" si="65"/>
        <v>1</v>
      </c>
      <c r="U114" s="18">
        <f t="shared" si="66"/>
        <v>0</v>
      </c>
      <c r="V114" s="128">
        <f>V97+V87</f>
        <v>0</v>
      </c>
      <c r="W114" s="131">
        <f>W97+W87</f>
        <v>0</v>
      </c>
    </row>
    <row r="115" spans="1:23" hidden="1" x14ac:dyDescent="0.25">
      <c r="A115" s="25" t="s">
        <v>140</v>
      </c>
      <c r="B115" s="130">
        <f>B87</f>
        <v>10552000</v>
      </c>
      <c r="C115" s="130">
        <f t="shared" ref="C115:Q115" si="70">C87</f>
        <v>0</v>
      </c>
      <c r="D115" s="130">
        <f t="shared" si="70"/>
        <v>0</v>
      </c>
      <c r="E115" s="130">
        <f t="shared" si="70"/>
        <v>10552000</v>
      </c>
      <c r="F115" s="130">
        <f t="shared" si="70"/>
        <v>0</v>
      </c>
      <c r="G115" s="130">
        <f t="shared" si="70"/>
        <v>0</v>
      </c>
      <c r="H115" s="130">
        <f t="shared" si="70"/>
        <v>4652000</v>
      </c>
      <c r="I115" s="130">
        <f t="shared" si="70"/>
        <v>0</v>
      </c>
      <c r="J115" s="130">
        <f t="shared" si="70"/>
        <v>5900000</v>
      </c>
      <c r="K115" s="130">
        <f t="shared" si="70"/>
        <v>0</v>
      </c>
      <c r="L115" s="130">
        <f t="shared" si="70"/>
        <v>0</v>
      </c>
      <c r="M115" s="130">
        <f t="shared" si="70"/>
        <v>0</v>
      </c>
      <c r="N115" s="130">
        <f t="shared" si="70"/>
        <v>0</v>
      </c>
      <c r="O115" s="130">
        <f t="shared" si="70"/>
        <v>0</v>
      </c>
      <c r="P115" s="130">
        <f t="shared" si="70"/>
        <v>10552000</v>
      </c>
      <c r="Q115" s="130">
        <f t="shared" si="70"/>
        <v>0</v>
      </c>
      <c r="R115" s="17" t="str">
        <f t="shared" si="68"/>
        <v xml:space="preserve"> </v>
      </c>
      <c r="S115" s="18" t="str">
        <f t="shared" si="68"/>
        <v xml:space="preserve"> </v>
      </c>
      <c r="T115" s="17">
        <f t="shared" si="65"/>
        <v>1</v>
      </c>
      <c r="U115" s="18">
        <f t="shared" si="66"/>
        <v>0</v>
      </c>
      <c r="V115" s="130">
        <f>V87</f>
        <v>0</v>
      </c>
      <c r="W115" s="131">
        <f>W87</f>
        <v>0</v>
      </c>
    </row>
    <row r="116" spans="1:23" x14ac:dyDescent="0.25">
      <c r="A116" s="26"/>
      <c r="B116" s="27"/>
      <c r="C116" s="27"/>
      <c r="D116" s="27"/>
      <c r="E116" s="27"/>
      <c r="F116" s="27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/>
      <c r="R116" s="28"/>
      <c r="S116" s="28"/>
      <c r="T116" s="28"/>
      <c r="U116" s="28"/>
      <c r="V116" s="27"/>
      <c r="W116" s="27"/>
    </row>
    <row r="117" spans="1:23" x14ac:dyDescent="0.25">
      <c r="A117" s="29" t="s">
        <v>141</v>
      </c>
    </row>
    <row r="118" spans="1:23" x14ac:dyDescent="0.25">
      <c r="A118" s="29" t="s">
        <v>142</v>
      </c>
    </row>
    <row r="119" spans="1:23" ht="13" x14ac:dyDescent="0.3">
      <c r="A119" s="29" t="s">
        <v>143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ht="13" x14ac:dyDescent="0.3">
      <c r="A120" s="29" t="s">
        <v>144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ht="13" x14ac:dyDescent="0.3">
      <c r="A121" s="29" t="s">
        <v>145</v>
      </c>
      <c r="B121" s="30"/>
      <c r="C121" s="30"/>
      <c r="D121" s="30"/>
      <c r="E121" s="30"/>
      <c r="F121" s="30"/>
      <c r="H121" s="30"/>
      <c r="I121" s="30"/>
      <c r="J121" s="30"/>
      <c r="K121" s="30"/>
      <c r="V121" s="30"/>
    </row>
    <row r="122" spans="1:23" x14ac:dyDescent="0.25">
      <c r="A122" s="29" t="s">
        <v>146</v>
      </c>
    </row>
    <row r="125" spans="1:23" ht="13" x14ac:dyDescent="0.3">
      <c r="A125" s="30"/>
      <c r="G125" s="30"/>
      <c r="W125" s="30"/>
    </row>
    <row r="126" spans="1:23" ht="13" x14ac:dyDescent="0.3">
      <c r="A126" s="30"/>
      <c r="G126" s="30"/>
      <c r="W126" s="30"/>
    </row>
    <row r="127" spans="1:23" ht="13" x14ac:dyDescent="0.3">
      <c r="A127" s="30"/>
      <c r="G127" s="30"/>
      <c r="W127" s="30"/>
    </row>
  </sheetData>
  <sheetProtection algorithmName="SHA-512" hashValue="/FdX4szD5crD034hgIKbND8lsEj+7rQld++eQ8qZc5zA4e9I+wsVeCjU7DmH5dVI4S/6HbIoWspBJ85dpLQcXQ==" saltValue="n19qgmN7VWAy1z7ueDFKwQ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6:Q76"/>
    <mergeCell ref="R76:S76"/>
    <mergeCell ref="T76:U76"/>
    <mergeCell ref="V76:W76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5" max="16383" man="1"/>
    <brk id="97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W127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37" t="s">
        <v>0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7"/>
      <c r="U1" s="137"/>
      <c r="V1" s="31"/>
      <c r="W1" s="31"/>
    </row>
    <row r="2" spans="1:23" ht="18" x14ac:dyDescent="0.4">
      <c r="A2" s="138" t="s">
        <v>1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32"/>
      <c r="W2" s="32"/>
    </row>
    <row r="3" spans="1:23" ht="18" customHeight="1" x14ac:dyDescent="0.4">
      <c r="A3" s="138" t="s">
        <v>2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32"/>
      <c r="W3" s="32"/>
    </row>
    <row r="4" spans="1:23" ht="18" customHeight="1" x14ac:dyDescent="0.4">
      <c r="A4" s="138" t="s">
        <v>3</v>
      </c>
      <c r="B4" s="138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32"/>
      <c r="W4" s="32"/>
    </row>
    <row r="5" spans="1:23" ht="15" customHeight="1" x14ac:dyDescent="0.3">
      <c r="A5" s="139" t="s">
        <v>129</v>
      </c>
      <c r="B5" s="139"/>
      <c r="C5" s="139"/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39"/>
      <c r="U5" s="139"/>
      <c r="V5" s="33"/>
      <c r="W5" s="33"/>
    </row>
    <row r="6" spans="1:23" ht="12.75" customHeight="1" x14ac:dyDescent="0.3">
      <c r="A6" s="34" t="s">
        <v>92</v>
      </c>
      <c r="B6" s="34" t="s">
        <v>92</v>
      </c>
      <c r="C6" s="34" t="s">
        <v>1</v>
      </c>
      <c r="D6" s="34" t="s">
        <v>1</v>
      </c>
      <c r="E6" s="35" t="s">
        <v>1</v>
      </c>
      <c r="F6" s="135" t="s">
        <v>5</v>
      </c>
      <c r="G6" s="136"/>
      <c r="H6" s="135" t="s">
        <v>6</v>
      </c>
      <c r="I6" s="136"/>
      <c r="J6" s="135" t="s">
        <v>7</v>
      </c>
      <c r="K6" s="136"/>
      <c r="L6" s="135" t="s">
        <v>8</v>
      </c>
      <c r="M6" s="136"/>
      <c r="N6" s="135" t="s">
        <v>9</v>
      </c>
      <c r="O6" s="136"/>
      <c r="P6" s="135" t="s">
        <v>10</v>
      </c>
      <c r="Q6" s="136"/>
      <c r="R6" s="135" t="s">
        <v>11</v>
      </c>
      <c r="S6" s="136"/>
      <c r="T6" s="135" t="s">
        <v>12</v>
      </c>
      <c r="U6" s="136"/>
      <c r="V6" s="135" t="s">
        <v>13</v>
      </c>
      <c r="W6" s="136"/>
    </row>
    <row r="7" spans="1:23" ht="65" x14ac:dyDescent="0.3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3" customHeight="1" x14ac:dyDescent="0.3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3" customHeight="1" x14ac:dyDescent="0.3">
      <c r="A9" s="47" t="s">
        <v>35</v>
      </c>
      <c r="B9" s="93"/>
      <c r="C9" s="93"/>
      <c r="D9" s="93"/>
      <c r="E9" s="93">
        <f>$B9       +$C9       +$D9</f>
        <v>0</v>
      </c>
      <c r="F9" s="94">
        <v>0</v>
      </c>
      <c r="G9" s="95">
        <v>0</v>
      </c>
      <c r="H9" s="94"/>
      <c r="I9" s="95"/>
      <c r="J9" s="94"/>
      <c r="K9" s="95"/>
      <c r="L9" s="94"/>
      <c r="M9" s="95"/>
      <c r="N9" s="94"/>
      <c r="O9" s="95"/>
      <c r="P9" s="94">
        <f>$H9       +$J9       +$L9       +$N9</f>
        <v>0</v>
      </c>
      <c r="Q9" s="95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4" t="s">
        <v>36</v>
      </c>
      <c r="W9" s="95" t="s">
        <v>36</v>
      </c>
    </row>
    <row r="10" spans="1:23" ht="13" customHeight="1" x14ac:dyDescent="0.3">
      <c r="A10" s="47" t="s">
        <v>37</v>
      </c>
      <c r="B10" s="93">
        <v>1800000</v>
      </c>
      <c r="C10" s="93"/>
      <c r="D10" s="93"/>
      <c r="E10" s="93">
        <f t="shared" ref="E10:E16" si="0">$B10      +$C10      +$D10</f>
        <v>1800000</v>
      </c>
      <c r="F10" s="94">
        <v>1800000</v>
      </c>
      <c r="G10" s="95">
        <v>1800000</v>
      </c>
      <c r="H10" s="94">
        <v>253000</v>
      </c>
      <c r="I10" s="95">
        <v>252687</v>
      </c>
      <c r="J10" s="94">
        <v>286000</v>
      </c>
      <c r="K10" s="95">
        <v>336389</v>
      </c>
      <c r="L10" s="94"/>
      <c r="M10" s="95"/>
      <c r="N10" s="94"/>
      <c r="O10" s="95"/>
      <c r="P10" s="94">
        <f t="shared" ref="P10:P16" si="1">$H10      +$J10      +$L10      +$N10</f>
        <v>539000</v>
      </c>
      <c r="Q10" s="95">
        <f t="shared" ref="Q10:Q16" si="2">$I10      +$K10      +$M10      +$O10</f>
        <v>589076</v>
      </c>
      <c r="R10" s="48">
        <f t="shared" ref="R10:R16" si="3">IF(($H10      =0),0,((($J10      -$H10      )/$H10      )*100))</f>
        <v>13.043478260869565</v>
      </c>
      <c r="S10" s="49">
        <f t="shared" ref="S10:S16" si="4">IF(($I10      =0),0,((($K10      -$I10      )/$I10      )*100))</f>
        <v>33.124774919168779</v>
      </c>
      <c r="T10" s="48">
        <f t="shared" ref="T10:T15" si="5">IF(($E10      =0),0,(($P10      /$E10      )*100))</f>
        <v>29.944444444444446</v>
      </c>
      <c r="U10" s="50">
        <f t="shared" ref="U10:U15" si="6">IF(($E10      =0),0,(($Q10      /$E10      )*100))</f>
        <v>32.726444444444446</v>
      </c>
      <c r="V10" s="94" t="s">
        <v>36</v>
      </c>
      <c r="W10" s="95" t="s">
        <v>36</v>
      </c>
    </row>
    <row r="11" spans="1:23" ht="13" customHeight="1" x14ac:dyDescent="0.3">
      <c r="A11" s="47" t="s">
        <v>38</v>
      </c>
      <c r="B11" s="93"/>
      <c r="C11" s="93"/>
      <c r="D11" s="93"/>
      <c r="E11" s="93">
        <f t="shared" si="0"/>
        <v>0</v>
      </c>
      <c r="F11" s="94">
        <v>0</v>
      </c>
      <c r="G11" s="95">
        <v>0</v>
      </c>
      <c r="H11" s="94"/>
      <c r="I11" s="95"/>
      <c r="J11" s="94"/>
      <c r="K11" s="95"/>
      <c r="L11" s="94"/>
      <c r="M11" s="95"/>
      <c r="N11" s="94"/>
      <c r="O11" s="95"/>
      <c r="P11" s="94">
        <f t="shared" si="1"/>
        <v>0</v>
      </c>
      <c r="Q11" s="95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4" t="s">
        <v>36</v>
      </c>
      <c r="W11" s="95" t="s">
        <v>36</v>
      </c>
    </row>
    <row r="12" spans="1:23" ht="13" customHeight="1" x14ac:dyDescent="0.3">
      <c r="A12" s="47" t="s">
        <v>39</v>
      </c>
      <c r="B12" s="93"/>
      <c r="C12" s="93"/>
      <c r="D12" s="93"/>
      <c r="E12" s="93">
        <f t="shared" si="0"/>
        <v>0</v>
      </c>
      <c r="F12" s="94" t="s">
        <v>36</v>
      </c>
      <c r="G12" s="95" t="s">
        <v>36</v>
      </c>
      <c r="H12" s="94"/>
      <c r="I12" s="95"/>
      <c r="J12" s="94"/>
      <c r="K12" s="95"/>
      <c r="L12" s="94"/>
      <c r="M12" s="95"/>
      <c r="N12" s="94"/>
      <c r="O12" s="95"/>
      <c r="P12" s="94">
        <f t="shared" si="1"/>
        <v>0</v>
      </c>
      <c r="Q12" s="95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4" t="s">
        <v>36</v>
      </c>
      <c r="W12" s="95" t="s">
        <v>36</v>
      </c>
    </row>
    <row r="13" spans="1:23" ht="13" customHeight="1" x14ac:dyDescent="0.3">
      <c r="A13" s="47" t="s">
        <v>40</v>
      </c>
      <c r="B13" s="93"/>
      <c r="C13" s="93"/>
      <c r="D13" s="93"/>
      <c r="E13" s="93">
        <f t="shared" si="0"/>
        <v>0</v>
      </c>
      <c r="F13" s="94">
        <v>0</v>
      </c>
      <c r="G13" s="95">
        <v>0</v>
      </c>
      <c r="H13" s="94"/>
      <c r="I13" s="95"/>
      <c r="J13" s="94"/>
      <c r="K13" s="95"/>
      <c r="L13" s="94"/>
      <c r="M13" s="95"/>
      <c r="N13" s="94"/>
      <c r="O13" s="95"/>
      <c r="P13" s="94">
        <f t="shared" si="1"/>
        <v>0</v>
      </c>
      <c r="Q13" s="95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4" t="s">
        <v>36</v>
      </c>
      <c r="W13" s="95" t="s">
        <v>36</v>
      </c>
    </row>
    <row r="14" spans="1:23" ht="13" customHeight="1" x14ac:dyDescent="0.3">
      <c r="A14" s="47" t="s">
        <v>41</v>
      </c>
      <c r="B14" s="93"/>
      <c r="C14" s="93"/>
      <c r="D14" s="93"/>
      <c r="E14" s="93">
        <f t="shared" si="0"/>
        <v>0</v>
      </c>
      <c r="F14" s="94">
        <v>0</v>
      </c>
      <c r="G14" s="95">
        <v>0</v>
      </c>
      <c r="H14" s="94"/>
      <c r="I14" s="95"/>
      <c r="J14" s="94"/>
      <c r="K14" s="95"/>
      <c r="L14" s="94"/>
      <c r="M14" s="95"/>
      <c r="N14" s="94"/>
      <c r="O14" s="95"/>
      <c r="P14" s="94">
        <f t="shared" si="1"/>
        <v>0</v>
      </c>
      <c r="Q14" s="95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4" t="s">
        <v>36</v>
      </c>
      <c r="W14" s="95" t="s">
        <v>36</v>
      </c>
    </row>
    <row r="15" spans="1:23" ht="13" customHeight="1" x14ac:dyDescent="0.3">
      <c r="A15" s="47" t="s">
        <v>42</v>
      </c>
      <c r="B15" s="93"/>
      <c r="C15" s="93"/>
      <c r="D15" s="93"/>
      <c r="E15" s="93">
        <f t="shared" si="0"/>
        <v>0</v>
      </c>
      <c r="F15" s="94" t="s">
        <v>36</v>
      </c>
      <c r="G15" s="95" t="s">
        <v>36</v>
      </c>
      <c r="H15" s="94"/>
      <c r="I15" s="95"/>
      <c r="J15" s="94"/>
      <c r="K15" s="95"/>
      <c r="L15" s="94"/>
      <c r="M15" s="95"/>
      <c r="N15" s="94"/>
      <c r="O15" s="95"/>
      <c r="P15" s="94">
        <f t="shared" si="1"/>
        <v>0</v>
      </c>
      <c r="Q15" s="95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4" t="s">
        <v>36</v>
      </c>
      <c r="W15" s="95" t="s">
        <v>36</v>
      </c>
    </row>
    <row r="16" spans="1:23" ht="13" customHeight="1" x14ac:dyDescent="0.3">
      <c r="A16" s="51" t="s">
        <v>43</v>
      </c>
      <c r="B16" s="96">
        <f>SUM(B9:B15)</f>
        <v>1800000</v>
      </c>
      <c r="C16" s="96">
        <f>SUM(C9:C15)</f>
        <v>0</v>
      </c>
      <c r="D16" s="96"/>
      <c r="E16" s="96">
        <f t="shared" si="0"/>
        <v>1800000</v>
      </c>
      <c r="F16" s="97">
        <f t="shared" ref="F16:O16" si="7">SUM(F9:F15)</f>
        <v>1800000</v>
      </c>
      <c r="G16" s="98">
        <f t="shared" si="7"/>
        <v>1800000</v>
      </c>
      <c r="H16" s="97">
        <f t="shared" si="7"/>
        <v>253000</v>
      </c>
      <c r="I16" s="98">
        <f t="shared" si="7"/>
        <v>252687</v>
      </c>
      <c r="J16" s="97">
        <f t="shared" si="7"/>
        <v>286000</v>
      </c>
      <c r="K16" s="98">
        <f t="shared" si="7"/>
        <v>336389</v>
      </c>
      <c r="L16" s="97">
        <f t="shared" si="7"/>
        <v>0</v>
      </c>
      <c r="M16" s="98">
        <f t="shared" si="7"/>
        <v>0</v>
      </c>
      <c r="N16" s="97">
        <f t="shared" si="7"/>
        <v>0</v>
      </c>
      <c r="O16" s="98">
        <f t="shared" si="7"/>
        <v>0</v>
      </c>
      <c r="P16" s="97">
        <f t="shared" si="1"/>
        <v>539000</v>
      </c>
      <c r="Q16" s="98">
        <f t="shared" si="2"/>
        <v>589076</v>
      </c>
      <c r="R16" s="52">
        <f t="shared" si="3"/>
        <v>13.043478260869565</v>
      </c>
      <c r="S16" s="53">
        <f t="shared" si="4"/>
        <v>33.124774919168779</v>
      </c>
      <c r="T16" s="52">
        <f>IF((SUM($E9:$E13))=0,0,(P16/(SUM($E9:$E13))*100))</f>
        <v>29.944444444444446</v>
      </c>
      <c r="U16" s="54">
        <f>IF((SUM($E9:$E13))=0,0,(Q16/(SUM($E9:$E13))*100))</f>
        <v>32.726444444444446</v>
      </c>
      <c r="V16" s="97" t="s">
        <v>36</v>
      </c>
      <c r="W16" s="98" t="s">
        <v>36</v>
      </c>
    </row>
    <row r="17" spans="1:23" ht="13" customHeight="1" x14ac:dyDescent="0.3">
      <c r="A17" s="40" t="s">
        <v>44</v>
      </c>
      <c r="B17" s="99" t="s">
        <v>1</v>
      </c>
      <c r="C17" s="99"/>
      <c r="D17" s="99"/>
      <c r="E17" s="99"/>
      <c r="F17" s="100"/>
      <c r="G17" s="101"/>
      <c r="H17" s="100"/>
      <c r="I17" s="101"/>
      <c r="J17" s="100"/>
      <c r="K17" s="101"/>
      <c r="L17" s="100"/>
      <c r="M17" s="101"/>
      <c r="N17" s="100"/>
      <c r="O17" s="101"/>
      <c r="P17" s="100"/>
      <c r="Q17" s="101"/>
      <c r="R17" s="44"/>
      <c r="S17" s="45"/>
      <c r="T17" s="44"/>
      <c r="U17" s="46"/>
      <c r="V17" s="100"/>
      <c r="W17" s="101"/>
    </row>
    <row r="18" spans="1:23" ht="13" customHeight="1" x14ac:dyDescent="0.3">
      <c r="A18" s="47" t="s">
        <v>45</v>
      </c>
      <c r="B18" s="93"/>
      <c r="C18" s="93"/>
      <c r="D18" s="93"/>
      <c r="E18" s="93">
        <f t="shared" ref="E18:E25" si="8">$B18      +$C18      +$D18</f>
        <v>0</v>
      </c>
      <c r="F18" s="94">
        <v>0</v>
      </c>
      <c r="G18" s="95">
        <v>0</v>
      </c>
      <c r="H18" s="94"/>
      <c r="I18" s="95"/>
      <c r="J18" s="94"/>
      <c r="K18" s="95"/>
      <c r="L18" s="94"/>
      <c r="M18" s="95"/>
      <c r="N18" s="94"/>
      <c r="O18" s="95"/>
      <c r="P18" s="94">
        <f t="shared" ref="P18:P25" si="9">$H18      +$J18      +$L18      +$N18</f>
        <v>0</v>
      </c>
      <c r="Q18" s="95">
        <f t="shared" ref="Q18:Q25" si="10">$I18      +$K18      +$M18      +$O18</f>
        <v>0</v>
      </c>
      <c r="R18" s="48">
        <f t="shared" ref="R18:R25" si="11">IF(($H18      =0),0,((($J18      -$H18      )/$H18      )*100))</f>
        <v>0</v>
      </c>
      <c r="S18" s="49">
        <f t="shared" ref="S18:S25" si="12">IF(($I18      =0),0,((($K18      -$I18      )/$I18      )*100))</f>
        <v>0</v>
      </c>
      <c r="T18" s="48">
        <f t="shared" ref="T18:T24" si="13">IF(($E18      =0),0,(($P18      /$E18      )*100))</f>
        <v>0</v>
      </c>
      <c r="U18" s="50">
        <f t="shared" ref="U18:U24" si="14">IF(($E18      =0),0,(($Q18      /$E18      )*100))</f>
        <v>0</v>
      </c>
      <c r="V18" s="94" t="s">
        <v>36</v>
      </c>
      <c r="W18" s="95" t="s">
        <v>36</v>
      </c>
    </row>
    <row r="19" spans="1:23" ht="13" customHeight="1" x14ac:dyDescent="0.3">
      <c r="A19" s="47" t="s">
        <v>46</v>
      </c>
      <c r="B19" s="93"/>
      <c r="C19" s="93"/>
      <c r="D19" s="93"/>
      <c r="E19" s="93">
        <f t="shared" si="8"/>
        <v>0</v>
      </c>
      <c r="F19" s="94" t="s">
        <v>36</v>
      </c>
      <c r="G19" s="95" t="s">
        <v>36</v>
      </c>
      <c r="H19" s="94"/>
      <c r="I19" s="95"/>
      <c r="J19" s="94"/>
      <c r="K19" s="95"/>
      <c r="L19" s="94"/>
      <c r="M19" s="95"/>
      <c r="N19" s="94"/>
      <c r="O19" s="95"/>
      <c r="P19" s="94">
        <f t="shared" si="9"/>
        <v>0</v>
      </c>
      <c r="Q19" s="95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4" t="s">
        <v>36</v>
      </c>
      <c r="W19" s="95" t="s">
        <v>36</v>
      </c>
    </row>
    <row r="20" spans="1:23" ht="13" customHeight="1" x14ac:dyDescent="0.3">
      <c r="A20" s="47" t="s">
        <v>47</v>
      </c>
      <c r="B20" s="93"/>
      <c r="C20" s="93"/>
      <c r="D20" s="93"/>
      <c r="E20" s="93">
        <f t="shared" si="8"/>
        <v>0</v>
      </c>
      <c r="F20" s="94">
        <v>0</v>
      </c>
      <c r="G20" s="95">
        <v>0</v>
      </c>
      <c r="H20" s="94"/>
      <c r="I20" s="95"/>
      <c r="J20" s="94"/>
      <c r="K20" s="95"/>
      <c r="L20" s="94"/>
      <c r="M20" s="95"/>
      <c r="N20" s="94"/>
      <c r="O20" s="95"/>
      <c r="P20" s="94">
        <f t="shared" si="9"/>
        <v>0</v>
      </c>
      <c r="Q20" s="95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4" t="s">
        <v>36</v>
      </c>
      <c r="W20" s="95" t="s">
        <v>36</v>
      </c>
    </row>
    <row r="21" spans="1:23" ht="13" customHeight="1" x14ac:dyDescent="0.3">
      <c r="A21" s="47" t="s">
        <v>48</v>
      </c>
      <c r="B21" s="93"/>
      <c r="C21" s="93"/>
      <c r="D21" s="93"/>
      <c r="E21" s="93">
        <f t="shared" si="8"/>
        <v>0</v>
      </c>
      <c r="F21" s="94">
        <v>0</v>
      </c>
      <c r="G21" s="95">
        <v>0</v>
      </c>
      <c r="H21" s="94"/>
      <c r="I21" s="95"/>
      <c r="J21" s="94"/>
      <c r="K21" s="95"/>
      <c r="L21" s="94"/>
      <c r="M21" s="95"/>
      <c r="N21" s="94"/>
      <c r="O21" s="95"/>
      <c r="P21" s="94">
        <f t="shared" si="9"/>
        <v>0</v>
      </c>
      <c r="Q21" s="95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4" t="s">
        <v>36</v>
      </c>
      <c r="W21" s="95" t="s">
        <v>36</v>
      </c>
    </row>
    <row r="22" spans="1:23" ht="13" customHeight="1" x14ac:dyDescent="0.3">
      <c r="A22" s="47" t="s">
        <v>49</v>
      </c>
      <c r="B22" s="93">
        <v>51926000</v>
      </c>
      <c r="C22" s="93"/>
      <c r="D22" s="93"/>
      <c r="E22" s="93">
        <f t="shared" si="8"/>
        <v>51926000</v>
      </c>
      <c r="F22" s="94">
        <v>51926000</v>
      </c>
      <c r="G22" s="95">
        <v>25963000</v>
      </c>
      <c r="H22" s="94"/>
      <c r="I22" s="95"/>
      <c r="J22" s="94">
        <v>8120000</v>
      </c>
      <c r="K22" s="95"/>
      <c r="L22" s="94"/>
      <c r="M22" s="95"/>
      <c r="N22" s="94"/>
      <c r="O22" s="95"/>
      <c r="P22" s="94">
        <f t="shared" si="9"/>
        <v>8120000</v>
      </c>
      <c r="Q22" s="95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15.637638177406309</v>
      </c>
      <c r="U22" s="50">
        <f t="shared" si="14"/>
        <v>0</v>
      </c>
      <c r="V22" s="94" t="s">
        <v>36</v>
      </c>
      <c r="W22" s="95" t="s">
        <v>36</v>
      </c>
    </row>
    <row r="23" spans="1:23" ht="13" customHeight="1" x14ac:dyDescent="0.3">
      <c r="A23" s="47" t="s">
        <v>50</v>
      </c>
      <c r="B23" s="93"/>
      <c r="C23" s="93"/>
      <c r="D23" s="93"/>
      <c r="E23" s="93">
        <f t="shared" si="8"/>
        <v>0</v>
      </c>
      <c r="F23" s="94" t="s">
        <v>36</v>
      </c>
      <c r="G23" s="95" t="s">
        <v>36</v>
      </c>
      <c r="H23" s="94"/>
      <c r="I23" s="95"/>
      <c r="J23" s="94"/>
      <c r="K23" s="95"/>
      <c r="L23" s="94"/>
      <c r="M23" s="95"/>
      <c r="N23" s="94"/>
      <c r="O23" s="95"/>
      <c r="P23" s="94">
        <f t="shared" si="9"/>
        <v>0</v>
      </c>
      <c r="Q23" s="95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4" t="s">
        <v>36</v>
      </c>
      <c r="W23" s="95" t="s">
        <v>36</v>
      </c>
    </row>
    <row r="24" spans="1:23" ht="13" customHeight="1" x14ac:dyDescent="0.3">
      <c r="A24" s="47" t="s">
        <v>51</v>
      </c>
      <c r="B24" s="93"/>
      <c r="C24" s="93"/>
      <c r="D24" s="93"/>
      <c r="E24" s="93">
        <f t="shared" si="8"/>
        <v>0</v>
      </c>
      <c r="F24" s="94" t="s">
        <v>36</v>
      </c>
      <c r="G24" s="95" t="s">
        <v>36</v>
      </c>
      <c r="H24" s="94"/>
      <c r="I24" s="95"/>
      <c r="J24" s="94"/>
      <c r="K24" s="95"/>
      <c r="L24" s="94"/>
      <c r="M24" s="95"/>
      <c r="N24" s="94"/>
      <c r="O24" s="95"/>
      <c r="P24" s="94">
        <f t="shared" si="9"/>
        <v>0</v>
      </c>
      <c r="Q24" s="95">
        <f t="shared" si="10"/>
        <v>0</v>
      </c>
      <c r="R24" s="48">
        <f t="shared" si="11"/>
        <v>0</v>
      </c>
      <c r="S24" s="49">
        <f t="shared" si="12"/>
        <v>0</v>
      </c>
      <c r="T24" s="48">
        <f t="shared" si="13"/>
        <v>0</v>
      </c>
      <c r="U24" s="50">
        <f t="shared" si="14"/>
        <v>0</v>
      </c>
      <c r="V24" s="94" t="s">
        <v>36</v>
      </c>
      <c r="W24" s="95" t="s">
        <v>36</v>
      </c>
    </row>
    <row r="25" spans="1:23" ht="13" customHeight="1" x14ac:dyDescent="0.3">
      <c r="A25" s="51" t="s">
        <v>43</v>
      </c>
      <c r="B25" s="96">
        <f>SUM(B18:B24)</f>
        <v>51926000</v>
      </c>
      <c r="C25" s="96">
        <f>SUM(C18:C24)</f>
        <v>0</v>
      </c>
      <c r="D25" s="96"/>
      <c r="E25" s="96">
        <f t="shared" si="8"/>
        <v>51926000</v>
      </c>
      <c r="F25" s="97">
        <f t="shared" ref="F25:O25" si="15">SUM(F18:F24)</f>
        <v>51926000</v>
      </c>
      <c r="G25" s="98">
        <f t="shared" si="15"/>
        <v>25963000</v>
      </c>
      <c r="H25" s="97">
        <f t="shared" si="15"/>
        <v>0</v>
      </c>
      <c r="I25" s="98">
        <f t="shared" si="15"/>
        <v>0</v>
      </c>
      <c r="J25" s="97">
        <f t="shared" si="15"/>
        <v>8120000</v>
      </c>
      <c r="K25" s="98">
        <f t="shared" si="15"/>
        <v>0</v>
      </c>
      <c r="L25" s="97">
        <f t="shared" si="15"/>
        <v>0</v>
      </c>
      <c r="M25" s="98">
        <f t="shared" si="15"/>
        <v>0</v>
      </c>
      <c r="N25" s="97">
        <f t="shared" si="15"/>
        <v>0</v>
      </c>
      <c r="O25" s="98">
        <f t="shared" si="15"/>
        <v>0</v>
      </c>
      <c r="P25" s="97">
        <f t="shared" si="9"/>
        <v>8120000</v>
      </c>
      <c r="Q25" s="98">
        <f t="shared" si="10"/>
        <v>0</v>
      </c>
      <c r="R25" s="52">
        <f t="shared" si="11"/>
        <v>0</v>
      </c>
      <c r="S25" s="53">
        <f t="shared" si="12"/>
        <v>0</v>
      </c>
      <c r="T25" s="52">
        <f>IF(($E25-$E20-$E24)   =0,0,($P25   /($E25-$E20-$E24)   )*100)</f>
        <v>15.637638177406309</v>
      </c>
      <c r="U25" s="54">
        <f>IF(($E25-$E20-$E24)   =0,0,($Q25   /($E25-$E20-$E24)   )*100)</f>
        <v>0</v>
      </c>
      <c r="V25" s="97" t="s">
        <v>36</v>
      </c>
      <c r="W25" s="98" t="s">
        <v>36</v>
      </c>
    </row>
    <row r="26" spans="1:23" ht="13" customHeight="1" x14ac:dyDescent="0.3">
      <c r="A26" s="40" t="s">
        <v>52</v>
      </c>
      <c r="B26" s="99" t="s">
        <v>1</v>
      </c>
      <c r="C26" s="99"/>
      <c r="D26" s="99"/>
      <c r="E26" s="99"/>
      <c r="F26" s="100"/>
      <c r="G26" s="101"/>
      <c r="H26" s="100"/>
      <c r="I26" s="101"/>
      <c r="J26" s="100"/>
      <c r="K26" s="101"/>
      <c r="L26" s="100"/>
      <c r="M26" s="101"/>
      <c r="N26" s="100"/>
      <c r="O26" s="101"/>
      <c r="P26" s="100"/>
      <c r="Q26" s="101"/>
      <c r="R26" s="44"/>
      <c r="S26" s="45"/>
      <c r="T26" s="44"/>
      <c r="U26" s="46"/>
      <c r="V26" s="100"/>
      <c r="W26" s="101"/>
    </row>
    <row r="27" spans="1:23" ht="13" customHeight="1" x14ac:dyDescent="0.3">
      <c r="A27" s="47" t="s">
        <v>53</v>
      </c>
      <c r="B27" s="93"/>
      <c r="C27" s="93"/>
      <c r="D27" s="93"/>
      <c r="E27" s="93">
        <f>$B27      +$C27      +$D27</f>
        <v>0</v>
      </c>
      <c r="F27" s="94" t="s">
        <v>36</v>
      </c>
      <c r="G27" s="95" t="s">
        <v>36</v>
      </c>
      <c r="H27" s="94"/>
      <c r="I27" s="95"/>
      <c r="J27" s="94"/>
      <c r="K27" s="95"/>
      <c r="L27" s="94"/>
      <c r="M27" s="95"/>
      <c r="N27" s="94"/>
      <c r="O27" s="95"/>
      <c r="P27" s="94">
        <f>$H27      +$J27      +$L27      +$N27</f>
        <v>0</v>
      </c>
      <c r="Q27" s="95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4" t="s">
        <v>36</v>
      </c>
      <c r="W27" s="95" t="s">
        <v>36</v>
      </c>
    </row>
    <row r="28" spans="1:23" ht="13" customHeight="1" x14ac:dyDescent="0.3">
      <c r="A28" s="47" t="s">
        <v>54</v>
      </c>
      <c r="B28" s="93"/>
      <c r="C28" s="93"/>
      <c r="D28" s="93"/>
      <c r="E28" s="93">
        <f>$B28      +$C28      +$D28</f>
        <v>0</v>
      </c>
      <c r="F28" s="94" t="s">
        <v>36</v>
      </c>
      <c r="G28" s="95" t="s">
        <v>36</v>
      </c>
      <c r="H28" s="94"/>
      <c r="I28" s="95"/>
      <c r="J28" s="94"/>
      <c r="K28" s="95"/>
      <c r="L28" s="94"/>
      <c r="M28" s="95"/>
      <c r="N28" s="94"/>
      <c r="O28" s="95"/>
      <c r="P28" s="94">
        <f>$H28      +$J28      +$L28      +$N28</f>
        <v>0</v>
      </c>
      <c r="Q28" s="95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4" t="s">
        <v>36</v>
      </c>
      <c r="W28" s="95" t="s">
        <v>36</v>
      </c>
    </row>
    <row r="29" spans="1:23" ht="13" customHeight="1" x14ac:dyDescent="0.3">
      <c r="A29" s="47" t="s">
        <v>55</v>
      </c>
      <c r="B29" s="93"/>
      <c r="C29" s="93"/>
      <c r="D29" s="93"/>
      <c r="E29" s="93">
        <f>$B29      +$C29      +$D29</f>
        <v>0</v>
      </c>
      <c r="F29" s="94">
        <v>0</v>
      </c>
      <c r="G29" s="95">
        <v>0</v>
      </c>
      <c r="H29" s="94"/>
      <c r="I29" s="95"/>
      <c r="J29" s="94"/>
      <c r="K29" s="95"/>
      <c r="L29" s="94"/>
      <c r="M29" s="95"/>
      <c r="N29" s="94"/>
      <c r="O29" s="95"/>
      <c r="P29" s="94">
        <f>$H29      +$J29      +$L29      +$N29</f>
        <v>0</v>
      </c>
      <c r="Q29" s="95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4" t="s">
        <v>36</v>
      </c>
      <c r="W29" s="95" t="s">
        <v>36</v>
      </c>
    </row>
    <row r="30" spans="1:23" ht="13" customHeight="1" x14ac:dyDescent="0.3">
      <c r="A30" s="47" t="s">
        <v>56</v>
      </c>
      <c r="B30" s="93"/>
      <c r="C30" s="93"/>
      <c r="D30" s="93"/>
      <c r="E30" s="93">
        <f>$B30      +$C30      +$D30</f>
        <v>0</v>
      </c>
      <c r="F30" s="94">
        <v>0</v>
      </c>
      <c r="G30" s="95">
        <v>0</v>
      </c>
      <c r="H30" s="94"/>
      <c r="I30" s="95"/>
      <c r="J30" s="94"/>
      <c r="K30" s="95"/>
      <c r="L30" s="94"/>
      <c r="M30" s="95"/>
      <c r="N30" s="94"/>
      <c r="O30" s="95"/>
      <c r="P30" s="94">
        <f>$H30      +$J30      +$L30      +$N30</f>
        <v>0</v>
      </c>
      <c r="Q30" s="95">
        <f>$I30      +$K30      +$M30      +$O30</f>
        <v>0</v>
      </c>
      <c r="R30" s="48">
        <f>IF(($H30      =0),0,((($J30      -$H30      )/$H30      )*100))</f>
        <v>0</v>
      </c>
      <c r="S30" s="49">
        <f>IF(($I30      =0),0,((($K30      -$I30      )/$I30      )*100))</f>
        <v>0</v>
      </c>
      <c r="T30" s="48">
        <f>IF(($E30      =0),0,(($P30      /$E30      )*100))</f>
        <v>0</v>
      </c>
      <c r="U30" s="50">
        <f>IF(($E30      =0),0,(($Q30      /$E30      )*100))</f>
        <v>0</v>
      </c>
      <c r="V30" s="94" t="s">
        <v>36</v>
      </c>
      <c r="W30" s="95" t="s">
        <v>36</v>
      </c>
    </row>
    <row r="31" spans="1:23" ht="13" customHeight="1" x14ac:dyDescent="0.3">
      <c r="A31" s="51" t="s">
        <v>43</v>
      </c>
      <c r="B31" s="96">
        <f>SUM(B27:B30)</f>
        <v>0</v>
      </c>
      <c r="C31" s="96">
        <f>SUM(C27:C30)</f>
        <v>0</v>
      </c>
      <c r="D31" s="96"/>
      <c r="E31" s="96">
        <f>$B31      +$C31      +$D31</f>
        <v>0</v>
      </c>
      <c r="F31" s="97">
        <f t="shared" ref="F31:O31" si="16">SUM(F27:F30)</f>
        <v>0</v>
      </c>
      <c r="G31" s="98">
        <f t="shared" si="16"/>
        <v>0</v>
      </c>
      <c r="H31" s="97">
        <f t="shared" si="16"/>
        <v>0</v>
      </c>
      <c r="I31" s="98">
        <f t="shared" si="16"/>
        <v>0</v>
      </c>
      <c r="J31" s="97">
        <f t="shared" si="16"/>
        <v>0</v>
      </c>
      <c r="K31" s="98">
        <f t="shared" si="16"/>
        <v>0</v>
      </c>
      <c r="L31" s="97">
        <f t="shared" si="16"/>
        <v>0</v>
      </c>
      <c r="M31" s="98">
        <f t="shared" si="16"/>
        <v>0</v>
      </c>
      <c r="N31" s="97">
        <f t="shared" si="16"/>
        <v>0</v>
      </c>
      <c r="O31" s="98">
        <f t="shared" si="16"/>
        <v>0</v>
      </c>
      <c r="P31" s="97">
        <f>$H31      +$J31      +$L31      +$N31</f>
        <v>0</v>
      </c>
      <c r="Q31" s="98">
        <f>$I31      +$K31      +$M31      +$O31</f>
        <v>0</v>
      </c>
      <c r="R31" s="52">
        <f>IF(($H31      =0),0,((($J31      -$H31      )/$H31      )*100))</f>
        <v>0</v>
      </c>
      <c r="S31" s="53">
        <f>IF(($I31      =0),0,((($K31      -$I31      )/$I31      )*100))</f>
        <v>0</v>
      </c>
      <c r="T31" s="52">
        <f>IF($E31   =0,0,($P31   /$E31   )*100)</f>
        <v>0</v>
      </c>
      <c r="U31" s="54">
        <f>IF($E31   =0,0,($Q31   /$E31   )*100)</f>
        <v>0</v>
      </c>
      <c r="V31" s="97" t="s">
        <v>36</v>
      </c>
      <c r="W31" s="98" t="s">
        <v>36</v>
      </c>
    </row>
    <row r="32" spans="1:23" ht="13" customHeight="1" x14ac:dyDescent="0.3">
      <c r="A32" s="40" t="s">
        <v>57</v>
      </c>
      <c r="B32" s="99" t="s">
        <v>1</v>
      </c>
      <c r="C32" s="99"/>
      <c r="D32" s="99"/>
      <c r="E32" s="99"/>
      <c r="F32" s="100"/>
      <c r="G32" s="101"/>
      <c r="H32" s="100"/>
      <c r="I32" s="101"/>
      <c r="J32" s="100"/>
      <c r="K32" s="101"/>
      <c r="L32" s="100"/>
      <c r="M32" s="101"/>
      <c r="N32" s="100"/>
      <c r="O32" s="101"/>
      <c r="P32" s="100"/>
      <c r="Q32" s="101"/>
      <c r="R32" s="44"/>
      <c r="S32" s="45"/>
      <c r="T32" s="44"/>
      <c r="U32" s="46"/>
      <c r="V32" s="100"/>
      <c r="W32" s="101"/>
    </row>
    <row r="33" spans="1:23" ht="13" customHeight="1" x14ac:dyDescent="0.3">
      <c r="A33" s="47" t="s">
        <v>58</v>
      </c>
      <c r="B33" s="93">
        <v>2436000</v>
      </c>
      <c r="C33" s="93"/>
      <c r="D33" s="93"/>
      <c r="E33" s="93">
        <f>$B33      +$C33      +$D33</f>
        <v>2436000</v>
      </c>
      <c r="F33" s="94">
        <v>2436000</v>
      </c>
      <c r="G33" s="95">
        <v>1705000</v>
      </c>
      <c r="H33" s="94">
        <v>608000</v>
      </c>
      <c r="I33" s="95">
        <v>1805545</v>
      </c>
      <c r="J33" s="94">
        <v>614000</v>
      </c>
      <c r="K33" s="95">
        <v>630456</v>
      </c>
      <c r="L33" s="94"/>
      <c r="M33" s="95"/>
      <c r="N33" s="94"/>
      <c r="O33" s="95"/>
      <c r="P33" s="94">
        <f>$H33      +$J33      +$L33      +$N33</f>
        <v>1222000</v>
      </c>
      <c r="Q33" s="95">
        <f>$I33      +$K33      +$M33      +$O33</f>
        <v>2436001</v>
      </c>
      <c r="R33" s="48">
        <f>IF(($H33      =0),0,((($J33      -$H33      )/$H33      )*100))</f>
        <v>0.98684210526315785</v>
      </c>
      <c r="S33" s="49">
        <f>IF(($I33      =0),0,((($K33      -$I33      )/$I33      )*100))</f>
        <v>-65.08223278843785</v>
      </c>
      <c r="T33" s="48">
        <f>IF(($E33      =0),0,(($P33      /$E33      )*100))</f>
        <v>50.164203612479476</v>
      </c>
      <c r="U33" s="50">
        <f>IF(($E33      =0),0,(($Q33      /$E33      )*100))</f>
        <v>100.00004105090312</v>
      </c>
      <c r="V33" s="94" t="s">
        <v>36</v>
      </c>
      <c r="W33" s="95" t="s">
        <v>36</v>
      </c>
    </row>
    <row r="34" spans="1:23" ht="13" customHeight="1" x14ac:dyDescent="0.3">
      <c r="A34" s="51" t="s">
        <v>43</v>
      </c>
      <c r="B34" s="96">
        <f>B33</f>
        <v>2436000</v>
      </c>
      <c r="C34" s="96">
        <f>C33</f>
        <v>0</v>
      </c>
      <c r="D34" s="96"/>
      <c r="E34" s="96">
        <f>$B34      +$C34      +$D34</f>
        <v>2436000</v>
      </c>
      <c r="F34" s="97">
        <f t="shared" ref="F34:O34" si="17">F33</f>
        <v>2436000</v>
      </c>
      <c r="G34" s="98">
        <f t="shared" si="17"/>
        <v>1705000</v>
      </c>
      <c r="H34" s="97">
        <f t="shared" si="17"/>
        <v>608000</v>
      </c>
      <c r="I34" s="98">
        <f t="shared" si="17"/>
        <v>1805545</v>
      </c>
      <c r="J34" s="97">
        <f t="shared" si="17"/>
        <v>614000</v>
      </c>
      <c r="K34" s="98">
        <f t="shared" si="17"/>
        <v>630456</v>
      </c>
      <c r="L34" s="97">
        <f t="shared" si="17"/>
        <v>0</v>
      </c>
      <c r="M34" s="98">
        <f t="shared" si="17"/>
        <v>0</v>
      </c>
      <c r="N34" s="97">
        <f t="shared" si="17"/>
        <v>0</v>
      </c>
      <c r="O34" s="98">
        <f t="shared" si="17"/>
        <v>0</v>
      </c>
      <c r="P34" s="97">
        <f>$H34      +$J34      +$L34      +$N34</f>
        <v>1222000</v>
      </c>
      <c r="Q34" s="98">
        <f>$I34      +$K34      +$M34      +$O34</f>
        <v>2436001</v>
      </c>
      <c r="R34" s="52">
        <f>IF(($H34      =0),0,((($J34      -$H34      )/$H34      )*100))</f>
        <v>0.98684210526315785</v>
      </c>
      <c r="S34" s="53">
        <f>IF(($I34      =0),0,((($K34      -$I34      )/$I34      )*100))</f>
        <v>-65.08223278843785</v>
      </c>
      <c r="T34" s="52">
        <f>IF($E34   =0,0,($P34   /$E34   )*100)</f>
        <v>50.164203612479476</v>
      </c>
      <c r="U34" s="54">
        <f>IF($E34   =0,0,($Q34   /$E34   )*100)</f>
        <v>100.00004105090312</v>
      </c>
      <c r="V34" s="97" t="s">
        <v>36</v>
      </c>
      <c r="W34" s="98" t="s">
        <v>36</v>
      </c>
    </row>
    <row r="35" spans="1:23" ht="13" customHeight="1" x14ac:dyDescent="0.3">
      <c r="A35" s="40" t="s">
        <v>59</v>
      </c>
      <c r="B35" s="99" t="s">
        <v>1</v>
      </c>
      <c r="C35" s="99"/>
      <c r="D35" s="99"/>
      <c r="E35" s="99"/>
      <c r="F35" s="100"/>
      <c r="G35" s="101"/>
      <c r="H35" s="100"/>
      <c r="I35" s="101"/>
      <c r="J35" s="100"/>
      <c r="K35" s="101"/>
      <c r="L35" s="100"/>
      <c r="M35" s="101"/>
      <c r="N35" s="100"/>
      <c r="O35" s="101"/>
      <c r="P35" s="100"/>
      <c r="Q35" s="101"/>
      <c r="R35" s="44"/>
      <c r="S35" s="45"/>
      <c r="T35" s="44"/>
      <c r="U35" s="46"/>
      <c r="V35" s="100"/>
      <c r="W35" s="101"/>
    </row>
    <row r="36" spans="1:23" ht="13" customHeight="1" x14ac:dyDescent="0.3">
      <c r="A36" s="47" t="s">
        <v>60</v>
      </c>
      <c r="B36" s="93">
        <v>3787000</v>
      </c>
      <c r="C36" s="93"/>
      <c r="D36" s="93"/>
      <c r="E36" s="93">
        <f t="shared" ref="E36:E41" si="18">$B36      +$C36      +$D36</f>
        <v>3787000</v>
      </c>
      <c r="F36" s="94">
        <v>3787000</v>
      </c>
      <c r="G36" s="95">
        <v>3787000</v>
      </c>
      <c r="H36" s="94">
        <v>999000</v>
      </c>
      <c r="I36" s="95">
        <v>999474</v>
      </c>
      <c r="J36" s="94">
        <v>142000</v>
      </c>
      <c r="K36" s="95">
        <v>42495</v>
      </c>
      <c r="L36" s="94"/>
      <c r="M36" s="95"/>
      <c r="N36" s="94"/>
      <c r="O36" s="95"/>
      <c r="P36" s="94">
        <f t="shared" ref="P36:P41" si="19">$H36      +$J36      +$L36      +$N36</f>
        <v>1141000</v>
      </c>
      <c r="Q36" s="95">
        <f t="shared" ref="Q36:Q41" si="20">$I36      +$K36      +$M36      +$O36</f>
        <v>1041969</v>
      </c>
      <c r="R36" s="48">
        <f t="shared" ref="R36:R41" si="21">IF(($H36      =0),0,((($J36      -$H36      )/$H36      )*100))</f>
        <v>-85.785785785785791</v>
      </c>
      <c r="S36" s="49">
        <f t="shared" ref="S36:S41" si="22">IF(($I36      =0),0,((($K36      -$I36      )/$I36      )*100))</f>
        <v>-95.748263586646573</v>
      </c>
      <c r="T36" s="48">
        <f t="shared" ref="T36:T40" si="23">IF(($E36      =0),0,(($P36      /$E36      )*100))</f>
        <v>30.129390018484287</v>
      </c>
      <c r="U36" s="50">
        <f t="shared" ref="U36:U40" si="24">IF(($E36      =0),0,(($Q36      /$E36      )*100))</f>
        <v>27.514364932664375</v>
      </c>
      <c r="V36" s="94" t="s">
        <v>36</v>
      </c>
      <c r="W36" s="95" t="s">
        <v>36</v>
      </c>
    </row>
    <row r="37" spans="1:23" ht="13" customHeight="1" x14ac:dyDescent="0.3">
      <c r="A37" s="47" t="s">
        <v>61</v>
      </c>
      <c r="B37" s="93">
        <v>19938000</v>
      </c>
      <c r="C37" s="93"/>
      <c r="D37" s="93"/>
      <c r="E37" s="93">
        <f t="shared" si="18"/>
        <v>19938000</v>
      </c>
      <c r="F37" s="94">
        <v>19938000</v>
      </c>
      <c r="G37" s="95">
        <v>0</v>
      </c>
      <c r="H37" s="94"/>
      <c r="I37" s="95"/>
      <c r="J37" s="94"/>
      <c r="K37" s="95"/>
      <c r="L37" s="94"/>
      <c r="M37" s="95"/>
      <c r="N37" s="94"/>
      <c r="O37" s="95"/>
      <c r="P37" s="94">
        <f t="shared" si="19"/>
        <v>0</v>
      </c>
      <c r="Q37" s="95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4" t="s">
        <v>36</v>
      </c>
      <c r="W37" s="95" t="s">
        <v>36</v>
      </c>
    </row>
    <row r="38" spans="1:23" ht="13" customHeight="1" x14ac:dyDescent="0.3">
      <c r="A38" s="47" t="s">
        <v>62</v>
      </c>
      <c r="B38" s="93"/>
      <c r="C38" s="93"/>
      <c r="D38" s="93"/>
      <c r="E38" s="93">
        <f t="shared" si="18"/>
        <v>0</v>
      </c>
      <c r="F38" s="94" t="s">
        <v>36</v>
      </c>
      <c r="G38" s="95" t="s">
        <v>36</v>
      </c>
      <c r="H38" s="94"/>
      <c r="I38" s="95"/>
      <c r="J38" s="94"/>
      <c r="K38" s="95"/>
      <c r="L38" s="94"/>
      <c r="M38" s="95"/>
      <c r="N38" s="94"/>
      <c r="O38" s="95"/>
      <c r="P38" s="94">
        <f t="shared" si="19"/>
        <v>0</v>
      </c>
      <c r="Q38" s="95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4" t="s">
        <v>36</v>
      </c>
      <c r="W38" s="95" t="s">
        <v>36</v>
      </c>
    </row>
    <row r="39" spans="1:23" ht="13" customHeight="1" x14ac:dyDescent="0.3">
      <c r="A39" s="47" t="s">
        <v>63</v>
      </c>
      <c r="B39" s="93"/>
      <c r="C39" s="93"/>
      <c r="D39" s="93"/>
      <c r="E39" s="93">
        <f t="shared" si="18"/>
        <v>0</v>
      </c>
      <c r="F39" s="94">
        <v>0</v>
      </c>
      <c r="G39" s="95">
        <v>0</v>
      </c>
      <c r="H39" s="94"/>
      <c r="I39" s="95"/>
      <c r="J39" s="94"/>
      <c r="K39" s="95"/>
      <c r="L39" s="94"/>
      <c r="M39" s="95"/>
      <c r="N39" s="94"/>
      <c r="O39" s="95"/>
      <c r="P39" s="94">
        <f t="shared" si="19"/>
        <v>0</v>
      </c>
      <c r="Q39" s="95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4" t="s">
        <v>36</v>
      </c>
      <c r="W39" s="95" t="s">
        <v>36</v>
      </c>
    </row>
    <row r="40" spans="1:23" ht="13" customHeight="1" x14ac:dyDescent="0.3">
      <c r="A40" s="47" t="s">
        <v>64</v>
      </c>
      <c r="B40" s="93"/>
      <c r="C40" s="93"/>
      <c r="D40" s="93"/>
      <c r="E40" s="93">
        <f t="shared" si="18"/>
        <v>0</v>
      </c>
      <c r="F40" s="94" t="s">
        <v>36</v>
      </c>
      <c r="G40" s="95" t="s">
        <v>36</v>
      </c>
      <c r="H40" s="94"/>
      <c r="I40" s="95"/>
      <c r="J40" s="94"/>
      <c r="K40" s="95"/>
      <c r="L40" s="94"/>
      <c r="M40" s="95"/>
      <c r="N40" s="94"/>
      <c r="O40" s="95"/>
      <c r="P40" s="94">
        <f t="shared" si="19"/>
        <v>0</v>
      </c>
      <c r="Q40" s="95">
        <f t="shared" si="20"/>
        <v>0</v>
      </c>
      <c r="R40" s="48">
        <f t="shared" si="21"/>
        <v>0</v>
      </c>
      <c r="S40" s="49">
        <f t="shared" si="22"/>
        <v>0</v>
      </c>
      <c r="T40" s="48">
        <f t="shared" si="23"/>
        <v>0</v>
      </c>
      <c r="U40" s="50">
        <f t="shared" si="24"/>
        <v>0</v>
      </c>
      <c r="V40" s="94" t="s">
        <v>36</v>
      </c>
      <c r="W40" s="95" t="s">
        <v>36</v>
      </c>
    </row>
    <row r="41" spans="1:23" ht="13" customHeight="1" x14ac:dyDescent="0.3">
      <c r="A41" s="51" t="s">
        <v>43</v>
      </c>
      <c r="B41" s="96">
        <f>SUM(B36:B40)</f>
        <v>23725000</v>
      </c>
      <c r="C41" s="96">
        <f>SUM(C36:C40)</f>
        <v>0</v>
      </c>
      <c r="D41" s="96"/>
      <c r="E41" s="96">
        <f t="shared" si="18"/>
        <v>23725000</v>
      </c>
      <c r="F41" s="97">
        <f t="shared" ref="F41:O41" si="25">SUM(F36:F40)</f>
        <v>23725000</v>
      </c>
      <c r="G41" s="98">
        <f t="shared" si="25"/>
        <v>3787000</v>
      </c>
      <c r="H41" s="97">
        <f t="shared" si="25"/>
        <v>999000</v>
      </c>
      <c r="I41" s="98">
        <f t="shared" si="25"/>
        <v>999474</v>
      </c>
      <c r="J41" s="97">
        <f t="shared" si="25"/>
        <v>142000</v>
      </c>
      <c r="K41" s="98">
        <f t="shared" si="25"/>
        <v>42495</v>
      </c>
      <c r="L41" s="97">
        <f t="shared" si="25"/>
        <v>0</v>
      </c>
      <c r="M41" s="98">
        <f t="shared" si="25"/>
        <v>0</v>
      </c>
      <c r="N41" s="97">
        <f t="shared" si="25"/>
        <v>0</v>
      </c>
      <c r="O41" s="98">
        <f t="shared" si="25"/>
        <v>0</v>
      </c>
      <c r="P41" s="97">
        <f t="shared" si="19"/>
        <v>1141000</v>
      </c>
      <c r="Q41" s="98">
        <f t="shared" si="20"/>
        <v>1041969</v>
      </c>
      <c r="R41" s="52">
        <f t="shared" si="21"/>
        <v>-85.785785785785791</v>
      </c>
      <c r="S41" s="53">
        <f t="shared" si="22"/>
        <v>-95.748263586646573</v>
      </c>
      <c r="T41" s="52">
        <f>IF((+$E36+$E39) =0,0,(P41   /(+$E36+$E39) )*100)</f>
        <v>30.129390018484287</v>
      </c>
      <c r="U41" s="54">
        <f>IF((+$E36+$E39) =0,0,(Q41   /(+$E36+$E39) )*100)</f>
        <v>27.514364932664375</v>
      </c>
      <c r="V41" s="97" t="s">
        <v>36</v>
      </c>
      <c r="W41" s="98" t="s">
        <v>36</v>
      </c>
    </row>
    <row r="42" spans="1:23" ht="13" customHeight="1" x14ac:dyDescent="0.3">
      <c r="A42" s="40" t="s">
        <v>65</v>
      </c>
      <c r="B42" s="99" t="s">
        <v>1</v>
      </c>
      <c r="C42" s="99"/>
      <c r="D42" s="99"/>
      <c r="E42" s="99"/>
      <c r="F42" s="100"/>
      <c r="G42" s="101"/>
      <c r="H42" s="100"/>
      <c r="I42" s="101"/>
      <c r="J42" s="100"/>
      <c r="K42" s="101"/>
      <c r="L42" s="100"/>
      <c r="M42" s="101"/>
      <c r="N42" s="100"/>
      <c r="O42" s="101"/>
      <c r="P42" s="100"/>
      <c r="Q42" s="101"/>
      <c r="R42" s="44"/>
      <c r="S42" s="45"/>
      <c r="T42" s="44"/>
      <c r="U42" s="46"/>
      <c r="V42" s="100"/>
      <c r="W42" s="101"/>
    </row>
    <row r="43" spans="1:23" ht="13" customHeight="1" x14ac:dyDescent="0.3">
      <c r="A43" s="47" t="s">
        <v>66</v>
      </c>
      <c r="B43" s="93"/>
      <c r="C43" s="93"/>
      <c r="D43" s="93"/>
      <c r="E43" s="93">
        <f t="shared" ref="E43:E54" si="26">$B43      +$C43      +$D43</f>
        <v>0</v>
      </c>
      <c r="F43" s="94" t="s">
        <v>36</v>
      </c>
      <c r="G43" s="95" t="s">
        <v>36</v>
      </c>
      <c r="H43" s="94"/>
      <c r="I43" s="95"/>
      <c r="J43" s="94"/>
      <c r="K43" s="95"/>
      <c r="L43" s="94"/>
      <c r="M43" s="95"/>
      <c r="N43" s="94"/>
      <c r="O43" s="95"/>
      <c r="P43" s="94">
        <f t="shared" ref="P43:P54" si="27">$H43      +$J43      +$L43      +$N43</f>
        <v>0</v>
      </c>
      <c r="Q43" s="95">
        <f t="shared" ref="Q43:Q54" si="28">$I43      +$K43      +$M43      +$O43</f>
        <v>0</v>
      </c>
      <c r="R43" s="48">
        <f t="shared" ref="R43:R54" si="29">IF(($H43      =0),0,((($J43      -$H43      )/$H43      )*100))</f>
        <v>0</v>
      </c>
      <c r="S43" s="49">
        <f t="shared" ref="S43:S54" si="30">IF(($I43      =0),0,((($K43      -$I43      )/$I43      )*100))</f>
        <v>0</v>
      </c>
      <c r="T43" s="48">
        <f t="shared" ref="T43:T53" si="31">IF(($E43      =0),0,(($P43      /$E43      )*100))</f>
        <v>0</v>
      </c>
      <c r="U43" s="50">
        <f t="shared" ref="U43:U53" si="32">IF(($E43      =0),0,(($Q43      /$E43      )*100))</f>
        <v>0</v>
      </c>
      <c r="V43" s="94" t="s">
        <v>36</v>
      </c>
      <c r="W43" s="95" t="s">
        <v>36</v>
      </c>
    </row>
    <row r="44" spans="1:23" ht="13" customHeight="1" x14ac:dyDescent="0.3">
      <c r="A44" s="47" t="s">
        <v>67</v>
      </c>
      <c r="B44" s="93">
        <v>5000000</v>
      </c>
      <c r="C44" s="93"/>
      <c r="D44" s="93"/>
      <c r="E44" s="93">
        <f t="shared" si="26"/>
        <v>5000000</v>
      </c>
      <c r="F44" s="94">
        <v>5000000</v>
      </c>
      <c r="G44" s="95">
        <v>3500000</v>
      </c>
      <c r="H44" s="94"/>
      <c r="I44" s="95"/>
      <c r="J44" s="94">
        <v>2227000</v>
      </c>
      <c r="K44" s="95">
        <v>2227298</v>
      </c>
      <c r="L44" s="94"/>
      <c r="M44" s="95"/>
      <c r="N44" s="94"/>
      <c r="O44" s="95"/>
      <c r="P44" s="94">
        <f t="shared" si="27"/>
        <v>2227000</v>
      </c>
      <c r="Q44" s="95">
        <f t="shared" si="28"/>
        <v>2227298</v>
      </c>
      <c r="R44" s="48">
        <f t="shared" si="29"/>
        <v>0</v>
      </c>
      <c r="S44" s="49">
        <f t="shared" si="30"/>
        <v>0</v>
      </c>
      <c r="T44" s="48">
        <f t="shared" si="31"/>
        <v>44.54</v>
      </c>
      <c r="U44" s="50">
        <f t="shared" si="32"/>
        <v>44.545960000000001</v>
      </c>
      <c r="V44" s="94" t="s">
        <v>36</v>
      </c>
      <c r="W44" s="95" t="s">
        <v>36</v>
      </c>
    </row>
    <row r="45" spans="1:23" ht="13" customHeight="1" x14ac:dyDescent="0.3">
      <c r="A45" s="47" t="s">
        <v>68</v>
      </c>
      <c r="B45" s="93">
        <v>4000000</v>
      </c>
      <c r="C45" s="93"/>
      <c r="D45" s="93"/>
      <c r="E45" s="93">
        <f t="shared" si="26"/>
        <v>4000000</v>
      </c>
      <c r="F45" s="94">
        <v>4000000</v>
      </c>
      <c r="G45" s="95">
        <v>0</v>
      </c>
      <c r="H45" s="94"/>
      <c r="I45" s="95"/>
      <c r="J45" s="94"/>
      <c r="K45" s="95"/>
      <c r="L45" s="94"/>
      <c r="M45" s="95"/>
      <c r="N45" s="94"/>
      <c r="O45" s="95"/>
      <c r="P45" s="94">
        <f t="shared" si="27"/>
        <v>0</v>
      </c>
      <c r="Q45" s="95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4" t="s">
        <v>36</v>
      </c>
      <c r="W45" s="95" t="s">
        <v>36</v>
      </c>
    </row>
    <row r="46" spans="1:23" ht="13" customHeight="1" x14ac:dyDescent="0.3">
      <c r="A46" s="47" t="s">
        <v>69</v>
      </c>
      <c r="B46" s="93"/>
      <c r="C46" s="93"/>
      <c r="D46" s="93"/>
      <c r="E46" s="93">
        <f t="shared" si="26"/>
        <v>0</v>
      </c>
      <c r="F46" s="94" t="s">
        <v>36</v>
      </c>
      <c r="G46" s="95" t="s">
        <v>36</v>
      </c>
      <c r="H46" s="94"/>
      <c r="I46" s="95"/>
      <c r="J46" s="94"/>
      <c r="K46" s="95"/>
      <c r="L46" s="94"/>
      <c r="M46" s="95"/>
      <c r="N46" s="94"/>
      <c r="O46" s="95"/>
      <c r="P46" s="94">
        <f t="shared" si="27"/>
        <v>0</v>
      </c>
      <c r="Q46" s="95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4" t="s">
        <v>36</v>
      </c>
      <c r="W46" s="95" t="s">
        <v>36</v>
      </c>
    </row>
    <row r="47" spans="1:23" ht="13" customHeight="1" x14ac:dyDescent="0.3">
      <c r="A47" s="47" t="s">
        <v>70</v>
      </c>
      <c r="B47" s="93"/>
      <c r="C47" s="93"/>
      <c r="D47" s="93"/>
      <c r="E47" s="93">
        <f t="shared" si="26"/>
        <v>0</v>
      </c>
      <c r="F47" s="94" t="s">
        <v>36</v>
      </c>
      <c r="G47" s="95" t="s">
        <v>36</v>
      </c>
      <c r="H47" s="94"/>
      <c r="I47" s="95"/>
      <c r="J47" s="94"/>
      <c r="K47" s="95"/>
      <c r="L47" s="94"/>
      <c r="M47" s="95"/>
      <c r="N47" s="94"/>
      <c r="O47" s="95"/>
      <c r="P47" s="94">
        <f t="shared" si="27"/>
        <v>0</v>
      </c>
      <c r="Q47" s="95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4" t="s">
        <v>36</v>
      </c>
      <c r="W47" s="95" t="s">
        <v>36</v>
      </c>
    </row>
    <row r="48" spans="1:23" ht="13" hidden="1" customHeight="1" x14ac:dyDescent="0.3">
      <c r="A48" s="47" t="s">
        <v>71</v>
      </c>
      <c r="B48" s="93"/>
      <c r="C48" s="93"/>
      <c r="D48" s="93"/>
      <c r="E48" s="93">
        <f t="shared" si="26"/>
        <v>0</v>
      </c>
      <c r="F48" s="94" t="s">
        <v>36</v>
      </c>
      <c r="G48" s="95" t="s">
        <v>36</v>
      </c>
      <c r="H48" s="94"/>
      <c r="I48" s="95"/>
      <c r="J48" s="94"/>
      <c r="K48" s="95"/>
      <c r="L48" s="94"/>
      <c r="M48" s="95"/>
      <c r="N48" s="94"/>
      <c r="O48" s="95"/>
      <c r="P48" s="94">
        <f t="shared" si="27"/>
        <v>0</v>
      </c>
      <c r="Q48" s="95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4" t="s">
        <v>36</v>
      </c>
      <c r="W48" s="95" t="s">
        <v>36</v>
      </c>
    </row>
    <row r="49" spans="1:23" ht="13" customHeight="1" x14ac:dyDescent="0.3">
      <c r="A49" s="47" t="s">
        <v>72</v>
      </c>
      <c r="B49" s="93"/>
      <c r="C49" s="93"/>
      <c r="D49" s="93"/>
      <c r="E49" s="93">
        <f t="shared" si="26"/>
        <v>0</v>
      </c>
      <c r="F49" s="94" t="s">
        <v>36</v>
      </c>
      <c r="G49" s="95" t="s">
        <v>36</v>
      </c>
      <c r="H49" s="94"/>
      <c r="I49" s="95"/>
      <c r="J49" s="94"/>
      <c r="K49" s="95"/>
      <c r="L49" s="94"/>
      <c r="M49" s="95"/>
      <c r="N49" s="94"/>
      <c r="O49" s="95"/>
      <c r="P49" s="94">
        <f t="shared" si="27"/>
        <v>0</v>
      </c>
      <c r="Q49" s="95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4" t="s">
        <v>36</v>
      </c>
      <c r="W49" s="95" t="s">
        <v>36</v>
      </c>
    </row>
    <row r="50" spans="1:23" ht="13" customHeight="1" x14ac:dyDescent="0.3">
      <c r="A50" s="47" t="s">
        <v>73</v>
      </c>
      <c r="B50" s="93"/>
      <c r="C50" s="93"/>
      <c r="D50" s="93"/>
      <c r="E50" s="93">
        <f t="shared" si="26"/>
        <v>0</v>
      </c>
      <c r="F50" s="94" t="s">
        <v>36</v>
      </c>
      <c r="G50" s="95" t="s">
        <v>36</v>
      </c>
      <c r="H50" s="94"/>
      <c r="I50" s="95"/>
      <c r="J50" s="94"/>
      <c r="K50" s="95"/>
      <c r="L50" s="94"/>
      <c r="M50" s="95"/>
      <c r="N50" s="94"/>
      <c r="O50" s="95"/>
      <c r="P50" s="94">
        <f t="shared" si="27"/>
        <v>0</v>
      </c>
      <c r="Q50" s="95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4" t="s">
        <v>36</v>
      </c>
      <c r="W50" s="95" t="s">
        <v>36</v>
      </c>
    </row>
    <row r="51" spans="1:23" ht="13" customHeight="1" x14ac:dyDescent="0.3">
      <c r="A51" s="47" t="s">
        <v>74</v>
      </c>
      <c r="B51" s="93"/>
      <c r="C51" s="93"/>
      <c r="D51" s="93"/>
      <c r="E51" s="93">
        <f t="shared" si="26"/>
        <v>0</v>
      </c>
      <c r="F51" s="94" t="s">
        <v>36</v>
      </c>
      <c r="G51" s="95" t="s">
        <v>36</v>
      </c>
      <c r="H51" s="94"/>
      <c r="I51" s="95"/>
      <c r="J51" s="94"/>
      <c r="K51" s="95"/>
      <c r="L51" s="94"/>
      <c r="M51" s="95"/>
      <c r="N51" s="94"/>
      <c r="O51" s="95"/>
      <c r="P51" s="94">
        <f t="shared" si="27"/>
        <v>0</v>
      </c>
      <c r="Q51" s="95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4" t="s">
        <v>36</v>
      </c>
      <c r="W51" s="95" t="s">
        <v>36</v>
      </c>
    </row>
    <row r="52" spans="1:23" ht="13" customHeight="1" x14ac:dyDescent="0.3">
      <c r="A52" s="47" t="s">
        <v>75</v>
      </c>
      <c r="B52" s="93">
        <v>30000000</v>
      </c>
      <c r="C52" s="93"/>
      <c r="D52" s="93"/>
      <c r="E52" s="93">
        <f t="shared" si="26"/>
        <v>30000000</v>
      </c>
      <c r="F52" s="94">
        <v>30000000</v>
      </c>
      <c r="G52" s="95">
        <v>30000000</v>
      </c>
      <c r="H52" s="94">
        <v>16225000</v>
      </c>
      <c r="I52" s="95">
        <v>16225416</v>
      </c>
      <c r="J52" s="94">
        <v>3159000</v>
      </c>
      <c r="K52" s="95">
        <v>11581417</v>
      </c>
      <c r="L52" s="94"/>
      <c r="M52" s="95"/>
      <c r="N52" s="94"/>
      <c r="O52" s="95"/>
      <c r="P52" s="94">
        <f t="shared" si="27"/>
        <v>19384000</v>
      </c>
      <c r="Q52" s="95">
        <f t="shared" si="28"/>
        <v>27806833</v>
      </c>
      <c r="R52" s="48">
        <f t="shared" si="29"/>
        <v>-80.530046224961481</v>
      </c>
      <c r="S52" s="49">
        <f t="shared" si="30"/>
        <v>-28.621756138640759</v>
      </c>
      <c r="T52" s="48">
        <f t="shared" si="31"/>
        <v>64.61333333333333</v>
      </c>
      <c r="U52" s="50">
        <f t="shared" si="32"/>
        <v>92.68944333333333</v>
      </c>
      <c r="V52" s="94" t="s">
        <v>36</v>
      </c>
      <c r="W52" s="95" t="s">
        <v>36</v>
      </c>
    </row>
    <row r="53" spans="1:23" ht="13" customHeight="1" x14ac:dyDescent="0.3">
      <c r="A53" s="47" t="s">
        <v>76</v>
      </c>
      <c r="B53" s="93"/>
      <c r="C53" s="93"/>
      <c r="D53" s="93"/>
      <c r="E53" s="93">
        <f t="shared" si="26"/>
        <v>0</v>
      </c>
      <c r="F53" s="94">
        <v>0</v>
      </c>
      <c r="G53" s="95">
        <v>0</v>
      </c>
      <c r="H53" s="94"/>
      <c r="I53" s="95"/>
      <c r="J53" s="94"/>
      <c r="K53" s="95"/>
      <c r="L53" s="94"/>
      <c r="M53" s="95"/>
      <c r="N53" s="94"/>
      <c r="O53" s="95"/>
      <c r="P53" s="94">
        <f t="shared" si="27"/>
        <v>0</v>
      </c>
      <c r="Q53" s="95">
        <f t="shared" si="28"/>
        <v>0</v>
      </c>
      <c r="R53" s="48">
        <f t="shared" si="29"/>
        <v>0</v>
      </c>
      <c r="S53" s="49">
        <f t="shared" si="30"/>
        <v>0</v>
      </c>
      <c r="T53" s="48">
        <f t="shared" si="31"/>
        <v>0</v>
      </c>
      <c r="U53" s="50">
        <f t="shared" si="32"/>
        <v>0</v>
      </c>
      <c r="V53" s="94" t="s">
        <v>36</v>
      </c>
      <c r="W53" s="95" t="s">
        <v>36</v>
      </c>
    </row>
    <row r="54" spans="1:23" ht="13" customHeight="1" x14ac:dyDescent="0.3">
      <c r="A54" s="51" t="s">
        <v>43</v>
      </c>
      <c r="B54" s="96">
        <f>SUM(B43:B53)</f>
        <v>39000000</v>
      </c>
      <c r="C54" s="96">
        <f>SUM(C43:C53)</f>
        <v>0</v>
      </c>
      <c r="D54" s="96"/>
      <c r="E54" s="96">
        <f t="shared" si="26"/>
        <v>39000000</v>
      </c>
      <c r="F54" s="97">
        <f t="shared" ref="F54:O54" si="33">SUM(F43:F53)</f>
        <v>39000000</v>
      </c>
      <c r="G54" s="98">
        <f t="shared" si="33"/>
        <v>33500000</v>
      </c>
      <c r="H54" s="97">
        <f t="shared" si="33"/>
        <v>16225000</v>
      </c>
      <c r="I54" s="98">
        <f t="shared" si="33"/>
        <v>16225416</v>
      </c>
      <c r="J54" s="97">
        <f t="shared" si="33"/>
        <v>5386000</v>
      </c>
      <c r="K54" s="98">
        <f t="shared" si="33"/>
        <v>13808715</v>
      </c>
      <c r="L54" s="97">
        <f t="shared" si="33"/>
        <v>0</v>
      </c>
      <c r="M54" s="98">
        <f t="shared" si="33"/>
        <v>0</v>
      </c>
      <c r="N54" s="97">
        <f t="shared" si="33"/>
        <v>0</v>
      </c>
      <c r="O54" s="98">
        <f t="shared" si="33"/>
        <v>0</v>
      </c>
      <c r="P54" s="97">
        <f t="shared" si="27"/>
        <v>21611000</v>
      </c>
      <c r="Q54" s="98">
        <f t="shared" si="28"/>
        <v>30034131</v>
      </c>
      <c r="R54" s="52">
        <f t="shared" si="29"/>
        <v>-66.804314329738062</v>
      </c>
      <c r="S54" s="53">
        <f t="shared" si="30"/>
        <v>-14.894539529833933</v>
      </c>
      <c r="T54" s="52">
        <f>IF((+$E44+$E46+$E48+$E49+$E52) =0,0,(P54   /(+$E44+$E46+$E48+$E49+$E52) )*100)</f>
        <v>61.745714285714278</v>
      </c>
      <c r="U54" s="54">
        <f>IF((+$E44+$E46+$E48+$E49+$E52) =0,0,(Q54   /(+$E44+$E46+$E48+$E49+$E52) )*100)</f>
        <v>85.811802857142865</v>
      </c>
      <c r="V54" s="97" t="s">
        <v>36</v>
      </c>
      <c r="W54" s="98" t="s">
        <v>36</v>
      </c>
    </row>
    <row r="55" spans="1:23" ht="13" customHeight="1" x14ac:dyDescent="0.3">
      <c r="A55" s="40" t="s">
        <v>77</v>
      </c>
      <c r="B55" s="99" t="s">
        <v>1</v>
      </c>
      <c r="C55" s="99"/>
      <c r="D55" s="99"/>
      <c r="E55" s="99"/>
      <c r="F55" s="100"/>
      <c r="G55" s="101"/>
      <c r="H55" s="100"/>
      <c r="I55" s="101"/>
      <c r="J55" s="100"/>
      <c r="K55" s="101"/>
      <c r="L55" s="100"/>
      <c r="M55" s="101"/>
      <c r="N55" s="100"/>
      <c r="O55" s="101"/>
      <c r="P55" s="100"/>
      <c r="Q55" s="101"/>
      <c r="R55" s="44"/>
      <c r="S55" s="45"/>
      <c r="T55" s="44"/>
      <c r="U55" s="46"/>
      <c r="V55" s="100"/>
      <c r="W55" s="101"/>
    </row>
    <row r="56" spans="1:23" ht="13" customHeight="1" x14ac:dyDescent="0.3">
      <c r="A56" s="55" t="s">
        <v>78</v>
      </c>
      <c r="B56" s="93"/>
      <c r="C56" s="93"/>
      <c r="D56" s="93"/>
      <c r="E56" s="93">
        <f>$B56      +$C56      +$D56</f>
        <v>0</v>
      </c>
      <c r="F56" s="94" t="s">
        <v>36</v>
      </c>
      <c r="G56" s="95" t="s">
        <v>36</v>
      </c>
      <c r="H56" s="94"/>
      <c r="I56" s="95"/>
      <c r="J56" s="94"/>
      <c r="K56" s="95"/>
      <c r="L56" s="94"/>
      <c r="M56" s="95"/>
      <c r="N56" s="94"/>
      <c r="O56" s="95"/>
      <c r="P56" s="94">
        <f>$H56      +$J56      +$L56      +$N56</f>
        <v>0</v>
      </c>
      <c r="Q56" s="95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4" t="s">
        <v>36</v>
      </c>
      <c r="W56" s="95" t="s">
        <v>36</v>
      </c>
    </row>
    <row r="57" spans="1:23" ht="13" customHeight="1" x14ac:dyDescent="0.3">
      <c r="A57" s="55" t="s">
        <v>79</v>
      </c>
      <c r="B57" s="93"/>
      <c r="C57" s="93"/>
      <c r="D57" s="93"/>
      <c r="E57" s="93">
        <f>$B57      +$C57      +$D57</f>
        <v>0</v>
      </c>
      <c r="F57" s="94" t="s">
        <v>36</v>
      </c>
      <c r="G57" s="95" t="s">
        <v>36</v>
      </c>
      <c r="H57" s="94"/>
      <c r="I57" s="95"/>
      <c r="J57" s="94"/>
      <c r="K57" s="95"/>
      <c r="L57" s="94"/>
      <c r="M57" s="95"/>
      <c r="N57" s="94"/>
      <c r="O57" s="95"/>
      <c r="P57" s="94">
        <f>$H57      +$J57      +$L57      +$N57</f>
        <v>0</v>
      </c>
      <c r="Q57" s="95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4" t="s">
        <v>36</v>
      </c>
      <c r="W57" s="95" t="s">
        <v>36</v>
      </c>
    </row>
    <row r="58" spans="1:23" ht="13" hidden="1" customHeight="1" x14ac:dyDescent="0.3">
      <c r="A58" s="55" t="s">
        <v>80</v>
      </c>
      <c r="B58" s="93"/>
      <c r="C58" s="93"/>
      <c r="D58" s="93"/>
      <c r="E58" s="93">
        <f>$B58      +$C58      +$D58</f>
        <v>0</v>
      </c>
      <c r="F58" s="94" t="s">
        <v>36</v>
      </c>
      <c r="G58" s="95" t="s">
        <v>36</v>
      </c>
      <c r="H58" s="94"/>
      <c r="I58" s="95"/>
      <c r="J58" s="94"/>
      <c r="K58" s="95"/>
      <c r="L58" s="94"/>
      <c r="M58" s="95"/>
      <c r="N58" s="94"/>
      <c r="O58" s="95"/>
      <c r="P58" s="94">
        <f>$H58      +$J58      +$L58      +$N58</f>
        <v>0</v>
      </c>
      <c r="Q58" s="95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4" t="s">
        <v>36</v>
      </c>
      <c r="W58" s="95" t="s">
        <v>36</v>
      </c>
    </row>
    <row r="59" spans="1:23" ht="13" hidden="1" customHeight="1" x14ac:dyDescent="0.3">
      <c r="A59" s="47" t="s">
        <v>81</v>
      </c>
      <c r="B59" s="93"/>
      <c r="C59" s="93"/>
      <c r="D59" s="93"/>
      <c r="E59" s="93">
        <f>$B59      +$C59      +$D59</f>
        <v>0</v>
      </c>
      <c r="F59" s="94" t="s">
        <v>36</v>
      </c>
      <c r="G59" s="95" t="s">
        <v>36</v>
      </c>
      <c r="H59" s="94"/>
      <c r="I59" s="95"/>
      <c r="J59" s="94"/>
      <c r="K59" s="95"/>
      <c r="L59" s="94"/>
      <c r="M59" s="95"/>
      <c r="N59" s="94"/>
      <c r="O59" s="95"/>
      <c r="P59" s="94">
        <f>$H59      +$J59      +$L59      +$N59</f>
        <v>0</v>
      </c>
      <c r="Q59" s="95">
        <f>$I59      +$K59      +$M59      +$O59</f>
        <v>0</v>
      </c>
      <c r="R59" s="48">
        <f>IF(($H59      =0),0,((($J59      -$H59      )/$H59      )*100))</f>
        <v>0</v>
      </c>
      <c r="S59" s="49">
        <f>IF(($I59      =0),0,((($K59      -$I59      )/$I59      )*100))</f>
        <v>0</v>
      </c>
      <c r="T59" s="48">
        <f>IF(($E59      =0),0,(($P59      /$E59      )*100))</f>
        <v>0</v>
      </c>
      <c r="U59" s="50">
        <f>IF(($E59      =0),0,(($Q59      /$E59      )*100))</f>
        <v>0</v>
      </c>
      <c r="V59" s="94" t="s">
        <v>36</v>
      </c>
      <c r="W59" s="95" t="s">
        <v>36</v>
      </c>
    </row>
    <row r="60" spans="1:23" ht="13" customHeight="1" x14ac:dyDescent="0.3">
      <c r="A60" s="56" t="s">
        <v>43</v>
      </c>
      <c r="B60" s="102">
        <f>SUM(B56:B59)</f>
        <v>0</v>
      </c>
      <c r="C60" s="102">
        <f>SUM(C56:C59)</f>
        <v>0</v>
      </c>
      <c r="D60" s="102"/>
      <c r="E60" s="102">
        <f>$B60      +$C60      +$D60</f>
        <v>0</v>
      </c>
      <c r="F60" s="103" t="s">
        <v>36</v>
      </c>
      <c r="G60" s="104" t="s">
        <v>36</v>
      </c>
      <c r="H60" s="103">
        <f t="shared" ref="H60:O60" si="34">SUM(H56:H59)</f>
        <v>0</v>
      </c>
      <c r="I60" s="104">
        <f t="shared" si="34"/>
        <v>0</v>
      </c>
      <c r="J60" s="103">
        <f t="shared" si="34"/>
        <v>0</v>
      </c>
      <c r="K60" s="104">
        <f t="shared" si="34"/>
        <v>0</v>
      </c>
      <c r="L60" s="103">
        <f t="shared" si="34"/>
        <v>0</v>
      </c>
      <c r="M60" s="104">
        <f t="shared" si="34"/>
        <v>0</v>
      </c>
      <c r="N60" s="103">
        <f t="shared" si="34"/>
        <v>0</v>
      </c>
      <c r="O60" s="104">
        <f t="shared" si="34"/>
        <v>0</v>
      </c>
      <c r="P60" s="103">
        <f>$H60      +$J60      +$L60      +$N60</f>
        <v>0</v>
      </c>
      <c r="Q60" s="104">
        <f>$I60      +$K60      +$M60      +$O60</f>
        <v>0</v>
      </c>
      <c r="R60" s="57">
        <f>IF(($H60      =0),0,((($J60      -$H60      )/$H60      )*100))</f>
        <v>0</v>
      </c>
      <c r="S60" s="58">
        <f>IF(($I60      =0),0,((($K60      -$I60      )/$I60      )*100))</f>
        <v>0</v>
      </c>
      <c r="T60" s="57">
        <f>IF($E60   =0,0,($P60   /$E60   )*100)</f>
        <v>0</v>
      </c>
      <c r="U60" s="59">
        <f>IF($E60   =0,0,($Q60   /$E60   )*100)</f>
        <v>0</v>
      </c>
      <c r="V60" s="103" t="s">
        <v>36</v>
      </c>
      <c r="W60" s="104" t="s">
        <v>36</v>
      </c>
    </row>
    <row r="61" spans="1:23" ht="13" customHeight="1" x14ac:dyDescent="0.3">
      <c r="A61" s="40" t="s">
        <v>82</v>
      </c>
      <c r="B61" s="99" t="s">
        <v>1</v>
      </c>
      <c r="C61" s="99"/>
      <c r="D61" s="99"/>
      <c r="E61" s="99"/>
      <c r="F61" s="100"/>
      <c r="G61" s="101"/>
      <c r="H61" s="100"/>
      <c r="I61" s="101"/>
      <c r="J61" s="100"/>
      <c r="K61" s="101"/>
      <c r="L61" s="100"/>
      <c r="M61" s="101"/>
      <c r="N61" s="100"/>
      <c r="O61" s="101"/>
      <c r="P61" s="100"/>
      <c r="Q61" s="101"/>
      <c r="R61" s="44"/>
      <c r="S61" s="45"/>
      <c r="T61" s="44"/>
      <c r="U61" s="46"/>
      <c r="V61" s="100"/>
      <c r="W61" s="101"/>
    </row>
    <row r="62" spans="1:23" ht="13" customHeight="1" x14ac:dyDescent="0.3">
      <c r="A62" s="47" t="s">
        <v>83</v>
      </c>
      <c r="B62" s="93"/>
      <c r="C62" s="93"/>
      <c r="D62" s="93"/>
      <c r="E62" s="93">
        <f t="shared" ref="E62:E68" si="35">$B62      +$C62      +$D62</f>
        <v>0</v>
      </c>
      <c r="F62" s="94" t="s">
        <v>36</v>
      </c>
      <c r="G62" s="95" t="s">
        <v>36</v>
      </c>
      <c r="H62" s="94"/>
      <c r="I62" s="95"/>
      <c r="J62" s="94"/>
      <c r="K62" s="95"/>
      <c r="L62" s="94"/>
      <c r="M62" s="95"/>
      <c r="N62" s="94"/>
      <c r="O62" s="95"/>
      <c r="P62" s="94">
        <f t="shared" ref="P62:P68" si="36">$H62      +$J62      +$L62      +$N62</f>
        <v>0</v>
      </c>
      <c r="Q62" s="95">
        <f t="shared" ref="Q62:Q68" si="37">$I62      +$K62      +$M62      +$O62</f>
        <v>0</v>
      </c>
      <c r="R62" s="48">
        <f t="shared" ref="R62:R68" si="38">IF(($H62      =0),0,((($J62      -$H62      )/$H62      )*100))</f>
        <v>0</v>
      </c>
      <c r="S62" s="49">
        <f t="shared" ref="S62:S68" si="39">IF(($I62      =0),0,((($K62      -$I62      )/$I62      )*100))</f>
        <v>0</v>
      </c>
      <c r="T62" s="48">
        <f t="shared" ref="T62:T66" si="40">IF(($E62      =0),0,(($P62      /$E62      )*100))</f>
        <v>0</v>
      </c>
      <c r="U62" s="50">
        <f t="shared" ref="U62:U66" si="41">IF(($E62      =0),0,(($Q62      /$E62      )*100))</f>
        <v>0</v>
      </c>
      <c r="V62" s="94" t="s">
        <v>36</v>
      </c>
      <c r="W62" s="95" t="s">
        <v>36</v>
      </c>
    </row>
    <row r="63" spans="1:23" ht="13" customHeight="1" x14ac:dyDescent="0.3">
      <c r="A63" s="47" t="s">
        <v>84</v>
      </c>
      <c r="B63" s="93"/>
      <c r="C63" s="93"/>
      <c r="D63" s="93"/>
      <c r="E63" s="93">
        <f t="shared" si="35"/>
        <v>0</v>
      </c>
      <c r="F63" s="94" t="s">
        <v>36</v>
      </c>
      <c r="G63" s="95" t="s">
        <v>36</v>
      </c>
      <c r="H63" s="94"/>
      <c r="I63" s="95"/>
      <c r="J63" s="94"/>
      <c r="K63" s="95"/>
      <c r="L63" s="94"/>
      <c r="M63" s="95"/>
      <c r="N63" s="94"/>
      <c r="O63" s="95"/>
      <c r="P63" s="94">
        <f t="shared" si="36"/>
        <v>0</v>
      </c>
      <c r="Q63" s="95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4" t="s">
        <v>36</v>
      </c>
      <c r="W63" s="95" t="s">
        <v>36</v>
      </c>
    </row>
    <row r="64" spans="1:23" ht="13" customHeight="1" x14ac:dyDescent="0.3">
      <c r="A64" s="47" t="s">
        <v>85</v>
      </c>
      <c r="B64" s="93"/>
      <c r="C64" s="93"/>
      <c r="D64" s="93"/>
      <c r="E64" s="93">
        <f t="shared" si="35"/>
        <v>0</v>
      </c>
      <c r="F64" s="94" t="s">
        <v>36</v>
      </c>
      <c r="G64" s="95" t="s">
        <v>36</v>
      </c>
      <c r="H64" s="94"/>
      <c r="I64" s="95"/>
      <c r="J64" s="94"/>
      <c r="K64" s="95"/>
      <c r="L64" s="94"/>
      <c r="M64" s="95"/>
      <c r="N64" s="94"/>
      <c r="O64" s="95"/>
      <c r="P64" s="94">
        <f t="shared" si="36"/>
        <v>0</v>
      </c>
      <c r="Q64" s="95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4" t="s">
        <v>36</v>
      </c>
      <c r="W64" s="95" t="s">
        <v>36</v>
      </c>
    </row>
    <row r="65" spans="1:23" ht="13" customHeight="1" x14ac:dyDescent="0.3">
      <c r="A65" s="47" t="s">
        <v>86</v>
      </c>
      <c r="B65" s="93"/>
      <c r="C65" s="93"/>
      <c r="D65" s="93"/>
      <c r="E65" s="93">
        <f t="shared" si="35"/>
        <v>0</v>
      </c>
      <c r="F65" s="94" t="s">
        <v>36</v>
      </c>
      <c r="G65" s="95" t="s">
        <v>36</v>
      </c>
      <c r="H65" s="94"/>
      <c r="I65" s="95"/>
      <c r="J65" s="94"/>
      <c r="K65" s="95"/>
      <c r="L65" s="94"/>
      <c r="M65" s="95"/>
      <c r="N65" s="94"/>
      <c r="O65" s="95"/>
      <c r="P65" s="94">
        <f t="shared" si="36"/>
        <v>0</v>
      </c>
      <c r="Q65" s="95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4" t="s">
        <v>36</v>
      </c>
      <c r="W65" s="95" t="s">
        <v>36</v>
      </c>
    </row>
    <row r="66" spans="1:23" ht="13" customHeight="1" x14ac:dyDescent="0.3">
      <c r="A66" s="47" t="s">
        <v>87</v>
      </c>
      <c r="B66" s="93"/>
      <c r="C66" s="93"/>
      <c r="D66" s="93"/>
      <c r="E66" s="93">
        <f t="shared" si="35"/>
        <v>0</v>
      </c>
      <c r="F66" s="94">
        <v>0</v>
      </c>
      <c r="G66" s="95">
        <v>0</v>
      </c>
      <c r="H66" s="94"/>
      <c r="I66" s="95"/>
      <c r="J66" s="94"/>
      <c r="K66" s="95"/>
      <c r="L66" s="94"/>
      <c r="M66" s="95"/>
      <c r="N66" s="94"/>
      <c r="O66" s="95"/>
      <c r="P66" s="94">
        <f t="shared" si="36"/>
        <v>0</v>
      </c>
      <c r="Q66" s="95">
        <f t="shared" si="37"/>
        <v>0</v>
      </c>
      <c r="R66" s="48">
        <f t="shared" si="38"/>
        <v>0</v>
      </c>
      <c r="S66" s="49">
        <f t="shared" si="39"/>
        <v>0</v>
      </c>
      <c r="T66" s="48">
        <f t="shared" si="40"/>
        <v>0</v>
      </c>
      <c r="U66" s="50">
        <f t="shared" si="41"/>
        <v>0</v>
      </c>
      <c r="V66" s="94" t="s">
        <v>36</v>
      </c>
      <c r="W66" s="95" t="s">
        <v>36</v>
      </c>
    </row>
    <row r="67" spans="1:23" ht="13" customHeight="1" x14ac:dyDescent="0.3">
      <c r="A67" s="51" t="s">
        <v>43</v>
      </c>
      <c r="B67" s="96">
        <f>SUM(B62:B66)</f>
        <v>0</v>
      </c>
      <c r="C67" s="96">
        <f>SUM(C62:C66)</f>
        <v>0</v>
      </c>
      <c r="D67" s="96"/>
      <c r="E67" s="96">
        <f t="shared" si="35"/>
        <v>0</v>
      </c>
      <c r="F67" s="97">
        <f t="shared" ref="F67:O67" si="42">SUM(F62:F66)</f>
        <v>0</v>
      </c>
      <c r="G67" s="98">
        <f t="shared" si="42"/>
        <v>0</v>
      </c>
      <c r="H67" s="97">
        <f t="shared" si="42"/>
        <v>0</v>
      </c>
      <c r="I67" s="98">
        <f t="shared" si="42"/>
        <v>0</v>
      </c>
      <c r="J67" s="97">
        <f t="shared" si="42"/>
        <v>0</v>
      </c>
      <c r="K67" s="98">
        <f t="shared" si="42"/>
        <v>0</v>
      </c>
      <c r="L67" s="97">
        <f t="shared" si="42"/>
        <v>0</v>
      </c>
      <c r="M67" s="98">
        <f t="shared" si="42"/>
        <v>0</v>
      </c>
      <c r="N67" s="97">
        <f t="shared" si="42"/>
        <v>0</v>
      </c>
      <c r="O67" s="98">
        <f t="shared" si="42"/>
        <v>0</v>
      </c>
      <c r="P67" s="97">
        <f t="shared" si="36"/>
        <v>0</v>
      </c>
      <c r="Q67" s="98">
        <f t="shared" si="37"/>
        <v>0</v>
      </c>
      <c r="R67" s="52">
        <f t="shared" si="38"/>
        <v>0</v>
      </c>
      <c r="S67" s="53">
        <f t="shared" si="39"/>
        <v>0</v>
      </c>
      <c r="T67" s="52">
        <f>IF((+$E62+$E64+$E65++$E66) =0,0,(P67   /(+$E62+$E64+$E65+$E66) )*100)</f>
        <v>0</v>
      </c>
      <c r="U67" s="54">
        <f>IF((+$E62+$E64+$E66) =0,0,(Q67  /(+$E62+$E64+$E66) )*100)</f>
        <v>0</v>
      </c>
      <c r="V67" s="97" t="s">
        <v>36</v>
      </c>
      <c r="W67" s="98" t="s">
        <v>36</v>
      </c>
    </row>
    <row r="68" spans="1:23" ht="13" customHeight="1" x14ac:dyDescent="0.3">
      <c r="A68" s="60" t="s">
        <v>88</v>
      </c>
      <c r="B68" s="105">
        <f>SUM(B9:B15,B18:B24,B27:B30,B33,B36:B40,B43:B53,B56:B59,B62:B66)</f>
        <v>118887000</v>
      </c>
      <c r="C68" s="105">
        <f>SUM(C9:C15,C18:C24,C27:C30,C33,C36:C40,C43:C53,C56:C59,C62:C66)</f>
        <v>0</v>
      </c>
      <c r="D68" s="105"/>
      <c r="E68" s="105">
        <f t="shared" si="35"/>
        <v>118887000</v>
      </c>
      <c r="F68" s="106">
        <f t="shared" ref="F68:O68" si="43">SUM(F9:F15,F18:F24,F27:F30,F33,F36:F40,F43:F53,F56:F59,F62:F66)</f>
        <v>118887000</v>
      </c>
      <c r="G68" s="107">
        <f t="shared" si="43"/>
        <v>66755000</v>
      </c>
      <c r="H68" s="106">
        <f t="shared" si="43"/>
        <v>18085000</v>
      </c>
      <c r="I68" s="107">
        <f t="shared" si="43"/>
        <v>19283122</v>
      </c>
      <c r="J68" s="106">
        <f t="shared" si="43"/>
        <v>14548000</v>
      </c>
      <c r="K68" s="107">
        <f t="shared" si="43"/>
        <v>14818055</v>
      </c>
      <c r="L68" s="106">
        <f t="shared" si="43"/>
        <v>0</v>
      </c>
      <c r="M68" s="107">
        <f t="shared" si="43"/>
        <v>0</v>
      </c>
      <c r="N68" s="106">
        <f t="shared" si="43"/>
        <v>0</v>
      </c>
      <c r="O68" s="107">
        <f t="shared" si="43"/>
        <v>0</v>
      </c>
      <c r="P68" s="106">
        <f t="shared" si="36"/>
        <v>32633000</v>
      </c>
      <c r="Q68" s="107">
        <f t="shared" si="37"/>
        <v>34101177</v>
      </c>
      <c r="R68" s="61">
        <f t="shared" si="38"/>
        <v>-19.557644456732099</v>
      </c>
      <c r="S68" s="62">
        <f t="shared" si="39"/>
        <v>-23.155311676190195</v>
      </c>
      <c r="T68" s="61">
        <f>IF((+$E9+$E10+$E11+$E12+$E13+$E18+$E19+$E21+$E22+$E23+$E27+$E28+$E29+$E30+$E33+$E36+$E39+$E44+$E46+$E48+$E49+$E52+$E56+$E57+$E58+$E59+$E62+$E64+$E65+$E66)=0,0,(P68/(+$E9+$E10+$E11+$E12+$E13+$E18+$E19+$E21+$E22+$E23+$E27+$E28+$E29+$E30+$E33+$E36+$E39+$E44+$E46+$E48+$E49+$E52+$E56+$E57+$E58+$E59+$E62+$E64+$E65+$E66)*100))</f>
        <v>34.36897702977388</v>
      </c>
      <c r="U68" s="61">
        <f>IF((+$E9+$E10+$E11+$E12+$E13+$E18+$E19+$E21+$E22+$E23+$E27+$E28+$E29+$E30+$E33+$E36+$E39+$E44+$E46+$E48+$E49+$E52+$E56+$E57+$E58+$E59+$E62+$E64+$E65+$E66)=0,0,(Q68/(+$E9+$E10+$E11+$E12+$E13+$E18+$E19+$E21+$E22+$E23+$E27+$E28+$E29+$E30+$E33+$E36+$E39+$E44+$E46+$E48+$E49+$E52+$E56+$E57+$E58+$E59+$E62+$E64+$E65+$E66)*100))</f>
        <v>35.915256611444043</v>
      </c>
      <c r="V68" s="106" t="s">
        <v>36</v>
      </c>
      <c r="W68" s="107" t="s">
        <v>36</v>
      </c>
    </row>
    <row r="69" spans="1:23" ht="13" customHeight="1" x14ac:dyDescent="0.3">
      <c r="A69" s="40" t="s">
        <v>44</v>
      </c>
      <c r="B69" s="99" t="s">
        <v>1</v>
      </c>
      <c r="C69" s="99"/>
      <c r="D69" s="99"/>
      <c r="E69" s="99"/>
      <c r="F69" s="100"/>
      <c r="G69" s="101"/>
      <c r="H69" s="100"/>
      <c r="I69" s="101"/>
      <c r="J69" s="100"/>
      <c r="K69" s="101"/>
      <c r="L69" s="100"/>
      <c r="M69" s="101"/>
      <c r="N69" s="100"/>
      <c r="O69" s="101"/>
      <c r="P69" s="100"/>
      <c r="Q69" s="101"/>
      <c r="R69" s="44"/>
      <c r="S69" s="45"/>
      <c r="T69" s="44"/>
      <c r="U69" s="46"/>
      <c r="V69" s="100"/>
      <c r="W69" s="101"/>
    </row>
    <row r="70" spans="1:23" s="64" customFormat="1" ht="13" customHeight="1" x14ac:dyDescent="0.3">
      <c r="A70" s="63" t="s">
        <v>89</v>
      </c>
      <c r="B70" s="93">
        <v>262071000</v>
      </c>
      <c r="C70" s="93">
        <v>-1663000</v>
      </c>
      <c r="D70" s="93"/>
      <c r="E70" s="93">
        <f>$B70      +$C70      +$D70</f>
        <v>260408000</v>
      </c>
      <c r="F70" s="94">
        <v>262071000</v>
      </c>
      <c r="G70" s="95">
        <v>226476000</v>
      </c>
      <c r="H70" s="94">
        <v>70066000</v>
      </c>
      <c r="I70" s="95">
        <v>70014579</v>
      </c>
      <c r="J70" s="94">
        <v>76454000</v>
      </c>
      <c r="K70" s="95">
        <v>75014129</v>
      </c>
      <c r="L70" s="94"/>
      <c r="M70" s="95"/>
      <c r="N70" s="94"/>
      <c r="O70" s="95"/>
      <c r="P70" s="94">
        <f>$H70      +$J70      +$L70      +$N70</f>
        <v>146520000</v>
      </c>
      <c r="Q70" s="95">
        <f>$I70      +$K70      +$M70      +$O70</f>
        <v>145028708</v>
      </c>
      <c r="R70" s="48">
        <f>IF(($H70      =0),0,((($J70      -$H70      )/$H70      )*100))</f>
        <v>9.1171181457482948</v>
      </c>
      <c r="S70" s="49">
        <f>IF(($I70      =0),0,((($K70      -$I70      )/$I70      )*100))</f>
        <v>7.140727076285069</v>
      </c>
      <c r="T70" s="48">
        <f>IF(($E70      =0),0,(($P70      /$E70      )*100))</f>
        <v>56.265552517587778</v>
      </c>
      <c r="U70" s="50">
        <f>IF(($E70      =0),0,(($Q70      /$E70      )*100))</f>
        <v>55.692877330957579</v>
      </c>
      <c r="V70" s="94" t="s">
        <v>36</v>
      </c>
      <c r="W70" s="95" t="s">
        <v>36</v>
      </c>
    </row>
    <row r="71" spans="1:23" s="64" customFormat="1" ht="13" customHeight="1" x14ac:dyDescent="0.3">
      <c r="A71" s="63" t="s">
        <v>90</v>
      </c>
      <c r="B71" s="93"/>
      <c r="C71" s="93"/>
      <c r="D71" s="93"/>
      <c r="E71" s="93">
        <f>$B71      +$C71      +$D71</f>
        <v>0</v>
      </c>
      <c r="F71" s="94">
        <v>0</v>
      </c>
      <c r="G71" s="95">
        <v>0</v>
      </c>
      <c r="H71" s="94"/>
      <c r="I71" s="95"/>
      <c r="J71" s="94"/>
      <c r="K71" s="95"/>
      <c r="L71" s="94"/>
      <c r="M71" s="95"/>
      <c r="N71" s="94"/>
      <c r="O71" s="95"/>
      <c r="P71" s="94">
        <f>$H71      +$J71      +$L71      +$N71</f>
        <v>0</v>
      </c>
      <c r="Q71" s="95">
        <f>$I71      +$K71      +$M71      +$O71</f>
        <v>0</v>
      </c>
      <c r="R71" s="48">
        <f>IF(($H71      =0),0,((($J71      -$H71      )/$H71      )*100))</f>
        <v>0</v>
      </c>
      <c r="S71" s="49">
        <f>IF(($I71      =0),0,((($K71      -$I71      )/$I71      )*100))</f>
        <v>0</v>
      </c>
      <c r="T71" s="48">
        <f>IF(($E71      =0),0,(($P71      /$E71      )*100))</f>
        <v>0</v>
      </c>
      <c r="U71" s="50">
        <f>IF(($E71      =0),0,(($Q71      /$E71      )*100))</f>
        <v>0</v>
      </c>
      <c r="V71" s="94" t="s">
        <v>36</v>
      </c>
      <c r="W71" s="95" t="s">
        <v>36</v>
      </c>
    </row>
    <row r="72" spans="1:23" ht="13" customHeight="1" x14ac:dyDescent="0.3">
      <c r="A72" s="56" t="s">
        <v>43</v>
      </c>
      <c r="B72" s="102">
        <f>SUM(B70:B71)</f>
        <v>262071000</v>
      </c>
      <c r="C72" s="102">
        <f>SUM(C70:C71)</f>
        <v>-1663000</v>
      </c>
      <c r="D72" s="102"/>
      <c r="E72" s="102">
        <f>$B72      +$C72      +$D72</f>
        <v>260408000</v>
      </c>
      <c r="F72" s="103">
        <f t="shared" ref="F72:O72" si="44">SUM(F70:F71)</f>
        <v>262071000</v>
      </c>
      <c r="G72" s="104">
        <f t="shared" si="44"/>
        <v>226476000</v>
      </c>
      <c r="H72" s="103">
        <f t="shared" si="44"/>
        <v>70066000</v>
      </c>
      <c r="I72" s="104">
        <f t="shared" si="44"/>
        <v>70014579</v>
      </c>
      <c r="J72" s="103">
        <f t="shared" si="44"/>
        <v>76454000</v>
      </c>
      <c r="K72" s="104">
        <f t="shared" si="44"/>
        <v>75014129</v>
      </c>
      <c r="L72" s="103">
        <f t="shared" si="44"/>
        <v>0</v>
      </c>
      <c r="M72" s="104">
        <f t="shared" si="44"/>
        <v>0</v>
      </c>
      <c r="N72" s="103">
        <f t="shared" si="44"/>
        <v>0</v>
      </c>
      <c r="O72" s="104">
        <f t="shared" si="44"/>
        <v>0</v>
      </c>
      <c r="P72" s="103">
        <f>$H72      +$J72      +$L72      +$N72</f>
        <v>146520000</v>
      </c>
      <c r="Q72" s="104">
        <f>$I72      +$K72      +$M72      +$O72</f>
        <v>145028708</v>
      </c>
      <c r="R72" s="57">
        <f>IF(($H72      =0),0,((($J72      -$H72      )/$H72      )*100))</f>
        <v>9.1171181457482948</v>
      </c>
      <c r="S72" s="58">
        <f>IF(($I72      =0),0,((($K72      -$I72      )/$I72      )*100))</f>
        <v>7.140727076285069</v>
      </c>
      <c r="T72" s="57">
        <f>IF(($E70      =0),0,(($P70      /$E70      )*100))</f>
        <v>56.265552517587778</v>
      </c>
      <c r="U72" s="59">
        <f>IF($E70   =0,0,($Q70   /$E70 )*100)</f>
        <v>55.692877330957579</v>
      </c>
      <c r="V72" s="103" t="s">
        <v>36</v>
      </c>
      <c r="W72" s="104" t="s">
        <v>36</v>
      </c>
    </row>
    <row r="73" spans="1:23" ht="13" customHeight="1" x14ac:dyDescent="0.3">
      <c r="A73" s="60" t="s">
        <v>88</v>
      </c>
      <c r="B73" s="105">
        <f>SUM(B70:B71)</f>
        <v>262071000</v>
      </c>
      <c r="C73" s="105">
        <f>SUM(C70:C71)</f>
        <v>-1663000</v>
      </c>
      <c r="D73" s="105"/>
      <c r="E73" s="105">
        <f>$B73      +$C73      +$D73</f>
        <v>260408000</v>
      </c>
      <c r="F73" s="106">
        <f t="shared" ref="F73:O73" si="45">SUM(F70:F71)</f>
        <v>262071000</v>
      </c>
      <c r="G73" s="107">
        <f t="shared" si="45"/>
        <v>226476000</v>
      </c>
      <c r="H73" s="106">
        <f t="shared" si="45"/>
        <v>70066000</v>
      </c>
      <c r="I73" s="107">
        <f t="shared" si="45"/>
        <v>70014579</v>
      </c>
      <c r="J73" s="106">
        <f t="shared" si="45"/>
        <v>76454000</v>
      </c>
      <c r="K73" s="107">
        <f t="shared" si="45"/>
        <v>75014129</v>
      </c>
      <c r="L73" s="106">
        <f t="shared" si="45"/>
        <v>0</v>
      </c>
      <c r="M73" s="107">
        <f t="shared" si="45"/>
        <v>0</v>
      </c>
      <c r="N73" s="106">
        <f t="shared" si="45"/>
        <v>0</v>
      </c>
      <c r="O73" s="107">
        <f t="shared" si="45"/>
        <v>0</v>
      </c>
      <c r="P73" s="106">
        <f>$H73      +$J73      +$L73      +$N73</f>
        <v>146520000</v>
      </c>
      <c r="Q73" s="107">
        <f>$I73      +$K73      +$M73      +$O73</f>
        <v>145028708</v>
      </c>
      <c r="R73" s="61">
        <f>IF(($H73      =0),0,((($J73      -$H73      )/$H73      )*100))</f>
        <v>9.1171181457482948</v>
      </c>
      <c r="S73" s="62">
        <f>IF(($I73      =0),0,((($K73      -$I73      )/$I73      )*100))</f>
        <v>7.140727076285069</v>
      </c>
      <c r="T73" s="61">
        <f>IF(($E70      =0),0,(($P70      /$E70      )*100))</f>
        <v>56.265552517587778</v>
      </c>
      <c r="U73" s="65">
        <f>IF($E70   =0,0,($Q70   /$E70 )*100)</f>
        <v>55.692877330957579</v>
      </c>
      <c r="V73" s="106" t="s">
        <v>36</v>
      </c>
      <c r="W73" s="107" t="s">
        <v>36</v>
      </c>
    </row>
    <row r="74" spans="1:23" ht="13" customHeight="1" thickBot="1" x14ac:dyDescent="0.35">
      <c r="A74" s="60" t="s">
        <v>91</v>
      </c>
      <c r="B74" s="105">
        <f>SUM(B9:B15,B18:B24,B27:B30,B33,B36:B40,B43:B53,B56:B59,B62:B66,B70:B71)</f>
        <v>380958000</v>
      </c>
      <c r="C74" s="105">
        <f>SUM(C9:C15,C18:C24,C27:C30,C33,C36:C40,C43:C53,C56:C59,C62:C66,C70:C71)</f>
        <v>-1663000</v>
      </c>
      <c r="D74" s="105"/>
      <c r="E74" s="105">
        <f>$B74      +$C74      +$D74</f>
        <v>379295000</v>
      </c>
      <c r="F74" s="106">
        <f t="shared" ref="F74:O74" si="46">SUM(F9:F15,F18:F24,F27:F30,F33,F36:F40,F43:F53,F56:F59,F62:F66,F70:F71)</f>
        <v>380958000</v>
      </c>
      <c r="G74" s="107">
        <f t="shared" si="46"/>
        <v>293231000</v>
      </c>
      <c r="H74" s="106">
        <f t="shared" si="46"/>
        <v>88151000</v>
      </c>
      <c r="I74" s="107">
        <f t="shared" si="46"/>
        <v>89297701</v>
      </c>
      <c r="J74" s="106">
        <f t="shared" si="46"/>
        <v>91002000</v>
      </c>
      <c r="K74" s="107">
        <f t="shared" si="46"/>
        <v>89832184</v>
      </c>
      <c r="L74" s="106">
        <f t="shared" si="46"/>
        <v>0</v>
      </c>
      <c r="M74" s="107">
        <f t="shared" si="46"/>
        <v>0</v>
      </c>
      <c r="N74" s="106">
        <f t="shared" si="46"/>
        <v>0</v>
      </c>
      <c r="O74" s="107">
        <f t="shared" si="46"/>
        <v>0</v>
      </c>
      <c r="P74" s="106">
        <f>$H74      +$J74      +$L74      +$N74</f>
        <v>179153000</v>
      </c>
      <c r="Q74" s="107">
        <f>$I74      +$K74      +$M74      +$O74</f>
        <v>179129885</v>
      </c>
      <c r="R74" s="61">
        <f>IF(($H74      =0),0,((($J74      -$H74      )/$H74      )*100))</f>
        <v>3.2342230944629105</v>
      </c>
      <c r="S74" s="62">
        <f>IF(($I74      =0),0,((($K74      -$I74      )/$I74      )*100))</f>
        <v>0.59854060520550245</v>
      </c>
      <c r="T74" s="61">
        <f>IF((+$E9+$E10+$E11+$E12+$E13+$E18+$E19+$E21+$E22+$E23+$E27+$E28+$E29+$E30+$E33+$E36+$E39+$E44+$E46+$E48+$E49+$E52+$E56+$E57+$E58+$E59+$E62++$E64+$E65+$E66+$E70)=0,0,(P74/(+$E9+$E10+$E11+$E12+$E13+$E18+$E19+$E21+$E22+$E23+$E27+$E28+$E29+$E30+$E33+$E36+$E39+$E44+$E46+$E48+$E49+$E52+$E56+$E57+$E58+$E59+$E62+$E64+$E65+$E66+$E70)*100))</f>
        <v>50.414934840174809</v>
      </c>
      <c r="U74" s="65">
        <f>IF((+$E9+$E10+$E11+$E12+$E13+$E18+$E19+$E21+$E22+$E23+$E27+$E28+$E29+$E30+$E33+$E36+$E39+$E44+$E46+$E48+$E49+$E52+$E56+$E57+$E58+$E59+$E62+$E64+$E66+$E70)=0,0,(Q74/(+$E9+$E10+$E11+$E12+$E13+$E18+$E19+$E21+$E22+$E23+$E27+$E28+$E29+$E30+$E33+$E36+$E39+$E44+$E46+$E48+$E49+$E52+$E56+$E57+$E58+$E59+$E62+$E64+$E66+$E70)*100))</f>
        <v>50.408430113941748</v>
      </c>
      <c r="V74" s="106" t="s">
        <v>36</v>
      </c>
      <c r="W74" s="107" t="s">
        <v>36</v>
      </c>
    </row>
    <row r="75" spans="1:23" ht="13" thickTop="1" x14ac:dyDescent="0.25">
      <c r="A75" s="66" t="s">
        <v>92</v>
      </c>
      <c r="B75" s="67"/>
      <c r="C75" s="68"/>
      <c r="D75" s="68"/>
      <c r="E75" s="69"/>
      <c r="F75" s="67"/>
      <c r="G75" s="68"/>
      <c r="H75" s="68"/>
      <c r="I75" s="69"/>
      <c r="J75" s="68"/>
      <c r="K75" s="69"/>
      <c r="L75" s="68"/>
      <c r="M75" s="68"/>
      <c r="N75" s="68"/>
      <c r="O75" s="68"/>
      <c r="P75" s="68"/>
      <c r="Q75" s="68"/>
      <c r="R75" s="68"/>
      <c r="S75" s="68"/>
      <c r="T75" s="68"/>
      <c r="U75" s="69"/>
      <c r="V75" s="67"/>
      <c r="W75" s="69"/>
    </row>
    <row r="76" spans="1:23" x14ac:dyDescent="0.25">
      <c r="A76" s="13" t="s">
        <v>1</v>
      </c>
      <c r="B76" s="70" t="s">
        <v>1</v>
      </c>
      <c r="C76" s="71" t="s">
        <v>1</v>
      </c>
      <c r="D76" s="71" t="s">
        <v>1</v>
      </c>
      <c r="E76" s="72" t="s">
        <v>1</v>
      </c>
      <c r="F76" s="73" t="s">
        <v>5</v>
      </c>
      <c r="G76" s="74"/>
      <c r="H76" s="73" t="s">
        <v>6</v>
      </c>
      <c r="I76" s="75"/>
      <c r="J76" s="73" t="s">
        <v>7</v>
      </c>
      <c r="K76" s="75"/>
      <c r="L76" s="73" t="s">
        <v>8</v>
      </c>
      <c r="M76" s="73"/>
      <c r="N76" s="76" t="s">
        <v>9</v>
      </c>
      <c r="O76" s="73"/>
      <c r="P76" s="132" t="s">
        <v>10</v>
      </c>
      <c r="Q76" s="133"/>
      <c r="R76" s="134" t="s">
        <v>11</v>
      </c>
      <c r="S76" s="133"/>
      <c r="T76" s="134" t="s">
        <v>12</v>
      </c>
      <c r="U76" s="133"/>
      <c r="V76" s="132"/>
      <c r="W76" s="133"/>
    </row>
    <row r="77" spans="1:23" ht="52.5" x14ac:dyDescent="0.25">
      <c r="A77" s="77" t="s">
        <v>93</v>
      </c>
      <c r="B77" s="78" t="s">
        <v>94</v>
      </c>
      <c r="C77" s="78" t="s">
        <v>95</v>
      </c>
      <c r="D77" s="79" t="s">
        <v>17</v>
      </c>
      <c r="E77" s="78" t="s">
        <v>18</v>
      </c>
      <c r="F77" s="78" t="s">
        <v>19</v>
      </c>
      <c r="G77" s="78" t="s">
        <v>96</v>
      </c>
      <c r="H77" s="78" t="s">
        <v>97</v>
      </c>
      <c r="I77" s="80" t="s">
        <v>22</v>
      </c>
      <c r="J77" s="78" t="s">
        <v>98</v>
      </c>
      <c r="K77" s="80" t="s">
        <v>24</v>
      </c>
      <c r="L77" s="78" t="s">
        <v>99</v>
      </c>
      <c r="M77" s="80" t="s">
        <v>26</v>
      </c>
      <c r="N77" s="78" t="s">
        <v>100</v>
      </c>
      <c r="O77" s="80" t="s">
        <v>28</v>
      </c>
      <c r="P77" s="80" t="s">
        <v>101</v>
      </c>
      <c r="Q77" s="81" t="s">
        <v>30</v>
      </c>
      <c r="R77" s="82" t="s">
        <v>101</v>
      </c>
      <c r="S77" s="83" t="s">
        <v>30</v>
      </c>
      <c r="T77" s="82" t="s">
        <v>102</v>
      </c>
      <c r="U77" s="79" t="s">
        <v>32</v>
      </c>
      <c r="V77" s="78"/>
      <c r="W77" s="80"/>
    </row>
    <row r="78" spans="1:23" hidden="1" x14ac:dyDescent="0.25">
      <c r="A78" s="1" t="str">
        <f>+A7</f>
        <v>R thousands</v>
      </c>
      <c r="B78" s="108"/>
      <c r="C78" s="108">
        <v>100</v>
      </c>
      <c r="D78" s="108"/>
      <c r="E78" s="108"/>
      <c r="F78" s="108"/>
      <c r="G78" s="108"/>
      <c r="H78" s="108"/>
      <c r="I78" s="108"/>
      <c r="J78" s="108"/>
      <c r="K78" s="108"/>
      <c r="L78" s="108"/>
      <c r="M78" s="109"/>
      <c r="N78" s="108"/>
      <c r="O78" s="109"/>
      <c r="P78" s="108"/>
      <c r="Q78" s="109"/>
      <c r="R78" s="2"/>
      <c r="S78" s="3"/>
      <c r="T78" s="2"/>
      <c r="U78" s="2"/>
      <c r="V78" s="108"/>
      <c r="W78" s="108"/>
    </row>
    <row r="79" spans="1:23" hidden="1" x14ac:dyDescent="0.25">
      <c r="A79" s="4"/>
      <c r="B79" s="110"/>
      <c r="C79" s="110"/>
      <c r="D79" s="110"/>
      <c r="E79" s="110"/>
      <c r="F79" s="110"/>
      <c r="G79" s="110"/>
      <c r="H79" s="110"/>
      <c r="I79" s="110"/>
      <c r="J79" s="110"/>
      <c r="K79" s="110"/>
      <c r="L79" s="110"/>
      <c r="M79" s="111"/>
      <c r="N79" s="110"/>
      <c r="O79" s="111"/>
      <c r="P79" s="110"/>
      <c r="Q79" s="111"/>
      <c r="R79" s="5"/>
      <c r="S79" s="6"/>
      <c r="T79" s="5"/>
      <c r="U79" s="5"/>
      <c r="V79" s="110"/>
      <c r="W79" s="110"/>
    </row>
    <row r="80" spans="1:23" hidden="1" x14ac:dyDescent="0.25">
      <c r="A80" s="7" t="s">
        <v>133</v>
      </c>
      <c r="B80" s="112"/>
      <c r="C80" s="112"/>
      <c r="D80" s="112"/>
      <c r="E80" s="112"/>
      <c r="F80" s="112"/>
      <c r="G80" s="112"/>
      <c r="H80" s="112"/>
      <c r="I80" s="112"/>
      <c r="J80" s="112"/>
      <c r="K80" s="112"/>
      <c r="L80" s="112"/>
      <c r="M80" s="113"/>
      <c r="N80" s="112"/>
      <c r="O80" s="113"/>
      <c r="P80" s="112"/>
      <c r="Q80" s="113"/>
      <c r="R80" s="8"/>
      <c r="S80" s="9"/>
      <c r="T80" s="8"/>
      <c r="U80" s="8"/>
      <c r="V80" s="112"/>
      <c r="W80" s="112"/>
    </row>
    <row r="81" spans="1:23" hidden="1" x14ac:dyDescent="0.25">
      <c r="A81" s="10" t="s">
        <v>134</v>
      </c>
      <c r="B81" s="114">
        <f>SUM(B82:B85)</f>
        <v>0</v>
      </c>
      <c r="C81" s="114">
        <f t="shared" ref="C81:I81" si="47">SUM(C82:C85)</f>
        <v>0</v>
      </c>
      <c r="D81" s="114">
        <f t="shared" si="47"/>
        <v>0</v>
      </c>
      <c r="E81" s="114">
        <f t="shared" si="47"/>
        <v>0</v>
      </c>
      <c r="F81" s="114">
        <f t="shared" si="47"/>
        <v>0</v>
      </c>
      <c r="G81" s="114">
        <f t="shared" si="47"/>
        <v>0</v>
      </c>
      <c r="H81" s="114">
        <f t="shared" si="47"/>
        <v>0</v>
      </c>
      <c r="I81" s="114">
        <f t="shared" si="47"/>
        <v>0</v>
      </c>
      <c r="J81" s="114">
        <f>SUM(J82:J85)</f>
        <v>0</v>
      </c>
      <c r="K81" s="114">
        <f>SUM(K82:K85)</f>
        <v>0</v>
      </c>
      <c r="L81" s="114">
        <f>SUM(L82:L85)</f>
        <v>0</v>
      </c>
      <c r="M81" s="115">
        <f>SUM(M82:M85)</f>
        <v>0</v>
      </c>
      <c r="N81" s="114"/>
      <c r="O81" s="115"/>
      <c r="P81" s="114"/>
      <c r="Q81" s="115"/>
      <c r="R81" s="11"/>
      <c r="S81" s="12"/>
      <c r="T81" s="11"/>
      <c r="U81" s="11"/>
      <c r="V81" s="114">
        <f>SUM(V82:V85)</f>
        <v>0</v>
      </c>
      <c r="W81" s="114">
        <f>SUM(W82:W85)</f>
        <v>0</v>
      </c>
    </row>
    <row r="82" spans="1:23" hidden="1" x14ac:dyDescent="0.25">
      <c r="A82" s="13" t="s">
        <v>135</v>
      </c>
      <c r="B82" s="116"/>
      <c r="C82" s="116"/>
      <c r="D82" s="116"/>
      <c r="E82" s="116">
        <f>SUM(B82:D82)</f>
        <v>0</v>
      </c>
      <c r="F82" s="116"/>
      <c r="G82" s="116"/>
      <c r="H82" s="116"/>
      <c r="I82" s="117"/>
      <c r="J82" s="116"/>
      <c r="K82" s="117"/>
      <c r="L82" s="116"/>
      <c r="M82" s="118"/>
      <c r="N82" s="116"/>
      <c r="O82" s="118"/>
      <c r="P82" s="116"/>
      <c r="Q82" s="118"/>
      <c r="R82" s="14"/>
      <c r="S82" s="15"/>
      <c r="T82" s="14"/>
      <c r="U82" s="14"/>
      <c r="V82" s="116"/>
      <c r="W82" s="116"/>
    </row>
    <row r="83" spans="1:23" hidden="1" x14ac:dyDescent="0.25">
      <c r="A83" s="13" t="s">
        <v>136</v>
      </c>
      <c r="B83" s="116"/>
      <c r="C83" s="116"/>
      <c r="D83" s="116"/>
      <c r="E83" s="116">
        <f>SUM(B83:D83)</f>
        <v>0</v>
      </c>
      <c r="F83" s="116"/>
      <c r="G83" s="116"/>
      <c r="H83" s="116"/>
      <c r="I83" s="117"/>
      <c r="J83" s="116"/>
      <c r="K83" s="117"/>
      <c r="L83" s="116"/>
      <c r="M83" s="118"/>
      <c r="N83" s="116"/>
      <c r="O83" s="118"/>
      <c r="P83" s="116"/>
      <c r="Q83" s="118"/>
      <c r="R83" s="14"/>
      <c r="S83" s="15"/>
      <c r="T83" s="14"/>
      <c r="U83" s="14"/>
      <c r="V83" s="116"/>
      <c r="W83" s="116"/>
    </row>
    <row r="84" spans="1:23" hidden="1" x14ac:dyDescent="0.25">
      <c r="A84" s="13" t="s">
        <v>137</v>
      </c>
      <c r="B84" s="116"/>
      <c r="C84" s="116"/>
      <c r="D84" s="116"/>
      <c r="E84" s="116">
        <f>SUM(B84:D84)</f>
        <v>0</v>
      </c>
      <c r="F84" s="116"/>
      <c r="G84" s="116"/>
      <c r="H84" s="116"/>
      <c r="I84" s="117"/>
      <c r="J84" s="116"/>
      <c r="K84" s="117"/>
      <c r="L84" s="116"/>
      <c r="M84" s="118"/>
      <c r="N84" s="116"/>
      <c r="O84" s="118"/>
      <c r="P84" s="116"/>
      <c r="Q84" s="118"/>
      <c r="R84" s="14"/>
      <c r="S84" s="15"/>
      <c r="T84" s="14"/>
      <c r="U84" s="14"/>
      <c r="V84" s="116"/>
      <c r="W84" s="116"/>
    </row>
    <row r="85" spans="1:23" hidden="1" x14ac:dyDescent="0.25">
      <c r="A85" s="13" t="s">
        <v>138</v>
      </c>
      <c r="B85" s="116"/>
      <c r="C85" s="116"/>
      <c r="D85" s="116"/>
      <c r="E85" s="116">
        <f>SUM(B85:D85)</f>
        <v>0</v>
      </c>
      <c r="F85" s="116"/>
      <c r="G85" s="116"/>
      <c r="H85" s="116"/>
      <c r="I85" s="117"/>
      <c r="J85" s="116"/>
      <c r="K85" s="117"/>
      <c r="L85" s="116"/>
      <c r="M85" s="118"/>
      <c r="N85" s="116"/>
      <c r="O85" s="118"/>
      <c r="P85" s="116"/>
      <c r="Q85" s="118"/>
      <c r="R85" s="14"/>
      <c r="S85" s="15"/>
      <c r="T85" s="14"/>
      <c r="U85" s="14"/>
      <c r="V85" s="116"/>
      <c r="W85" s="116"/>
    </row>
    <row r="86" spans="1:23" hidden="1" x14ac:dyDescent="0.25">
      <c r="A86" s="13" t="s">
        <v>92</v>
      </c>
      <c r="B86" s="116"/>
      <c r="C86" s="116"/>
      <c r="D86" s="116"/>
      <c r="E86" s="116">
        <f t="shared" ref="E86" si="48">$B86      +$C86      +$D86</f>
        <v>0</v>
      </c>
      <c r="F86" s="116" t="s">
        <v>36</v>
      </c>
      <c r="G86" s="116" t="s">
        <v>36</v>
      </c>
      <c r="H86" s="116"/>
      <c r="I86" s="116"/>
      <c r="J86" s="116"/>
      <c r="K86" s="116"/>
      <c r="L86" s="116"/>
      <c r="M86" s="118"/>
      <c r="N86" s="116"/>
      <c r="O86" s="118"/>
      <c r="P86" s="116">
        <f t="shared" ref="P86" si="49">$H86      +$J86      +$L86      +$N86</f>
        <v>0</v>
      </c>
      <c r="Q86" s="118">
        <f t="shared" ref="Q86" si="50">$I86      +$K86      +$M86      +$O86</f>
        <v>0</v>
      </c>
      <c r="R86" s="14">
        <f t="shared" ref="R86" si="51">IF(($H86      =0),0,((($J86      -$H86      )/$H86      )*100))</f>
        <v>0</v>
      </c>
      <c r="S86" s="15">
        <f t="shared" ref="S86" si="52">IF(($I86      =0),0,((($K86      -$I86      )/$I86      )*100))</f>
        <v>0</v>
      </c>
      <c r="T86" s="14">
        <f t="shared" ref="T86" si="53">IF(($E86      =0),0,(($P86      /$E86      )*100))</f>
        <v>0</v>
      </c>
      <c r="U86" s="14">
        <f t="shared" ref="U86" si="54">IF(($E86      =0),0,(($Q86      /$E86      )*100))</f>
        <v>0</v>
      </c>
      <c r="V86" s="116"/>
      <c r="W86" s="116"/>
    </row>
    <row r="87" spans="1:23" x14ac:dyDescent="0.25">
      <c r="A87" s="84" t="s">
        <v>103</v>
      </c>
      <c r="B87" s="119">
        <f t="shared" ref="B87:S87" si="55">+B88+B89+B90+B91+B92+B93+B94+B95+B96</f>
        <v>12756000</v>
      </c>
      <c r="C87" s="119">
        <f t="shared" si="55"/>
        <v>0</v>
      </c>
      <c r="D87" s="119">
        <f t="shared" si="55"/>
        <v>0</v>
      </c>
      <c r="E87" s="119">
        <f t="shared" si="55"/>
        <v>12756000</v>
      </c>
      <c r="F87" s="119">
        <f t="shared" si="55"/>
        <v>0</v>
      </c>
      <c r="G87" s="119">
        <f t="shared" si="55"/>
        <v>0</v>
      </c>
      <c r="H87" s="119">
        <f t="shared" si="55"/>
        <v>3575000</v>
      </c>
      <c r="I87" s="119">
        <f t="shared" si="55"/>
        <v>0</v>
      </c>
      <c r="J87" s="119">
        <f t="shared" si="55"/>
        <v>11519000</v>
      </c>
      <c r="K87" s="119">
        <f t="shared" si="55"/>
        <v>0</v>
      </c>
      <c r="L87" s="119">
        <f t="shared" si="55"/>
        <v>0</v>
      </c>
      <c r="M87" s="119">
        <f t="shared" si="55"/>
        <v>0</v>
      </c>
      <c r="N87" s="119">
        <f t="shared" si="55"/>
        <v>0</v>
      </c>
      <c r="O87" s="119">
        <f t="shared" si="55"/>
        <v>0</v>
      </c>
      <c r="P87" s="119">
        <f t="shared" si="55"/>
        <v>15094000</v>
      </c>
      <c r="Q87" s="120">
        <f t="shared" si="55"/>
        <v>0</v>
      </c>
      <c r="R87" s="85">
        <f t="shared" si="55"/>
        <v>222.20979020979019</v>
      </c>
      <c r="S87" s="85">
        <f t="shared" si="55"/>
        <v>0</v>
      </c>
      <c r="T87" s="86">
        <f>IF(SUM($E88:$E96) =0,0,(P87   /SUM($E88:$E96) )*100)</f>
        <v>118.32862966447162</v>
      </c>
      <c r="U87" s="87">
        <f>IF(SUM($E88:$E96) =0,0,(Q87   /SUM($E88:$E96) )*100)</f>
        <v>0</v>
      </c>
      <c r="V87" s="119">
        <f>+V88+V89+V90+V91+V92+V93+V94+V95+V96</f>
        <v>0</v>
      </c>
      <c r="W87" s="119">
        <f>+W88+W89+W90+W91+W92+W93+W94+W95+W96</f>
        <v>0</v>
      </c>
    </row>
    <row r="88" spans="1:23" ht="13" x14ac:dyDescent="0.3">
      <c r="A88" s="88" t="s">
        <v>104</v>
      </c>
      <c r="B88" s="121"/>
      <c r="C88" s="121"/>
      <c r="D88" s="121"/>
      <c r="E88" s="121">
        <f t="shared" ref="E88:E96" si="56">$B88      +$C88      +$D88</f>
        <v>0</v>
      </c>
      <c r="F88" s="121">
        <v>0</v>
      </c>
      <c r="G88" s="121">
        <v>0</v>
      </c>
      <c r="H88" s="121"/>
      <c r="I88" s="121"/>
      <c r="J88" s="121"/>
      <c r="K88" s="121"/>
      <c r="L88" s="121"/>
      <c r="M88" s="121"/>
      <c r="N88" s="121"/>
      <c r="O88" s="121"/>
      <c r="P88" s="121">
        <f t="shared" ref="P88:P96" si="57">$H88      +$J88      +$L88      +$N88</f>
        <v>0</v>
      </c>
      <c r="Q88" s="121">
        <f t="shared" ref="Q88:Q96" si="58">$I88      +$K88      +$M88      +$O88</f>
        <v>0</v>
      </c>
      <c r="R88" s="89">
        <f t="shared" ref="R88:R96" si="59">IF(($H88      =0),0,((($J88      -$H88      )/$H88      )*100))</f>
        <v>0</v>
      </c>
      <c r="S88" s="89">
        <f t="shared" ref="S88:S96" si="60">IF(($I88      =0),0,((($K88      -$I88      )/$I88      )*100))</f>
        <v>0</v>
      </c>
      <c r="T88" s="89">
        <f t="shared" ref="T88:T96" si="61">IF(($E88      =0),0,(($P88      /$E88      )*100))</f>
        <v>0</v>
      </c>
      <c r="U88" s="90">
        <f t="shared" ref="U88:U96" si="62">IF(($E88      =0),0,(($Q88      /$E88      )*100))</f>
        <v>0</v>
      </c>
      <c r="V88" s="121"/>
      <c r="W88" s="121"/>
    </row>
    <row r="89" spans="1:23" ht="13" x14ac:dyDescent="0.3">
      <c r="A89" s="91" t="s">
        <v>105</v>
      </c>
      <c r="B89" s="93"/>
      <c r="C89" s="93"/>
      <c r="D89" s="93"/>
      <c r="E89" s="93">
        <f t="shared" si="56"/>
        <v>0</v>
      </c>
      <c r="F89" s="93">
        <v>0</v>
      </c>
      <c r="G89" s="93">
        <v>0</v>
      </c>
      <c r="H89" s="93"/>
      <c r="I89" s="93"/>
      <c r="J89" s="93"/>
      <c r="K89" s="93"/>
      <c r="L89" s="93"/>
      <c r="M89" s="93"/>
      <c r="N89" s="93"/>
      <c r="O89" s="93"/>
      <c r="P89" s="93">
        <f t="shared" si="57"/>
        <v>0</v>
      </c>
      <c r="Q89" s="93">
        <f t="shared" si="58"/>
        <v>0</v>
      </c>
      <c r="R89" s="89">
        <f t="shared" si="59"/>
        <v>0</v>
      </c>
      <c r="S89" s="89">
        <f t="shared" si="60"/>
        <v>0</v>
      </c>
      <c r="T89" s="89">
        <f t="shared" si="61"/>
        <v>0</v>
      </c>
      <c r="U89" s="90">
        <f t="shared" si="62"/>
        <v>0</v>
      </c>
      <c r="V89" s="93"/>
      <c r="W89" s="93"/>
    </row>
    <row r="90" spans="1:23" ht="13" x14ac:dyDescent="0.3">
      <c r="A90" s="91" t="s">
        <v>106</v>
      </c>
      <c r="B90" s="93"/>
      <c r="C90" s="93"/>
      <c r="D90" s="93"/>
      <c r="E90" s="93">
        <f t="shared" si="56"/>
        <v>0</v>
      </c>
      <c r="F90" s="93">
        <v>0</v>
      </c>
      <c r="G90" s="93">
        <v>0</v>
      </c>
      <c r="H90" s="93"/>
      <c r="I90" s="93"/>
      <c r="J90" s="93"/>
      <c r="K90" s="93"/>
      <c r="L90" s="93"/>
      <c r="M90" s="93"/>
      <c r="N90" s="93"/>
      <c r="O90" s="93"/>
      <c r="P90" s="93">
        <f t="shared" si="57"/>
        <v>0</v>
      </c>
      <c r="Q90" s="93">
        <f t="shared" si="58"/>
        <v>0</v>
      </c>
      <c r="R90" s="89">
        <f t="shared" si="59"/>
        <v>0</v>
      </c>
      <c r="S90" s="89">
        <f t="shared" si="60"/>
        <v>0</v>
      </c>
      <c r="T90" s="89">
        <f t="shared" si="61"/>
        <v>0</v>
      </c>
      <c r="U90" s="90">
        <f t="shared" si="62"/>
        <v>0</v>
      </c>
      <c r="V90" s="93"/>
      <c r="W90" s="93"/>
    </row>
    <row r="91" spans="1:23" ht="13" x14ac:dyDescent="0.3">
      <c r="A91" s="91" t="s">
        <v>107</v>
      </c>
      <c r="B91" s="93">
        <v>12756000</v>
      </c>
      <c r="C91" s="93"/>
      <c r="D91" s="93"/>
      <c r="E91" s="93">
        <f t="shared" si="56"/>
        <v>12756000</v>
      </c>
      <c r="F91" s="93">
        <v>0</v>
      </c>
      <c r="G91" s="93">
        <v>0</v>
      </c>
      <c r="H91" s="93">
        <v>3575000</v>
      </c>
      <c r="I91" s="93"/>
      <c r="J91" s="93">
        <v>11519000</v>
      </c>
      <c r="K91" s="93"/>
      <c r="L91" s="93"/>
      <c r="M91" s="93"/>
      <c r="N91" s="93"/>
      <c r="O91" s="93"/>
      <c r="P91" s="93">
        <f t="shared" si="57"/>
        <v>15094000</v>
      </c>
      <c r="Q91" s="93">
        <f t="shared" si="58"/>
        <v>0</v>
      </c>
      <c r="R91" s="89">
        <f t="shared" si="59"/>
        <v>222.20979020979019</v>
      </c>
      <c r="S91" s="89">
        <f t="shared" si="60"/>
        <v>0</v>
      </c>
      <c r="T91" s="89">
        <f t="shared" si="61"/>
        <v>118.32862966447162</v>
      </c>
      <c r="U91" s="90">
        <f t="shared" si="62"/>
        <v>0</v>
      </c>
      <c r="V91" s="93"/>
      <c r="W91" s="93"/>
    </row>
    <row r="92" spans="1:23" ht="13" x14ac:dyDescent="0.3">
      <c r="A92" s="91" t="s">
        <v>108</v>
      </c>
      <c r="B92" s="93"/>
      <c r="C92" s="93"/>
      <c r="D92" s="93"/>
      <c r="E92" s="93">
        <f t="shared" si="56"/>
        <v>0</v>
      </c>
      <c r="F92" s="93">
        <v>0</v>
      </c>
      <c r="G92" s="93">
        <v>0</v>
      </c>
      <c r="H92" s="93"/>
      <c r="I92" s="93"/>
      <c r="J92" s="93"/>
      <c r="K92" s="93"/>
      <c r="L92" s="93"/>
      <c r="M92" s="93"/>
      <c r="N92" s="93"/>
      <c r="O92" s="93"/>
      <c r="P92" s="93">
        <f t="shared" si="57"/>
        <v>0</v>
      </c>
      <c r="Q92" s="93">
        <f t="shared" si="58"/>
        <v>0</v>
      </c>
      <c r="R92" s="89">
        <f t="shared" si="59"/>
        <v>0</v>
      </c>
      <c r="S92" s="89">
        <f t="shared" si="60"/>
        <v>0</v>
      </c>
      <c r="T92" s="89">
        <f t="shared" si="61"/>
        <v>0</v>
      </c>
      <c r="U92" s="90">
        <f t="shared" si="62"/>
        <v>0</v>
      </c>
      <c r="V92" s="93"/>
      <c r="W92" s="93"/>
    </row>
    <row r="93" spans="1:23" ht="13" x14ac:dyDescent="0.3">
      <c r="A93" s="91" t="s">
        <v>109</v>
      </c>
      <c r="B93" s="93"/>
      <c r="C93" s="93"/>
      <c r="D93" s="93"/>
      <c r="E93" s="93">
        <f t="shared" si="56"/>
        <v>0</v>
      </c>
      <c r="F93" s="93">
        <v>0</v>
      </c>
      <c r="G93" s="93">
        <v>0</v>
      </c>
      <c r="H93" s="93"/>
      <c r="I93" s="93"/>
      <c r="J93" s="93"/>
      <c r="K93" s="93"/>
      <c r="L93" s="93"/>
      <c r="M93" s="93"/>
      <c r="N93" s="93"/>
      <c r="O93" s="93"/>
      <c r="P93" s="93">
        <f t="shared" si="57"/>
        <v>0</v>
      </c>
      <c r="Q93" s="93">
        <f t="shared" si="58"/>
        <v>0</v>
      </c>
      <c r="R93" s="89">
        <f t="shared" si="59"/>
        <v>0</v>
      </c>
      <c r="S93" s="89">
        <f t="shared" si="60"/>
        <v>0</v>
      </c>
      <c r="T93" s="89">
        <f t="shared" si="61"/>
        <v>0</v>
      </c>
      <c r="U93" s="90">
        <f t="shared" si="62"/>
        <v>0</v>
      </c>
      <c r="V93" s="93"/>
      <c r="W93" s="93"/>
    </row>
    <row r="94" spans="1:23" ht="13" x14ac:dyDescent="0.3">
      <c r="A94" s="91" t="s">
        <v>110</v>
      </c>
      <c r="B94" s="93"/>
      <c r="C94" s="93"/>
      <c r="D94" s="93"/>
      <c r="E94" s="93">
        <f t="shared" si="56"/>
        <v>0</v>
      </c>
      <c r="F94" s="93">
        <v>0</v>
      </c>
      <c r="G94" s="93">
        <v>0</v>
      </c>
      <c r="H94" s="93"/>
      <c r="I94" s="93"/>
      <c r="J94" s="93"/>
      <c r="K94" s="93"/>
      <c r="L94" s="93"/>
      <c r="M94" s="93"/>
      <c r="N94" s="93"/>
      <c r="O94" s="93"/>
      <c r="P94" s="93">
        <f t="shared" si="57"/>
        <v>0</v>
      </c>
      <c r="Q94" s="93">
        <f t="shared" si="58"/>
        <v>0</v>
      </c>
      <c r="R94" s="89">
        <f t="shared" si="59"/>
        <v>0</v>
      </c>
      <c r="S94" s="89">
        <f t="shared" si="60"/>
        <v>0</v>
      </c>
      <c r="T94" s="89">
        <f t="shared" si="61"/>
        <v>0</v>
      </c>
      <c r="U94" s="90">
        <f t="shared" si="62"/>
        <v>0</v>
      </c>
      <c r="V94" s="93"/>
      <c r="W94" s="93"/>
    </row>
    <row r="95" spans="1:23" ht="13" x14ac:dyDescent="0.3">
      <c r="A95" s="91" t="s">
        <v>111</v>
      </c>
      <c r="B95" s="93"/>
      <c r="C95" s="93"/>
      <c r="D95" s="93"/>
      <c r="E95" s="93">
        <f t="shared" si="56"/>
        <v>0</v>
      </c>
      <c r="F95" s="93">
        <v>0</v>
      </c>
      <c r="G95" s="93">
        <v>0</v>
      </c>
      <c r="H95" s="93"/>
      <c r="I95" s="93"/>
      <c r="J95" s="93"/>
      <c r="K95" s="93"/>
      <c r="L95" s="93"/>
      <c r="M95" s="93"/>
      <c r="N95" s="93"/>
      <c r="O95" s="93"/>
      <c r="P95" s="93">
        <f t="shared" si="57"/>
        <v>0</v>
      </c>
      <c r="Q95" s="93">
        <f t="shared" si="58"/>
        <v>0</v>
      </c>
      <c r="R95" s="89">
        <f t="shared" si="59"/>
        <v>0</v>
      </c>
      <c r="S95" s="89">
        <f t="shared" si="60"/>
        <v>0</v>
      </c>
      <c r="T95" s="89">
        <f t="shared" si="61"/>
        <v>0</v>
      </c>
      <c r="U95" s="90">
        <f t="shared" si="62"/>
        <v>0</v>
      </c>
      <c r="V95" s="93"/>
      <c r="W95" s="93"/>
    </row>
    <row r="96" spans="1:23" ht="13" x14ac:dyDescent="0.3">
      <c r="A96" s="91" t="s">
        <v>112</v>
      </c>
      <c r="B96" s="122"/>
      <c r="C96" s="122"/>
      <c r="D96" s="122"/>
      <c r="E96" s="122">
        <f t="shared" si="56"/>
        <v>0</v>
      </c>
      <c r="F96" s="122">
        <v>0</v>
      </c>
      <c r="G96" s="122">
        <v>0</v>
      </c>
      <c r="H96" s="122"/>
      <c r="I96" s="122"/>
      <c r="J96" s="122"/>
      <c r="K96" s="122"/>
      <c r="L96" s="122"/>
      <c r="M96" s="122"/>
      <c r="N96" s="122"/>
      <c r="O96" s="122"/>
      <c r="P96" s="122">
        <f t="shared" si="57"/>
        <v>0</v>
      </c>
      <c r="Q96" s="122">
        <f t="shared" si="58"/>
        <v>0</v>
      </c>
      <c r="R96" s="89">
        <f t="shared" si="59"/>
        <v>0</v>
      </c>
      <c r="S96" s="89">
        <f t="shared" si="60"/>
        <v>0</v>
      </c>
      <c r="T96" s="89">
        <f t="shared" si="61"/>
        <v>0</v>
      </c>
      <c r="U96" s="90">
        <f t="shared" si="62"/>
        <v>0</v>
      </c>
      <c r="V96" s="122"/>
      <c r="W96" s="122"/>
    </row>
    <row r="97" spans="1:23" s="92" customFormat="1" ht="21" hidden="1" x14ac:dyDescent="0.25">
      <c r="A97" s="16" t="s">
        <v>139</v>
      </c>
      <c r="B97" s="123">
        <f t="shared" ref="B97:I97" si="63">SUM(B98:B112)</f>
        <v>0</v>
      </c>
      <c r="C97" s="123">
        <f t="shared" si="63"/>
        <v>0</v>
      </c>
      <c r="D97" s="123">
        <f t="shared" si="63"/>
        <v>0</v>
      </c>
      <c r="E97" s="123">
        <f t="shared" si="63"/>
        <v>0</v>
      </c>
      <c r="F97" s="123">
        <f t="shared" si="63"/>
        <v>0</v>
      </c>
      <c r="G97" s="123">
        <f t="shared" si="63"/>
        <v>0</v>
      </c>
      <c r="H97" s="123">
        <f t="shared" si="63"/>
        <v>0</v>
      </c>
      <c r="I97" s="123">
        <f t="shared" si="63"/>
        <v>0</v>
      </c>
      <c r="J97" s="123">
        <f>SUM(J98:J112)</f>
        <v>0</v>
      </c>
      <c r="K97" s="123">
        <f>SUM(K98:K112)</f>
        <v>0</v>
      </c>
      <c r="L97" s="123">
        <f>SUM(L98:L112)</f>
        <v>0</v>
      </c>
      <c r="M97" s="124">
        <f>SUM(M98:M112)</f>
        <v>0</v>
      </c>
      <c r="N97" s="123"/>
      <c r="O97" s="124"/>
      <c r="P97" s="123"/>
      <c r="Q97" s="124"/>
      <c r="R97" s="17" t="str">
        <f t="shared" ref="R97:S112" si="64">IF(L97=0," ",(N97-L97)/L97)</f>
        <v xml:space="preserve"> </v>
      </c>
      <c r="S97" s="17" t="str">
        <f t="shared" si="64"/>
        <v xml:space="preserve"> </v>
      </c>
      <c r="T97" s="17" t="str">
        <f t="shared" ref="T97:T115" si="65">IF(E97=0," ",(P97/E97))</f>
        <v xml:space="preserve"> </v>
      </c>
      <c r="U97" s="18" t="str">
        <f t="shared" ref="U97:U115" si="66">IF(E97=0," ",(Q97/E97))</f>
        <v xml:space="preserve"> </v>
      </c>
      <c r="V97" s="123">
        <f>SUM(V98:V112)</f>
        <v>0</v>
      </c>
      <c r="W97" s="123">
        <f>SUM(W98:W112)</f>
        <v>0</v>
      </c>
    </row>
    <row r="98" spans="1:23" hidden="1" x14ac:dyDescent="0.25">
      <c r="A98" s="19"/>
      <c r="B98" s="125"/>
      <c r="C98" s="125"/>
      <c r="D98" s="125"/>
      <c r="E98" s="126">
        <f>SUM(B98:D98)</f>
        <v>0</v>
      </c>
      <c r="F98" s="125"/>
      <c r="G98" s="125"/>
      <c r="H98" s="125"/>
      <c r="I98" s="125"/>
      <c r="J98" s="125"/>
      <c r="K98" s="125"/>
      <c r="L98" s="125"/>
      <c r="M98" s="127"/>
      <c r="N98" s="125"/>
      <c r="O98" s="127"/>
      <c r="P98" s="125"/>
      <c r="Q98" s="127"/>
      <c r="R98" s="20" t="str">
        <f t="shared" si="64"/>
        <v xml:space="preserve"> </v>
      </c>
      <c r="S98" s="20" t="str">
        <f t="shared" si="64"/>
        <v xml:space="preserve"> </v>
      </c>
      <c r="T98" s="20" t="str">
        <f t="shared" si="65"/>
        <v xml:space="preserve"> </v>
      </c>
      <c r="U98" s="21" t="str">
        <f t="shared" si="66"/>
        <v xml:space="preserve"> </v>
      </c>
      <c r="V98" s="125"/>
      <c r="W98" s="125"/>
    </row>
    <row r="99" spans="1:23" hidden="1" x14ac:dyDescent="0.25">
      <c r="A99" s="19"/>
      <c r="B99" s="125"/>
      <c r="C99" s="125"/>
      <c r="D99" s="125"/>
      <c r="E99" s="126">
        <f t="shared" ref="E99:E112" si="67">SUM(B99:D99)</f>
        <v>0</v>
      </c>
      <c r="F99" s="125"/>
      <c r="G99" s="125"/>
      <c r="H99" s="125"/>
      <c r="I99" s="125"/>
      <c r="J99" s="125"/>
      <c r="K99" s="125"/>
      <c r="L99" s="125"/>
      <c r="M99" s="127"/>
      <c r="N99" s="125"/>
      <c r="O99" s="127"/>
      <c r="P99" s="125"/>
      <c r="Q99" s="127"/>
      <c r="R99" s="20" t="str">
        <f t="shared" si="64"/>
        <v xml:space="preserve"> </v>
      </c>
      <c r="S99" s="20" t="str">
        <f t="shared" si="64"/>
        <v xml:space="preserve"> </v>
      </c>
      <c r="T99" s="20" t="str">
        <f t="shared" si="65"/>
        <v xml:space="preserve"> </v>
      </c>
      <c r="U99" s="21" t="str">
        <f t="shared" si="66"/>
        <v xml:space="preserve"> </v>
      </c>
      <c r="V99" s="125"/>
      <c r="W99" s="125"/>
    </row>
    <row r="100" spans="1:23" hidden="1" x14ac:dyDescent="0.25">
      <c r="A100" s="19"/>
      <c r="B100" s="125"/>
      <c r="C100" s="125"/>
      <c r="D100" s="125"/>
      <c r="E100" s="126">
        <f t="shared" si="67"/>
        <v>0</v>
      </c>
      <c r="F100" s="125"/>
      <c r="G100" s="125"/>
      <c r="H100" s="125"/>
      <c r="I100" s="125"/>
      <c r="J100" s="125"/>
      <c r="K100" s="125"/>
      <c r="L100" s="125"/>
      <c r="M100" s="127"/>
      <c r="N100" s="125"/>
      <c r="O100" s="127"/>
      <c r="P100" s="125"/>
      <c r="Q100" s="127"/>
      <c r="R100" s="20" t="str">
        <f t="shared" si="64"/>
        <v xml:space="preserve"> </v>
      </c>
      <c r="S100" s="20" t="str">
        <f t="shared" si="64"/>
        <v xml:space="preserve"> </v>
      </c>
      <c r="T100" s="20" t="str">
        <f t="shared" si="65"/>
        <v xml:space="preserve"> </v>
      </c>
      <c r="U100" s="21" t="str">
        <f t="shared" si="66"/>
        <v xml:space="preserve"> </v>
      </c>
      <c r="V100" s="125"/>
      <c r="W100" s="125"/>
    </row>
    <row r="101" spans="1:23" hidden="1" x14ac:dyDescent="0.25">
      <c r="A101" s="19"/>
      <c r="B101" s="125"/>
      <c r="C101" s="125"/>
      <c r="D101" s="125"/>
      <c r="E101" s="126">
        <f t="shared" si="67"/>
        <v>0</v>
      </c>
      <c r="F101" s="125"/>
      <c r="G101" s="125"/>
      <c r="H101" s="125"/>
      <c r="I101" s="125"/>
      <c r="J101" s="125"/>
      <c r="K101" s="125"/>
      <c r="L101" s="125"/>
      <c r="M101" s="127"/>
      <c r="N101" s="125"/>
      <c r="O101" s="127"/>
      <c r="P101" s="125"/>
      <c r="Q101" s="127"/>
      <c r="R101" s="20" t="str">
        <f t="shared" si="64"/>
        <v xml:space="preserve"> </v>
      </c>
      <c r="S101" s="20" t="str">
        <f t="shared" si="64"/>
        <v xml:space="preserve"> </v>
      </c>
      <c r="T101" s="20" t="str">
        <f t="shared" si="65"/>
        <v xml:space="preserve"> </v>
      </c>
      <c r="U101" s="21" t="str">
        <f t="shared" si="66"/>
        <v xml:space="preserve"> </v>
      </c>
      <c r="V101" s="125"/>
      <c r="W101" s="125"/>
    </row>
    <row r="102" spans="1:23" hidden="1" x14ac:dyDescent="0.25">
      <c r="A102" s="19"/>
      <c r="B102" s="125"/>
      <c r="C102" s="125"/>
      <c r="D102" s="125"/>
      <c r="E102" s="126">
        <f t="shared" si="67"/>
        <v>0</v>
      </c>
      <c r="F102" s="125"/>
      <c r="G102" s="125"/>
      <c r="H102" s="125"/>
      <c r="I102" s="125"/>
      <c r="J102" s="125"/>
      <c r="K102" s="125"/>
      <c r="L102" s="125"/>
      <c r="M102" s="127"/>
      <c r="N102" s="125"/>
      <c r="O102" s="127"/>
      <c r="P102" s="125"/>
      <c r="Q102" s="127"/>
      <c r="R102" s="20" t="str">
        <f t="shared" si="64"/>
        <v xml:space="preserve"> </v>
      </c>
      <c r="S102" s="20" t="str">
        <f t="shared" si="64"/>
        <v xml:space="preserve"> </v>
      </c>
      <c r="T102" s="20" t="str">
        <f t="shared" si="65"/>
        <v xml:space="preserve"> </v>
      </c>
      <c r="U102" s="21" t="str">
        <f t="shared" si="66"/>
        <v xml:space="preserve"> </v>
      </c>
      <c r="V102" s="125"/>
      <c r="W102" s="125"/>
    </row>
    <row r="103" spans="1:23" hidden="1" x14ac:dyDescent="0.25">
      <c r="A103" s="19"/>
      <c r="B103" s="125"/>
      <c r="C103" s="125"/>
      <c r="D103" s="125"/>
      <c r="E103" s="126">
        <f t="shared" si="67"/>
        <v>0</v>
      </c>
      <c r="F103" s="125"/>
      <c r="G103" s="125"/>
      <c r="H103" s="125"/>
      <c r="I103" s="125"/>
      <c r="J103" s="125"/>
      <c r="K103" s="125"/>
      <c r="L103" s="125"/>
      <c r="M103" s="127"/>
      <c r="N103" s="125"/>
      <c r="O103" s="127"/>
      <c r="P103" s="125"/>
      <c r="Q103" s="127"/>
      <c r="R103" s="20" t="str">
        <f t="shared" si="64"/>
        <v xml:space="preserve"> </v>
      </c>
      <c r="S103" s="20" t="str">
        <f t="shared" si="64"/>
        <v xml:space="preserve"> </v>
      </c>
      <c r="T103" s="20" t="str">
        <f t="shared" si="65"/>
        <v xml:space="preserve"> </v>
      </c>
      <c r="U103" s="21" t="str">
        <f t="shared" si="66"/>
        <v xml:space="preserve"> </v>
      </c>
      <c r="V103" s="125"/>
      <c r="W103" s="125"/>
    </row>
    <row r="104" spans="1:23" hidden="1" x14ac:dyDescent="0.25">
      <c r="A104" s="19"/>
      <c r="B104" s="125"/>
      <c r="C104" s="125"/>
      <c r="D104" s="125"/>
      <c r="E104" s="126">
        <f t="shared" si="67"/>
        <v>0</v>
      </c>
      <c r="F104" s="125"/>
      <c r="G104" s="125"/>
      <c r="H104" s="125"/>
      <c r="I104" s="125"/>
      <c r="J104" s="125"/>
      <c r="K104" s="125"/>
      <c r="L104" s="125"/>
      <c r="M104" s="127"/>
      <c r="N104" s="125"/>
      <c r="O104" s="127"/>
      <c r="P104" s="125"/>
      <c r="Q104" s="127"/>
      <c r="R104" s="20" t="str">
        <f t="shared" si="64"/>
        <v xml:space="preserve"> </v>
      </c>
      <c r="S104" s="20" t="str">
        <f t="shared" si="64"/>
        <v xml:space="preserve"> </v>
      </c>
      <c r="T104" s="20" t="str">
        <f t="shared" si="65"/>
        <v xml:space="preserve"> </v>
      </c>
      <c r="U104" s="21" t="str">
        <f t="shared" si="66"/>
        <v xml:space="preserve"> </v>
      </c>
      <c r="V104" s="125"/>
      <c r="W104" s="125"/>
    </row>
    <row r="105" spans="1:23" hidden="1" x14ac:dyDescent="0.25">
      <c r="A105" s="19"/>
      <c r="B105" s="125"/>
      <c r="C105" s="125"/>
      <c r="D105" s="125"/>
      <c r="E105" s="126">
        <f t="shared" si="67"/>
        <v>0</v>
      </c>
      <c r="F105" s="125"/>
      <c r="G105" s="125"/>
      <c r="H105" s="125"/>
      <c r="I105" s="125"/>
      <c r="J105" s="125"/>
      <c r="K105" s="125"/>
      <c r="L105" s="125"/>
      <c r="M105" s="127"/>
      <c r="N105" s="125"/>
      <c r="O105" s="127"/>
      <c r="P105" s="125"/>
      <c r="Q105" s="127"/>
      <c r="R105" s="20" t="str">
        <f t="shared" si="64"/>
        <v xml:space="preserve"> </v>
      </c>
      <c r="S105" s="20" t="str">
        <f t="shared" si="64"/>
        <v xml:space="preserve"> </v>
      </c>
      <c r="T105" s="20" t="str">
        <f t="shared" si="65"/>
        <v xml:space="preserve"> </v>
      </c>
      <c r="U105" s="21" t="str">
        <f t="shared" si="66"/>
        <v xml:space="preserve"> </v>
      </c>
      <c r="V105" s="125"/>
      <c r="W105" s="125"/>
    </row>
    <row r="106" spans="1:23" hidden="1" x14ac:dyDescent="0.25">
      <c r="A106" s="19"/>
      <c r="B106" s="125"/>
      <c r="C106" s="125"/>
      <c r="D106" s="125"/>
      <c r="E106" s="126">
        <f t="shared" si="67"/>
        <v>0</v>
      </c>
      <c r="F106" s="125"/>
      <c r="G106" s="125"/>
      <c r="H106" s="125"/>
      <c r="I106" s="125"/>
      <c r="J106" s="125"/>
      <c r="K106" s="125"/>
      <c r="L106" s="125"/>
      <c r="M106" s="127"/>
      <c r="N106" s="125"/>
      <c r="O106" s="127"/>
      <c r="P106" s="125"/>
      <c r="Q106" s="127"/>
      <c r="R106" s="20" t="str">
        <f t="shared" si="64"/>
        <v xml:space="preserve"> </v>
      </c>
      <c r="S106" s="20" t="str">
        <f t="shared" si="64"/>
        <v xml:space="preserve"> </v>
      </c>
      <c r="T106" s="20" t="str">
        <f t="shared" si="65"/>
        <v xml:space="preserve"> </v>
      </c>
      <c r="U106" s="21" t="str">
        <f t="shared" si="66"/>
        <v xml:space="preserve"> </v>
      </c>
      <c r="V106" s="125"/>
      <c r="W106" s="125"/>
    </row>
    <row r="107" spans="1:23" hidden="1" x14ac:dyDescent="0.25">
      <c r="A107" s="19"/>
      <c r="B107" s="125"/>
      <c r="C107" s="125"/>
      <c r="D107" s="125"/>
      <c r="E107" s="126">
        <f t="shared" si="67"/>
        <v>0</v>
      </c>
      <c r="F107" s="125"/>
      <c r="G107" s="125"/>
      <c r="H107" s="125"/>
      <c r="I107" s="125"/>
      <c r="J107" s="125"/>
      <c r="K107" s="125"/>
      <c r="L107" s="125"/>
      <c r="M107" s="127"/>
      <c r="N107" s="125"/>
      <c r="O107" s="127"/>
      <c r="P107" s="125"/>
      <c r="Q107" s="127"/>
      <c r="R107" s="20" t="str">
        <f t="shared" si="64"/>
        <v xml:space="preserve"> </v>
      </c>
      <c r="S107" s="20" t="str">
        <f t="shared" si="64"/>
        <v xml:space="preserve"> </v>
      </c>
      <c r="T107" s="20" t="str">
        <f t="shared" si="65"/>
        <v xml:space="preserve"> </v>
      </c>
      <c r="U107" s="21" t="str">
        <f t="shared" si="66"/>
        <v xml:space="preserve"> </v>
      </c>
      <c r="V107" s="125"/>
      <c r="W107" s="125"/>
    </row>
    <row r="108" spans="1:23" hidden="1" x14ac:dyDescent="0.25">
      <c r="A108" s="19"/>
      <c r="B108" s="125"/>
      <c r="C108" s="125"/>
      <c r="D108" s="125"/>
      <c r="E108" s="126">
        <f t="shared" si="67"/>
        <v>0</v>
      </c>
      <c r="F108" s="125"/>
      <c r="G108" s="125"/>
      <c r="H108" s="125"/>
      <c r="I108" s="125"/>
      <c r="J108" s="125"/>
      <c r="K108" s="125"/>
      <c r="L108" s="125"/>
      <c r="M108" s="127"/>
      <c r="N108" s="125"/>
      <c r="O108" s="127"/>
      <c r="P108" s="125"/>
      <c r="Q108" s="127"/>
      <c r="R108" s="20" t="str">
        <f t="shared" si="64"/>
        <v xml:space="preserve"> </v>
      </c>
      <c r="S108" s="20" t="str">
        <f t="shared" si="64"/>
        <v xml:space="preserve"> </v>
      </c>
      <c r="T108" s="20" t="str">
        <f t="shared" si="65"/>
        <v xml:space="preserve"> </v>
      </c>
      <c r="U108" s="21" t="str">
        <f t="shared" si="66"/>
        <v xml:space="preserve"> </v>
      </c>
      <c r="V108" s="125"/>
      <c r="W108" s="125"/>
    </row>
    <row r="109" spans="1:23" hidden="1" x14ac:dyDescent="0.25">
      <c r="A109" s="19"/>
      <c r="B109" s="125"/>
      <c r="C109" s="125"/>
      <c r="D109" s="125"/>
      <c r="E109" s="126">
        <f t="shared" si="67"/>
        <v>0</v>
      </c>
      <c r="F109" s="125"/>
      <c r="G109" s="125"/>
      <c r="H109" s="125"/>
      <c r="I109" s="125"/>
      <c r="J109" s="125"/>
      <c r="K109" s="125"/>
      <c r="L109" s="125"/>
      <c r="M109" s="127"/>
      <c r="N109" s="125"/>
      <c r="O109" s="127"/>
      <c r="P109" s="125"/>
      <c r="Q109" s="127"/>
      <c r="R109" s="20" t="str">
        <f t="shared" si="64"/>
        <v xml:space="preserve"> </v>
      </c>
      <c r="S109" s="20" t="str">
        <f t="shared" si="64"/>
        <v xml:space="preserve"> </v>
      </c>
      <c r="T109" s="20" t="str">
        <f t="shared" si="65"/>
        <v xml:space="preserve"> </v>
      </c>
      <c r="U109" s="21" t="str">
        <f t="shared" si="66"/>
        <v xml:space="preserve"> </v>
      </c>
      <c r="V109" s="125"/>
      <c r="W109" s="125"/>
    </row>
    <row r="110" spans="1:23" hidden="1" x14ac:dyDescent="0.25">
      <c r="A110" s="19"/>
      <c r="B110" s="125"/>
      <c r="C110" s="125"/>
      <c r="D110" s="125"/>
      <c r="E110" s="126">
        <f t="shared" si="67"/>
        <v>0</v>
      </c>
      <c r="F110" s="125"/>
      <c r="G110" s="125"/>
      <c r="H110" s="127"/>
      <c r="I110" s="125"/>
      <c r="J110" s="127"/>
      <c r="K110" s="125"/>
      <c r="L110" s="127"/>
      <c r="M110" s="127"/>
      <c r="N110" s="127"/>
      <c r="O110" s="127"/>
      <c r="P110" s="127"/>
      <c r="Q110" s="127"/>
      <c r="R110" s="20" t="str">
        <f t="shared" si="64"/>
        <v xml:space="preserve"> </v>
      </c>
      <c r="S110" s="20" t="str">
        <f t="shared" si="64"/>
        <v xml:space="preserve"> </v>
      </c>
      <c r="T110" s="20" t="str">
        <f t="shared" si="65"/>
        <v xml:space="preserve"> </v>
      </c>
      <c r="U110" s="21" t="str">
        <f t="shared" si="66"/>
        <v xml:space="preserve"> </v>
      </c>
      <c r="V110" s="125"/>
      <c r="W110" s="125"/>
    </row>
    <row r="111" spans="1:23" hidden="1" x14ac:dyDescent="0.25">
      <c r="A111" s="19"/>
      <c r="B111" s="125"/>
      <c r="C111" s="125"/>
      <c r="D111" s="125"/>
      <c r="E111" s="126">
        <f t="shared" si="67"/>
        <v>0</v>
      </c>
      <c r="F111" s="125"/>
      <c r="G111" s="125"/>
      <c r="H111" s="127"/>
      <c r="I111" s="125"/>
      <c r="J111" s="127"/>
      <c r="K111" s="125"/>
      <c r="L111" s="127"/>
      <c r="M111" s="127"/>
      <c r="N111" s="127"/>
      <c r="O111" s="127"/>
      <c r="P111" s="127"/>
      <c r="Q111" s="127"/>
      <c r="R111" s="20" t="str">
        <f t="shared" si="64"/>
        <v xml:space="preserve"> </v>
      </c>
      <c r="S111" s="20" t="str">
        <f t="shared" si="64"/>
        <v xml:space="preserve"> </v>
      </c>
      <c r="T111" s="20" t="str">
        <f t="shared" si="65"/>
        <v xml:space="preserve"> </v>
      </c>
      <c r="U111" s="21" t="str">
        <f t="shared" si="66"/>
        <v xml:space="preserve"> </v>
      </c>
      <c r="V111" s="125"/>
      <c r="W111" s="125"/>
    </row>
    <row r="112" spans="1:23" hidden="1" x14ac:dyDescent="0.25">
      <c r="A112" s="19"/>
      <c r="B112" s="125"/>
      <c r="C112" s="125"/>
      <c r="D112" s="125"/>
      <c r="E112" s="126">
        <f t="shared" si="67"/>
        <v>0</v>
      </c>
      <c r="F112" s="125"/>
      <c r="G112" s="125"/>
      <c r="H112" s="127"/>
      <c r="I112" s="125"/>
      <c r="J112" s="127"/>
      <c r="K112" s="125"/>
      <c r="L112" s="127"/>
      <c r="M112" s="127"/>
      <c r="N112" s="127"/>
      <c r="O112" s="127"/>
      <c r="P112" s="127"/>
      <c r="Q112" s="127"/>
      <c r="R112" s="20" t="str">
        <f t="shared" si="64"/>
        <v xml:space="preserve"> </v>
      </c>
      <c r="S112" s="20" t="str">
        <f t="shared" si="64"/>
        <v xml:space="preserve"> </v>
      </c>
      <c r="T112" s="20" t="str">
        <f t="shared" si="65"/>
        <v xml:space="preserve"> </v>
      </c>
      <c r="U112" s="21" t="str">
        <f t="shared" si="66"/>
        <v xml:space="preserve"> </v>
      </c>
      <c r="V112" s="125"/>
      <c r="W112" s="125"/>
    </row>
    <row r="113" spans="1:23" hidden="1" x14ac:dyDescent="0.25">
      <c r="A113" s="22"/>
      <c r="B113" s="128"/>
      <c r="C113" s="129"/>
      <c r="D113" s="129"/>
      <c r="E113" s="129"/>
      <c r="F113" s="128"/>
      <c r="G113" s="129"/>
      <c r="H113" s="128"/>
      <c r="I113" s="129"/>
      <c r="J113" s="128"/>
      <c r="K113" s="129"/>
      <c r="L113" s="128"/>
      <c r="M113" s="128"/>
      <c r="N113" s="128"/>
      <c r="O113" s="128"/>
      <c r="P113" s="128"/>
      <c r="Q113" s="128"/>
      <c r="R113" s="23" t="str">
        <f t="shared" ref="R113:S115" si="68">IF(L113=0," ",(N113-L113)/L113)</f>
        <v xml:space="preserve"> </v>
      </c>
      <c r="S113" s="24" t="str">
        <f t="shared" si="68"/>
        <v xml:space="preserve"> </v>
      </c>
      <c r="T113" s="23" t="str">
        <f t="shared" si="65"/>
        <v xml:space="preserve"> </v>
      </c>
      <c r="U113" s="24" t="str">
        <f t="shared" si="66"/>
        <v xml:space="preserve"> </v>
      </c>
      <c r="V113" s="128"/>
      <c r="W113" s="129"/>
    </row>
    <row r="114" spans="1:23" hidden="1" x14ac:dyDescent="0.25">
      <c r="A114" s="22" t="s">
        <v>88</v>
      </c>
      <c r="B114" s="128">
        <f t="shared" ref="B114:Q114" si="69">B97+B87</f>
        <v>12756000</v>
      </c>
      <c r="C114" s="128">
        <f t="shared" si="69"/>
        <v>0</v>
      </c>
      <c r="D114" s="128">
        <f t="shared" si="69"/>
        <v>0</v>
      </c>
      <c r="E114" s="128">
        <f t="shared" si="69"/>
        <v>12756000</v>
      </c>
      <c r="F114" s="128">
        <f t="shared" si="69"/>
        <v>0</v>
      </c>
      <c r="G114" s="128">
        <f t="shared" si="69"/>
        <v>0</v>
      </c>
      <c r="H114" s="128">
        <f t="shared" si="69"/>
        <v>3575000</v>
      </c>
      <c r="I114" s="128">
        <f t="shared" si="69"/>
        <v>0</v>
      </c>
      <c r="J114" s="128">
        <f t="shared" si="69"/>
        <v>11519000</v>
      </c>
      <c r="K114" s="128">
        <f t="shared" si="69"/>
        <v>0</v>
      </c>
      <c r="L114" s="128">
        <f t="shared" si="69"/>
        <v>0</v>
      </c>
      <c r="M114" s="128">
        <f t="shared" si="69"/>
        <v>0</v>
      </c>
      <c r="N114" s="128">
        <f t="shared" si="69"/>
        <v>0</v>
      </c>
      <c r="O114" s="128">
        <f t="shared" si="69"/>
        <v>0</v>
      </c>
      <c r="P114" s="128">
        <f t="shared" si="69"/>
        <v>15094000</v>
      </c>
      <c r="Q114" s="128">
        <f t="shared" si="69"/>
        <v>0</v>
      </c>
      <c r="R114" s="17" t="str">
        <f t="shared" si="68"/>
        <v xml:space="preserve"> </v>
      </c>
      <c r="S114" s="18" t="str">
        <f t="shared" si="68"/>
        <v xml:space="preserve"> </v>
      </c>
      <c r="T114" s="17">
        <f t="shared" si="65"/>
        <v>1.1832862966447162</v>
      </c>
      <c r="U114" s="18">
        <f t="shared" si="66"/>
        <v>0</v>
      </c>
      <c r="V114" s="128">
        <f>V97+V87</f>
        <v>0</v>
      </c>
      <c r="W114" s="131">
        <f>W97+W87</f>
        <v>0</v>
      </c>
    </row>
    <row r="115" spans="1:23" hidden="1" x14ac:dyDescent="0.25">
      <c r="A115" s="25" t="s">
        <v>140</v>
      </c>
      <c r="B115" s="130">
        <f>B87</f>
        <v>12756000</v>
      </c>
      <c r="C115" s="130">
        <f t="shared" ref="C115:Q115" si="70">C87</f>
        <v>0</v>
      </c>
      <c r="D115" s="130">
        <f t="shared" si="70"/>
        <v>0</v>
      </c>
      <c r="E115" s="130">
        <f t="shared" si="70"/>
        <v>12756000</v>
      </c>
      <c r="F115" s="130">
        <f t="shared" si="70"/>
        <v>0</v>
      </c>
      <c r="G115" s="130">
        <f t="shared" si="70"/>
        <v>0</v>
      </c>
      <c r="H115" s="130">
        <f t="shared" si="70"/>
        <v>3575000</v>
      </c>
      <c r="I115" s="130">
        <f t="shared" si="70"/>
        <v>0</v>
      </c>
      <c r="J115" s="130">
        <f t="shared" si="70"/>
        <v>11519000</v>
      </c>
      <c r="K115" s="130">
        <f t="shared" si="70"/>
        <v>0</v>
      </c>
      <c r="L115" s="130">
        <f t="shared" si="70"/>
        <v>0</v>
      </c>
      <c r="M115" s="130">
        <f t="shared" si="70"/>
        <v>0</v>
      </c>
      <c r="N115" s="130">
        <f t="shared" si="70"/>
        <v>0</v>
      </c>
      <c r="O115" s="130">
        <f t="shared" si="70"/>
        <v>0</v>
      </c>
      <c r="P115" s="130">
        <f t="shared" si="70"/>
        <v>15094000</v>
      </c>
      <c r="Q115" s="130">
        <f t="shared" si="70"/>
        <v>0</v>
      </c>
      <c r="R115" s="17" t="str">
        <f t="shared" si="68"/>
        <v xml:space="preserve"> </v>
      </c>
      <c r="S115" s="18" t="str">
        <f t="shared" si="68"/>
        <v xml:space="preserve"> </v>
      </c>
      <c r="T115" s="17">
        <f t="shared" si="65"/>
        <v>1.1832862966447162</v>
      </c>
      <c r="U115" s="18">
        <f t="shared" si="66"/>
        <v>0</v>
      </c>
      <c r="V115" s="130">
        <f>V87</f>
        <v>0</v>
      </c>
      <c r="W115" s="131">
        <f>W87</f>
        <v>0</v>
      </c>
    </row>
    <row r="116" spans="1:23" x14ac:dyDescent="0.25">
      <c r="A116" s="26"/>
      <c r="B116" s="27"/>
      <c r="C116" s="27"/>
      <c r="D116" s="27"/>
      <c r="E116" s="27"/>
      <c r="F116" s="27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/>
      <c r="R116" s="28"/>
      <c r="S116" s="28"/>
      <c r="T116" s="28"/>
      <c r="U116" s="28"/>
      <c r="V116" s="27"/>
      <c r="W116" s="27"/>
    </row>
    <row r="117" spans="1:23" x14ac:dyDescent="0.25">
      <c r="A117" s="29" t="s">
        <v>141</v>
      </c>
    </row>
    <row r="118" spans="1:23" x14ac:dyDescent="0.25">
      <c r="A118" s="29" t="s">
        <v>142</v>
      </c>
    </row>
    <row r="119" spans="1:23" ht="13" x14ac:dyDescent="0.3">
      <c r="A119" s="29" t="s">
        <v>143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ht="13" x14ac:dyDescent="0.3">
      <c r="A120" s="29" t="s">
        <v>144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ht="13" x14ac:dyDescent="0.3">
      <c r="A121" s="29" t="s">
        <v>145</v>
      </c>
      <c r="B121" s="30"/>
      <c r="C121" s="30"/>
      <c r="D121" s="30"/>
      <c r="E121" s="30"/>
      <c r="F121" s="30"/>
      <c r="H121" s="30"/>
      <c r="I121" s="30"/>
      <c r="J121" s="30"/>
      <c r="K121" s="30"/>
      <c r="V121" s="30"/>
    </row>
    <row r="122" spans="1:23" x14ac:dyDescent="0.25">
      <c r="A122" s="29" t="s">
        <v>146</v>
      </c>
    </row>
    <row r="125" spans="1:23" ht="13" x14ac:dyDescent="0.3">
      <c r="A125" s="30"/>
      <c r="G125" s="30"/>
      <c r="W125" s="30"/>
    </row>
    <row r="126" spans="1:23" ht="13" x14ac:dyDescent="0.3">
      <c r="A126" s="30"/>
      <c r="G126" s="30"/>
      <c r="W126" s="30"/>
    </row>
    <row r="127" spans="1:23" ht="13" x14ac:dyDescent="0.3">
      <c r="A127" s="30"/>
      <c r="G127" s="30"/>
      <c r="W127" s="30"/>
    </row>
  </sheetData>
  <sheetProtection algorithmName="SHA-512" hashValue="pOa7X994RjLewojh132SO3v8paOj8f3AUd6wDa3rc5IvPAF8xhyFQDdnZeY6V0e6C6SFQfv2NhvgCpz44evTVg==" saltValue="ccNLxxwD9q522O1NAs5W6Q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6:Q76"/>
    <mergeCell ref="R76:S76"/>
    <mergeCell ref="T76:U76"/>
    <mergeCell ref="V76:W76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5" max="16383" man="1"/>
    <brk id="97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W127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37" t="s">
        <v>0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7"/>
      <c r="U1" s="137"/>
      <c r="V1" s="31"/>
      <c r="W1" s="31"/>
    </row>
    <row r="2" spans="1:23" ht="18" x14ac:dyDescent="0.4">
      <c r="A2" s="138" t="s">
        <v>1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32"/>
      <c r="W2" s="32"/>
    </row>
    <row r="3" spans="1:23" ht="18" customHeight="1" x14ac:dyDescent="0.4">
      <c r="A3" s="138" t="s">
        <v>2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32"/>
      <c r="W3" s="32"/>
    </row>
    <row r="4" spans="1:23" ht="18" customHeight="1" x14ac:dyDescent="0.4">
      <c r="A4" s="138" t="s">
        <v>3</v>
      </c>
      <c r="B4" s="138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32"/>
      <c r="W4" s="32"/>
    </row>
    <row r="5" spans="1:23" ht="15" customHeight="1" x14ac:dyDescent="0.3">
      <c r="A5" s="139" t="s">
        <v>130</v>
      </c>
      <c r="B5" s="139"/>
      <c r="C5" s="139"/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39"/>
      <c r="U5" s="139"/>
      <c r="V5" s="33"/>
      <c r="W5" s="33"/>
    </row>
    <row r="6" spans="1:23" ht="12.75" customHeight="1" x14ac:dyDescent="0.3">
      <c r="A6" s="34" t="s">
        <v>92</v>
      </c>
      <c r="B6" s="34" t="s">
        <v>92</v>
      </c>
      <c r="C6" s="34" t="s">
        <v>1</v>
      </c>
      <c r="D6" s="34" t="s">
        <v>1</v>
      </c>
      <c r="E6" s="35" t="s">
        <v>1</v>
      </c>
      <c r="F6" s="135" t="s">
        <v>5</v>
      </c>
      <c r="G6" s="136"/>
      <c r="H6" s="135" t="s">
        <v>6</v>
      </c>
      <c r="I6" s="136"/>
      <c r="J6" s="135" t="s">
        <v>7</v>
      </c>
      <c r="K6" s="136"/>
      <c r="L6" s="135" t="s">
        <v>8</v>
      </c>
      <c r="M6" s="136"/>
      <c r="N6" s="135" t="s">
        <v>9</v>
      </c>
      <c r="O6" s="136"/>
      <c r="P6" s="135" t="s">
        <v>10</v>
      </c>
      <c r="Q6" s="136"/>
      <c r="R6" s="135" t="s">
        <v>11</v>
      </c>
      <c r="S6" s="136"/>
      <c r="T6" s="135" t="s">
        <v>12</v>
      </c>
      <c r="U6" s="136"/>
      <c r="V6" s="135" t="s">
        <v>13</v>
      </c>
      <c r="W6" s="136"/>
    </row>
    <row r="7" spans="1:23" ht="65" x14ac:dyDescent="0.3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3" customHeight="1" x14ac:dyDescent="0.3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3" customHeight="1" x14ac:dyDescent="0.3">
      <c r="A9" s="47" t="s">
        <v>35</v>
      </c>
      <c r="B9" s="93"/>
      <c r="C9" s="93"/>
      <c r="D9" s="93"/>
      <c r="E9" s="93">
        <f>$B9       +$C9       +$D9</f>
        <v>0</v>
      </c>
      <c r="F9" s="94">
        <v>0</v>
      </c>
      <c r="G9" s="95">
        <v>0</v>
      </c>
      <c r="H9" s="94"/>
      <c r="I9" s="95"/>
      <c r="J9" s="94"/>
      <c r="K9" s="95"/>
      <c r="L9" s="94"/>
      <c r="M9" s="95"/>
      <c r="N9" s="94"/>
      <c r="O9" s="95"/>
      <c r="P9" s="94">
        <f>$H9       +$J9       +$L9       +$N9</f>
        <v>0</v>
      </c>
      <c r="Q9" s="95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4" t="s">
        <v>36</v>
      </c>
      <c r="W9" s="95" t="s">
        <v>36</v>
      </c>
    </row>
    <row r="10" spans="1:23" ht="13" customHeight="1" x14ac:dyDescent="0.3">
      <c r="A10" s="47" t="s">
        <v>37</v>
      </c>
      <c r="B10" s="93">
        <v>2600000</v>
      </c>
      <c r="C10" s="93"/>
      <c r="D10" s="93"/>
      <c r="E10" s="93">
        <f t="shared" ref="E10:E16" si="0">$B10      +$C10      +$D10</f>
        <v>2600000</v>
      </c>
      <c r="F10" s="94">
        <v>2600000</v>
      </c>
      <c r="G10" s="95">
        <v>2600000</v>
      </c>
      <c r="H10" s="94">
        <v>160000</v>
      </c>
      <c r="I10" s="95">
        <v>389497</v>
      </c>
      <c r="J10" s="94">
        <v>160000</v>
      </c>
      <c r="K10" s="95">
        <v>584253</v>
      </c>
      <c r="L10" s="94"/>
      <c r="M10" s="95"/>
      <c r="N10" s="94"/>
      <c r="O10" s="95"/>
      <c r="P10" s="94">
        <f t="shared" ref="P10:P16" si="1">$H10      +$J10      +$L10      +$N10</f>
        <v>320000</v>
      </c>
      <c r="Q10" s="95">
        <f t="shared" ref="Q10:Q16" si="2">$I10      +$K10      +$M10      +$O10</f>
        <v>973750</v>
      </c>
      <c r="R10" s="48">
        <f t="shared" ref="R10:R16" si="3">IF(($H10      =0),0,((($J10      -$H10      )/$H10      )*100))</f>
        <v>0</v>
      </c>
      <c r="S10" s="49">
        <f t="shared" ref="S10:S16" si="4">IF(($I10      =0),0,((($K10      -$I10      )/$I10      )*100))</f>
        <v>50.001925560402263</v>
      </c>
      <c r="T10" s="48">
        <f t="shared" ref="T10:T15" si="5">IF(($E10      =0),0,(($P10      /$E10      )*100))</f>
        <v>12.307692307692308</v>
      </c>
      <c r="U10" s="50">
        <f t="shared" ref="U10:U15" si="6">IF(($E10      =0),0,(($Q10      /$E10      )*100))</f>
        <v>37.45192307692308</v>
      </c>
      <c r="V10" s="94" t="s">
        <v>36</v>
      </c>
      <c r="W10" s="95" t="s">
        <v>36</v>
      </c>
    </row>
    <row r="11" spans="1:23" ht="13" customHeight="1" x14ac:dyDescent="0.3">
      <c r="A11" s="47" t="s">
        <v>38</v>
      </c>
      <c r="B11" s="93"/>
      <c r="C11" s="93"/>
      <c r="D11" s="93"/>
      <c r="E11" s="93">
        <f t="shared" si="0"/>
        <v>0</v>
      </c>
      <c r="F11" s="94">
        <v>0</v>
      </c>
      <c r="G11" s="95">
        <v>0</v>
      </c>
      <c r="H11" s="94"/>
      <c r="I11" s="95"/>
      <c r="J11" s="94"/>
      <c r="K11" s="95"/>
      <c r="L11" s="94"/>
      <c r="M11" s="95"/>
      <c r="N11" s="94"/>
      <c r="O11" s="95"/>
      <c r="P11" s="94">
        <f t="shared" si="1"/>
        <v>0</v>
      </c>
      <c r="Q11" s="95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4" t="s">
        <v>36</v>
      </c>
      <c r="W11" s="95" t="s">
        <v>36</v>
      </c>
    </row>
    <row r="12" spans="1:23" ht="13" customHeight="1" x14ac:dyDescent="0.3">
      <c r="A12" s="47" t="s">
        <v>39</v>
      </c>
      <c r="B12" s="93"/>
      <c r="C12" s="93"/>
      <c r="D12" s="93"/>
      <c r="E12" s="93">
        <f t="shared" si="0"/>
        <v>0</v>
      </c>
      <c r="F12" s="94" t="s">
        <v>36</v>
      </c>
      <c r="G12" s="95" t="s">
        <v>36</v>
      </c>
      <c r="H12" s="94"/>
      <c r="I12" s="95"/>
      <c r="J12" s="94"/>
      <c r="K12" s="95"/>
      <c r="L12" s="94"/>
      <c r="M12" s="95"/>
      <c r="N12" s="94"/>
      <c r="O12" s="95"/>
      <c r="P12" s="94">
        <f t="shared" si="1"/>
        <v>0</v>
      </c>
      <c r="Q12" s="95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4" t="s">
        <v>36</v>
      </c>
      <c r="W12" s="95" t="s">
        <v>36</v>
      </c>
    </row>
    <row r="13" spans="1:23" ht="13" customHeight="1" x14ac:dyDescent="0.3">
      <c r="A13" s="47" t="s">
        <v>40</v>
      </c>
      <c r="B13" s="93">
        <v>20659000</v>
      </c>
      <c r="C13" s="93"/>
      <c r="D13" s="93"/>
      <c r="E13" s="93">
        <f t="shared" si="0"/>
        <v>20659000</v>
      </c>
      <c r="F13" s="94">
        <v>20659000</v>
      </c>
      <c r="G13" s="95">
        <v>16000000</v>
      </c>
      <c r="H13" s="94">
        <v>2147000</v>
      </c>
      <c r="I13" s="95"/>
      <c r="J13" s="94">
        <v>11277000</v>
      </c>
      <c r="K13" s="95">
        <v>-8852766</v>
      </c>
      <c r="L13" s="94"/>
      <c r="M13" s="95"/>
      <c r="N13" s="94"/>
      <c r="O13" s="95"/>
      <c r="P13" s="94">
        <f t="shared" si="1"/>
        <v>13424000</v>
      </c>
      <c r="Q13" s="95">
        <f t="shared" si="2"/>
        <v>-8852766</v>
      </c>
      <c r="R13" s="48">
        <f t="shared" si="3"/>
        <v>425.2445272473218</v>
      </c>
      <c r="S13" s="49">
        <f t="shared" si="4"/>
        <v>0</v>
      </c>
      <c r="T13" s="48">
        <f t="shared" si="5"/>
        <v>64.978943801732896</v>
      </c>
      <c r="U13" s="50">
        <f t="shared" si="6"/>
        <v>-42.851861174306599</v>
      </c>
      <c r="V13" s="94" t="s">
        <v>36</v>
      </c>
      <c r="W13" s="95" t="s">
        <v>36</v>
      </c>
    </row>
    <row r="14" spans="1:23" ht="13" customHeight="1" x14ac:dyDescent="0.3">
      <c r="A14" s="47" t="s">
        <v>41</v>
      </c>
      <c r="B14" s="93"/>
      <c r="C14" s="93"/>
      <c r="D14" s="93"/>
      <c r="E14" s="93">
        <f t="shared" si="0"/>
        <v>0</v>
      </c>
      <c r="F14" s="94">
        <v>0</v>
      </c>
      <c r="G14" s="95">
        <v>0</v>
      </c>
      <c r="H14" s="94"/>
      <c r="I14" s="95"/>
      <c r="J14" s="94"/>
      <c r="K14" s="95"/>
      <c r="L14" s="94"/>
      <c r="M14" s="95"/>
      <c r="N14" s="94"/>
      <c r="O14" s="95"/>
      <c r="P14" s="94">
        <f t="shared" si="1"/>
        <v>0</v>
      </c>
      <c r="Q14" s="95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4" t="s">
        <v>36</v>
      </c>
      <c r="W14" s="95" t="s">
        <v>36</v>
      </c>
    </row>
    <row r="15" spans="1:23" ht="13" customHeight="1" x14ac:dyDescent="0.3">
      <c r="A15" s="47" t="s">
        <v>42</v>
      </c>
      <c r="B15" s="93"/>
      <c r="C15" s="93"/>
      <c r="D15" s="93"/>
      <c r="E15" s="93">
        <f t="shared" si="0"/>
        <v>0</v>
      </c>
      <c r="F15" s="94" t="s">
        <v>36</v>
      </c>
      <c r="G15" s="95" t="s">
        <v>36</v>
      </c>
      <c r="H15" s="94"/>
      <c r="I15" s="95"/>
      <c r="J15" s="94"/>
      <c r="K15" s="95"/>
      <c r="L15" s="94"/>
      <c r="M15" s="95"/>
      <c r="N15" s="94"/>
      <c r="O15" s="95"/>
      <c r="P15" s="94">
        <f t="shared" si="1"/>
        <v>0</v>
      </c>
      <c r="Q15" s="95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4" t="s">
        <v>36</v>
      </c>
      <c r="W15" s="95" t="s">
        <v>36</v>
      </c>
    </row>
    <row r="16" spans="1:23" ht="13" customHeight="1" x14ac:dyDescent="0.3">
      <c r="A16" s="51" t="s">
        <v>43</v>
      </c>
      <c r="B16" s="96">
        <f>SUM(B9:B15)</f>
        <v>23259000</v>
      </c>
      <c r="C16" s="96">
        <f>SUM(C9:C15)</f>
        <v>0</v>
      </c>
      <c r="D16" s="96"/>
      <c r="E16" s="96">
        <f t="shared" si="0"/>
        <v>23259000</v>
      </c>
      <c r="F16" s="97">
        <f t="shared" ref="F16:O16" si="7">SUM(F9:F15)</f>
        <v>23259000</v>
      </c>
      <c r="G16" s="98">
        <f t="shared" si="7"/>
        <v>18600000</v>
      </c>
      <c r="H16" s="97">
        <f t="shared" si="7"/>
        <v>2307000</v>
      </c>
      <c r="I16" s="98">
        <f t="shared" si="7"/>
        <v>389497</v>
      </c>
      <c r="J16" s="97">
        <f t="shared" si="7"/>
        <v>11437000</v>
      </c>
      <c r="K16" s="98">
        <f t="shared" si="7"/>
        <v>-8268513</v>
      </c>
      <c r="L16" s="97">
        <f t="shared" si="7"/>
        <v>0</v>
      </c>
      <c r="M16" s="98">
        <f t="shared" si="7"/>
        <v>0</v>
      </c>
      <c r="N16" s="97">
        <f t="shared" si="7"/>
        <v>0</v>
      </c>
      <c r="O16" s="98">
        <f t="shared" si="7"/>
        <v>0</v>
      </c>
      <c r="P16" s="97">
        <f t="shared" si="1"/>
        <v>13744000</v>
      </c>
      <c r="Q16" s="98">
        <f t="shared" si="2"/>
        <v>-7879016</v>
      </c>
      <c r="R16" s="52">
        <f t="shared" si="3"/>
        <v>395.75205895101868</v>
      </c>
      <c r="S16" s="53">
        <f t="shared" si="4"/>
        <v>-2222.8694957855901</v>
      </c>
      <c r="T16" s="52">
        <f>IF((SUM($E9:$E13))=0,0,(P16/(SUM($E9:$E13))*100))</f>
        <v>59.091104518680936</v>
      </c>
      <c r="U16" s="54">
        <f>IF((SUM($E9:$E13))=0,0,(Q16/(SUM($E9:$E13))*100))</f>
        <v>-33.875127907476674</v>
      </c>
      <c r="V16" s="97" t="s">
        <v>36</v>
      </c>
      <c r="W16" s="98" t="s">
        <v>36</v>
      </c>
    </row>
    <row r="17" spans="1:23" ht="13" customHeight="1" x14ac:dyDescent="0.3">
      <c r="A17" s="40" t="s">
        <v>44</v>
      </c>
      <c r="B17" s="99" t="s">
        <v>1</v>
      </c>
      <c r="C17" s="99"/>
      <c r="D17" s="99"/>
      <c r="E17" s="99"/>
      <c r="F17" s="100"/>
      <c r="G17" s="101"/>
      <c r="H17" s="100"/>
      <c r="I17" s="101"/>
      <c r="J17" s="100"/>
      <c r="K17" s="101"/>
      <c r="L17" s="100"/>
      <c r="M17" s="101"/>
      <c r="N17" s="100"/>
      <c r="O17" s="101"/>
      <c r="P17" s="100"/>
      <c r="Q17" s="101"/>
      <c r="R17" s="44"/>
      <c r="S17" s="45"/>
      <c r="T17" s="44"/>
      <c r="U17" s="46"/>
      <c r="V17" s="100"/>
      <c r="W17" s="101"/>
    </row>
    <row r="18" spans="1:23" ht="13" customHeight="1" x14ac:dyDescent="0.3">
      <c r="A18" s="47" t="s">
        <v>45</v>
      </c>
      <c r="B18" s="93"/>
      <c r="C18" s="93"/>
      <c r="D18" s="93"/>
      <c r="E18" s="93">
        <f t="shared" ref="E18:E25" si="8">$B18      +$C18      +$D18</f>
        <v>0</v>
      </c>
      <c r="F18" s="94">
        <v>0</v>
      </c>
      <c r="G18" s="95">
        <v>0</v>
      </c>
      <c r="H18" s="94"/>
      <c r="I18" s="95"/>
      <c r="J18" s="94"/>
      <c r="K18" s="95"/>
      <c r="L18" s="94"/>
      <c r="M18" s="95"/>
      <c r="N18" s="94"/>
      <c r="O18" s="95"/>
      <c r="P18" s="94">
        <f t="shared" ref="P18:P25" si="9">$H18      +$J18      +$L18      +$N18</f>
        <v>0</v>
      </c>
      <c r="Q18" s="95">
        <f t="shared" ref="Q18:Q25" si="10">$I18      +$K18      +$M18      +$O18</f>
        <v>0</v>
      </c>
      <c r="R18" s="48">
        <f t="shared" ref="R18:R25" si="11">IF(($H18      =0),0,((($J18      -$H18      )/$H18      )*100))</f>
        <v>0</v>
      </c>
      <c r="S18" s="49">
        <f t="shared" ref="S18:S25" si="12">IF(($I18      =0),0,((($K18      -$I18      )/$I18      )*100))</f>
        <v>0</v>
      </c>
      <c r="T18" s="48">
        <f t="shared" ref="T18:T24" si="13">IF(($E18      =0),0,(($P18      /$E18      )*100))</f>
        <v>0</v>
      </c>
      <c r="U18" s="50">
        <f t="shared" ref="U18:U24" si="14">IF(($E18      =0),0,(($Q18      /$E18      )*100))</f>
        <v>0</v>
      </c>
      <c r="V18" s="94" t="s">
        <v>36</v>
      </c>
      <c r="W18" s="95" t="s">
        <v>36</v>
      </c>
    </row>
    <row r="19" spans="1:23" ht="13" customHeight="1" x14ac:dyDescent="0.3">
      <c r="A19" s="47" t="s">
        <v>46</v>
      </c>
      <c r="B19" s="93"/>
      <c r="C19" s="93"/>
      <c r="D19" s="93"/>
      <c r="E19" s="93">
        <f t="shared" si="8"/>
        <v>0</v>
      </c>
      <c r="F19" s="94" t="s">
        <v>36</v>
      </c>
      <c r="G19" s="95" t="s">
        <v>36</v>
      </c>
      <c r="H19" s="94"/>
      <c r="I19" s="95"/>
      <c r="J19" s="94"/>
      <c r="K19" s="95"/>
      <c r="L19" s="94"/>
      <c r="M19" s="95"/>
      <c r="N19" s="94"/>
      <c r="O19" s="95"/>
      <c r="P19" s="94">
        <f t="shared" si="9"/>
        <v>0</v>
      </c>
      <c r="Q19" s="95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4" t="s">
        <v>36</v>
      </c>
      <c r="W19" s="95" t="s">
        <v>36</v>
      </c>
    </row>
    <row r="20" spans="1:23" ht="13" customHeight="1" x14ac:dyDescent="0.3">
      <c r="A20" s="47" t="s">
        <v>47</v>
      </c>
      <c r="B20" s="93"/>
      <c r="C20" s="93"/>
      <c r="D20" s="93"/>
      <c r="E20" s="93">
        <f t="shared" si="8"/>
        <v>0</v>
      </c>
      <c r="F20" s="94">
        <v>0</v>
      </c>
      <c r="G20" s="95">
        <v>0</v>
      </c>
      <c r="H20" s="94"/>
      <c r="I20" s="95"/>
      <c r="J20" s="94"/>
      <c r="K20" s="95"/>
      <c r="L20" s="94"/>
      <c r="M20" s="95"/>
      <c r="N20" s="94"/>
      <c r="O20" s="95"/>
      <c r="P20" s="94">
        <f t="shared" si="9"/>
        <v>0</v>
      </c>
      <c r="Q20" s="95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4" t="s">
        <v>36</v>
      </c>
      <c r="W20" s="95" t="s">
        <v>36</v>
      </c>
    </row>
    <row r="21" spans="1:23" ht="13" customHeight="1" x14ac:dyDescent="0.3">
      <c r="A21" s="47" t="s">
        <v>48</v>
      </c>
      <c r="B21" s="93"/>
      <c r="C21" s="93"/>
      <c r="D21" s="93"/>
      <c r="E21" s="93">
        <f t="shared" si="8"/>
        <v>0</v>
      </c>
      <c r="F21" s="94">
        <v>0</v>
      </c>
      <c r="G21" s="95">
        <v>0</v>
      </c>
      <c r="H21" s="94"/>
      <c r="I21" s="95"/>
      <c r="J21" s="94"/>
      <c r="K21" s="95"/>
      <c r="L21" s="94"/>
      <c r="M21" s="95"/>
      <c r="N21" s="94"/>
      <c r="O21" s="95"/>
      <c r="P21" s="94">
        <f t="shared" si="9"/>
        <v>0</v>
      </c>
      <c r="Q21" s="95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4" t="s">
        <v>36</v>
      </c>
      <c r="W21" s="95" t="s">
        <v>36</v>
      </c>
    </row>
    <row r="22" spans="1:23" ht="13" customHeight="1" x14ac:dyDescent="0.3">
      <c r="A22" s="47" t="s">
        <v>49</v>
      </c>
      <c r="B22" s="93">
        <v>11051000</v>
      </c>
      <c r="C22" s="93"/>
      <c r="D22" s="93"/>
      <c r="E22" s="93">
        <f t="shared" si="8"/>
        <v>11051000</v>
      </c>
      <c r="F22" s="94">
        <v>11051000</v>
      </c>
      <c r="G22" s="95">
        <v>5525000</v>
      </c>
      <c r="H22" s="94">
        <v>1868000</v>
      </c>
      <c r="I22" s="95"/>
      <c r="J22" s="94"/>
      <c r="K22" s="95"/>
      <c r="L22" s="94"/>
      <c r="M22" s="95"/>
      <c r="N22" s="94"/>
      <c r="O22" s="95"/>
      <c r="P22" s="94">
        <f t="shared" si="9"/>
        <v>1868000</v>
      </c>
      <c r="Q22" s="95">
        <f t="shared" si="10"/>
        <v>0</v>
      </c>
      <c r="R22" s="48">
        <f t="shared" si="11"/>
        <v>-100</v>
      </c>
      <c r="S22" s="49">
        <f t="shared" si="12"/>
        <v>0</v>
      </c>
      <c r="T22" s="48">
        <f t="shared" si="13"/>
        <v>16.903447651796217</v>
      </c>
      <c r="U22" s="50">
        <f t="shared" si="14"/>
        <v>0</v>
      </c>
      <c r="V22" s="94" t="s">
        <v>36</v>
      </c>
      <c r="W22" s="95" t="s">
        <v>36</v>
      </c>
    </row>
    <row r="23" spans="1:23" ht="13" customHeight="1" x14ac:dyDescent="0.3">
      <c r="A23" s="47" t="s">
        <v>50</v>
      </c>
      <c r="B23" s="93"/>
      <c r="C23" s="93"/>
      <c r="D23" s="93"/>
      <c r="E23" s="93">
        <f t="shared" si="8"/>
        <v>0</v>
      </c>
      <c r="F23" s="94" t="s">
        <v>36</v>
      </c>
      <c r="G23" s="95" t="s">
        <v>36</v>
      </c>
      <c r="H23" s="94"/>
      <c r="I23" s="95"/>
      <c r="J23" s="94"/>
      <c r="K23" s="95"/>
      <c r="L23" s="94"/>
      <c r="M23" s="95"/>
      <c r="N23" s="94"/>
      <c r="O23" s="95"/>
      <c r="P23" s="94">
        <f t="shared" si="9"/>
        <v>0</v>
      </c>
      <c r="Q23" s="95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4" t="s">
        <v>36</v>
      </c>
      <c r="W23" s="95" t="s">
        <v>36</v>
      </c>
    </row>
    <row r="24" spans="1:23" ht="13" customHeight="1" x14ac:dyDescent="0.3">
      <c r="A24" s="47" t="s">
        <v>51</v>
      </c>
      <c r="B24" s="93"/>
      <c r="C24" s="93"/>
      <c r="D24" s="93"/>
      <c r="E24" s="93">
        <f t="shared" si="8"/>
        <v>0</v>
      </c>
      <c r="F24" s="94" t="s">
        <v>36</v>
      </c>
      <c r="G24" s="95" t="s">
        <v>36</v>
      </c>
      <c r="H24" s="94"/>
      <c r="I24" s="95"/>
      <c r="J24" s="94"/>
      <c r="K24" s="95"/>
      <c r="L24" s="94"/>
      <c r="M24" s="95"/>
      <c r="N24" s="94"/>
      <c r="O24" s="95"/>
      <c r="P24" s="94">
        <f t="shared" si="9"/>
        <v>0</v>
      </c>
      <c r="Q24" s="95">
        <f t="shared" si="10"/>
        <v>0</v>
      </c>
      <c r="R24" s="48">
        <f t="shared" si="11"/>
        <v>0</v>
      </c>
      <c r="S24" s="49">
        <f t="shared" si="12"/>
        <v>0</v>
      </c>
      <c r="T24" s="48">
        <f t="shared" si="13"/>
        <v>0</v>
      </c>
      <c r="U24" s="50">
        <f t="shared" si="14"/>
        <v>0</v>
      </c>
      <c r="V24" s="94" t="s">
        <v>36</v>
      </c>
      <c r="W24" s="95" t="s">
        <v>36</v>
      </c>
    </row>
    <row r="25" spans="1:23" ht="13" customHeight="1" x14ac:dyDescent="0.3">
      <c r="A25" s="51" t="s">
        <v>43</v>
      </c>
      <c r="B25" s="96">
        <f>SUM(B18:B24)</f>
        <v>11051000</v>
      </c>
      <c r="C25" s="96">
        <f>SUM(C18:C24)</f>
        <v>0</v>
      </c>
      <c r="D25" s="96"/>
      <c r="E25" s="96">
        <f t="shared" si="8"/>
        <v>11051000</v>
      </c>
      <c r="F25" s="97">
        <f t="shared" ref="F25:O25" si="15">SUM(F18:F24)</f>
        <v>11051000</v>
      </c>
      <c r="G25" s="98">
        <f t="shared" si="15"/>
        <v>5525000</v>
      </c>
      <c r="H25" s="97">
        <f t="shared" si="15"/>
        <v>1868000</v>
      </c>
      <c r="I25" s="98">
        <f t="shared" si="15"/>
        <v>0</v>
      </c>
      <c r="J25" s="97">
        <f t="shared" si="15"/>
        <v>0</v>
      </c>
      <c r="K25" s="98">
        <f t="shared" si="15"/>
        <v>0</v>
      </c>
      <c r="L25" s="97">
        <f t="shared" si="15"/>
        <v>0</v>
      </c>
      <c r="M25" s="98">
        <f t="shared" si="15"/>
        <v>0</v>
      </c>
      <c r="N25" s="97">
        <f t="shared" si="15"/>
        <v>0</v>
      </c>
      <c r="O25" s="98">
        <f t="shared" si="15"/>
        <v>0</v>
      </c>
      <c r="P25" s="97">
        <f t="shared" si="9"/>
        <v>1868000</v>
      </c>
      <c r="Q25" s="98">
        <f t="shared" si="10"/>
        <v>0</v>
      </c>
      <c r="R25" s="52">
        <f t="shared" si="11"/>
        <v>-100</v>
      </c>
      <c r="S25" s="53">
        <f t="shared" si="12"/>
        <v>0</v>
      </c>
      <c r="T25" s="52">
        <f>IF(($E25-$E20-$E24)   =0,0,($P25   /($E25-$E20-$E24)   )*100)</f>
        <v>16.903447651796217</v>
      </c>
      <c r="U25" s="54">
        <f>IF(($E25-$E20-$E24)   =0,0,($Q25   /($E25-$E20-$E24)   )*100)</f>
        <v>0</v>
      </c>
      <c r="V25" s="97" t="s">
        <v>36</v>
      </c>
      <c r="W25" s="98" t="s">
        <v>36</v>
      </c>
    </row>
    <row r="26" spans="1:23" ht="13" customHeight="1" x14ac:dyDescent="0.3">
      <c r="A26" s="40" t="s">
        <v>52</v>
      </c>
      <c r="B26" s="99" t="s">
        <v>1</v>
      </c>
      <c r="C26" s="99"/>
      <c r="D26" s="99"/>
      <c r="E26" s="99"/>
      <c r="F26" s="100"/>
      <c r="G26" s="101"/>
      <c r="H26" s="100"/>
      <c r="I26" s="101"/>
      <c r="J26" s="100"/>
      <c r="K26" s="101"/>
      <c r="L26" s="100"/>
      <c r="M26" s="101"/>
      <c r="N26" s="100"/>
      <c r="O26" s="101"/>
      <c r="P26" s="100"/>
      <c r="Q26" s="101"/>
      <c r="R26" s="44"/>
      <c r="S26" s="45"/>
      <c r="T26" s="44"/>
      <c r="U26" s="46"/>
      <c r="V26" s="100"/>
      <c r="W26" s="101"/>
    </row>
    <row r="27" spans="1:23" ht="13" customHeight="1" x14ac:dyDescent="0.3">
      <c r="A27" s="47" t="s">
        <v>53</v>
      </c>
      <c r="B27" s="93"/>
      <c r="C27" s="93"/>
      <c r="D27" s="93"/>
      <c r="E27" s="93">
        <f>$B27      +$C27      +$D27</f>
        <v>0</v>
      </c>
      <c r="F27" s="94" t="s">
        <v>36</v>
      </c>
      <c r="G27" s="95" t="s">
        <v>36</v>
      </c>
      <c r="H27" s="94"/>
      <c r="I27" s="95"/>
      <c r="J27" s="94"/>
      <c r="K27" s="95"/>
      <c r="L27" s="94"/>
      <c r="M27" s="95"/>
      <c r="N27" s="94"/>
      <c r="O27" s="95"/>
      <c r="P27" s="94">
        <f>$H27      +$J27      +$L27      +$N27</f>
        <v>0</v>
      </c>
      <c r="Q27" s="95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4" t="s">
        <v>36</v>
      </c>
      <c r="W27" s="95" t="s">
        <v>36</v>
      </c>
    </row>
    <row r="28" spans="1:23" ht="13" customHeight="1" x14ac:dyDescent="0.3">
      <c r="A28" s="47" t="s">
        <v>54</v>
      </c>
      <c r="B28" s="93"/>
      <c r="C28" s="93"/>
      <c r="D28" s="93"/>
      <c r="E28" s="93">
        <f>$B28      +$C28      +$D28</f>
        <v>0</v>
      </c>
      <c r="F28" s="94" t="s">
        <v>36</v>
      </c>
      <c r="G28" s="95" t="s">
        <v>36</v>
      </c>
      <c r="H28" s="94"/>
      <c r="I28" s="95"/>
      <c r="J28" s="94"/>
      <c r="K28" s="95"/>
      <c r="L28" s="94"/>
      <c r="M28" s="95"/>
      <c r="N28" s="94"/>
      <c r="O28" s="95"/>
      <c r="P28" s="94">
        <f>$H28      +$J28      +$L28      +$N28</f>
        <v>0</v>
      </c>
      <c r="Q28" s="95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4" t="s">
        <v>36</v>
      </c>
      <c r="W28" s="95" t="s">
        <v>36</v>
      </c>
    </row>
    <row r="29" spans="1:23" ht="13" customHeight="1" x14ac:dyDescent="0.3">
      <c r="A29" s="47" t="s">
        <v>55</v>
      </c>
      <c r="B29" s="93"/>
      <c r="C29" s="93"/>
      <c r="D29" s="93"/>
      <c r="E29" s="93">
        <f>$B29      +$C29      +$D29</f>
        <v>0</v>
      </c>
      <c r="F29" s="94">
        <v>0</v>
      </c>
      <c r="G29" s="95">
        <v>0</v>
      </c>
      <c r="H29" s="94"/>
      <c r="I29" s="95"/>
      <c r="J29" s="94"/>
      <c r="K29" s="95"/>
      <c r="L29" s="94"/>
      <c r="M29" s="95"/>
      <c r="N29" s="94"/>
      <c r="O29" s="95"/>
      <c r="P29" s="94">
        <f>$H29      +$J29      +$L29      +$N29</f>
        <v>0</v>
      </c>
      <c r="Q29" s="95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4" t="s">
        <v>36</v>
      </c>
      <c r="W29" s="95" t="s">
        <v>36</v>
      </c>
    </row>
    <row r="30" spans="1:23" ht="13" customHeight="1" x14ac:dyDescent="0.3">
      <c r="A30" s="47" t="s">
        <v>56</v>
      </c>
      <c r="B30" s="93"/>
      <c r="C30" s="93"/>
      <c r="D30" s="93"/>
      <c r="E30" s="93">
        <f>$B30      +$C30      +$D30</f>
        <v>0</v>
      </c>
      <c r="F30" s="94">
        <v>0</v>
      </c>
      <c r="G30" s="95">
        <v>0</v>
      </c>
      <c r="H30" s="94"/>
      <c r="I30" s="95"/>
      <c r="J30" s="94"/>
      <c r="K30" s="95"/>
      <c r="L30" s="94"/>
      <c r="M30" s="95"/>
      <c r="N30" s="94"/>
      <c r="O30" s="95"/>
      <c r="P30" s="94">
        <f>$H30      +$J30      +$L30      +$N30</f>
        <v>0</v>
      </c>
      <c r="Q30" s="95">
        <f>$I30      +$K30      +$M30      +$O30</f>
        <v>0</v>
      </c>
      <c r="R30" s="48">
        <f>IF(($H30      =0),0,((($J30      -$H30      )/$H30      )*100))</f>
        <v>0</v>
      </c>
      <c r="S30" s="49">
        <f>IF(($I30      =0),0,((($K30      -$I30      )/$I30      )*100))</f>
        <v>0</v>
      </c>
      <c r="T30" s="48">
        <f>IF(($E30      =0),0,(($P30      /$E30      )*100))</f>
        <v>0</v>
      </c>
      <c r="U30" s="50">
        <f>IF(($E30      =0),0,(($Q30      /$E30      )*100))</f>
        <v>0</v>
      </c>
      <c r="V30" s="94" t="s">
        <v>36</v>
      </c>
      <c r="W30" s="95" t="s">
        <v>36</v>
      </c>
    </row>
    <row r="31" spans="1:23" ht="13" customHeight="1" x14ac:dyDescent="0.3">
      <c r="A31" s="51" t="s">
        <v>43</v>
      </c>
      <c r="B31" s="96">
        <f>SUM(B27:B30)</f>
        <v>0</v>
      </c>
      <c r="C31" s="96">
        <f>SUM(C27:C30)</f>
        <v>0</v>
      </c>
      <c r="D31" s="96"/>
      <c r="E31" s="96">
        <f>$B31      +$C31      +$D31</f>
        <v>0</v>
      </c>
      <c r="F31" s="97">
        <f t="shared" ref="F31:O31" si="16">SUM(F27:F30)</f>
        <v>0</v>
      </c>
      <c r="G31" s="98">
        <f t="shared" si="16"/>
        <v>0</v>
      </c>
      <c r="H31" s="97">
        <f t="shared" si="16"/>
        <v>0</v>
      </c>
      <c r="I31" s="98">
        <f t="shared" si="16"/>
        <v>0</v>
      </c>
      <c r="J31" s="97">
        <f t="shared" si="16"/>
        <v>0</v>
      </c>
      <c r="K31" s="98">
        <f t="shared" si="16"/>
        <v>0</v>
      </c>
      <c r="L31" s="97">
        <f t="shared" si="16"/>
        <v>0</v>
      </c>
      <c r="M31" s="98">
        <f t="shared" si="16"/>
        <v>0</v>
      </c>
      <c r="N31" s="97">
        <f t="shared" si="16"/>
        <v>0</v>
      </c>
      <c r="O31" s="98">
        <f t="shared" si="16"/>
        <v>0</v>
      </c>
      <c r="P31" s="97">
        <f>$H31      +$J31      +$L31      +$N31</f>
        <v>0</v>
      </c>
      <c r="Q31" s="98">
        <f>$I31      +$K31      +$M31      +$O31</f>
        <v>0</v>
      </c>
      <c r="R31" s="52">
        <f>IF(($H31      =0),0,((($J31      -$H31      )/$H31      )*100))</f>
        <v>0</v>
      </c>
      <c r="S31" s="53">
        <f>IF(($I31      =0),0,((($K31      -$I31      )/$I31      )*100))</f>
        <v>0</v>
      </c>
      <c r="T31" s="52">
        <f>IF($E31   =0,0,($P31   /$E31   )*100)</f>
        <v>0</v>
      </c>
      <c r="U31" s="54">
        <f>IF($E31   =0,0,($Q31   /$E31   )*100)</f>
        <v>0</v>
      </c>
      <c r="V31" s="97" t="s">
        <v>36</v>
      </c>
      <c r="W31" s="98" t="s">
        <v>36</v>
      </c>
    </row>
    <row r="32" spans="1:23" ht="13" customHeight="1" x14ac:dyDescent="0.3">
      <c r="A32" s="40" t="s">
        <v>57</v>
      </c>
      <c r="B32" s="99" t="s">
        <v>1</v>
      </c>
      <c r="C32" s="99"/>
      <c r="D32" s="99"/>
      <c r="E32" s="99"/>
      <c r="F32" s="100"/>
      <c r="G32" s="101"/>
      <c r="H32" s="100"/>
      <c r="I32" s="101"/>
      <c r="J32" s="100"/>
      <c r="K32" s="101"/>
      <c r="L32" s="100"/>
      <c r="M32" s="101"/>
      <c r="N32" s="100"/>
      <c r="O32" s="101"/>
      <c r="P32" s="100"/>
      <c r="Q32" s="101"/>
      <c r="R32" s="44"/>
      <c r="S32" s="45"/>
      <c r="T32" s="44"/>
      <c r="U32" s="46"/>
      <c r="V32" s="100"/>
      <c r="W32" s="101"/>
    </row>
    <row r="33" spans="1:23" ht="13" customHeight="1" x14ac:dyDescent="0.3">
      <c r="A33" s="47" t="s">
        <v>58</v>
      </c>
      <c r="B33" s="93">
        <v>3149000</v>
      </c>
      <c r="C33" s="93"/>
      <c r="D33" s="93"/>
      <c r="E33" s="93">
        <f>$B33      +$C33      +$D33</f>
        <v>3149000</v>
      </c>
      <c r="F33" s="94">
        <v>3149000</v>
      </c>
      <c r="G33" s="95">
        <v>2204000</v>
      </c>
      <c r="H33" s="94">
        <v>787000</v>
      </c>
      <c r="I33" s="95">
        <v>2448600</v>
      </c>
      <c r="J33" s="94"/>
      <c r="K33" s="95"/>
      <c r="L33" s="94"/>
      <c r="M33" s="95"/>
      <c r="N33" s="94"/>
      <c r="O33" s="95"/>
      <c r="P33" s="94">
        <f>$H33      +$J33      +$L33      +$N33</f>
        <v>787000</v>
      </c>
      <c r="Q33" s="95">
        <f>$I33      +$K33      +$M33      +$O33</f>
        <v>2448600</v>
      </c>
      <c r="R33" s="48">
        <f>IF(($H33      =0),0,((($J33      -$H33      )/$H33      )*100))</f>
        <v>-100</v>
      </c>
      <c r="S33" s="49">
        <f>IF(($I33      =0),0,((($K33      -$I33      )/$I33      )*100))</f>
        <v>-100</v>
      </c>
      <c r="T33" s="48">
        <f>IF(($E33      =0),0,(($P33      /$E33      )*100))</f>
        <v>24.992060971737061</v>
      </c>
      <c r="U33" s="50">
        <f>IF(($E33      =0),0,(($Q33      /$E33      )*100))</f>
        <v>77.758018418545575</v>
      </c>
      <c r="V33" s="94" t="s">
        <v>36</v>
      </c>
      <c r="W33" s="95" t="s">
        <v>36</v>
      </c>
    </row>
    <row r="34" spans="1:23" ht="13" customHeight="1" x14ac:dyDescent="0.3">
      <c r="A34" s="51" t="s">
        <v>43</v>
      </c>
      <c r="B34" s="96">
        <f>B33</f>
        <v>3149000</v>
      </c>
      <c r="C34" s="96">
        <f>C33</f>
        <v>0</v>
      </c>
      <c r="D34" s="96"/>
      <c r="E34" s="96">
        <f>$B34      +$C34      +$D34</f>
        <v>3149000</v>
      </c>
      <c r="F34" s="97">
        <f t="shared" ref="F34:O34" si="17">F33</f>
        <v>3149000</v>
      </c>
      <c r="G34" s="98">
        <f t="shared" si="17"/>
        <v>2204000</v>
      </c>
      <c r="H34" s="97">
        <f t="shared" si="17"/>
        <v>787000</v>
      </c>
      <c r="I34" s="98">
        <f t="shared" si="17"/>
        <v>2448600</v>
      </c>
      <c r="J34" s="97">
        <f t="shared" si="17"/>
        <v>0</v>
      </c>
      <c r="K34" s="98">
        <f t="shared" si="17"/>
        <v>0</v>
      </c>
      <c r="L34" s="97">
        <f t="shared" si="17"/>
        <v>0</v>
      </c>
      <c r="M34" s="98">
        <f t="shared" si="17"/>
        <v>0</v>
      </c>
      <c r="N34" s="97">
        <f t="shared" si="17"/>
        <v>0</v>
      </c>
      <c r="O34" s="98">
        <f t="shared" si="17"/>
        <v>0</v>
      </c>
      <c r="P34" s="97">
        <f>$H34      +$J34      +$L34      +$N34</f>
        <v>787000</v>
      </c>
      <c r="Q34" s="98">
        <f>$I34      +$K34      +$M34      +$O34</f>
        <v>2448600</v>
      </c>
      <c r="R34" s="52">
        <f>IF(($H34      =0),0,((($J34      -$H34      )/$H34      )*100))</f>
        <v>-100</v>
      </c>
      <c r="S34" s="53">
        <f>IF(($I34      =0),0,((($K34      -$I34      )/$I34      )*100))</f>
        <v>-100</v>
      </c>
      <c r="T34" s="52">
        <f>IF($E34   =0,0,($P34   /$E34   )*100)</f>
        <v>24.992060971737061</v>
      </c>
      <c r="U34" s="54">
        <f>IF($E34   =0,0,($Q34   /$E34   )*100)</f>
        <v>77.758018418545575</v>
      </c>
      <c r="V34" s="97" t="s">
        <v>36</v>
      </c>
      <c r="W34" s="98" t="s">
        <v>36</v>
      </c>
    </row>
    <row r="35" spans="1:23" ht="13" customHeight="1" x14ac:dyDescent="0.3">
      <c r="A35" s="40" t="s">
        <v>59</v>
      </c>
      <c r="B35" s="99" t="s">
        <v>1</v>
      </c>
      <c r="C35" s="99"/>
      <c r="D35" s="99"/>
      <c r="E35" s="99"/>
      <c r="F35" s="100"/>
      <c r="G35" s="101"/>
      <c r="H35" s="100"/>
      <c r="I35" s="101"/>
      <c r="J35" s="100"/>
      <c r="K35" s="101"/>
      <c r="L35" s="100"/>
      <c r="M35" s="101"/>
      <c r="N35" s="100"/>
      <c r="O35" s="101"/>
      <c r="P35" s="100"/>
      <c r="Q35" s="101"/>
      <c r="R35" s="44"/>
      <c r="S35" s="45"/>
      <c r="T35" s="44"/>
      <c r="U35" s="46"/>
      <c r="V35" s="100"/>
      <c r="W35" s="101"/>
    </row>
    <row r="36" spans="1:23" ht="13" customHeight="1" x14ac:dyDescent="0.3">
      <c r="A36" s="47" t="s">
        <v>60</v>
      </c>
      <c r="B36" s="93">
        <v>4093000</v>
      </c>
      <c r="C36" s="93"/>
      <c r="D36" s="93"/>
      <c r="E36" s="93">
        <f t="shared" ref="E36:E41" si="18">$B36      +$C36      +$D36</f>
        <v>4093000</v>
      </c>
      <c r="F36" s="94">
        <v>4093000</v>
      </c>
      <c r="G36" s="95">
        <v>2000000</v>
      </c>
      <c r="H36" s="94"/>
      <c r="I36" s="95"/>
      <c r="J36" s="94"/>
      <c r="K36" s="95">
        <v>222241</v>
      </c>
      <c r="L36" s="94"/>
      <c r="M36" s="95"/>
      <c r="N36" s="94"/>
      <c r="O36" s="95"/>
      <c r="P36" s="94">
        <f t="shared" ref="P36:P41" si="19">$H36      +$J36      +$L36      +$N36</f>
        <v>0</v>
      </c>
      <c r="Q36" s="95">
        <f t="shared" ref="Q36:Q41" si="20">$I36      +$K36      +$M36      +$O36</f>
        <v>222241</v>
      </c>
      <c r="R36" s="48">
        <f t="shared" ref="R36:R41" si="21">IF(($H36      =0),0,((($J36      -$H36      )/$H36      )*100))</f>
        <v>0</v>
      </c>
      <c r="S36" s="49">
        <f t="shared" ref="S36:S41" si="22">IF(($I36      =0),0,((($K36      -$I36      )/$I36      )*100))</f>
        <v>0</v>
      </c>
      <c r="T36" s="48">
        <f t="shared" ref="T36:T40" si="23">IF(($E36      =0),0,(($P36      /$E36      )*100))</f>
        <v>0</v>
      </c>
      <c r="U36" s="50">
        <f t="shared" ref="U36:U40" si="24">IF(($E36      =0),0,(($Q36      /$E36      )*100))</f>
        <v>5.4297825555827028</v>
      </c>
      <c r="V36" s="94" t="s">
        <v>36</v>
      </c>
      <c r="W36" s="95" t="s">
        <v>36</v>
      </c>
    </row>
    <row r="37" spans="1:23" ht="13" customHeight="1" x14ac:dyDescent="0.3">
      <c r="A37" s="47" t="s">
        <v>61</v>
      </c>
      <c r="B37" s="93">
        <v>51824000</v>
      </c>
      <c r="C37" s="93"/>
      <c r="D37" s="93"/>
      <c r="E37" s="93">
        <f t="shared" si="18"/>
        <v>51824000</v>
      </c>
      <c r="F37" s="94">
        <v>51824000</v>
      </c>
      <c r="G37" s="95">
        <v>0</v>
      </c>
      <c r="H37" s="94"/>
      <c r="I37" s="95"/>
      <c r="J37" s="94"/>
      <c r="K37" s="95"/>
      <c r="L37" s="94"/>
      <c r="M37" s="95"/>
      <c r="N37" s="94"/>
      <c r="O37" s="95"/>
      <c r="P37" s="94">
        <f t="shared" si="19"/>
        <v>0</v>
      </c>
      <c r="Q37" s="95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4" t="s">
        <v>36</v>
      </c>
      <c r="W37" s="95" t="s">
        <v>36</v>
      </c>
    </row>
    <row r="38" spans="1:23" ht="13" customHeight="1" x14ac:dyDescent="0.3">
      <c r="A38" s="47" t="s">
        <v>62</v>
      </c>
      <c r="B38" s="93"/>
      <c r="C38" s="93"/>
      <c r="D38" s="93"/>
      <c r="E38" s="93">
        <f t="shared" si="18"/>
        <v>0</v>
      </c>
      <c r="F38" s="94" t="s">
        <v>36</v>
      </c>
      <c r="G38" s="95" t="s">
        <v>36</v>
      </c>
      <c r="H38" s="94"/>
      <c r="I38" s="95"/>
      <c r="J38" s="94"/>
      <c r="K38" s="95"/>
      <c r="L38" s="94"/>
      <c r="M38" s="95"/>
      <c r="N38" s="94"/>
      <c r="O38" s="95"/>
      <c r="P38" s="94">
        <f t="shared" si="19"/>
        <v>0</v>
      </c>
      <c r="Q38" s="95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4" t="s">
        <v>36</v>
      </c>
      <c r="W38" s="95" t="s">
        <v>36</v>
      </c>
    </row>
    <row r="39" spans="1:23" ht="13" customHeight="1" x14ac:dyDescent="0.3">
      <c r="A39" s="47" t="s">
        <v>63</v>
      </c>
      <c r="B39" s="93">
        <v>5000000</v>
      </c>
      <c r="C39" s="93"/>
      <c r="D39" s="93"/>
      <c r="E39" s="93">
        <f t="shared" si="18"/>
        <v>5000000</v>
      </c>
      <c r="F39" s="94">
        <v>5000000</v>
      </c>
      <c r="G39" s="95">
        <v>3200000</v>
      </c>
      <c r="H39" s="94"/>
      <c r="I39" s="95"/>
      <c r="J39" s="94">
        <v>1334000</v>
      </c>
      <c r="K39" s="95"/>
      <c r="L39" s="94"/>
      <c r="M39" s="95"/>
      <c r="N39" s="94"/>
      <c r="O39" s="95"/>
      <c r="P39" s="94">
        <f t="shared" si="19"/>
        <v>1334000</v>
      </c>
      <c r="Q39" s="95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26.68</v>
      </c>
      <c r="U39" s="50">
        <f t="shared" si="24"/>
        <v>0</v>
      </c>
      <c r="V39" s="94" t="s">
        <v>36</v>
      </c>
      <c r="W39" s="95" t="s">
        <v>36</v>
      </c>
    </row>
    <row r="40" spans="1:23" ht="13" customHeight="1" x14ac:dyDescent="0.3">
      <c r="A40" s="47" t="s">
        <v>64</v>
      </c>
      <c r="B40" s="93"/>
      <c r="C40" s="93"/>
      <c r="D40" s="93"/>
      <c r="E40" s="93">
        <f t="shared" si="18"/>
        <v>0</v>
      </c>
      <c r="F40" s="94" t="s">
        <v>36</v>
      </c>
      <c r="G40" s="95" t="s">
        <v>36</v>
      </c>
      <c r="H40" s="94"/>
      <c r="I40" s="95"/>
      <c r="J40" s="94"/>
      <c r="K40" s="95"/>
      <c r="L40" s="94"/>
      <c r="M40" s="95"/>
      <c r="N40" s="94"/>
      <c r="O40" s="95"/>
      <c r="P40" s="94">
        <f t="shared" si="19"/>
        <v>0</v>
      </c>
      <c r="Q40" s="95">
        <f t="shared" si="20"/>
        <v>0</v>
      </c>
      <c r="R40" s="48">
        <f t="shared" si="21"/>
        <v>0</v>
      </c>
      <c r="S40" s="49">
        <f t="shared" si="22"/>
        <v>0</v>
      </c>
      <c r="T40" s="48">
        <f t="shared" si="23"/>
        <v>0</v>
      </c>
      <c r="U40" s="50">
        <f t="shared" si="24"/>
        <v>0</v>
      </c>
      <c r="V40" s="94" t="s">
        <v>36</v>
      </c>
      <c r="W40" s="95" t="s">
        <v>36</v>
      </c>
    </row>
    <row r="41" spans="1:23" ht="13" customHeight="1" x14ac:dyDescent="0.3">
      <c r="A41" s="51" t="s">
        <v>43</v>
      </c>
      <c r="B41" s="96">
        <f>SUM(B36:B40)</f>
        <v>60917000</v>
      </c>
      <c r="C41" s="96">
        <f>SUM(C36:C40)</f>
        <v>0</v>
      </c>
      <c r="D41" s="96"/>
      <c r="E41" s="96">
        <f t="shared" si="18"/>
        <v>60917000</v>
      </c>
      <c r="F41" s="97">
        <f t="shared" ref="F41:O41" si="25">SUM(F36:F40)</f>
        <v>60917000</v>
      </c>
      <c r="G41" s="98">
        <f t="shared" si="25"/>
        <v>5200000</v>
      </c>
      <c r="H41" s="97">
        <f t="shared" si="25"/>
        <v>0</v>
      </c>
      <c r="I41" s="98">
        <f t="shared" si="25"/>
        <v>0</v>
      </c>
      <c r="J41" s="97">
        <f t="shared" si="25"/>
        <v>1334000</v>
      </c>
      <c r="K41" s="98">
        <f t="shared" si="25"/>
        <v>222241</v>
      </c>
      <c r="L41" s="97">
        <f t="shared" si="25"/>
        <v>0</v>
      </c>
      <c r="M41" s="98">
        <f t="shared" si="25"/>
        <v>0</v>
      </c>
      <c r="N41" s="97">
        <f t="shared" si="25"/>
        <v>0</v>
      </c>
      <c r="O41" s="98">
        <f t="shared" si="25"/>
        <v>0</v>
      </c>
      <c r="P41" s="97">
        <f t="shared" si="19"/>
        <v>1334000</v>
      </c>
      <c r="Q41" s="98">
        <f t="shared" si="20"/>
        <v>222241</v>
      </c>
      <c r="R41" s="52">
        <f t="shared" si="21"/>
        <v>0</v>
      </c>
      <c r="S41" s="53">
        <f t="shared" si="22"/>
        <v>0</v>
      </c>
      <c r="T41" s="52">
        <f>IF((+$E36+$E39) =0,0,(P41   /(+$E36+$E39) )*100)</f>
        <v>14.670625756076102</v>
      </c>
      <c r="U41" s="54">
        <f>IF((+$E36+$E39) =0,0,(Q41   /(+$E36+$E39) )*100)</f>
        <v>2.4440888595623007</v>
      </c>
      <c r="V41" s="97" t="s">
        <v>36</v>
      </c>
      <c r="W41" s="98" t="s">
        <v>36</v>
      </c>
    </row>
    <row r="42" spans="1:23" ht="13" customHeight="1" x14ac:dyDescent="0.3">
      <c r="A42" s="40" t="s">
        <v>65</v>
      </c>
      <c r="B42" s="99" t="s">
        <v>1</v>
      </c>
      <c r="C42" s="99"/>
      <c r="D42" s="99"/>
      <c r="E42" s="99"/>
      <c r="F42" s="100"/>
      <c r="G42" s="101"/>
      <c r="H42" s="100"/>
      <c r="I42" s="101"/>
      <c r="J42" s="100"/>
      <c r="K42" s="101"/>
      <c r="L42" s="100"/>
      <c r="M42" s="101"/>
      <c r="N42" s="100"/>
      <c r="O42" s="101"/>
      <c r="P42" s="100"/>
      <c r="Q42" s="101"/>
      <c r="R42" s="44"/>
      <c r="S42" s="45"/>
      <c r="T42" s="44"/>
      <c r="U42" s="46"/>
      <c r="V42" s="100"/>
      <c r="W42" s="101"/>
    </row>
    <row r="43" spans="1:23" ht="13" customHeight="1" x14ac:dyDescent="0.3">
      <c r="A43" s="47" t="s">
        <v>66</v>
      </c>
      <c r="B43" s="93"/>
      <c r="C43" s="93"/>
      <c r="D43" s="93"/>
      <c r="E43" s="93">
        <f t="shared" ref="E43:E54" si="26">$B43      +$C43      +$D43</f>
        <v>0</v>
      </c>
      <c r="F43" s="94" t="s">
        <v>36</v>
      </c>
      <c r="G43" s="95" t="s">
        <v>36</v>
      </c>
      <c r="H43" s="94"/>
      <c r="I43" s="95"/>
      <c r="J43" s="94"/>
      <c r="K43" s="95"/>
      <c r="L43" s="94"/>
      <c r="M43" s="95"/>
      <c r="N43" s="94"/>
      <c r="O43" s="95"/>
      <c r="P43" s="94">
        <f t="shared" ref="P43:P54" si="27">$H43      +$J43      +$L43      +$N43</f>
        <v>0</v>
      </c>
      <c r="Q43" s="95">
        <f t="shared" ref="Q43:Q54" si="28">$I43      +$K43      +$M43      +$O43</f>
        <v>0</v>
      </c>
      <c r="R43" s="48">
        <f t="shared" ref="R43:R54" si="29">IF(($H43      =0),0,((($J43      -$H43      )/$H43      )*100))</f>
        <v>0</v>
      </c>
      <c r="S43" s="49">
        <f t="shared" ref="S43:S54" si="30">IF(($I43      =0),0,((($K43      -$I43      )/$I43      )*100))</f>
        <v>0</v>
      </c>
      <c r="T43" s="48">
        <f t="shared" ref="T43:T53" si="31">IF(($E43      =0),0,(($P43      /$E43      )*100))</f>
        <v>0</v>
      </c>
      <c r="U43" s="50">
        <f t="shared" ref="U43:U53" si="32">IF(($E43      =0),0,(($Q43      /$E43      )*100))</f>
        <v>0</v>
      </c>
      <c r="V43" s="94" t="s">
        <v>36</v>
      </c>
      <c r="W43" s="95" t="s">
        <v>36</v>
      </c>
    </row>
    <row r="44" spans="1:23" ht="13" customHeight="1" x14ac:dyDescent="0.3">
      <c r="A44" s="47" t="s">
        <v>67</v>
      </c>
      <c r="B44" s="93">
        <v>30000000</v>
      </c>
      <c r="C44" s="93"/>
      <c r="D44" s="93"/>
      <c r="E44" s="93">
        <f t="shared" si="26"/>
        <v>30000000</v>
      </c>
      <c r="F44" s="94">
        <v>30000000</v>
      </c>
      <c r="G44" s="95">
        <v>19500000</v>
      </c>
      <c r="H44" s="94"/>
      <c r="I44" s="95"/>
      <c r="J44" s="94">
        <v>2734000</v>
      </c>
      <c r="K44" s="95"/>
      <c r="L44" s="94"/>
      <c r="M44" s="95"/>
      <c r="N44" s="94"/>
      <c r="O44" s="95"/>
      <c r="P44" s="94">
        <f t="shared" si="27"/>
        <v>2734000</v>
      </c>
      <c r="Q44" s="95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9.1133333333333333</v>
      </c>
      <c r="U44" s="50">
        <f t="shared" si="32"/>
        <v>0</v>
      </c>
      <c r="V44" s="94" t="s">
        <v>36</v>
      </c>
      <c r="W44" s="95" t="s">
        <v>36</v>
      </c>
    </row>
    <row r="45" spans="1:23" ht="13" customHeight="1" x14ac:dyDescent="0.3">
      <c r="A45" s="47" t="s">
        <v>68</v>
      </c>
      <c r="B45" s="93"/>
      <c r="C45" s="93"/>
      <c r="D45" s="93"/>
      <c r="E45" s="93">
        <f t="shared" si="26"/>
        <v>0</v>
      </c>
      <c r="F45" s="94">
        <v>0</v>
      </c>
      <c r="G45" s="95">
        <v>0</v>
      </c>
      <c r="H45" s="94"/>
      <c r="I45" s="95"/>
      <c r="J45" s="94"/>
      <c r="K45" s="95"/>
      <c r="L45" s="94"/>
      <c r="M45" s="95"/>
      <c r="N45" s="94"/>
      <c r="O45" s="95"/>
      <c r="P45" s="94">
        <f t="shared" si="27"/>
        <v>0</v>
      </c>
      <c r="Q45" s="95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4" t="s">
        <v>36</v>
      </c>
      <c r="W45" s="95" t="s">
        <v>36</v>
      </c>
    </row>
    <row r="46" spans="1:23" ht="13" customHeight="1" x14ac:dyDescent="0.3">
      <c r="A46" s="47" t="s">
        <v>69</v>
      </c>
      <c r="B46" s="93"/>
      <c r="C46" s="93"/>
      <c r="D46" s="93"/>
      <c r="E46" s="93">
        <f t="shared" si="26"/>
        <v>0</v>
      </c>
      <c r="F46" s="94" t="s">
        <v>36</v>
      </c>
      <c r="G46" s="95" t="s">
        <v>36</v>
      </c>
      <c r="H46" s="94"/>
      <c r="I46" s="95"/>
      <c r="J46" s="94"/>
      <c r="K46" s="95"/>
      <c r="L46" s="94"/>
      <c r="M46" s="95"/>
      <c r="N46" s="94"/>
      <c r="O46" s="95"/>
      <c r="P46" s="94">
        <f t="shared" si="27"/>
        <v>0</v>
      </c>
      <c r="Q46" s="95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4" t="s">
        <v>36</v>
      </c>
      <c r="W46" s="95" t="s">
        <v>36</v>
      </c>
    </row>
    <row r="47" spans="1:23" ht="13" customHeight="1" x14ac:dyDescent="0.3">
      <c r="A47" s="47" t="s">
        <v>70</v>
      </c>
      <c r="B47" s="93"/>
      <c r="C47" s="93"/>
      <c r="D47" s="93"/>
      <c r="E47" s="93">
        <f t="shared" si="26"/>
        <v>0</v>
      </c>
      <c r="F47" s="94" t="s">
        <v>36</v>
      </c>
      <c r="G47" s="95" t="s">
        <v>36</v>
      </c>
      <c r="H47" s="94"/>
      <c r="I47" s="95"/>
      <c r="J47" s="94"/>
      <c r="K47" s="95"/>
      <c r="L47" s="94"/>
      <c r="M47" s="95"/>
      <c r="N47" s="94"/>
      <c r="O47" s="95"/>
      <c r="P47" s="94">
        <f t="shared" si="27"/>
        <v>0</v>
      </c>
      <c r="Q47" s="95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4" t="s">
        <v>36</v>
      </c>
      <c r="W47" s="95" t="s">
        <v>36</v>
      </c>
    </row>
    <row r="48" spans="1:23" ht="13" hidden="1" customHeight="1" x14ac:dyDescent="0.3">
      <c r="A48" s="47" t="s">
        <v>71</v>
      </c>
      <c r="B48" s="93"/>
      <c r="C48" s="93"/>
      <c r="D48" s="93"/>
      <c r="E48" s="93">
        <f t="shared" si="26"/>
        <v>0</v>
      </c>
      <c r="F48" s="94" t="s">
        <v>36</v>
      </c>
      <c r="G48" s="95" t="s">
        <v>36</v>
      </c>
      <c r="H48" s="94"/>
      <c r="I48" s="95"/>
      <c r="J48" s="94"/>
      <c r="K48" s="95"/>
      <c r="L48" s="94"/>
      <c r="M48" s="95"/>
      <c r="N48" s="94"/>
      <c r="O48" s="95"/>
      <c r="P48" s="94">
        <f t="shared" si="27"/>
        <v>0</v>
      </c>
      <c r="Q48" s="95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4" t="s">
        <v>36</v>
      </c>
      <c r="W48" s="95" t="s">
        <v>36</v>
      </c>
    </row>
    <row r="49" spans="1:23" ht="13" customHeight="1" x14ac:dyDescent="0.3">
      <c r="A49" s="47" t="s">
        <v>72</v>
      </c>
      <c r="B49" s="93"/>
      <c r="C49" s="93"/>
      <c r="D49" s="93"/>
      <c r="E49" s="93">
        <f t="shared" si="26"/>
        <v>0</v>
      </c>
      <c r="F49" s="94" t="s">
        <v>36</v>
      </c>
      <c r="G49" s="95" t="s">
        <v>36</v>
      </c>
      <c r="H49" s="94"/>
      <c r="I49" s="95"/>
      <c r="J49" s="94"/>
      <c r="K49" s="95"/>
      <c r="L49" s="94"/>
      <c r="M49" s="95"/>
      <c r="N49" s="94"/>
      <c r="O49" s="95"/>
      <c r="P49" s="94">
        <f t="shared" si="27"/>
        <v>0</v>
      </c>
      <c r="Q49" s="95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4" t="s">
        <v>36</v>
      </c>
      <c r="W49" s="95" t="s">
        <v>36</v>
      </c>
    </row>
    <row r="50" spans="1:23" ht="13" customHeight="1" x14ac:dyDescent="0.3">
      <c r="A50" s="47" t="s">
        <v>73</v>
      </c>
      <c r="B50" s="93"/>
      <c r="C50" s="93"/>
      <c r="D50" s="93"/>
      <c r="E50" s="93">
        <f t="shared" si="26"/>
        <v>0</v>
      </c>
      <c r="F50" s="94" t="s">
        <v>36</v>
      </c>
      <c r="G50" s="95" t="s">
        <v>36</v>
      </c>
      <c r="H50" s="94"/>
      <c r="I50" s="95"/>
      <c r="J50" s="94"/>
      <c r="K50" s="95"/>
      <c r="L50" s="94"/>
      <c r="M50" s="95"/>
      <c r="N50" s="94"/>
      <c r="O50" s="95"/>
      <c r="P50" s="94">
        <f t="shared" si="27"/>
        <v>0</v>
      </c>
      <c r="Q50" s="95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4" t="s">
        <v>36</v>
      </c>
      <c r="W50" s="95" t="s">
        <v>36</v>
      </c>
    </row>
    <row r="51" spans="1:23" ht="13" customHeight="1" x14ac:dyDescent="0.3">
      <c r="A51" s="47" t="s">
        <v>74</v>
      </c>
      <c r="B51" s="93"/>
      <c r="C51" s="93"/>
      <c r="D51" s="93"/>
      <c r="E51" s="93">
        <f t="shared" si="26"/>
        <v>0</v>
      </c>
      <c r="F51" s="94" t="s">
        <v>36</v>
      </c>
      <c r="G51" s="95" t="s">
        <v>36</v>
      </c>
      <c r="H51" s="94"/>
      <c r="I51" s="95"/>
      <c r="J51" s="94"/>
      <c r="K51" s="95"/>
      <c r="L51" s="94"/>
      <c r="M51" s="95"/>
      <c r="N51" s="94"/>
      <c r="O51" s="95"/>
      <c r="P51" s="94">
        <f t="shared" si="27"/>
        <v>0</v>
      </c>
      <c r="Q51" s="95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4" t="s">
        <v>36</v>
      </c>
      <c r="W51" s="95" t="s">
        <v>36</v>
      </c>
    </row>
    <row r="52" spans="1:23" ht="13" customHeight="1" x14ac:dyDescent="0.3">
      <c r="A52" s="47" t="s">
        <v>75</v>
      </c>
      <c r="B52" s="93">
        <v>40000000</v>
      </c>
      <c r="C52" s="93"/>
      <c r="D52" s="93"/>
      <c r="E52" s="93">
        <f t="shared" si="26"/>
        <v>40000000</v>
      </c>
      <c r="F52" s="94">
        <v>40000000</v>
      </c>
      <c r="G52" s="95">
        <v>10000000</v>
      </c>
      <c r="H52" s="94">
        <v>2241000</v>
      </c>
      <c r="I52" s="95">
        <v>339589</v>
      </c>
      <c r="J52" s="94">
        <v>1085000</v>
      </c>
      <c r="K52" s="95"/>
      <c r="L52" s="94"/>
      <c r="M52" s="95"/>
      <c r="N52" s="94"/>
      <c r="O52" s="95"/>
      <c r="P52" s="94">
        <f t="shared" si="27"/>
        <v>3326000</v>
      </c>
      <c r="Q52" s="95">
        <f t="shared" si="28"/>
        <v>339589</v>
      </c>
      <c r="R52" s="48">
        <f t="shared" si="29"/>
        <v>-51.584114234716651</v>
      </c>
      <c r="S52" s="49">
        <f t="shared" si="30"/>
        <v>-100</v>
      </c>
      <c r="T52" s="48">
        <f t="shared" si="31"/>
        <v>8.3149999999999995</v>
      </c>
      <c r="U52" s="50">
        <f t="shared" si="32"/>
        <v>0.84897250000000002</v>
      </c>
      <c r="V52" s="94" t="s">
        <v>36</v>
      </c>
      <c r="W52" s="95" t="s">
        <v>36</v>
      </c>
    </row>
    <row r="53" spans="1:23" ht="13" customHeight="1" x14ac:dyDescent="0.3">
      <c r="A53" s="47" t="s">
        <v>76</v>
      </c>
      <c r="B53" s="93"/>
      <c r="C53" s="93"/>
      <c r="D53" s="93"/>
      <c r="E53" s="93">
        <f t="shared" si="26"/>
        <v>0</v>
      </c>
      <c r="F53" s="94">
        <v>0</v>
      </c>
      <c r="G53" s="95">
        <v>0</v>
      </c>
      <c r="H53" s="94"/>
      <c r="I53" s="95"/>
      <c r="J53" s="94"/>
      <c r="K53" s="95"/>
      <c r="L53" s="94"/>
      <c r="M53" s="95"/>
      <c r="N53" s="94"/>
      <c r="O53" s="95"/>
      <c r="P53" s="94">
        <f t="shared" si="27"/>
        <v>0</v>
      </c>
      <c r="Q53" s="95">
        <f t="shared" si="28"/>
        <v>0</v>
      </c>
      <c r="R53" s="48">
        <f t="shared" si="29"/>
        <v>0</v>
      </c>
      <c r="S53" s="49">
        <f t="shared" si="30"/>
        <v>0</v>
      </c>
      <c r="T53" s="48">
        <f t="shared" si="31"/>
        <v>0</v>
      </c>
      <c r="U53" s="50">
        <f t="shared" si="32"/>
        <v>0</v>
      </c>
      <c r="V53" s="94" t="s">
        <v>36</v>
      </c>
      <c r="W53" s="95" t="s">
        <v>36</v>
      </c>
    </row>
    <row r="54" spans="1:23" ht="13" customHeight="1" x14ac:dyDescent="0.3">
      <c r="A54" s="51" t="s">
        <v>43</v>
      </c>
      <c r="B54" s="96">
        <f>SUM(B43:B53)</f>
        <v>70000000</v>
      </c>
      <c r="C54" s="96">
        <f>SUM(C43:C53)</f>
        <v>0</v>
      </c>
      <c r="D54" s="96"/>
      <c r="E54" s="96">
        <f t="shared" si="26"/>
        <v>70000000</v>
      </c>
      <c r="F54" s="97">
        <f t="shared" ref="F54:O54" si="33">SUM(F43:F53)</f>
        <v>70000000</v>
      </c>
      <c r="G54" s="98">
        <f t="shared" si="33"/>
        <v>29500000</v>
      </c>
      <c r="H54" s="97">
        <f t="shared" si="33"/>
        <v>2241000</v>
      </c>
      <c r="I54" s="98">
        <f t="shared" si="33"/>
        <v>339589</v>
      </c>
      <c r="J54" s="97">
        <f t="shared" si="33"/>
        <v>3819000</v>
      </c>
      <c r="K54" s="98">
        <f t="shared" si="33"/>
        <v>0</v>
      </c>
      <c r="L54" s="97">
        <f t="shared" si="33"/>
        <v>0</v>
      </c>
      <c r="M54" s="98">
        <f t="shared" si="33"/>
        <v>0</v>
      </c>
      <c r="N54" s="97">
        <f t="shared" si="33"/>
        <v>0</v>
      </c>
      <c r="O54" s="98">
        <f t="shared" si="33"/>
        <v>0</v>
      </c>
      <c r="P54" s="97">
        <f t="shared" si="27"/>
        <v>6060000</v>
      </c>
      <c r="Q54" s="98">
        <f t="shared" si="28"/>
        <v>339589</v>
      </c>
      <c r="R54" s="52">
        <f t="shared" si="29"/>
        <v>70.414993306559566</v>
      </c>
      <c r="S54" s="53">
        <f t="shared" si="30"/>
        <v>-100</v>
      </c>
      <c r="T54" s="52">
        <f>IF((+$E44+$E46+$E48+$E49+$E52) =0,0,(P54   /(+$E44+$E46+$E48+$E49+$E52) )*100)</f>
        <v>8.6571428571428584</v>
      </c>
      <c r="U54" s="54">
        <f>IF((+$E44+$E46+$E48+$E49+$E52) =0,0,(Q54   /(+$E44+$E46+$E48+$E49+$E52) )*100)</f>
        <v>0.48512714285714281</v>
      </c>
      <c r="V54" s="97" t="s">
        <v>36</v>
      </c>
      <c r="W54" s="98" t="s">
        <v>36</v>
      </c>
    </row>
    <row r="55" spans="1:23" ht="13" customHeight="1" x14ac:dyDescent="0.3">
      <c r="A55" s="40" t="s">
        <v>77</v>
      </c>
      <c r="B55" s="99" t="s">
        <v>1</v>
      </c>
      <c r="C55" s="99"/>
      <c r="D55" s="99"/>
      <c r="E55" s="99"/>
      <c r="F55" s="100"/>
      <c r="G55" s="101"/>
      <c r="H55" s="100"/>
      <c r="I55" s="101"/>
      <c r="J55" s="100"/>
      <c r="K55" s="101"/>
      <c r="L55" s="100"/>
      <c r="M55" s="101"/>
      <c r="N55" s="100"/>
      <c r="O55" s="101"/>
      <c r="P55" s="100"/>
      <c r="Q55" s="101"/>
      <c r="R55" s="44"/>
      <c r="S55" s="45"/>
      <c r="T55" s="44"/>
      <c r="U55" s="46"/>
      <c r="V55" s="100"/>
      <c r="W55" s="101"/>
    </row>
    <row r="56" spans="1:23" ht="13" customHeight="1" x14ac:dyDescent="0.3">
      <c r="A56" s="55" t="s">
        <v>78</v>
      </c>
      <c r="B56" s="93"/>
      <c r="C56" s="93"/>
      <c r="D56" s="93"/>
      <c r="E56" s="93">
        <f>$B56      +$C56      +$D56</f>
        <v>0</v>
      </c>
      <c r="F56" s="94" t="s">
        <v>36</v>
      </c>
      <c r="G56" s="95" t="s">
        <v>36</v>
      </c>
      <c r="H56" s="94"/>
      <c r="I56" s="95"/>
      <c r="J56" s="94"/>
      <c r="K56" s="95"/>
      <c r="L56" s="94"/>
      <c r="M56" s="95"/>
      <c r="N56" s="94"/>
      <c r="O56" s="95"/>
      <c r="P56" s="94">
        <f>$H56      +$J56      +$L56      +$N56</f>
        <v>0</v>
      </c>
      <c r="Q56" s="95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4" t="s">
        <v>36</v>
      </c>
      <c r="W56" s="95" t="s">
        <v>36</v>
      </c>
    </row>
    <row r="57" spans="1:23" ht="13" customHeight="1" x14ac:dyDescent="0.3">
      <c r="A57" s="55" t="s">
        <v>79</v>
      </c>
      <c r="B57" s="93"/>
      <c r="C57" s="93"/>
      <c r="D57" s="93"/>
      <c r="E57" s="93">
        <f>$B57      +$C57      +$D57</f>
        <v>0</v>
      </c>
      <c r="F57" s="94" t="s">
        <v>36</v>
      </c>
      <c r="G57" s="95" t="s">
        <v>36</v>
      </c>
      <c r="H57" s="94"/>
      <c r="I57" s="95"/>
      <c r="J57" s="94"/>
      <c r="K57" s="95"/>
      <c r="L57" s="94"/>
      <c r="M57" s="95"/>
      <c r="N57" s="94"/>
      <c r="O57" s="95"/>
      <c r="P57" s="94">
        <f>$H57      +$J57      +$L57      +$N57</f>
        <v>0</v>
      </c>
      <c r="Q57" s="95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4" t="s">
        <v>36</v>
      </c>
      <c r="W57" s="95" t="s">
        <v>36</v>
      </c>
    </row>
    <row r="58" spans="1:23" ht="13" hidden="1" customHeight="1" x14ac:dyDescent="0.3">
      <c r="A58" s="55" t="s">
        <v>80</v>
      </c>
      <c r="B58" s="93"/>
      <c r="C58" s="93"/>
      <c r="D58" s="93"/>
      <c r="E58" s="93">
        <f>$B58      +$C58      +$D58</f>
        <v>0</v>
      </c>
      <c r="F58" s="94" t="s">
        <v>36</v>
      </c>
      <c r="G58" s="95" t="s">
        <v>36</v>
      </c>
      <c r="H58" s="94"/>
      <c r="I58" s="95"/>
      <c r="J58" s="94"/>
      <c r="K58" s="95"/>
      <c r="L58" s="94"/>
      <c r="M58" s="95"/>
      <c r="N58" s="94"/>
      <c r="O58" s="95"/>
      <c r="P58" s="94">
        <f>$H58      +$J58      +$L58      +$N58</f>
        <v>0</v>
      </c>
      <c r="Q58" s="95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4" t="s">
        <v>36</v>
      </c>
      <c r="W58" s="95" t="s">
        <v>36</v>
      </c>
    </row>
    <row r="59" spans="1:23" ht="13" hidden="1" customHeight="1" x14ac:dyDescent="0.3">
      <c r="A59" s="47" t="s">
        <v>81</v>
      </c>
      <c r="B59" s="93"/>
      <c r="C59" s="93"/>
      <c r="D59" s="93"/>
      <c r="E59" s="93">
        <f>$B59      +$C59      +$D59</f>
        <v>0</v>
      </c>
      <c r="F59" s="94" t="s">
        <v>36</v>
      </c>
      <c r="G59" s="95" t="s">
        <v>36</v>
      </c>
      <c r="H59" s="94"/>
      <c r="I59" s="95"/>
      <c r="J59" s="94"/>
      <c r="K59" s="95"/>
      <c r="L59" s="94"/>
      <c r="M59" s="95"/>
      <c r="N59" s="94"/>
      <c r="O59" s="95"/>
      <c r="P59" s="94">
        <f>$H59      +$J59      +$L59      +$N59</f>
        <v>0</v>
      </c>
      <c r="Q59" s="95">
        <f>$I59      +$K59      +$M59      +$O59</f>
        <v>0</v>
      </c>
      <c r="R59" s="48">
        <f>IF(($H59      =0),0,((($J59      -$H59      )/$H59      )*100))</f>
        <v>0</v>
      </c>
      <c r="S59" s="49">
        <f>IF(($I59      =0),0,((($K59      -$I59      )/$I59      )*100))</f>
        <v>0</v>
      </c>
      <c r="T59" s="48">
        <f>IF(($E59      =0),0,(($P59      /$E59      )*100))</f>
        <v>0</v>
      </c>
      <c r="U59" s="50">
        <f>IF(($E59      =0),0,(($Q59      /$E59      )*100))</f>
        <v>0</v>
      </c>
      <c r="V59" s="94" t="s">
        <v>36</v>
      </c>
      <c r="W59" s="95" t="s">
        <v>36</v>
      </c>
    </row>
    <row r="60" spans="1:23" ht="13" customHeight="1" x14ac:dyDescent="0.3">
      <c r="A60" s="56" t="s">
        <v>43</v>
      </c>
      <c r="B60" s="102">
        <f>SUM(B56:B59)</f>
        <v>0</v>
      </c>
      <c r="C60" s="102">
        <f>SUM(C56:C59)</f>
        <v>0</v>
      </c>
      <c r="D60" s="102"/>
      <c r="E60" s="102">
        <f>$B60      +$C60      +$D60</f>
        <v>0</v>
      </c>
      <c r="F60" s="103" t="s">
        <v>36</v>
      </c>
      <c r="G60" s="104" t="s">
        <v>36</v>
      </c>
      <c r="H60" s="103">
        <f t="shared" ref="H60:O60" si="34">SUM(H56:H59)</f>
        <v>0</v>
      </c>
      <c r="I60" s="104">
        <f t="shared" si="34"/>
        <v>0</v>
      </c>
      <c r="J60" s="103">
        <f t="shared" si="34"/>
        <v>0</v>
      </c>
      <c r="K60" s="104">
        <f t="shared" si="34"/>
        <v>0</v>
      </c>
      <c r="L60" s="103">
        <f t="shared" si="34"/>
        <v>0</v>
      </c>
      <c r="M60" s="104">
        <f t="shared" si="34"/>
        <v>0</v>
      </c>
      <c r="N60" s="103">
        <f t="shared" si="34"/>
        <v>0</v>
      </c>
      <c r="O60" s="104">
        <f t="shared" si="34"/>
        <v>0</v>
      </c>
      <c r="P60" s="103">
        <f>$H60      +$J60      +$L60      +$N60</f>
        <v>0</v>
      </c>
      <c r="Q60" s="104">
        <f>$I60      +$K60      +$M60      +$O60</f>
        <v>0</v>
      </c>
      <c r="R60" s="57">
        <f>IF(($H60      =0),0,((($J60      -$H60      )/$H60      )*100))</f>
        <v>0</v>
      </c>
      <c r="S60" s="58">
        <f>IF(($I60      =0),0,((($K60      -$I60      )/$I60      )*100))</f>
        <v>0</v>
      </c>
      <c r="T60" s="57">
        <f>IF($E60   =0,0,($P60   /$E60   )*100)</f>
        <v>0</v>
      </c>
      <c r="U60" s="59">
        <f>IF($E60   =0,0,($Q60   /$E60   )*100)</f>
        <v>0</v>
      </c>
      <c r="V60" s="103" t="s">
        <v>36</v>
      </c>
      <c r="W60" s="104" t="s">
        <v>36</v>
      </c>
    </row>
    <row r="61" spans="1:23" ht="13" customHeight="1" x14ac:dyDescent="0.3">
      <c r="A61" s="40" t="s">
        <v>82</v>
      </c>
      <c r="B61" s="99" t="s">
        <v>1</v>
      </c>
      <c r="C61" s="99"/>
      <c r="D61" s="99"/>
      <c r="E61" s="99"/>
      <c r="F61" s="100"/>
      <c r="G61" s="101"/>
      <c r="H61" s="100"/>
      <c r="I61" s="101"/>
      <c r="J61" s="100"/>
      <c r="K61" s="101"/>
      <c r="L61" s="100"/>
      <c r="M61" s="101"/>
      <c r="N61" s="100"/>
      <c r="O61" s="101"/>
      <c r="P61" s="100"/>
      <c r="Q61" s="101"/>
      <c r="R61" s="44"/>
      <c r="S61" s="45"/>
      <c r="T61" s="44"/>
      <c r="U61" s="46"/>
      <c r="V61" s="100"/>
      <c r="W61" s="101"/>
    </row>
    <row r="62" spans="1:23" ht="13" customHeight="1" x14ac:dyDescent="0.3">
      <c r="A62" s="47" t="s">
        <v>83</v>
      </c>
      <c r="B62" s="93"/>
      <c r="C62" s="93"/>
      <c r="D62" s="93"/>
      <c r="E62" s="93">
        <f t="shared" ref="E62:E68" si="35">$B62      +$C62      +$D62</f>
        <v>0</v>
      </c>
      <c r="F62" s="94" t="s">
        <v>36</v>
      </c>
      <c r="G62" s="95" t="s">
        <v>36</v>
      </c>
      <c r="H62" s="94"/>
      <c r="I62" s="95"/>
      <c r="J62" s="94"/>
      <c r="K62" s="95"/>
      <c r="L62" s="94"/>
      <c r="M62" s="95"/>
      <c r="N62" s="94"/>
      <c r="O62" s="95"/>
      <c r="P62" s="94">
        <f t="shared" ref="P62:P68" si="36">$H62      +$J62      +$L62      +$N62</f>
        <v>0</v>
      </c>
      <c r="Q62" s="95">
        <f t="shared" ref="Q62:Q68" si="37">$I62      +$K62      +$M62      +$O62</f>
        <v>0</v>
      </c>
      <c r="R62" s="48">
        <f t="shared" ref="R62:R68" si="38">IF(($H62      =0),0,((($J62      -$H62      )/$H62      )*100))</f>
        <v>0</v>
      </c>
      <c r="S62" s="49">
        <f t="shared" ref="S62:S68" si="39">IF(($I62      =0),0,((($K62      -$I62      )/$I62      )*100))</f>
        <v>0</v>
      </c>
      <c r="T62" s="48">
        <f t="shared" ref="T62:T66" si="40">IF(($E62      =0),0,(($P62      /$E62      )*100))</f>
        <v>0</v>
      </c>
      <c r="U62" s="50">
        <f t="shared" ref="U62:U66" si="41">IF(($E62      =0),0,(($Q62      /$E62      )*100))</f>
        <v>0</v>
      </c>
      <c r="V62" s="94" t="s">
        <v>36</v>
      </c>
      <c r="W62" s="95" t="s">
        <v>36</v>
      </c>
    </row>
    <row r="63" spans="1:23" ht="13" customHeight="1" x14ac:dyDescent="0.3">
      <c r="A63" s="47" t="s">
        <v>84</v>
      </c>
      <c r="B63" s="93"/>
      <c r="C63" s="93"/>
      <c r="D63" s="93"/>
      <c r="E63" s="93">
        <f t="shared" si="35"/>
        <v>0</v>
      </c>
      <c r="F63" s="94" t="s">
        <v>36</v>
      </c>
      <c r="G63" s="95" t="s">
        <v>36</v>
      </c>
      <c r="H63" s="94"/>
      <c r="I63" s="95"/>
      <c r="J63" s="94"/>
      <c r="K63" s="95"/>
      <c r="L63" s="94"/>
      <c r="M63" s="95"/>
      <c r="N63" s="94"/>
      <c r="O63" s="95"/>
      <c r="P63" s="94">
        <f t="shared" si="36"/>
        <v>0</v>
      </c>
      <c r="Q63" s="95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4" t="s">
        <v>36</v>
      </c>
      <c r="W63" s="95" t="s">
        <v>36</v>
      </c>
    </row>
    <row r="64" spans="1:23" ht="13" customHeight="1" x14ac:dyDescent="0.3">
      <c r="A64" s="47" t="s">
        <v>85</v>
      </c>
      <c r="B64" s="93"/>
      <c r="C64" s="93"/>
      <c r="D64" s="93"/>
      <c r="E64" s="93">
        <f t="shared" si="35"/>
        <v>0</v>
      </c>
      <c r="F64" s="94" t="s">
        <v>36</v>
      </c>
      <c r="G64" s="95" t="s">
        <v>36</v>
      </c>
      <c r="H64" s="94"/>
      <c r="I64" s="95"/>
      <c r="J64" s="94"/>
      <c r="K64" s="95"/>
      <c r="L64" s="94"/>
      <c r="M64" s="95"/>
      <c r="N64" s="94"/>
      <c r="O64" s="95"/>
      <c r="P64" s="94">
        <f t="shared" si="36"/>
        <v>0</v>
      </c>
      <c r="Q64" s="95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4" t="s">
        <v>36</v>
      </c>
      <c r="W64" s="95" t="s">
        <v>36</v>
      </c>
    </row>
    <row r="65" spans="1:23" ht="13" customHeight="1" x14ac:dyDescent="0.3">
      <c r="A65" s="47" t="s">
        <v>86</v>
      </c>
      <c r="B65" s="93"/>
      <c r="C65" s="93"/>
      <c r="D65" s="93"/>
      <c r="E65" s="93">
        <f t="shared" si="35"/>
        <v>0</v>
      </c>
      <c r="F65" s="94" t="s">
        <v>36</v>
      </c>
      <c r="G65" s="95" t="s">
        <v>36</v>
      </c>
      <c r="H65" s="94"/>
      <c r="I65" s="95"/>
      <c r="J65" s="94"/>
      <c r="K65" s="95"/>
      <c r="L65" s="94"/>
      <c r="M65" s="95"/>
      <c r="N65" s="94"/>
      <c r="O65" s="95"/>
      <c r="P65" s="94">
        <f t="shared" si="36"/>
        <v>0</v>
      </c>
      <c r="Q65" s="95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4" t="s">
        <v>36</v>
      </c>
      <c r="W65" s="95" t="s">
        <v>36</v>
      </c>
    </row>
    <row r="66" spans="1:23" ht="13" customHeight="1" x14ac:dyDescent="0.3">
      <c r="A66" s="47" t="s">
        <v>87</v>
      </c>
      <c r="B66" s="93"/>
      <c r="C66" s="93"/>
      <c r="D66" s="93"/>
      <c r="E66" s="93">
        <f t="shared" si="35"/>
        <v>0</v>
      </c>
      <c r="F66" s="94">
        <v>0</v>
      </c>
      <c r="G66" s="95">
        <v>0</v>
      </c>
      <c r="H66" s="94"/>
      <c r="I66" s="95"/>
      <c r="J66" s="94"/>
      <c r="K66" s="95"/>
      <c r="L66" s="94"/>
      <c r="M66" s="95"/>
      <c r="N66" s="94"/>
      <c r="O66" s="95"/>
      <c r="P66" s="94">
        <f t="shared" si="36"/>
        <v>0</v>
      </c>
      <c r="Q66" s="95">
        <f t="shared" si="37"/>
        <v>0</v>
      </c>
      <c r="R66" s="48">
        <f t="shared" si="38"/>
        <v>0</v>
      </c>
      <c r="S66" s="49">
        <f t="shared" si="39"/>
        <v>0</v>
      </c>
      <c r="T66" s="48">
        <f t="shared" si="40"/>
        <v>0</v>
      </c>
      <c r="U66" s="50">
        <f t="shared" si="41"/>
        <v>0</v>
      </c>
      <c r="V66" s="94" t="s">
        <v>36</v>
      </c>
      <c r="W66" s="95" t="s">
        <v>36</v>
      </c>
    </row>
    <row r="67" spans="1:23" ht="13" customHeight="1" x14ac:dyDescent="0.3">
      <c r="A67" s="51" t="s">
        <v>43</v>
      </c>
      <c r="B67" s="96">
        <f>SUM(B62:B66)</f>
        <v>0</v>
      </c>
      <c r="C67" s="96">
        <f>SUM(C62:C66)</f>
        <v>0</v>
      </c>
      <c r="D67" s="96"/>
      <c r="E67" s="96">
        <f t="shared" si="35"/>
        <v>0</v>
      </c>
      <c r="F67" s="97">
        <f t="shared" ref="F67:O67" si="42">SUM(F62:F66)</f>
        <v>0</v>
      </c>
      <c r="G67" s="98">
        <f t="shared" si="42"/>
        <v>0</v>
      </c>
      <c r="H67" s="97">
        <f t="shared" si="42"/>
        <v>0</v>
      </c>
      <c r="I67" s="98">
        <f t="shared" si="42"/>
        <v>0</v>
      </c>
      <c r="J67" s="97">
        <f t="shared" si="42"/>
        <v>0</v>
      </c>
      <c r="K67" s="98">
        <f t="shared" si="42"/>
        <v>0</v>
      </c>
      <c r="L67" s="97">
        <f t="shared" si="42"/>
        <v>0</v>
      </c>
      <c r="M67" s="98">
        <f t="shared" si="42"/>
        <v>0</v>
      </c>
      <c r="N67" s="97">
        <f t="shared" si="42"/>
        <v>0</v>
      </c>
      <c r="O67" s="98">
        <f t="shared" si="42"/>
        <v>0</v>
      </c>
      <c r="P67" s="97">
        <f t="shared" si="36"/>
        <v>0</v>
      </c>
      <c r="Q67" s="98">
        <f t="shared" si="37"/>
        <v>0</v>
      </c>
      <c r="R67" s="52">
        <f t="shared" si="38"/>
        <v>0</v>
      </c>
      <c r="S67" s="53">
        <f t="shared" si="39"/>
        <v>0</v>
      </c>
      <c r="T67" s="52">
        <f>IF((+$E62+$E64+$E65++$E66) =0,0,(P67   /(+$E62+$E64+$E65+$E66) )*100)</f>
        <v>0</v>
      </c>
      <c r="U67" s="54">
        <f>IF((+$E62+$E64+$E66) =0,0,(Q67  /(+$E62+$E64+$E66) )*100)</f>
        <v>0</v>
      </c>
      <c r="V67" s="97" t="s">
        <v>36</v>
      </c>
      <c r="W67" s="98" t="s">
        <v>36</v>
      </c>
    </row>
    <row r="68" spans="1:23" ht="13" customHeight="1" x14ac:dyDescent="0.3">
      <c r="A68" s="60" t="s">
        <v>88</v>
      </c>
      <c r="B68" s="105">
        <f>SUM(B9:B15,B18:B24,B27:B30,B33,B36:B40,B43:B53,B56:B59,B62:B66)</f>
        <v>168376000</v>
      </c>
      <c r="C68" s="105">
        <f>SUM(C9:C15,C18:C24,C27:C30,C33,C36:C40,C43:C53,C56:C59,C62:C66)</f>
        <v>0</v>
      </c>
      <c r="D68" s="105"/>
      <c r="E68" s="105">
        <f t="shared" si="35"/>
        <v>168376000</v>
      </c>
      <c r="F68" s="106">
        <f t="shared" ref="F68:O68" si="43">SUM(F9:F15,F18:F24,F27:F30,F33,F36:F40,F43:F53,F56:F59,F62:F66)</f>
        <v>168376000</v>
      </c>
      <c r="G68" s="107">
        <f t="shared" si="43"/>
        <v>61029000</v>
      </c>
      <c r="H68" s="106">
        <f t="shared" si="43"/>
        <v>7203000</v>
      </c>
      <c r="I68" s="107">
        <f t="shared" si="43"/>
        <v>3177686</v>
      </c>
      <c r="J68" s="106">
        <f t="shared" si="43"/>
        <v>16590000</v>
      </c>
      <c r="K68" s="107">
        <f t="shared" si="43"/>
        <v>-8046272</v>
      </c>
      <c r="L68" s="106">
        <f t="shared" si="43"/>
        <v>0</v>
      </c>
      <c r="M68" s="107">
        <f t="shared" si="43"/>
        <v>0</v>
      </c>
      <c r="N68" s="106">
        <f t="shared" si="43"/>
        <v>0</v>
      </c>
      <c r="O68" s="107">
        <f t="shared" si="43"/>
        <v>0</v>
      </c>
      <c r="P68" s="106">
        <f t="shared" si="36"/>
        <v>23793000</v>
      </c>
      <c r="Q68" s="107">
        <f t="shared" si="37"/>
        <v>-4868586</v>
      </c>
      <c r="R68" s="61">
        <f t="shared" si="38"/>
        <v>130.32069970845481</v>
      </c>
      <c r="S68" s="62">
        <f t="shared" si="39"/>
        <v>-353.21167667289967</v>
      </c>
      <c r="T68" s="61">
        <f>IF((+$E9+$E10+$E11+$E12+$E13+$E18+$E19+$E21+$E22+$E23+$E27+$E28+$E29+$E30+$E33+$E36+$E39+$E44+$E46+$E48+$E49+$E52+$E56+$E57+$E58+$E59+$E62+$E64+$E65+$E66)=0,0,(P68/(+$E9+$E10+$E11+$E12+$E13+$E18+$E19+$E21+$E22+$E23+$E27+$E28+$E29+$E30+$E33+$E36+$E39+$E44+$E46+$E48+$E49+$E52+$E56+$E57+$E58+$E59+$E62+$E64+$E65+$E66)*100))</f>
        <v>20.414064108724002</v>
      </c>
      <c r="U68" s="61">
        <f>IF((+$E9+$E10+$E11+$E12+$E13+$E18+$E19+$E21+$E22+$E23+$E27+$E28+$E29+$E30+$E33+$E36+$E39+$E44+$E46+$E48+$E49+$E52+$E56+$E57+$E58+$E59+$E62+$E64+$E65+$E66)=0,0,(Q68/(+$E9+$E10+$E11+$E12+$E13+$E18+$E19+$E21+$E22+$E23+$E27+$E28+$E29+$E30+$E33+$E36+$E39+$E44+$E46+$E48+$E49+$E52+$E56+$E57+$E58+$E59+$E62+$E64+$E65+$E66)*100))</f>
        <v>-4.177179284782758</v>
      </c>
      <c r="V68" s="106" t="s">
        <v>36</v>
      </c>
      <c r="W68" s="107" t="s">
        <v>36</v>
      </c>
    </row>
    <row r="69" spans="1:23" ht="13" customHeight="1" x14ac:dyDescent="0.3">
      <c r="A69" s="40" t="s">
        <v>44</v>
      </c>
      <c r="B69" s="99" t="s">
        <v>1</v>
      </c>
      <c r="C69" s="99"/>
      <c r="D69" s="99"/>
      <c r="E69" s="99"/>
      <c r="F69" s="100"/>
      <c r="G69" s="101"/>
      <c r="H69" s="100"/>
      <c r="I69" s="101"/>
      <c r="J69" s="100"/>
      <c r="K69" s="101"/>
      <c r="L69" s="100"/>
      <c r="M69" s="101"/>
      <c r="N69" s="100"/>
      <c r="O69" s="101"/>
      <c r="P69" s="100"/>
      <c r="Q69" s="101"/>
      <c r="R69" s="44"/>
      <c r="S69" s="45"/>
      <c r="T69" s="44"/>
      <c r="U69" s="46"/>
      <c r="V69" s="100"/>
      <c r="W69" s="101"/>
    </row>
    <row r="70" spans="1:23" s="64" customFormat="1" ht="13" customHeight="1" x14ac:dyDescent="0.3">
      <c r="A70" s="63" t="s">
        <v>89</v>
      </c>
      <c r="B70" s="93">
        <v>437117000</v>
      </c>
      <c r="C70" s="93">
        <v>-2955000</v>
      </c>
      <c r="D70" s="93"/>
      <c r="E70" s="93">
        <f>$B70      +$C70      +$D70</f>
        <v>434162000</v>
      </c>
      <c r="F70" s="94">
        <v>437117000</v>
      </c>
      <c r="G70" s="95">
        <v>434162000</v>
      </c>
      <c r="H70" s="94">
        <v>245567000</v>
      </c>
      <c r="I70" s="95">
        <v>55746415</v>
      </c>
      <c r="J70" s="94">
        <v>153769000</v>
      </c>
      <c r="K70" s="95">
        <v>40211624</v>
      </c>
      <c r="L70" s="94"/>
      <c r="M70" s="95"/>
      <c r="N70" s="94"/>
      <c r="O70" s="95"/>
      <c r="P70" s="94">
        <f>$H70      +$J70      +$L70      +$N70</f>
        <v>399336000</v>
      </c>
      <c r="Q70" s="95">
        <f>$I70      +$K70      +$M70      +$O70</f>
        <v>95958039</v>
      </c>
      <c r="R70" s="48">
        <f>IF(($H70      =0),0,((($J70      -$H70      )/$H70      )*100))</f>
        <v>-37.382058664234201</v>
      </c>
      <c r="S70" s="49">
        <f>IF(($I70      =0),0,((($K70      -$I70      )/$I70      )*100))</f>
        <v>-27.866887942480247</v>
      </c>
      <c r="T70" s="48">
        <f>IF(($E70      =0),0,(($P70      /$E70      )*100))</f>
        <v>91.978570211119347</v>
      </c>
      <c r="U70" s="50">
        <f>IF(($E70      =0),0,(($Q70      /$E70      )*100))</f>
        <v>22.1018972180891</v>
      </c>
      <c r="V70" s="94" t="s">
        <v>36</v>
      </c>
      <c r="W70" s="95" t="s">
        <v>36</v>
      </c>
    </row>
    <row r="71" spans="1:23" s="64" customFormat="1" ht="13" customHeight="1" x14ac:dyDescent="0.3">
      <c r="A71" s="63" t="s">
        <v>90</v>
      </c>
      <c r="B71" s="93"/>
      <c r="C71" s="93"/>
      <c r="D71" s="93"/>
      <c r="E71" s="93">
        <f>$B71      +$C71      +$D71</f>
        <v>0</v>
      </c>
      <c r="F71" s="94">
        <v>0</v>
      </c>
      <c r="G71" s="95">
        <v>0</v>
      </c>
      <c r="H71" s="94"/>
      <c r="I71" s="95"/>
      <c r="J71" s="94"/>
      <c r="K71" s="95"/>
      <c r="L71" s="94"/>
      <c r="M71" s="95"/>
      <c r="N71" s="94"/>
      <c r="O71" s="95"/>
      <c r="P71" s="94">
        <f>$H71      +$J71      +$L71      +$N71</f>
        <v>0</v>
      </c>
      <c r="Q71" s="95">
        <f>$I71      +$K71      +$M71      +$O71</f>
        <v>0</v>
      </c>
      <c r="R71" s="48">
        <f>IF(($H71      =0),0,((($J71      -$H71      )/$H71      )*100))</f>
        <v>0</v>
      </c>
      <c r="S71" s="49">
        <f>IF(($I71      =0),0,((($K71      -$I71      )/$I71      )*100))</f>
        <v>0</v>
      </c>
      <c r="T71" s="48">
        <f>IF(($E71      =0),0,(($P71      /$E71      )*100))</f>
        <v>0</v>
      </c>
      <c r="U71" s="50">
        <f>IF(($E71      =0),0,(($Q71      /$E71      )*100))</f>
        <v>0</v>
      </c>
      <c r="V71" s="94" t="s">
        <v>36</v>
      </c>
      <c r="W71" s="95" t="s">
        <v>36</v>
      </c>
    </row>
    <row r="72" spans="1:23" ht="13" customHeight="1" x14ac:dyDescent="0.3">
      <c r="A72" s="56" t="s">
        <v>43</v>
      </c>
      <c r="B72" s="102">
        <f>SUM(B70:B71)</f>
        <v>437117000</v>
      </c>
      <c r="C72" s="102">
        <f>SUM(C70:C71)</f>
        <v>-2955000</v>
      </c>
      <c r="D72" s="102"/>
      <c r="E72" s="102">
        <f>$B72      +$C72      +$D72</f>
        <v>434162000</v>
      </c>
      <c r="F72" s="103">
        <f t="shared" ref="F72:O72" si="44">SUM(F70:F71)</f>
        <v>437117000</v>
      </c>
      <c r="G72" s="104">
        <f t="shared" si="44"/>
        <v>434162000</v>
      </c>
      <c r="H72" s="103">
        <f t="shared" si="44"/>
        <v>245567000</v>
      </c>
      <c r="I72" s="104">
        <f t="shared" si="44"/>
        <v>55746415</v>
      </c>
      <c r="J72" s="103">
        <f t="shared" si="44"/>
        <v>153769000</v>
      </c>
      <c r="K72" s="104">
        <f t="shared" si="44"/>
        <v>40211624</v>
      </c>
      <c r="L72" s="103">
        <f t="shared" si="44"/>
        <v>0</v>
      </c>
      <c r="M72" s="104">
        <f t="shared" si="44"/>
        <v>0</v>
      </c>
      <c r="N72" s="103">
        <f t="shared" si="44"/>
        <v>0</v>
      </c>
      <c r="O72" s="104">
        <f t="shared" si="44"/>
        <v>0</v>
      </c>
      <c r="P72" s="103">
        <f>$H72      +$J72      +$L72      +$N72</f>
        <v>399336000</v>
      </c>
      <c r="Q72" s="104">
        <f>$I72      +$K72      +$M72      +$O72</f>
        <v>95958039</v>
      </c>
      <c r="R72" s="57">
        <f>IF(($H72      =0),0,((($J72      -$H72      )/$H72      )*100))</f>
        <v>-37.382058664234201</v>
      </c>
      <c r="S72" s="58">
        <f>IF(($I72      =0),0,((($K72      -$I72      )/$I72      )*100))</f>
        <v>-27.866887942480247</v>
      </c>
      <c r="T72" s="57">
        <f>IF(($E70      =0),0,(($P70      /$E70      )*100))</f>
        <v>91.978570211119347</v>
      </c>
      <c r="U72" s="59">
        <f>IF($E70   =0,0,($Q70   /$E70 )*100)</f>
        <v>22.1018972180891</v>
      </c>
      <c r="V72" s="103" t="s">
        <v>36</v>
      </c>
      <c r="W72" s="104" t="s">
        <v>36</v>
      </c>
    </row>
    <row r="73" spans="1:23" ht="13" customHeight="1" x14ac:dyDescent="0.3">
      <c r="A73" s="60" t="s">
        <v>88</v>
      </c>
      <c r="B73" s="105">
        <f>SUM(B70:B71)</f>
        <v>437117000</v>
      </c>
      <c r="C73" s="105">
        <f>SUM(C70:C71)</f>
        <v>-2955000</v>
      </c>
      <c r="D73" s="105"/>
      <c r="E73" s="105">
        <f>$B73      +$C73      +$D73</f>
        <v>434162000</v>
      </c>
      <c r="F73" s="106">
        <f t="shared" ref="F73:O73" si="45">SUM(F70:F71)</f>
        <v>437117000</v>
      </c>
      <c r="G73" s="107">
        <f t="shared" si="45"/>
        <v>434162000</v>
      </c>
      <c r="H73" s="106">
        <f t="shared" si="45"/>
        <v>245567000</v>
      </c>
      <c r="I73" s="107">
        <f t="shared" si="45"/>
        <v>55746415</v>
      </c>
      <c r="J73" s="106">
        <f t="shared" si="45"/>
        <v>153769000</v>
      </c>
      <c r="K73" s="107">
        <f t="shared" si="45"/>
        <v>40211624</v>
      </c>
      <c r="L73" s="106">
        <f t="shared" si="45"/>
        <v>0</v>
      </c>
      <c r="M73" s="107">
        <f t="shared" si="45"/>
        <v>0</v>
      </c>
      <c r="N73" s="106">
        <f t="shared" si="45"/>
        <v>0</v>
      </c>
      <c r="O73" s="107">
        <f t="shared" si="45"/>
        <v>0</v>
      </c>
      <c r="P73" s="106">
        <f>$H73      +$J73      +$L73      +$N73</f>
        <v>399336000</v>
      </c>
      <c r="Q73" s="107">
        <f>$I73      +$K73      +$M73      +$O73</f>
        <v>95958039</v>
      </c>
      <c r="R73" s="61">
        <f>IF(($H73      =0),0,((($J73      -$H73      )/$H73      )*100))</f>
        <v>-37.382058664234201</v>
      </c>
      <c r="S73" s="62">
        <f>IF(($I73      =0),0,((($K73      -$I73      )/$I73      )*100))</f>
        <v>-27.866887942480247</v>
      </c>
      <c r="T73" s="61">
        <f>IF(($E70      =0),0,(($P70      /$E70      )*100))</f>
        <v>91.978570211119347</v>
      </c>
      <c r="U73" s="65">
        <f>IF($E70   =0,0,($Q70   /$E70 )*100)</f>
        <v>22.1018972180891</v>
      </c>
      <c r="V73" s="106" t="s">
        <v>36</v>
      </c>
      <c r="W73" s="107" t="s">
        <v>36</v>
      </c>
    </row>
    <row r="74" spans="1:23" ht="13" customHeight="1" thickBot="1" x14ac:dyDescent="0.35">
      <c r="A74" s="60" t="s">
        <v>91</v>
      </c>
      <c r="B74" s="105">
        <f>SUM(B9:B15,B18:B24,B27:B30,B33,B36:B40,B43:B53,B56:B59,B62:B66,B70:B71)</f>
        <v>605493000</v>
      </c>
      <c r="C74" s="105">
        <f>SUM(C9:C15,C18:C24,C27:C30,C33,C36:C40,C43:C53,C56:C59,C62:C66,C70:C71)</f>
        <v>-2955000</v>
      </c>
      <c r="D74" s="105"/>
      <c r="E74" s="105">
        <f>$B74      +$C74      +$D74</f>
        <v>602538000</v>
      </c>
      <c r="F74" s="106">
        <f t="shared" ref="F74:O74" si="46">SUM(F9:F15,F18:F24,F27:F30,F33,F36:F40,F43:F53,F56:F59,F62:F66,F70:F71)</f>
        <v>605493000</v>
      </c>
      <c r="G74" s="107">
        <f t="shared" si="46"/>
        <v>495191000</v>
      </c>
      <c r="H74" s="106">
        <f t="shared" si="46"/>
        <v>252770000</v>
      </c>
      <c r="I74" s="107">
        <f t="shared" si="46"/>
        <v>58924101</v>
      </c>
      <c r="J74" s="106">
        <f t="shared" si="46"/>
        <v>170359000</v>
      </c>
      <c r="K74" s="107">
        <f t="shared" si="46"/>
        <v>32165352</v>
      </c>
      <c r="L74" s="106">
        <f t="shared" si="46"/>
        <v>0</v>
      </c>
      <c r="M74" s="107">
        <f t="shared" si="46"/>
        <v>0</v>
      </c>
      <c r="N74" s="106">
        <f t="shared" si="46"/>
        <v>0</v>
      </c>
      <c r="O74" s="107">
        <f t="shared" si="46"/>
        <v>0</v>
      </c>
      <c r="P74" s="106">
        <f>$H74      +$J74      +$L74      +$N74</f>
        <v>423129000</v>
      </c>
      <c r="Q74" s="107">
        <f>$I74      +$K74      +$M74      +$O74</f>
        <v>91089453</v>
      </c>
      <c r="R74" s="61">
        <f>IF(($H74      =0),0,((($J74      -$H74      )/$H74      )*100))</f>
        <v>-32.603157020216003</v>
      </c>
      <c r="S74" s="62">
        <f>IF(($I74      =0),0,((($K74      -$I74      )/$I74      )*100))</f>
        <v>-45.412231236247457</v>
      </c>
      <c r="T74" s="61">
        <f>IF((+$E9+$E10+$E11+$E12+$E13+$E18+$E19+$E21+$E22+$E23+$E27+$E28+$E29+$E30+$E33+$E36+$E39+$E44+$E46+$E48+$E49+$E52+$E56+$E57+$E58+$E59+$E62++$E64+$E65+$E66+$E70)=0,0,(P74/(+$E9+$E10+$E11+$E12+$E13+$E18+$E19+$E21+$E22+$E23+$E27+$E28+$E29+$E30+$E33+$E36+$E39+$E44+$E46+$E48+$E49+$E52+$E56+$E57+$E58+$E59+$E62+$E64+$E65+$E66+$E70)*100))</f>
        <v>76.832802507290538</v>
      </c>
      <c r="U74" s="65">
        <f>IF((+$E9+$E10+$E11+$E12+$E13+$E18+$E19+$E21+$E22+$E23+$E27+$E28+$E29+$E30+$E33+$E36+$E39+$E44+$E46+$E48+$E49+$E52+$E56+$E57+$E58+$E59+$E62+$E64+$E66+$E70)=0,0,(Q74/(+$E9+$E10+$E11+$E12+$E13+$E18+$E19+$E21+$E22+$E23+$E27+$E28+$E29+$E30+$E33+$E36+$E39+$E44+$E46+$E48+$E49+$E52+$E56+$E57+$E58+$E59+$E62+$E64+$E66+$E70)*100))</f>
        <v>16.540246480024116</v>
      </c>
      <c r="V74" s="106" t="s">
        <v>36</v>
      </c>
      <c r="W74" s="107" t="s">
        <v>36</v>
      </c>
    </row>
    <row r="75" spans="1:23" ht="13" thickTop="1" x14ac:dyDescent="0.25">
      <c r="A75" s="66" t="s">
        <v>92</v>
      </c>
      <c r="B75" s="67"/>
      <c r="C75" s="68"/>
      <c r="D75" s="68"/>
      <c r="E75" s="69"/>
      <c r="F75" s="67"/>
      <c r="G75" s="68"/>
      <c r="H75" s="68"/>
      <c r="I75" s="69"/>
      <c r="J75" s="68"/>
      <c r="K75" s="69"/>
      <c r="L75" s="68"/>
      <c r="M75" s="68"/>
      <c r="N75" s="68"/>
      <c r="O75" s="68"/>
      <c r="P75" s="68"/>
      <c r="Q75" s="68"/>
      <c r="R75" s="68"/>
      <c r="S75" s="68"/>
      <c r="T75" s="68"/>
      <c r="U75" s="69"/>
      <c r="V75" s="67"/>
      <c r="W75" s="69"/>
    </row>
    <row r="76" spans="1:23" x14ac:dyDescent="0.25">
      <c r="A76" s="13" t="s">
        <v>1</v>
      </c>
      <c r="B76" s="70" t="s">
        <v>1</v>
      </c>
      <c r="C76" s="71" t="s">
        <v>1</v>
      </c>
      <c r="D76" s="71" t="s">
        <v>1</v>
      </c>
      <c r="E76" s="72" t="s">
        <v>1</v>
      </c>
      <c r="F76" s="73" t="s">
        <v>5</v>
      </c>
      <c r="G76" s="74"/>
      <c r="H76" s="73" t="s">
        <v>6</v>
      </c>
      <c r="I76" s="75"/>
      <c r="J76" s="73" t="s">
        <v>7</v>
      </c>
      <c r="K76" s="75"/>
      <c r="L76" s="73" t="s">
        <v>8</v>
      </c>
      <c r="M76" s="73"/>
      <c r="N76" s="76" t="s">
        <v>9</v>
      </c>
      <c r="O76" s="73"/>
      <c r="P76" s="132" t="s">
        <v>10</v>
      </c>
      <c r="Q76" s="133"/>
      <c r="R76" s="134" t="s">
        <v>11</v>
      </c>
      <c r="S76" s="133"/>
      <c r="T76" s="134" t="s">
        <v>12</v>
      </c>
      <c r="U76" s="133"/>
      <c r="V76" s="132"/>
      <c r="W76" s="133"/>
    </row>
    <row r="77" spans="1:23" ht="52.5" x14ac:dyDescent="0.25">
      <c r="A77" s="77" t="s">
        <v>93</v>
      </c>
      <c r="B77" s="78" t="s">
        <v>94</v>
      </c>
      <c r="C77" s="78" t="s">
        <v>95</v>
      </c>
      <c r="D77" s="79" t="s">
        <v>17</v>
      </c>
      <c r="E77" s="78" t="s">
        <v>18</v>
      </c>
      <c r="F77" s="78" t="s">
        <v>19</v>
      </c>
      <c r="G77" s="78" t="s">
        <v>96</v>
      </c>
      <c r="H77" s="78" t="s">
        <v>97</v>
      </c>
      <c r="I77" s="80" t="s">
        <v>22</v>
      </c>
      <c r="J77" s="78" t="s">
        <v>98</v>
      </c>
      <c r="K77" s="80" t="s">
        <v>24</v>
      </c>
      <c r="L77" s="78" t="s">
        <v>99</v>
      </c>
      <c r="M77" s="80" t="s">
        <v>26</v>
      </c>
      <c r="N77" s="78" t="s">
        <v>100</v>
      </c>
      <c r="O77" s="80" t="s">
        <v>28</v>
      </c>
      <c r="P77" s="80" t="s">
        <v>101</v>
      </c>
      <c r="Q77" s="81" t="s">
        <v>30</v>
      </c>
      <c r="R77" s="82" t="s">
        <v>101</v>
      </c>
      <c r="S77" s="83" t="s">
        <v>30</v>
      </c>
      <c r="T77" s="82" t="s">
        <v>102</v>
      </c>
      <c r="U77" s="79" t="s">
        <v>32</v>
      </c>
      <c r="V77" s="78"/>
      <c r="W77" s="80"/>
    </row>
    <row r="78" spans="1:23" hidden="1" x14ac:dyDescent="0.25">
      <c r="A78" s="1" t="str">
        <f>+A7</f>
        <v>R thousands</v>
      </c>
      <c r="B78" s="108"/>
      <c r="C78" s="108">
        <v>100</v>
      </c>
      <c r="D78" s="108"/>
      <c r="E78" s="108"/>
      <c r="F78" s="108"/>
      <c r="G78" s="108"/>
      <c r="H78" s="108"/>
      <c r="I78" s="108"/>
      <c r="J78" s="108"/>
      <c r="K78" s="108"/>
      <c r="L78" s="108"/>
      <c r="M78" s="109"/>
      <c r="N78" s="108"/>
      <c r="O78" s="109"/>
      <c r="P78" s="108"/>
      <c r="Q78" s="109"/>
      <c r="R78" s="2"/>
      <c r="S78" s="3"/>
      <c r="T78" s="2"/>
      <c r="U78" s="2"/>
      <c r="V78" s="108"/>
      <c r="W78" s="108"/>
    </row>
    <row r="79" spans="1:23" hidden="1" x14ac:dyDescent="0.25">
      <c r="A79" s="4"/>
      <c r="B79" s="110"/>
      <c r="C79" s="110"/>
      <c r="D79" s="110"/>
      <c r="E79" s="110"/>
      <c r="F79" s="110"/>
      <c r="G79" s="110"/>
      <c r="H79" s="110"/>
      <c r="I79" s="110"/>
      <c r="J79" s="110"/>
      <c r="K79" s="110"/>
      <c r="L79" s="110"/>
      <c r="M79" s="111"/>
      <c r="N79" s="110"/>
      <c r="O79" s="111"/>
      <c r="P79" s="110"/>
      <c r="Q79" s="111"/>
      <c r="R79" s="5"/>
      <c r="S79" s="6"/>
      <c r="T79" s="5"/>
      <c r="U79" s="5"/>
      <c r="V79" s="110"/>
      <c r="W79" s="110"/>
    </row>
    <row r="80" spans="1:23" hidden="1" x14ac:dyDescent="0.25">
      <c r="A80" s="7" t="s">
        <v>133</v>
      </c>
      <c r="B80" s="112"/>
      <c r="C80" s="112"/>
      <c r="D80" s="112"/>
      <c r="E80" s="112"/>
      <c r="F80" s="112"/>
      <c r="G80" s="112"/>
      <c r="H80" s="112"/>
      <c r="I80" s="112"/>
      <c r="J80" s="112"/>
      <c r="K80" s="112"/>
      <c r="L80" s="112"/>
      <c r="M80" s="113"/>
      <c r="N80" s="112"/>
      <c r="O80" s="113"/>
      <c r="P80" s="112"/>
      <c r="Q80" s="113"/>
      <c r="R80" s="8"/>
      <c r="S80" s="9"/>
      <c r="T80" s="8"/>
      <c r="U80" s="8"/>
      <c r="V80" s="112"/>
      <c r="W80" s="112"/>
    </row>
    <row r="81" spans="1:23" hidden="1" x14ac:dyDescent="0.25">
      <c r="A81" s="10" t="s">
        <v>134</v>
      </c>
      <c r="B81" s="114">
        <f>SUM(B82:B85)</f>
        <v>0</v>
      </c>
      <c r="C81" s="114">
        <f t="shared" ref="C81:I81" si="47">SUM(C82:C85)</f>
        <v>0</v>
      </c>
      <c r="D81" s="114">
        <f t="shared" si="47"/>
        <v>0</v>
      </c>
      <c r="E81" s="114">
        <f t="shared" si="47"/>
        <v>0</v>
      </c>
      <c r="F81" s="114">
        <f t="shared" si="47"/>
        <v>0</v>
      </c>
      <c r="G81" s="114">
        <f t="shared" si="47"/>
        <v>0</v>
      </c>
      <c r="H81" s="114">
        <f t="shared" si="47"/>
        <v>0</v>
      </c>
      <c r="I81" s="114">
        <f t="shared" si="47"/>
        <v>0</v>
      </c>
      <c r="J81" s="114">
        <f>SUM(J82:J85)</f>
        <v>0</v>
      </c>
      <c r="K81" s="114">
        <f>SUM(K82:K85)</f>
        <v>0</v>
      </c>
      <c r="L81" s="114">
        <f>SUM(L82:L85)</f>
        <v>0</v>
      </c>
      <c r="M81" s="115">
        <f>SUM(M82:M85)</f>
        <v>0</v>
      </c>
      <c r="N81" s="114"/>
      <c r="O81" s="115"/>
      <c r="P81" s="114"/>
      <c r="Q81" s="115"/>
      <c r="R81" s="11"/>
      <c r="S81" s="12"/>
      <c r="T81" s="11"/>
      <c r="U81" s="11"/>
      <c r="V81" s="114">
        <f>SUM(V82:V85)</f>
        <v>0</v>
      </c>
      <c r="W81" s="114">
        <f>SUM(W82:W85)</f>
        <v>0</v>
      </c>
    </row>
    <row r="82" spans="1:23" hidden="1" x14ac:dyDescent="0.25">
      <c r="A82" s="13" t="s">
        <v>135</v>
      </c>
      <c r="B82" s="116"/>
      <c r="C82" s="116"/>
      <c r="D82" s="116"/>
      <c r="E82" s="116">
        <f>SUM(B82:D82)</f>
        <v>0</v>
      </c>
      <c r="F82" s="116"/>
      <c r="G82" s="116"/>
      <c r="H82" s="116"/>
      <c r="I82" s="117"/>
      <c r="J82" s="116"/>
      <c r="K82" s="117"/>
      <c r="L82" s="116"/>
      <c r="M82" s="118"/>
      <c r="N82" s="116"/>
      <c r="O82" s="118"/>
      <c r="P82" s="116"/>
      <c r="Q82" s="118"/>
      <c r="R82" s="14"/>
      <c r="S82" s="15"/>
      <c r="T82" s="14"/>
      <c r="U82" s="14"/>
      <c r="V82" s="116"/>
      <c r="W82" s="116"/>
    </row>
    <row r="83" spans="1:23" hidden="1" x14ac:dyDescent="0.25">
      <c r="A83" s="13" t="s">
        <v>136</v>
      </c>
      <c r="B83" s="116"/>
      <c r="C83" s="116"/>
      <c r="D83" s="116"/>
      <c r="E83" s="116">
        <f>SUM(B83:D83)</f>
        <v>0</v>
      </c>
      <c r="F83" s="116"/>
      <c r="G83" s="116"/>
      <c r="H83" s="116"/>
      <c r="I83" s="117"/>
      <c r="J83" s="116"/>
      <c r="K83" s="117"/>
      <c r="L83" s="116"/>
      <c r="M83" s="118"/>
      <c r="N83" s="116"/>
      <c r="O83" s="118"/>
      <c r="P83" s="116"/>
      <c r="Q83" s="118"/>
      <c r="R83" s="14"/>
      <c r="S83" s="15"/>
      <c r="T83" s="14"/>
      <c r="U83" s="14"/>
      <c r="V83" s="116"/>
      <c r="W83" s="116"/>
    </row>
    <row r="84" spans="1:23" hidden="1" x14ac:dyDescent="0.25">
      <c r="A84" s="13" t="s">
        <v>137</v>
      </c>
      <c r="B84" s="116"/>
      <c r="C84" s="116"/>
      <c r="D84" s="116"/>
      <c r="E84" s="116">
        <f>SUM(B84:D84)</f>
        <v>0</v>
      </c>
      <c r="F84" s="116"/>
      <c r="G84" s="116"/>
      <c r="H84" s="116"/>
      <c r="I84" s="117"/>
      <c r="J84" s="116"/>
      <c r="K84" s="117"/>
      <c r="L84" s="116"/>
      <c r="M84" s="118"/>
      <c r="N84" s="116"/>
      <c r="O84" s="118"/>
      <c r="P84" s="116"/>
      <c r="Q84" s="118"/>
      <c r="R84" s="14"/>
      <c r="S84" s="15"/>
      <c r="T84" s="14"/>
      <c r="U84" s="14"/>
      <c r="V84" s="116"/>
      <c r="W84" s="116"/>
    </row>
    <row r="85" spans="1:23" hidden="1" x14ac:dyDescent="0.25">
      <c r="A85" s="13" t="s">
        <v>138</v>
      </c>
      <c r="B85" s="116"/>
      <c r="C85" s="116"/>
      <c r="D85" s="116"/>
      <c r="E85" s="116">
        <f>SUM(B85:D85)</f>
        <v>0</v>
      </c>
      <c r="F85" s="116"/>
      <c r="G85" s="116"/>
      <c r="H85" s="116"/>
      <c r="I85" s="117"/>
      <c r="J85" s="116"/>
      <c r="K85" s="117"/>
      <c r="L85" s="116"/>
      <c r="M85" s="118"/>
      <c r="N85" s="116"/>
      <c r="O85" s="118"/>
      <c r="P85" s="116"/>
      <c r="Q85" s="118"/>
      <c r="R85" s="14"/>
      <c r="S85" s="15"/>
      <c r="T85" s="14"/>
      <c r="U85" s="14"/>
      <c r="V85" s="116"/>
      <c r="W85" s="116"/>
    </row>
    <row r="86" spans="1:23" hidden="1" x14ac:dyDescent="0.25">
      <c r="A86" s="13" t="s">
        <v>92</v>
      </c>
      <c r="B86" s="116"/>
      <c r="C86" s="116"/>
      <c r="D86" s="116"/>
      <c r="E86" s="116">
        <f t="shared" ref="E86" si="48">$B86      +$C86      +$D86</f>
        <v>0</v>
      </c>
      <c r="F86" s="116" t="s">
        <v>36</v>
      </c>
      <c r="G86" s="116" t="s">
        <v>36</v>
      </c>
      <c r="H86" s="116"/>
      <c r="I86" s="116"/>
      <c r="J86" s="116"/>
      <c r="K86" s="116"/>
      <c r="L86" s="116"/>
      <c r="M86" s="118"/>
      <c r="N86" s="116"/>
      <c r="O86" s="118"/>
      <c r="P86" s="116">
        <f t="shared" ref="P86" si="49">$H86      +$J86      +$L86      +$N86</f>
        <v>0</v>
      </c>
      <c r="Q86" s="118">
        <f t="shared" ref="Q86" si="50">$I86      +$K86      +$M86      +$O86</f>
        <v>0</v>
      </c>
      <c r="R86" s="14">
        <f t="shared" ref="R86" si="51">IF(($H86      =0),0,((($J86      -$H86      )/$H86      )*100))</f>
        <v>0</v>
      </c>
      <c r="S86" s="15">
        <f t="shared" ref="S86" si="52">IF(($I86      =0),0,((($K86      -$I86      )/$I86      )*100))</f>
        <v>0</v>
      </c>
      <c r="T86" s="14">
        <f t="shared" ref="T86" si="53">IF(($E86      =0),0,(($P86      /$E86      )*100))</f>
        <v>0</v>
      </c>
      <c r="U86" s="14">
        <f t="shared" ref="U86" si="54">IF(($E86      =0),0,(($Q86      /$E86      )*100))</f>
        <v>0</v>
      </c>
      <c r="V86" s="116"/>
      <c r="W86" s="116"/>
    </row>
    <row r="87" spans="1:23" x14ac:dyDescent="0.25">
      <c r="A87" s="84" t="s">
        <v>103</v>
      </c>
      <c r="B87" s="119">
        <f t="shared" ref="B87:S87" si="55">+B88+B89+B90+B91+B92+B93+B94+B95+B96</f>
        <v>52179000</v>
      </c>
      <c r="C87" s="119">
        <f t="shared" si="55"/>
        <v>0</v>
      </c>
      <c r="D87" s="119">
        <f t="shared" si="55"/>
        <v>0</v>
      </c>
      <c r="E87" s="119">
        <f t="shared" si="55"/>
        <v>52179000</v>
      </c>
      <c r="F87" s="119">
        <f t="shared" si="55"/>
        <v>0</v>
      </c>
      <c r="G87" s="119">
        <f t="shared" si="55"/>
        <v>0</v>
      </c>
      <c r="H87" s="119">
        <f t="shared" si="55"/>
        <v>44854000</v>
      </c>
      <c r="I87" s="119">
        <f t="shared" si="55"/>
        <v>0</v>
      </c>
      <c r="J87" s="119">
        <f t="shared" si="55"/>
        <v>7007000</v>
      </c>
      <c r="K87" s="119">
        <f t="shared" si="55"/>
        <v>0</v>
      </c>
      <c r="L87" s="119">
        <f t="shared" si="55"/>
        <v>0</v>
      </c>
      <c r="M87" s="119">
        <f t="shared" si="55"/>
        <v>0</v>
      </c>
      <c r="N87" s="119">
        <f t="shared" si="55"/>
        <v>0</v>
      </c>
      <c r="O87" s="119">
        <f t="shared" si="55"/>
        <v>0</v>
      </c>
      <c r="P87" s="119">
        <f t="shared" si="55"/>
        <v>51861000</v>
      </c>
      <c r="Q87" s="120">
        <f t="shared" si="55"/>
        <v>0</v>
      </c>
      <c r="R87" s="85">
        <f t="shared" si="55"/>
        <v>-84.378204842377485</v>
      </c>
      <c r="S87" s="85">
        <f t="shared" si="55"/>
        <v>0</v>
      </c>
      <c r="T87" s="86">
        <f>IF(SUM($E88:$E96) =0,0,(P87   /SUM($E88:$E96) )*100)</f>
        <v>99.390559420456498</v>
      </c>
      <c r="U87" s="87">
        <f>IF(SUM($E88:$E96) =0,0,(Q87   /SUM($E88:$E96) )*100)</f>
        <v>0</v>
      </c>
      <c r="V87" s="119">
        <f>+V88+V89+V90+V91+V92+V93+V94+V95+V96</f>
        <v>0</v>
      </c>
      <c r="W87" s="119">
        <f>+W88+W89+W90+W91+W92+W93+W94+W95+W96</f>
        <v>0</v>
      </c>
    </row>
    <row r="88" spans="1:23" ht="13" x14ac:dyDescent="0.3">
      <c r="A88" s="88" t="s">
        <v>104</v>
      </c>
      <c r="B88" s="121"/>
      <c r="C88" s="121"/>
      <c r="D88" s="121"/>
      <c r="E88" s="121">
        <f t="shared" ref="E88:E96" si="56">$B88      +$C88      +$D88</f>
        <v>0</v>
      </c>
      <c r="F88" s="121">
        <v>0</v>
      </c>
      <c r="G88" s="121">
        <v>0</v>
      </c>
      <c r="H88" s="121"/>
      <c r="I88" s="121"/>
      <c r="J88" s="121"/>
      <c r="K88" s="121"/>
      <c r="L88" s="121"/>
      <c r="M88" s="121"/>
      <c r="N88" s="121"/>
      <c r="O88" s="121"/>
      <c r="P88" s="121">
        <f t="shared" ref="P88:P96" si="57">$H88      +$J88      +$L88      +$N88</f>
        <v>0</v>
      </c>
      <c r="Q88" s="121">
        <f t="shared" ref="Q88:Q96" si="58">$I88      +$K88      +$M88      +$O88</f>
        <v>0</v>
      </c>
      <c r="R88" s="89">
        <f t="shared" ref="R88:R96" si="59">IF(($H88      =0),0,((($J88      -$H88      )/$H88      )*100))</f>
        <v>0</v>
      </c>
      <c r="S88" s="89">
        <f t="shared" ref="S88:S96" si="60">IF(($I88      =0),0,((($K88      -$I88      )/$I88      )*100))</f>
        <v>0</v>
      </c>
      <c r="T88" s="89">
        <f t="shared" ref="T88:T96" si="61">IF(($E88      =0),0,(($P88      /$E88      )*100))</f>
        <v>0</v>
      </c>
      <c r="U88" s="90">
        <f t="shared" ref="U88:U96" si="62">IF(($E88      =0),0,(($Q88      /$E88      )*100))</f>
        <v>0</v>
      </c>
      <c r="V88" s="121"/>
      <c r="W88" s="121"/>
    </row>
    <row r="89" spans="1:23" ht="13" x14ac:dyDescent="0.3">
      <c r="A89" s="91" t="s">
        <v>105</v>
      </c>
      <c r="B89" s="93"/>
      <c r="C89" s="93"/>
      <c r="D89" s="93"/>
      <c r="E89" s="93">
        <f t="shared" si="56"/>
        <v>0</v>
      </c>
      <c r="F89" s="93">
        <v>0</v>
      </c>
      <c r="G89" s="93">
        <v>0</v>
      </c>
      <c r="H89" s="93"/>
      <c r="I89" s="93"/>
      <c r="J89" s="93"/>
      <c r="K89" s="93"/>
      <c r="L89" s="93"/>
      <c r="M89" s="93"/>
      <c r="N89" s="93"/>
      <c r="O89" s="93"/>
      <c r="P89" s="93">
        <f t="shared" si="57"/>
        <v>0</v>
      </c>
      <c r="Q89" s="93">
        <f t="shared" si="58"/>
        <v>0</v>
      </c>
      <c r="R89" s="89">
        <f t="shared" si="59"/>
        <v>0</v>
      </c>
      <c r="S89" s="89">
        <f t="shared" si="60"/>
        <v>0</v>
      </c>
      <c r="T89" s="89">
        <f t="shared" si="61"/>
        <v>0</v>
      </c>
      <c r="U89" s="90">
        <f t="shared" si="62"/>
        <v>0</v>
      </c>
      <c r="V89" s="93"/>
      <c r="W89" s="93"/>
    </row>
    <row r="90" spans="1:23" ht="13" x14ac:dyDescent="0.3">
      <c r="A90" s="91" t="s">
        <v>106</v>
      </c>
      <c r="B90" s="93"/>
      <c r="C90" s="93"/>
      <c r="D90" s="93"/>
      <c r="E90" s="93">
        <f t="shared" si="56"/>
        <v>0</v>
      </c>
      <c r="F90" s="93">
        <v>0</v>
      </c>
      <c r="G90" s="93">
        <v>0</v>
      </c>
      <c r="H90" s="93"/>
      <c r="I90" s="93"/>
      <c r="J90" s="93"/>
      <c r="K90" s="93"/>
      <c r="L90" s="93"/>
      <c r="M90" s="93"/>
      <c r="N90" s="93"/>
      <c r="O90" s="93"/>
      <c r="P90" s="93">
        <f t="shared" si="57"/>
        <v>0</v>
      </c>
      <c r="Q90" s="93">
        <f t="shared" si="58"/>
        <v>0</v>
      </c>
      <c r="R90" s="89">
        <f t="shared" si="59"/>
        <v>0</v>
      </c>
      <c r="S90" s="89">
        <f t="shared" si="60"/>
        <v>0</v>
      </c>
      <c r="T90" s="89">
        <f t="shared" si="61"/>
        <v>0</v>
      </c>
      <c r="U90" s="90">
        <f t="shared" si="62"/>
        <v>0</v>
      </c>
      <c r="V90" s="93"/>
      <c r="W90" s="93"/>
    </row>
    <row r="91" spans="1:23" ht="13" x14ac:dyDescent="0.3">
      <c r="A91" s="91" t="s">
        <v>107</v>
      </c>
      <c r="B91" s="93">
        <v>52179000</v>
      </c>
      <c r="C91" s="93"/>
      <c r="D91" s="93"/>
      <c r="E91" s="93">
        <f t="shared" si="56"/>
        <v>52179000</v>
      </c>
      <c r="F91" s="93">
        <v>0</v>
      </c>
      <c r="G91" s="93">
        <v>0</v>
      </c>
      <c r="H91" s="93">
        <v>44854000</v>
      </c>
      <c r="I91" s="93"/>
      <c r="J91" s="93">
        <v>7007000</v>
      </c>
      <c r="K91" s="93"/>
      <c r="L91" s="93"/>
      <c r="M91" s="93"/>
      <c r="N91" s="93"/>
      <c r="O91" s="93"/>
      <c r="P91" s="93">
        <f t="shared" si="57"/>
        <v>51861000</v>
      </c>
      <c r="Q91" s="93">
        <f t="shared" si="58"/>
        <v>0</v>
      </c>
      <c r="R91" s="89">
        <f t="shared" si="59"/>
        <v>-84.378204842377485</v>
      </c>
      <c r="S91" s="89">
        <f t="shared" si="60"/>
        <v>0</v>
      </c>
      <c r="T91" s="89">
        <f t="shared" si="61"/>
        <v>99.390559420456498</v>
      </c>
      <c r="U91" s="90">
        <f t="shared" si="62"/>
        <v>0</v>
      </c>
      <c r="V91" s="93"/>
      <c r="W91" s="93"/>
    </row>
    <row r="92" spans="1:23" ht="13" x14ac:dyDescent="0.3">
      <c r="A92" s="91" t="s">
        <v>108</v>
      </c>
      <c r="B92" s="93"/>
      <c r="C92" s="93"/>
      <c r="D92" s="93"/>
      <c r="E92" s="93">
        <f t="shared" si="56"/>
        <v>0</v>
      </c>
      <c r="F92" s="93">
        <v>0</v>
      </c>
      <c r="G92" s="93">
        <v>0</v>
      </c>
      <c r="H92" s="93"/>
      <c r="I92" s="93"/>
      <c r="J92" s="93"/>
      <c r="K92" s="93"/>
      <c r="L92" s="93"/>
      <c r="M92" s="93"/>
      <c r="N92" s="93"/>
      <c r="O92" s="93"/>
      <c r="P92" s="93">
        <f t="shared" si="57"/>
        <v>0</v>
      </c>
      <c r="Q92" s="93">
        <f t="shared" si="58"/>
        <v>0</v>
      </c>
      <c r="R92" s="89">
        <f t="shared" si="59"/>
        <v>0</v>
      </c>
      <c r="S92" s="89">
        <f t="shared" si="60"/>
        <v>0</v>
      </c>
      <c r="T92" s="89">
        <f t="shared" si="61"/>
        <v>0</v>
      </c>
      <c r="U92" s="90">
        <f t="shared" si="62"/>
        <v>0</v>
      </c>
      <c r="V92" s="93"/>
      <c r="W92" s="93"/>
    </row>
    <row r="93" spans="1:23" ht="13" x14ac:dyDescent="0.3">
      <c r="A93" s="91" t="s">
        <v>109</v>
      </c>
      <c r="B93" s="93"/>
      <c r="C93" s="93"/>
      <c r="D93" s="93"/>
      <c r="E93" s="93">
        <f t="shared" si="56"/>
        <v>0</v>
      </c>
      <c r="F93" s="93">
        <v>0</v>
      </c>
      <c r="G93" s="93">
        <v>0</v>
      </c>
      <c r="H93" s="93"/>
      <c r="I93" s="93"/>
      <c r="J93" s="93"/>
      <c r="K93" s="93"/>
      <c r="L93" s="93"/>
      <c r="M93" s="93"/>
      <c r="N93" s="93"/>
      <c r="O93" s="93"/>
      <c r="P93" s="93">
        <f t="shared" si="57"/>
        <v>0</v>
      </c>
      <c r="Q93" s="93">
        <f t="shared" si="58"/>
        <v>0</v>
      </c>
      <c r="R93" s="89">
        <f t="shared" si="59"/>
        <v>0</v>
      </c>
      <c r="S93" s="89">
        <f t="shared" si="60"/>
        <v>0</v>
      </c>
      <c r="T93" s="89">
        <f t="shared" si="61"/>
        <v>0</v>
      </c>
      <c r="U93" s="90">
        <f t="shared" si="62"/>
        <v>0</v>
      </c>
      <c r="V93" s="93"/>
      <c r="W93" s="93"/>
    </row>
    <row r="94" spans="1:23" ht="13" x14ac:dyDescent="0.3">
      <c r="A94" s="91" t="s">
        <v>110</v>
      </c>
      <c r="B94" s="93"/>
      <c r="C94" s="93"/>
      <c r="D94" s="93"/>
      <c r="E94" s="93">
        <f t="shared" si="56"/>
        <v>0</v>
      </c>
      <c r="F94" s="93">
        <v>0</v>
      </c>
      <c r="G94" s="93">
        <v>0</v>
      </c>
      <c r="H94" s="93"/>
      <c r="I94" s="93"/>
      <c r="J94" s="93"/>
      <c r="K94" s="93"/>
      <c r="L94" s="93"/>
      <c r="M94" s="93"/>
      <c r="N94" s="93"/>
      <c r="O94" s="93"/>
      <c r="P94" s="93">
        <f t="shared" si="57"/>
        <v>0</v>
      </c>
      <c r="Q94" s="93">
        <f t="shared" si="58"/>
        <v>0</v>
      </c>
      <c r="R94" s="89">
        <f t="shared" si="59"/>
        <v>0</v>
      </c>
      <c r="S94" s="89">
        <f t="shared" si="60"/>
        <v>0</v>
      </c>
      <c r="T94" s="89">
        <f t="shared" si="61"/>
        <v>0</v>
      </c>
      <c r="U94" s="90">
        <f t="shared" si="62"/>
        <v>0</v>
      </c>
      <c r="V94" s="93"/>
      <c r="W94" s="93"/>
    </row>
    <row r="95" spans="1:23" ht="13" x14ac:dyDescent="0.3">
      <c r="A95" s="91" t="s">
        <v>111</v>
      </c>
      <c r="B95" s="93"/>
      <c r="C95" s="93"/>
      <c r="D95" s="93"/>
      <c r="E95" s="93">
        <f t="shared" si="56"/>
        <v>0</v>
      </c>
      <c r="F95" s="93">
        <v>0</v>
      </c>
      <c r="G95" s="93">
        <v>0</v>
      </c>
      <c r="H95" s="93"/>
      <c r="I95" s="93"/>
      <c r="J95" s="93"/>
      <c r="K95" s="93"/>
      <c r="L95" s="93"/>
      <c r="M95" s="93"/>
      <c r="N95" s="93"/>
      <c r="O95" s="93"/>
      <c r="P95" s="93">
        <f t="shared" si="57"/>
        <v>0</v>
      </c>
      <c r="Q95" s="93">
        <f t="shared" si="58"/>
        <v>0</v>
      </c>
      <c r="R95" s="89">
        <f t="shared" si="59"/>
        <v>0</v>
      </c>
      <c r="S95" s="89">
        <f t="shared" si="60"/>
        <v>0</v>
      </c>
      <c r="T95" s="89">
        <f t="shared" si="61"/>
        <v>0</v>
      </c>
      <c r="U95" s="90">
        <f t="shared" si="62"/>
        <v>0</v>
      </c>
      <c r="V95" s="93"/>
      <c r="W95" s="93"/>
    </row>
    <row r="96" spans="1:23" ht="13" x14ac:dyDescent="0.3">
      <c r="A96" s="91" t="s">
        <v>112</v>
      </c>
      <c r="B96" s="122"/>
      <c r="C96" s="122"/>
      <c r="D96" s="122"/>
      <c r="E96" s="122">
        <f t="shared" si="56"/>
        <v>0</v>
      </c>
      <c r="F96" s="122">
        <v>0</v>
      </c>
      <c r="G96" s="122">
        <v>0</v>
      </c>
      <c r="H96" s="122"/>
      <c r="I96" s="122"/>
      <c r="J96" s="122"/>
      <c r="K96" s="122"/>
      <c r="L96" s="122"/>
      <c r="M96" s="122"/>
      <c r="N96" s="122"/>
      <c r="O96" s="122"/>
      <c r="P96" s="122">
        <f t="shared" si="57"/>
        <v>0</v>
      </c>
      <c r="Q96" s="122">
        <f t="shared" si="58"/>
        <v>0</v>
      </c>
      <c r="R96" s="89">
        <f t="shared" si="59"/>
        <v>0</v>
      </c>
      <c r="S96" s="89">
        <f t="shared" si="60"/>
        <v>0</v>
      </c>
      <c r="T96" s="89">
        <f t="shared" si="61"/>
        <v>0</v>
      </c>
      <c r="U96" s="90">
        <f t="shared" si="62"/>
        <v>0</v>
      </c>
      <c r="V96" s="122"/>
      <c r="W96" s="122"/>
    </row>
    <row r="97" spans="1:23" s="92" customFormat="1" ht="21" hidden="1" x14ac:dyDescent="0.25">
      <c r="A97" s="16" t="s">
        <v>139</v>
      </c>
      <c r="B97" s="123">
        <f t="shared" ref="B97:I97" si="63">SUM(B98:B112)</f>
        <v>0</v>
      </c>
      <c r="C97" s="123">
        <f t="shared" si="63"/>
        <v>0</v>
      </c>
      <c r="D97" s="123">
        <f t="shared" si="63"/>
        <v>0</v>
      </c>
      <c r="E97" s="123">
        <f t="shared" si="63"/>
        <v>0</v>
      </c>
      <c r="F97" s="123">
        <f t="shared" si="63"/>
        <v>0</v>
      </c>
      <c r="G97" s="123">
        <f t="shared" si="63"/>
        <v>0</v>
      </c>
      <c r="H97" s="123">
        <f t="shared" si="63"/>
        <v>0</v>
      </c>
      <c r="I97" s="123">
        <f t="shared" si="63"/>
        <v>0</v>
      </c>
      <c r="J97" s="123">
        <f>SUM(J98:J112)</f>
        <v>0</v>
      </c>
      <c r="K97" s="123">
        <f>SUM(K98:K112)</f>
        <v>0</v>
      </c>
      <c r="L97" s="123">
        <f>SUM(L98:L112)</f>
        <v>0</v>
      </c>
      <c r="M97" s="124">
        <f>SUM(M98:M112)</f>
        <v>0</v>
      </c>
      <c r="N97" s="123"/>
      <c r="O97" s="124"/>
      <c r="P97" s="123"/>
      <c r="Q97" s="124"/>
      <c r="R97" s="17" t="str">
        <f t="shared" ref="R97:S112" si="64">IF(L97=0," ",(N97-L97)/L97)</f>
        <v xml:space="preserve"> </v>
      </c>
      <c r="S97" s="17" t="str">
        <f t="shared" si="64"/>
        <v xml:space="preserve"> </v>
      </c>
      <c r="T97" s="17" t="str">
        <f t="shared" ref="T97:T115" si="65">IF(E97=0," ",(P97/E97))</f>
        <v xml:space="preserve"> </v>
      </c>
      <c r="U97" s="18" t="str">
        <f t="shared" ref="U97:U115" si="66">IF(E97=0," ",(Q97/E97))</f>
        <v xml:space="preserve"> </v>
      </c>
      <c r="V97" s="123">
        <f>SUM(V98:V112)</f>
        <v>0</v>
      </c>
      <c r="W97" s="123">
        <f>SUM(W98:W112)</f>
        <v>0</v>
      </c>
    </row>
    <row r="98" spans="1:23" hidden="1" x14ac:dyDescent="0.25">
      <c r="A98" s="19"/>
      <c r="B98" s="125"/>
      <c r="C98" s="125"/>
      <c r="D98" s="125"/>
      <c r="E98" s="126">
        <f>SUM(B98:D98)</f>
        <v>0</v>
      </c>
      <c r="F98" s="125"/>
      <c r="G98" s="125"/>
      <c r="H98" s="125"/>
      <c r="I98" s="125"/>
      <c r="J98" s="125"/>
      <c r="K98" s="125"/>
      <c r="L98" s="125"/>
      <c r="M98" s="127"/>
      <c r="N98" s="125"/>
      <c r="O98" s="127"/>
      <c r="P98" s="125"/>
      <c r="Q98" s="127"/>
      <c r="R98" s="20" t="str">
        <f t="shared" si="64"/>
        <v xml:space="preserve"> </v>
      </c>
      <c r="S98" s="20" t="str">
        <f t="shared" si="64"/>
        <v xml:space="preserve"> </v>
      </c>
      <c r="T98" s="20" t="str">
        <f t="shared" si="65"/>
        <v xml:space="preserve"> </v>
      </c>
      <c r="U98" s="21" t="str">
        <f t="shared" si="66"/>
        <v xml:space="preserve"> </v>
      </c>
      <c r="V98" s="125"/>
      <c r="W98" s="125"/>
    </row>
    <row r="99" spans="1:23" hidden="1" x14ac:dyDescent="0.25">
      <c r="A99" s="19"/>
      <c r="B99" s="125"/>
      <c r="C99" s="125"/>
      <c r="D99" s="125"/>
      <c r="E99" s="126">
        <f t="shared" ref="E99:E112" si="67">SUM(B99:D99)</f>
        <v>0</v>
      </c>
      <c r="F99" s="125"/>
      <c r="G99" s="125"/>
      <c r="H99" s="125"/>
      <c r="I99" s="125"/>
      <c r="J99" s="125"/>
      <c r="K99" s="125"/>
      <c r="L99" s="125"/>
      <c r="M99" s="127"/>
      <c r="N99" s="125"/>
      <c r="O99" s="127"/>
      <c r="P99" s="125"/>
      <c r="Q99" s="127"/>
      <c r="R99" s="20" t="str">
        <f t="shared" si="64"/>
        <v xml:space="preserve"> </v>
      </c>
      <c r="S99" s="20" t="str">
        <f t="shared" si="64"/>
        <v xml:space="preserve"> </v>
      </c>
      <c r="T99" s="20" t="str">
        <f t="shared" si="65"/>
        <v xml:space="preserve"> </v>
      </c>
      <c r="U99" s="21" t="str">
        <f t="shared" si="66"/>
        <v xml:space="preserve"> </v>
      </c>
      <c r="V99" s="125"/>
      <c r="W99" s="125"/>
    </row>
    <row r="100" spans="1:23" hidden="1" x14ac:dyDescent="0.25">
      <c r="A100" s="19"/>
      <c r="B100" s="125"/>
      <c r="C100" s="125"/>
      <c r="D100" s="125"/>
      <c r="E100" s="126">
        <f t="shared" si="67"/>
        <v>0</v>
      </c>
      <c r="F100" s="125"/>
      <c r="G100" s="125"/>
      <c r="H100" s="125"/>
      <c r="I100" s="125"/>
      <c r="J100" s="125"/>
      <c r="K100" s="125"/>
      <c r="L100" s="125"/>
      <c r="M100" s="127"/>
      <c r="N100" s="125"/>
      <c r="O100" s="127"/>
      <c r="P100" s="125"/>
      <c r="Q100" s="127"/>
      <c r="R100" s="20" t="str">
        <f t="shared" si="64"/>
        <v xml:space="preserve"> </v>
      </c>
      <c r="S100" s="20" t="str">
        <f t="shared" si="64"/>
        <v xml:space="preserve"> </v>
      </c>
      <c r="T100" s="20" t="str">
        <f t="shared" si="65"/>
        <v xml:space="preserve"> </v>
      </c>
      <c r="U100" s="21" t="str">
        <f t="shared" si="66"/>
        <v xml:space="preserve"> </v>
      </c>
      <c r="V100" s="125"/>
      <c r="W100" s="125"/>
    </row>
    <row r="101" spans="1:23" hidden="1" x14ac:dyDescent="0.25">
      <c r="A101" s="19"/>
      <c r="B101" s="125"/>
      <c r="C101" s="125"/>
      <c r="D101" s="125"/>
      <c r="E101" s="126">
        <f t="shared" si="67"/>
        <v>0</v>
      </c>
      <c r="F101" s="125"/>
      <c r="G101" s="125"/>
      <c r="H101" s="125"/>
      <c r="I101" s="125"/>
      <c r="J101" s="125"/>
      <c r="K101" s="125"/>
      <c r="L101" s="125"/>
      <c r="M101" s="127"/>
      <c r="N101" s="125"/>
      <c r="O101" s="127"/>
      <c r="P101" s="125"/>
      <c r="Q101" s="127"/>
      <c r="R101" s="20" t="str">
        <f t="shared" si="64"/>
        <v xml:space="preserve"> </v>
      </c>
      <c r="S101" s="20" t="str">
        <f t="shared" si="64"/>
        <v xml:space="preserve"> </v>
      </c>
      <c r="T101" s="20" t="str">
        <f t="shared" si="65"/>
        <v xml:space="preserve"> </v>
      </c>
      <c r="U101" s="21" t="str">
        <f t="shared" si="66"/>
        <v xml:space="preserve"> </v>
      </c>
      <c r="V101" s="125"/>
      <c r="W101" s="125"/>
    </row>
    <row r="102" spans="1:23" hidden="1" x14ac:dyDescent="0.25">
      <c r="A102" s="19"/>
      <c r="B102" s="125"/>
      <c r="C102" s="125"/>
      <c r="D102" s="125"/>
      <c r="E102" s="126">
        <f t="shared" si="67"/>
        <v>0</v>
      </c>
      <c r="F102" s="125"/>
      <c r="G102" s="125"/>
      <c r="H102" s="125"/>
      <c r="I102" s="125"/>
      <c r="J102" s="125"/>
      <c r="K102" s="125"/>
      <c r="L102" s="125"/>
      <c r="M102" s="127"/>
      <c r="N102" s="125"/>
      <c r="O102" s="127"/>
      <c r="P102" s="125"/>
      <c r="Q102" s="127"/>
      <c r="R102" s="20" t="str">
        <f t="shared" si="64"/>
        <v xml:space="preserve"> </v>
      </c>
      <c r="S102" s="20" t="str">
        <f t="shared" si="64"/>
        <v xml:space="preserve"> </v>
      </c>
      <c r="T102" s="20" t="str">
        <f t="shared" si="65"/>
        <v xml:space="preserve"> </v>
      </c>
      <c r="U102" s="21" t="str">
        <f t="shared" si="66"/>
        <v xml:space="preserve"> </v>
      </c>
      <c r="V102" s="125"/>
      <c r="W102" s="125"/>
    </row>
    <row r="103" spans="1:23" hidden="1" x14ac:dyDescent="0.25">
      <c r="A103" s="19"/>
      <c r="B103" s="125"/>
      <c r="C103" s="125"/>
      <c r="D103" s="125"/>
      <c r="E103" s="126">
        <f t="shared" si="67"/>
        <v>0</v>
      </c>
      <c r="F103" s="125"/>
      <c r="G103" s="125"/>
      <c r="H103" s="125"/>
      <c r="I103" s="125"/>
      <c r="J103" s="125"/>
      <c r="K103" s="125"/>
      <c r="L103" s="125"/>
      <c r="M103" s="127"/>
      <c r="N103" s="125"/>
      <c r="O103" s="127"/>
      <c r="P103" s="125"/>
      <c r="Q103" s="127"/>
      <c r="R103" s="20" t="str">
        <f t="shared" si="64"/>
        <v xml:space="preserve"> </v>
      </c>
      <c r="S103" s="20" t="str">
        <f t="shared" si="64"/>
        <v xml:space="preserve"> </v>
      </c>
      <c r="T103" s="20" t="str">
        <f t="shared" si="65"/>
        <v xml:space="preserve"> </v>
      </c>
      <c r="U103" s="21" t="str">
        <f t="shared" si="66"/>
        <v xml:space="preserve"> </v>
      </c>
      <c r="V103" s="125"/>
      <c r="W103" s="125"/>
    </row>
    <row r="104" spans="1:23" hidden="1" x14ac:dyDescent="0.25">
      <c r="A104" s="19"/>
      <c r="B104" s="125"/>
      <c r="C104" s="125"/>
      <c r="D104" s="125"/>
      <c r="E104" s="126">
        <f t="shared" si="67"/>
        <v>0</v>
      </c>
      <c r="F104" s="125"/>
      <c r="G104" s="125"/>
      <c r="H104" s="125"/>
      <c r="I104" s="125"/>
      <c r="J104" s="125"/>
      <c r="K104" s="125"/>
      <c r="L104" s="125"/>
      <c r="M104" s="127"/>
      <c r="N104" s="125"/>
      <c r="O104" s="127"/>
      <c r="P104" s="125"/>
      <c r="Q104" s="127"/>
      <c r="R104" s="20" t="str">
        <f t="shared" si="64"/>
        <v xml:space="preserve"> </v>
      </c>
      <c r="S104" s="20" t="str">
        <f t="shared" si="64"/>
        <v xml:space="preserve"> </v>
      </c>
      <c r="T104" s="20" t="str">
        <f t="shared" si="65"/>
        <v xml:space="preserve"> </v>
      </c>
      <c r="U104" s="21" t="str">
        <f t="shared" si="66"/>
        <v xml:space="preserve"> </v>
      </c>
      <c r="V104" s="125"/>
      <c r="W104" s="125"/>
    </row>
    <row r="105" spans="1:23" hidden="1" x14ac:dyDescent="0.25">
      <c r="A105" s="19"/>
      <c r="B105" s="125"/>
      <c r="C105" s="125"/>
      <c r="D105" s="125"/>
      <c r="E105" s="126">
        <f t="shared" si="67"/>
        <v>0</v>
      </c>
      <c r="F105" s="125"/>
      <c r="G105" s="125"/>
      <c r="H105" s="125"/>
      <c r="I105" s="125"/>
      <c r="J105" s="125"/>
      <c r="K105" s="125"/>
      <c r="L105" s="125"/>
      <c r="M105" s="127"/>
      <c r="N105" s="125"/>
      <c r="O105" s="127"/>
      <c r="P105" s="125"/>
      <c r="Q105" s="127"/>
      <c r="R105" s="20" t="str">
        <f t="shared" si="64"/>
        <v xml:space="preserve"> </v>
      </c>
      <c r="S105" s="20" t="str">
        <f t="shared" si="64"/>
        <v xml:space="preserve"> </v>
      </c>
      <c r="T105" s="20" t="str">
        <f t="shared" si="65"/>
        <v xml:space="preserve"> </v>
      </c>
      <c r="U105" s="21" t="str">
        <f t="shared" si="66"/>
        <v xml:space="preserve"> </v>
      </c>
      <c r="V105" s="125"/>
      <c r="W105" s="125"/>
    </row>
    <row r="106" spans="1:23" hidden="1" x14ac:dyDescent="0.25">
      <c r="A106" s="19"/>
      <c r="B106" s="125"/>
      <c r="C106" s="125"/>
      <c r="D106" s="125"/>
      <c r="E106" s="126">
        <f t="shared" si="67"/>
        <v>0</v>
      </c>
      <c r="F106" s="125"/>
      <c r="G106" s="125"/>
      <c r="H106" s="125"/>
      <c r="I106" s="125"/>
      <c r="J106" s="125"/>
      <c r="K106" s="125"/>
      <c r="L106" s="125"/>
      <c r="M106" s="127"/>
      <c r="N106" s="125"/>
      <c r="O106" s="127"/>
      <c r="P106" s="125"/>
      <c r="Q106" s="127"/>
      <c r="R106" s="20" t="str">
        <f t="shared" si="64"/>
        <v xml:space="preserve"> </v>
      </c>
      <c r="S106" s="20" t="str">
        <f t="shared" si="64"/>
        <v xml:space="preserve"> </v>
      </c>
      <c r="T106" s="20" t="str">
        <f t="shared" si="65"/>
        <v xml:space="preserve"> </v>
      </c>
      <c r="U106" s="21" t="str">
        <f t="shared" si="66"/>
        <v xml:space="preserve"> </v>
      </c>
      <c r="V106" s="125"/>
      <c r="W106" s="125"/>
    </row>
    <row r="107" spans="1:23" hidden="1" x14ac:dyDescent="0.25">
      <c r="A107" s="19"/>
      <c r="B107" s="125"/>
      <c r="C107" s="125"/>
      <c r="D107" s="125"/>
      <c r="E107" s="126">
        <f t="shared" si="67"/>
        <v>0</v>
      </c>
      <c r="F107" s="125"/>
      <c r="G107" s="125"/>
      <c r="H107" s="125"/>
      <c r="I107" s="125"/>
      <c r="J107" s="125"/>
      <c r="K107" s="125"/>
      <c r="L107" s="125"/>
      <c r="M107" s="127"/>
      <c r="N107" s="125"/>
      <c r="O107" s="127"/>
      <c r="P107" s="125"/>
      <c r="Q107" s="127"/>
      <c r="R107" s="20" t="str">
        <f t="shared" si="64"/>
        <v xml:space="preserve"> </v>
      </c>
      <c r="S107" s="20" t="str">
        <f t="shared" si="64"/>
        <v xml:space="preserve"> </v>
      </c>
      <c r="T107" s="20" t="str">
        <f t="shared" si="65"/>
        <v xml:space="preserve"> </v>
      </c>
      <c r="U107" s="21" t="str">
        <f t="shared" si="66"/>
        <v xml:space="preserve"> </v>
      </c>
      <c r="V107" s="125"/>
      <c r="W107" s="125"/>
    </row>
    <row r="108" spans="1:23" hidden="1" x14ac:dyDescent="0.25">
      <c r="A108" s="19"/>
      <c r="B108" s="125"/>
      <c r="C108" s="125"/>
      <c r="D108" s="125"/>
      <c r="E108" s="126">
        <f t="shared" si="67"/>
        <v>0</v>
      </c>
      <c r="F108" s="125"/>
      <c r="G108" s="125"/>
      <c r="H108" s="125"/>
      <c r="I108" s="125"/>
      <c r="J108" s="125"/>
      <c r="K108" s="125"/>
      <c r="L108" s="125"/>
      <c r="M108" s="127"/>
      <c r="N108" s="125"/>
      <c r="O108" s="127"/>
      <c r="P108" s="125"/>
      <c r="Q108" s="127"/>
      <c r="R108" s="20" t="str">
        <f t="shared" si="64"/>
        <v xml:space="preserve"> </v>
      </c>
      <c r="S108" s="20" t="str">
        <f t="shared" si="64"/>
        <v xml:space="preserve"> </v>
      </c>
      <c r="T108" s="20" t="str">
        <f t="shared" si="65"/>
        <v xml:space="preserve"> </v>
      </c>
      <c r="U108" s="21" t="str">
        <f t="shared" si="66"/>
        <v xml:space="preserve"> </v>
      </c>
      <c r="V108" s="125"/>
      <c r="W108" s="125"/>
    </row>
    <row r="109" spans="1:23" hidden="1" x14ac:dyDescent="0.25">
      <c r="A109" s="19"/>
      <c r="B109" s="125"/>
      <c r="C109" s="125"/>
      <c r="D109" s="125"/>
      <c r="E109" s="126">
        <f t="shared" si="67"/>
        <v>0</v>
      </c>
      <c r="F109" s="125"/>
      <c r="G109" s="125"/>
      <c r="H109" s="125"/>
      <c r="I109" s="125"/>
      <c r="J109" s="125"/>
      <c r="K109" s="125"/>
      <c r="L109" s="125"/>
      <c r="M109" s="127"/>
      <c r="N109" s="125"/>
      <c r="O109" s="127"/>
      <c r="P109" s="125"/>
      <c r="Q109" s="127"/>
      <c r="R109" s="20" t="str">
        <f t="shared" si="64"/>
        <v xml:space="preserve"> </v>
      </c>
      <c r="S109" s="20" t="str">
        <f t="shared" si="64"/>
        <v xml:space="preserve"> </v>
      </c>
      <c r="T109" s="20" t="str">
        <f t="shared" si="65"/>
        <v xml:space="preserve"> </v>
      </c>
      <c r="U109" s="21" t="str">
        <f t="shared" si="66"/>
        <v xml:space="preserve"> </v>
      </c>
      <c r="V109" s="125"/>
      <c r="W109" s="125"/>
    </row>
    <row r="110" spans="1:23" hidden="1" x14ac:dyDescent="0.25">
      <c r="A110" s="19"/>
      <c r="B110" s="125"/>
      <c r="C110" s="125"/>
      <c r="D110" s="125"/>
      <c r="E110" s="126">
        <f t="shared" si="67"/>
        <v>0</v>
      </c>
      <c r="F110" s="125"/>
      <c r="G110" s="125"/>
      <c r="H110" s="127"/>
      <c r="I110" s="125"/>
      <c r="J110" s="127"/>
      <c r="K110" s="125"/>
      <c r="L110" s="127"/>
      <c r="M110" s="127"/>
      <c r="N110" s="127"/>
      <c r="O110" s="127"/>
      <c r="P110" s="127"/>
      <c r="Q110" s="127"/>
      <c r="R110" s="20" t="str">
        <f t="shared" si="64"/>
        <v xml:space="preserve"> </v>
      </c>
      <c r="S110" s="20" t="str">
        <f t="shared" si="64"/>
        <v xml:space="preserve"> </v>
      </c>
      <c r="T110" s="20" t="str">
        <f t="shared" si="65"/>
        <v xml:space="preserve"> </v>
      </c>
      <c r="U110" s="21" t="str">
        <f t="shared" si="66"/>
        <v xml:space="preserve"> </v>
      </c>
      <c r="V110" s="125"/>
      <c r="W110" s="125"/>
    </row>
    <row r="111" spans="1:23" hidden="1" x14ac:dyDescent="0.25">
      <c r="A111" s="19"/>
      <c r="B111" s="125"/>
      <c r="C111" s="125"/>
      <c r="D111" s="125"/>
      <c r="E111" s="126">
        <f t="shared" si="67"/>
        <v>0</v>
      </c>
      <c r="F111" s="125"/>
      <c r="G111" s="125"/>
      <c r="H111" s="127"/>
      <c r="I111" s="125"/>
      <c r="J111" s="127"/>
      <c r="K111" s="125"/>
      <c r="L111" s="127"/>
      <c r="M111" s="127"/>
      <c r="N111" s="127"/>
      <c r="O111" s="127"/>
      <c r="P111" s="127"/>
      <c r="Q111" s="127"/>
      <c r="R111" s="20" t="str">
        <f t="shared" si="64"/>
        <v xml:space="preserve"> </v>
      </c>
      <c r="S111" s="20" t="str">
        <f t="shared" si="64"/>
        <v xml:space="preserve"> </v>
      </c>
      <c r="T111" s="20" t="str">
        <f t="shared" si="65"/>
        <v xml:space="preserve"> </v>
      </c>
      <c r="U111" s="21" t="str">
        <f t="shared" si="66"/>
        <v xml:space="preserve"> </v>
      </c>
      <c r="V111" s="125"/>
      <c r="W111" s="125"/>
    </row>
    <row r="112" spans="1:23" hidden="1" x14ac:dyDescent="0.25">
      <c r="A112" s="19"/>
      <c r="B112" s="125"/>
      <c r="C112" s="125"/>
      <c r="D112" s="125"/>
      <c r="E112" s="126">
        <f t="shared" si="67"/>
        <v>0</v>
      </c>
      <c r="F112" s="125"/>
      <c r="G112" s="125"/>
      <c r="H112" s="127"/>
      <c r="I112" s="125"/>
      <c r="J112" s="127"/>
      <c r="K112" s="125"/>
      <c r="L112" s="127"/>
      <c r="M112" s="127"/>
      <c r="N112" s="127"/>
      <c r="O112" s="127"/>
      <c r="P112" s="127"/>
      <c r="Q112" s="127"/>
      <c r="R112" s="20" t="str">
        <f t="shared" si="64"/>
        <v xml:space="preserve"> </v>
      </c>
      <c r="S112" s="20" t="str">
        <f t="shared" si="64"/>
        <v xml:space="preserve"> </v>
      </c>
      <c r="T112" s="20" t="str">
        <f t="shared" si="65"/>
        <v xml:space="preserve"> </v>
      </c>
      <c r="U112" s="21" t="str">
        <f t="shared" si="66"/>
        <v xml:space="preserve"> </v>
      </c>
      <c r="V112" s="125"/>
      <c r="W112" s="125"/>
    </row>
    <row r="113" spans="1:23" hidden="1" x14ac:dyDescent="0.25">
      <c r="A113" s="22"/>
      <c r="B113" s="128"/>
      <c r="C113" s="129"/>
      <c r="D113" s="129"/>
      <c r="E113" s="129"/>
      <c r="F113" s="128"/>
      <c r="G113" s="129"/>
      <c r="H113" s="128"/>
      <c r="I113" s="129"/>
      <c r="J113" s="128"/>
      <c r="K113" s="129"/>
      <c r="L113" s="128"/>
      <c r="M113" s="128"/>
      <c r="N113" s="128"/>
      <c r="O113" s="128"/>
      <c r="P113" s="128"/>
      <c r="Q113" s="128"/>
      <c r="R113" s="23" t="str">
        <f t="shared" ref="R113:S115" si="68">IF(L113=0," ",(N113-L113)/L113)</f>
        <v xml:space="preserve"> </v>
      </c>
      <c r="S113" s="24" t="str">
        <f t="shared" si="68"/>
        <v xml:space="preserve"> </v>
      </c>
      <c r="T113" s="23" t="str">
        <f t="shared" si="65"/>
        <v xml:space="preserve"> </v>
      </c>
      <c r="U113" s="24" t="str">
        <f t="shared" si="66"/>
        <v xml:space="preserve"> </v>
      </c>
      <c r="V113" s="128"/>
      <c r="W113" s="129"/>
    </row>
    <row r="114" spans="1:23" hidden="1" x14ac:dyDescent="0.25">
      <c r="A114" s="22" t="s">
        <v>88</v>
      </c>
      <c r="B114" s="128">
        <f t="shared" ref="B114:Q114" si="69">B97+B87</f>
        <v>52179000</v>
      </c>
      <c r="C114" s="128">
        <f t="shared" si="69"/>
        <v>0</v>
      </c>
      <c r="D114" s="128">
        <f t="shared" si="69"/>
        <v>0</v>
      </c>
      <c r="E114" s="128">
        <f t="shared" si="69"/>
        <v>52179000</v>
      </c>
      <c r="F114" s="128">
        <f t="shared" si="69"/>
        <v>0</v>
      </c>
      <c r="G114" s="128">
        <f t="shared" si="69"/>
        <v>0</v>
      </c>
      <c r="H114" s="128">
        <f t="shared" si="69"/>
        <v>44854000</v>
      </c>
      <c r="I114" s="128">
        <f t="shared" si="69"/>
        <v>0</v>
      </c>
      <c r="J114" s="128">
        <f t="shared" si="69"/>
        <v>7007000</v>
      </c>
      <c r="K114" s="128">
        <f t="shared" si="69"/>
        <v>0</v>
      </c>
      <c r="L114" s="128">
        <f t="shared" si="69"/>
        <v>0</v>
      </c>
      <c r="M114" s="128">
        <f t="shared" si="69"/>
        <v>0</v>
      </c>
      <c r="N114" s="128">
        <f t="shared" si="69"/>
        <v>0</v>
      </c>
      <c r="O114" s="128">
        <f t="shared" si="69"/>
        <v>0</v>
      </c>
      <c r="P114" s="128">
        <f t="shared" si="69"/>
        <v>51861000</v>
      </c>
      <c r="Q114" s="128">
        <f t="shared" si="69"/>
        <v>0</v>
      </c>
      <c r="R114" s="17" t="str">
        <f t="shared" si="68"/>
        <v xml:space="preserve"> </v>
      </c>
      <c r="S114" s="18" t="str">
        <f t="shared" si="68"/>
        <v xml:space="preserve"> </v>
      </c>
      <c r="T114" s="17">
        <f t="shared" si="65"/>
        <v>0.99390559420456503</v>
      </c>
      <c r="U114" s="18">
        <f t="shared" si="66"/>
        <v>0</v>
      </c>
      <c r="V114" s="128">
        <f>V97+V87</f>
        <v>0</v>
      </c>
      <c r="W114" s="131">
        <f>W97+W87</f>
        <v>0</v>
      </c>
    </row>
    <row r="115" spans="1:23" hidden="1" x14ac:dyDescent="0.25">
      <c r="A115" s="25" t="s">
        <v>140</v>
      </c>
      <c r="B115" s="130">
        <f>B87</f>
        <v>52179000</v>
      </c>
      <c r="C115" s="130">
        <f t="shared" ref="C115:Q115" si="70">C87</f>
        <v>0</v>
      </c>
      <c r="D115" s="130">
        <f t="shared" si="70"/>
        <v>0</v>
      </c>
      <c r="E115" s="130">
        <f t="shared" si="70"/>
        <v>52179000</v>
      </c>
      <c r="F115" s="130">
        <f t="shared" si="70"/>
        <v>0</v>
      </c>
      <c r="G115" s="130">
        <f t="shared" si="70"/>
        <v>0</v>
      </c>
      <c r="H115" s="130">
        <f t="shared" si="70"/>
        <v>44854000</v>
      </c>
      <c r="I115" s="130">
        <f t="shared" si="70"/>
        <v>0</v>
      </c>
      <c r="J115" s="130">
        <f t="shared" si="70"/>
        <v>7007000</v>
      </c>
      <c r="K115" s="130">
        <f t="shared" si="70"/>
        <v>0</v>
      </c>
      <c r="L115" s="130">
        <f t="shared" si="70"/>
        <v>0</v>
      </c>
      <c r="M115" s="130">
        <f t="shared" si="70"/>
        <v>0</v>
      </c>
      <c r="N115" s="130">
        <f t="shared" si="70"/>
        <v>0</v>
      </c>
      <c r="O115" s="130">
        <f t="shared" si="70"/>
        <v>0</v>
      </c>
      <c r="P115" s="130">
        <f t="shared" si="70"/>
        <v>51861000</v>
      </c>
      <c r="Q115" s="130">
        <f t="shared" si="70"/>
        <v>0</v>
      </c>
      <c r="R115" s="17" t="str">
        <f t="shared" si="68"/>
        <v xml:space="preserve"> </v>
      </c>
      <c r="S115" s="18" t="str">
        <f t="shared" si="68"/>
        <v xml:space="preserve"> </v>
      </c>
      <c r="T115" s="17">
        <f t="shared" si="65"/>
        <v>0.99390559420456503</v>
      </c>
      <c r="U115" s="18">
        <f t="shared" si="66"/>
        <v>0</v>
      </c>
      <c r="V115" s="130">
        <f>V87</f>
        <v>0</v>
      </c>
      <c r="W115" s="131">
        <f>W87</f>
        <v>0</v>
      </c>
    </row>
    <row r="116" spans="1:23" x14ac:dyDescent="0.25">
      <c r="A116" s="26"/>
      <c r="B116" s="27"/>
      <c r="C116" s="27"/>
      <c r="D116" s="27"/>
      <c r="E116" s="27"/>
      <c r="F116" s="27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/>
      <c r="R116" s="28"/>
      <c r="S116" s="28"/>
      <c r="T116" s="28"/>
      <c r="U116" s="28"/>
      <c r="V116" s="27"/>
      <c r="W116" s="27"/>
    </row>
    <row r="117" spans="1:23" x14ac:dyDescent="0.25">
      <c r="A117" s="29" t="s">
        <v>141</v>
      </c>
    </row>
    <row r="118" spans="1:23" x14ac:dyDescent="0.25">
      <c r="A118" s="29" t="s">
        <v>142</v>
      </c>
    </row>
    <row r="119" spans="1:23" ht="13" x14ac:dyDescent="0.3">
      <c r="A119" s="29" t="s">
        <v>143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ht="13" x14ac:dyDescent="0.3">
      <c r="A120" s="29" t="s">
        <v>144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ht="13" x14ac:dyDescent="0.3">
      <c r="A121" s="29" t="s">
        <v>145</v>
      </c>
      <c r="B121" s="30"/>
      <c r="C121" s="30"/>
      <c r="D121" s="30"/>
      <c r="E121" s="30"/>
      <c r="F121" s="30"/>
      <c r="H121" s="30"/>
      <c r="I121" s="30"/>
      <c r="J121" s="30"/>
      <c r="K121" s="30"/>
      <c r="V121" s="30"/>
    </row>
    <row r="122" spans="1:23" x14ac:dyDescent="0.25">
      <c r="A122" s="29" t="s">
        <v>146</v>
      </c>
    </row>
    <row r="125" spans="1:23" ht="13" x14ac:dyDescent="0.3">
      <c r="A125" s="30"/>
      <c r="G125" s="30"/>
      <c r="W125" s="30"/>
    </row>
    <row r="126" spans="1:23" ht="13" x14ac:dyDescent="0.3">
      <c r="A126" s="30"/>
      <c r="G126" s="30"/>
      <c r="W126" s="30"/>
    </row>
    <row r="127" spans="1:23" ht="13" x14ac:dyDescent="0.3">
      <c r="A127" s="30"/>
      <c r="G127" s="30"/>
      <c r="W127" s="30"/>
    </row>
  </sheetData>
  <sheetProtection algorithmName="SHA-512" hashValue="tK45AcCdGwpwteOjW+fpvI+F+2cSwAo640wH8dV1W1TE7Z6xKl/sc35yCpMYEGa00Vv/MbBu1p6B4o3xhH138A==" saltValue="GiGfhJoEQi5xTnYoscT1CQ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6:Q76"/>
    <mergeCell ref="R76:S76"/>
    <mergeCell ref="T76:U76"/>
    <mergeCell ref="V76:W76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5" max="16383" man="1"/>
    <brk id="9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127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37" t="s">
        <v>0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7"/>
      <c r="U1" s="137"/>
      <c r="V1" s="31"/>
      <c r="W1" s="31"/>
    </row>
    <row r="2" spans="1:23" ht="18" x14ac:dyDescent="0.4">
      <c r="A2" s="138" t="s">
        <v>1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32"/>
      <c r="W2" s="32"/>
    </row>
    <row r="3" spans="1:23" ht="18" customHeight="1" x14ac:dyDescent="0.4">
      <c r="A3" s="138" t="s">
        <v>2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32"/>
      <c r="W3" s="32"/>
    </row>
    <row r="4" spans="1:23" ht="18" customHeight="1" x14ac:dyDescent="0.4">
      <c r="A4" s="138" t="s">
        <v>3</v>
      </c>
      <c r="B4" s="138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32"/>
      <c r="W4" s="32"/>
    </row>
    <row r="5" spans="1:23" ht="15" customHeight="1" x14ac:dyDescent="0.3">
      <c r="A5" s="139" t="s">
        <v>113</v>
      </c>
      <c r="B5" s="139"/>
      <c r="C5" s="139"/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39"/>
      <c r="U5" s="139"/>
      <c r="V5" s="33"/>
      <c r="W5" s="33"/>
    </row>
    <row r="6" spans="1:23" ht="12.75" customHeight="1" x14ac:dyDescent="0.3">
      <c r="A6" s="34" t="s">
        <v>92</v>
      </c>
      <c r="B6" s="34" t="s">
        <v>92</v>
      </c>
      <c r="C6" s="34" t="s">
        <v>1</v>
      </c>
      <c r="D6" s="34" t="s">
        <v>1</v>
      </c>
      <c r="E6" s="35" t="s">
        <v>1</v>
      </c>
      <c r="F6" s="135" t="s">
        <v>5</v>
      </c>
      <c r="G6" s="136"/>
      <c r="H6" s="135" t="s">
        <v>6</v>
      </c>
      <c r="I6" s="136"/>
      <c r="J6" s="135" t="s">
        <v>7</v>
      </c>
      <c r="K6" s="136"/>
      <c r="L6" s="135" t="s">
        <v>8</v>
      </c>
      <c r="M6" s="136"/>
      <c r="N6" s="135" t="s">
        <v>9</v>
      </c>
      <c r="O6" s="136"/>
      <c r="P6" s="135" t="s">
        <v>10</v>
      </c>
      <c r="Q6" s="136"/>
      <c r="R6" s="135" t="s">
        <v>11</v>
      </c>
      <c r="S6" s="136"/>
      <c r="T6" s="135" t="s">
        <v>12</v>
      </c>
      <c r="U6" s="136"/>
      <c r="V6" s="135" t="s">
        <v>13</v>
      </c>
      <c r="W6" s="136"/>
    </row>
    <row r="7" spans="1:23" ht="65" x14ac:dyDescent="0.3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3" customHeight="1" x14ac:dyDescent="0.3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3" customHeight="1" x14ac:dyDescent="0.3">
      <c r="A9" s="47" t="s">
        <v>35</v>
      </c>
      <c r="B9" s="93"/>
      <c r="C9" s="93"/>
      <c r="D9" s="93"/>
      <c r="E9" s="93">
        <f>$B9       +$C9       +$D9</f>
        <v>0</v>
      </c>
      <c r="F9" s="94">
        <v>0</v>
      </c>
      <c r="G9" s="95">
        <v>0</v>
      </c>
      <c r="H9" s="94"/>
      <c r="I9" s="95"/>
      <c r="J9" s="94"/>
      <c r="K9" s="95"/>
      <c r="L9" s="94"/>
      <c r="M9" s="95"/>
      <c r="N9" s="94"/>
      <c r="O9" s="95"/>
      <c r="P9" s="94">
        <f>$H9       +$J9       +$L9       +$N9</f>
        <v>0</v>
      </c>
      <c r="Q9" s="95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4" t="s">
        <v>36</v>
      </c>
      <c r="W9" s="95" t="s">
        <v>36</v>
      </c>
    </row>
    <row r="10" spans="1:23" ht="13" customHeight="1" x14ac:dyDescent="0.3">
      <c r="A10" s="47" t="s">
        <v>37</v>
      </c>
      <c r="B10" s="93">
        <v>2000000</v>
      </c>
      <c r="C10" s="93"/>
      <c r="D10" s="93"/>
      <c r="E10" s="93">
        <f t="shared" ref="E10:E16" si="0">$B10      +$C10      +$D10</f>
        <v>2000000</v>
      </c>
      <c r="F10" s="94">
        <v>2000000</v>
      </c>
      <c r="G10" s="95">
        <v>2000000</v>
      </c>
      <c r="H10" s="94">
        <v>694000</v>
      </c>
      <c r="I10" s="95">
        <v>884101</v>
      </c>
      <c r="J10" s="94">
        <v>220000</v>
      </c>
      <c r="K10" s="95">
        <v>600753</v>
      </c>
      <c r="L10" s="94"/>
      <c r="M10" s="95"/>
      <c r="N10" s="94"/>
      <c r="O10" s="95"/>
      <c r="P10" s="94">
        <f t="shared" ref="P10:P16" si="1">$H10      +$J10      +$L10      +$N10</f>
        <v>914000</v>
      </c>
      <c r="Q10" s="95">
        <f t="shared" ref="Q10:Q16" si="2">$I10      +$K10      +$M10      +$O10</f>
        <v>1484854</v>
      </c>
      <c r="R10" s="48">
        <f t="shared" ref="R10:R16" si="3">IF(($H10      =0),0,((($J10      -$H10      )/$H10      )*100))</f>
        <v>-68.299711815561963</v>
      </c>
      <c r="S10" s="49">
        <f t="shared" ref="S10:S16" si="4">IF(($I10      =0),0,((($K10      -$I10      )/$I10      )*100))</f>
        <v>-32.049279437530323</v>
      </c>
      <c r="T10" s="48">
        <f t="shared" ref="T10:T15" si="5">IF(($E10      =0),0,(($P10      /$E10      )*100))</f>
        <v>45.7</v>
      </c>
      <c r="U10" s="50">
        <f t="shared" ref="U10:U15" si="6">IF(($E10      =0),0,(($Q10      /$E10      )*100))</f>
        <v>74.242699999999999</v>
      </c>
      <c r="V10" s="94" t="s">
        <v>36</v>
      </c>
      <c r="W10" s="95" t="s">
        <v>36</v>
      </c>
    </row>
    <row r="11" spans="1:23" ht="13" customHeight="1" x14ac:dyDescent="0.3">
      <c r="A11" s="47" t="s">
        <v>38</v>
      </c>
      <c r="B11" s="93"/>
      <c r="C11" s="93"/>
      <c r="D11" s="93"/>
      <c r="E11" s="93">
        <f t="shared" si="0"/>
        <v>0</v>
      </c>
      <c r="F11" s="94">
        <v>0</v>
      </c>
      <c r="G11" s="95">
        <v>0</v>
      </c>
      <c r="H11" s="94"/>
      <c r="I11" s="95"/>
      <c r="J11" s="94"/>
      <c r="K11" s="95"/>
      <c r="L11" s="94"/>
      <c r="M11" s="95"/>
      <c r="N11" s="94"/>
      <c r="O11" s="95"/>
      <c r="P11" s="94">
        <f t="shared" si="1"/>
        <v>0</v>
      </c>
      <c r="Q11" s="95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4" t="s">
        <v>36</v>
      </c>
      <c r="W11" s="95" t="s">
        <v>36</v>
      </c>
    </row>
    <row r="12" spans="1:23" ht="13" customHeight="1" x14ac:dyDescent="0.3">
      <c r="A12" s="47" t="s">
        <v>39</v>
      </c>
      <c r="B12" s="93"/>
      <c r="C12" s="93"/>
      <c r="D12" s="93"/>
      <c r="E12" s="93">
        <f t="shared" si="0"/>
        <v>0</v>
      </c>
      <c r="F12" s="94" t="s">
        <v>36</v>
      </c>
      <c r="G12" s="95" t="s">
        <v>36</v>
      </c>
      <c r="H12" s="94"/>
      <c r="I12" s="95"/>
      <c r="J12" s="94"/>
      <c r="K12" s="95"/>
      <c r="L12" s="94"/>
      <c r="M12" s="95"/>
      <c r="N12" s="94"/>
      <c r="O12" s="95"/>
      <c r="P12" s="94">
        <f t="shared" si="1"/>
        <v>0</v>
      </c>
      <c r="Q12" s="95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4" t="s">
        <v>36</v>
      </c>
      <c r="W12" s="95" t="s">
        <v>36</v>
      </c>
    </row>
    <row r="13" spans="1:23" ht="13" customHeight="1" x14ac:dyDescent="0.3">
      <c r="A13" s="47" t="s">
        <v>40</v>
      </c>
      <c r="B13" s="93"/>
      <c r="C13" s="93"/>
      <c r="D13" s="93"/>
      <c r="E13" s="93">
        <f t="shared" si="0"/>
        <v>0</v>
      </c>
      <c r="F13" s="94">
        <v>0</v>
      </c>
      <c r="G13" s="95">
        <v>0</v>
      </c>
      <c r="H13" s="94"/>
      <c r="I13" s="95"/>
      <c r="J13" s="94"/>
      <c r="K13" s="95"/>
      <c r="L13" s="94"/>
      <c r="M13" s="95"/>
      <c r="N13" s="94"/>
      <c r="O13" s="95"/>
      <c r="P13" s="94">
        <f t="shared" si="1"/>
        <v>0</v>
      </c>
      <c r="Q13" s="95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4" t="s">
        <v>36</v>
      </c>
      <c r="W13" s="95" t="s">
        <v>36</v>
      </c>
    </row>
    <row r="14" spans="1:23" ht="13" customHeight="1" x14ac:dyDescent="0.3">
      <c r="A14" s="47" t="s">
        <v>41</v>
      </c>
      <c r="B14" s="93"/>
      <c r="C14" s="93"/>
      <c r="D14" s="93"/>
      <c r="E14" s="93">
        <f t="shared" si="0"/>
        <v>0</v>
      </c>
      <c r="F14" s="94">
        <v>0</v>
      </c>
      <c r="G14" s="95">
        <v>0</v>
      </c>
      <c r="H14" s="94"/>
      <c r="I14" s="95"/>
      <c r="J14" s="94"/>
      <c r="K14" s="95"/>
      <c r="L14" s="94"/>
      <c r="M14" s="95"/>
      <c r="N14" s="94"/>
      <c r="O14" s="95"/>
      <c r="P14" s="94">
        <f t="shared" si="1"/>
        <v>0</v>
      </c>
      <c r="Q14" s="95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4" t="s">
        <v>36</v>
      </c>
      <c r="W14" s="95" t="s">
        <v>36</v>
      </c>
    </row>
    <row r="15" spans="1:23" ht="13" customHeight="1" x14ac:dyDescent="0.3">
      <c r="A15" s="47" t="s">
        <v>42</v>
      </c>
      <c r="B15" s="93"/>
      <c r="C15" s="93"/>
      <c r="D15" s="93"/>
      <c r="E15" s="93">
        <f t="shared" si="0"/>
        <v>0</v>
      </c>
      <c r="F15" s="94" t="s">
        <v>36</v>
      </c>
      <c r="G15" s="95" t="s">
        <v>36</v>
      </c>
      <c r="H15" s="94"/>
      <c r="I15" s="95"/>
      <c r="J15" s="94"/>
      <c r="K15" s="95"/>
      <c r="L15" s="94"/>
      <c r="M15" s="95"/>
      <c r="N15" s="94"/>
      <c r="O15" s="95"/>
      <c r="P15" s="94">
        <f t="shared" si="1"/>
        <v>0</v>
      </c>
      <c r="Q15" s="95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4" t="s">
        <v>36</v>
      </c>
      <c r="W15" s="95" t="s">
        <v>36</v>
      </c>
    </row>
    <row r="16" spans="1:23" ht="13" customHeight="1" x14ac:dyDescent="0.3">
      <c r="A16" s="51" t="s">
        <v>43</v>
      </c>
      <c r="B16" s="96">
        <f>SUM(B9:B15)</f>
        <v>2000000</v>
      </c>
      <c r="C16" s="96">
        <f>SUM(C9:C15)</f>
        <v>0</v>
      </c>
      <c r="D16" s="96"/>
      <c r="E16" s="96">
        <f t="shared" si="0"/>
        <v>2000000</v>
      </c>
      <c r="F16" s="97">
        <f t="shared" ref="F16:O16" si="7">SUM(F9:F15)</f>
        <v>2000000</v>
      </c>
      <c r="G16" s="98">
        <f t="shared" si="7"/>
        <v>2000000</v>
      </c>
      <c r="H16" s="97">
        <f t="shared" si="7"/>
        <v>694000</v>
      </c>
      <c r="I16" s="98">
        <f t="shared" si="7"/>
        <v>884101</v>
      </c>
      <c r="J16" s="97">
        <f t="shared" si="7"/>
        <v>220000</v>
      </c>
      <c r="K16" s="98">
        <f t="shared" si="7"/>
        <v>600753</v>
      </c>
      <c r="L16" s="97">
        <f t="shared" si="7"/>
        <v>0</v>
      </c>
      <c r="M16" s="98">
        <f t="shared" si="7"/>
        <v>0</v>
      </c>
      <c r="N16" s="97">
        <f t="shared" si="7"/>
        <v>0</v>
      </c>
      <c r="O16" s="98">
        <f t="shared" si="7"/>
        <v>0</v>
      </c>
      <c r="P16" s="97">
        <f t="shared" si="1"/>
        <v>914000</v>
      </c>
      <c r="Q16" s="98">
        <f t="shared" si="2"/>
        <v>1484854</v>
      </c>
      <c r="R16" s="52">
        <f t="shared" si="3"/>
        <v>-68.299711815561963</v>
      </c>
      <c r="S16" s="53">
        <f t="shared" si="4"/>
        <v>-32.049279437530323</v>
      </c>
      <c r="T16" s="52">
        <f>IF((SUM($E9:$E13))=0,0,(P16/(SUM($E9:$E13))*100))</f>
        <v>45.7</v>
      </c>
      <c r="U16" s="54">
        <f>IF((SUM($E9:$E13))=0,0,(Q16/(SUM($E9:$E13))*100))</f>
        <v>74.242699999999999</v>
      </c>
      <c r="V16" s="97" t="s">
        <v>36</v>
      </c>
      <c r="W16" s="98" t="s">
        <v>36</v>
      </c>
    </row>
    <row r="17" spans="1:23" ht="13" customHeight="1" x14ac:dyDescent="0.3">
      <c r="A17" s="40" t="s">
        <v>44</v>
      </c>
      <c r="B17" s="99" t="s">
        <v>1</v>
      </c>
      <c r="C17" s="99"/>
      <c r="D17" s="99"/>
      <c r="E17" s="99"/>
      <c r="F17" s="100"/>
      <c r="G17" s="101"/>
      <c r="H17" s="100"/>
      <c r="I17" s="101"/>
      <c r="J17" s="100"/>
      <c r="K17" s="101"/>
      <c r="L17" s="100"/>
      <c r="M17" s="101"/>
      <c r="N17" s="100"/>
      <c r="O17" s="101"/>
      <c r="P17" s="100"/>
      <c r="Q17" s="101"/>
      <c r="R17" s="44"/>
      <c r="S17" s="45"/>
      <c r="T17" s="44"/>
      <c r="U17" s="46"/>
      <c r="V17" s="100"/>
      <c r="W17" s="101"/>
    </row>
    <row r="18" spans="1:23" ht="13" customHeight="1" x14ac:dyDescent="0.3">
      <c r="A18" s="47" t="s">
        <v>45</v>
      </c>
      <c r="B18" s="93"/>
      <c r="C18" s="93"/>
      <c r="D18" s="93"/>
      <c r="E18" s="93">
        <f t="shared" ref="E18:E25" si="8">$B18      +$C18      +$D18</f>
        <v>0</v>
      </c>
      <c r="F18" s="94">
        <v>0</v>
      </c>
      <c r="G18" s="95">
        <v>0</v>
      </c>
      <c r="H18" s="94"/>
      <c r="I18" s="95"/>
      <c r="J18" s="94"/>
      <c r="K18" s="95"/>
      <c r="L18" s="94"/>
      <c r="M18" s="95"/>
      <c r="N18" s="94"/>
      <c r="O18" s="95"/>
      <c r="P18" s="94">
        <f t="shared" ref="P18:P25" si="9">$H18      +$J18      +$L18      +$N18</f>
        <v>0</v>
      </c>
      <c r="Q18" s="95">
        <f t="shared" ref="Q18:Q25" si="10">$I18      +$K18      +$M18      +$O18</f>
        <v>0</v>
      </c>
      <c r="R18" s="48">
        <f t="shared" ref="R18:R25" si="11">IF(($H18      =0),0,((($J18      -$H18      )/$H18      )*100))</f>
        <v>0</v>
      </c>
      <c r="S18" s="49">
        <f t="shared" ref="S18:S25" si="12">IF(($I18      =0),0,((($K18      -$I18      )/$I18      )*100))</f>
        <v>0</v>
      </c>
      <c r="T18" s="48">
        <f t="shared" ref="T18:T24" si="13">IF(($E18      =0),0,(($P18      /$E18      )*100))</f>
        <v>0</v>
      </c>
      <c r="U18" s="50">
        <f t="shared" ref="U18:U24" si="14">IF(($E18      =0),0,(($Q18      /$E18      )*100))</f>
        <v>0</v>
      </c>
      <c r="V18" s="94" t="s">
        <v>36</v>
      </c>
      <c r="W18" s="95" t="s">
        <v>36</v>
      </c>
    </row>
    <row r="19" spans="1:23" ht="13" customHeight="1" x14ac:dyDescent="0.3">
      <c r="A19" s="47" t="s">
        <v>46</v>
      </c>
      <c r="B19" s="93"/>
      <c r="C19" s="93"/>
      <c r="D19" s="93"/>
      <c r="E19" s="93">
        <f t="shared" si="8"/>
        <v>0</v>
      </c>
      <c r="F19" s="94" t="s">
        <v>36</v>
      </c>
      <c r="G19" s="95" t="s">
        <v>36</v>
      </c>
      <c r="H19" s="94"/>
      <c r="I19" s="95"/>
      <c r="J19" s="94"/>
      <c r="K19" s="95"/>
      <c r="L19" s="94"/>
      <c r="M19" s="95"/>
      <c r="N19" s="94"/>
      <c r="O19" s="95"/>
      <c r="P19" s="94">
        <f t="shared" si="9"/>
        <v>0</v>
      </c>
      <c r="Q19" s="95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4" t="s">
        <v>36</v>
      </c>
      <c r="W19" s="95" t="s">
        <v>36</v>
      </c>
    </row>
    <row r="20" spans="1:23" ht="13" customHeight="1" x14ac:dyDescent="0.3">
      <c r="A20" s="47" t="s">
        <v>47</v>
      </c>
      <c r="B20" s="93"/>
      <c r="C20" s="93"/>
      <c r="D20" s="93"/>
      <c r="E20" s="93">
        <f t="shared" si="8"/>
        <v>0</v>
      </c>
      <c r="F20" s="94">
        <v>0</v>
      </c>
      <c r="G20" s="95">
        <v>0</v>
      </c>
      <c r="H20" s="94"/>
      <c r="I20" s="95"/>
      <c r="J20" s="94"/>
      <c r="K20" s="95"/>
      <c r="L20" s="94"/>
      <c r="M20" s="95"/>
      <c r="N20" s="94"/>
      <c r="O20" s="95"/>
      <c r="P20" s="94">
        <f t="shared" si="9"/>
        <v>0</v>
      </c>
      <c r="Q20" s="95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4" t="s">
        <v>36</v>
      </c>
      <c r="W20" s="95" t="s">
        <v>36</v>
      </c>
    </row>
    <row r="21" spans="1:23" ht="13" customHeight="1" x14ac:dyDescent="0.3">
      <c r="A21" s="47" t="s">
        <v>48</v>
      </c>
      <c r="B21" s="93"/>
      <c r="C21" s="93"/>
      <c r="D21" s="93"/>
      <c r="E21" s="93">
        <f t="shared" si="8"/>
        <v>0</v>
      </c>
      <c r="F21" s="94">
        <v>0</v>
      </c>
      <c r="G21" s="95">
        <v>0</v>
      </c>
      <c r="H21" s="94"/>
      <c r="I21" s="95"/>
      <c r="J21" s="94"/>
      <c r="K21" s="95"/>
      <c r="L21" s="94"/>
      <c r="M21" s="95"/>
      <c r="N21" s="94"/>
      <c r="O21" s="95"/>
      <c r="P21" s="94">
        <f t="shared" si="9"/>
        <v>0</v>
      </c>
      <c r="Q21" s="95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4" t="s">
        <v>36</v>
      </c>
      <c r="W21" s="95" t="s">
        <v>36</v>
      </c>
    </row>
    <row r="22" spans="1:23" ht="13" customHeight="1" x14ac:dyDescent="0.3">
      <c r="A22" s="47" t="s">
        <v>49</v>
      </c>
      <c r="B22" s="93">
        <v>11862000</v>
      </c>
      <c r="C22" s="93"/>
      <c r="D22" s="93"/>
      <c r="E22" s="93">
        <f t="shared" si="8"/>
        <v>11862000</v>
      </c>
      <c r="F22" s="94">
        <v>11862000</v>
      </c>
      <c r="G22" s="95">
        <v>0</v>
      </c>
      <c r="H22" s="94"/>
      <c r="I22" s="95"/>
      <c r="J22" s="94"/>
      <c r="K22" s="95"/>
      <c r="L22" s="94"/>
      <c r="M22" s="95"/>
      <c r="N22" s="94"/>
      <c r="O22" s="95"/>
      <c r="P22" s="94">
        <f t="shared" si="9"/>
        <v>0</v>
      </c>
      <c r="Q22" s="95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4" t="s">
        <v>36</v>
      </c>
      <c r="W22" s="95" t="s">
        <v>36</v>
      </c>
    </row>
    <row r="23" spans="1:23" ht="13" customHeight="1" x14ac:dyDescent="0.3">
      <c r="A23" s="47" t="s">
        <v>50</v>
      </c>
      <c r="B23" s="93"/>
      <c r="C23" s="93"/>
      <c r="D23" s="93"/>
      <c r="E23" s="93">
        <f t="shared" si="8"/>
        <v>0</v>
      </c>
      <c r="F23" s="94" t="s">
        <v>36</v>
      </c>
      <c r="G23" s="95" t="s">
        <v>36</v>
      </c>
      <c r="H23" s="94"/>
      <c r="I23" s="95"/>
      <c r="J23" s="94"/>
      <c r="K23" s="95"/>
      <c r="L23" s="94"/>
      <c r="M23" s="95"/>
      <c r="N23" s="94"/>
      <c r="O23" s="95"/>
      <c r="P23" s="94">
        <f t="shared" si="9"/>
        <v>0</v>
      </c>
      <c r="Q23" s="95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4" t="s">
        <v>36</v>
      </c>
      <c r="W23" s="95" t="s">
        <v>36</v>
      </c>
    </row>
    <row r="24" spans="1:23" ht="13" customHeight="1" x14ac:dyDescent="0.3">
      <c r="A24" s="47" t="s">
        <v>51</v>
      </c>
      <c r="B24" s="93"/>
      <c r="C24" s="93"/>
      <c r="D24" s="93"/>
      <c r="E24" s="93">
        <f t="shared" si="8"/>
        <v>0</v>
      </c>
      <c r="F24" s="94" t="s">
        <v>36</v>
      </c>
      <c r="G24" s="95" t="s">
        <v>36</v>
      </c>
      <c r="H24" s="94"/>
      <c r="I24" s="95"/>
      <c r="J24" s="94"/>
      <c r="K24" s="95"/>
      <c r="L24" s="94"/>
      <c r="M24" s="95"/>
      <c r="N24" s="94"/>
      <c r="O24" s="95"/>
      <c r="P24" s="94">
        <f t="shared" si="9"/>
        <v>0</v>
      </c>
      <c r="Q24" s="95">
        <f t="shared" si="10"/>
        <v>0</v>
      </c>
      <c r="R24" s="48">
        <f t="shared" si="11"/>
        <v>0</v>
      </c>
      <c r="S24" s="49">
        <f t="shared" si="12"/>
        <v>0</v>
      </c>
      <c r="T24" s="48">
        <f t="shared" si="13"/>
        <v>0</v>
      </c>
      <c r="U24" s="50">
        <f t="shared" si="14"/>
        <v>0</v>
      </c>
      <c r="V24" s="94" t="s">
        <v>36</v>
      </c>
      <c r="W24" s="95" t="s">
        <v>36</v>
      </c>
    </row>
    <row r="25" spans="1:23" ht="13" customHeight="1" x14ac:dyDescent="0.3">
      <c r="A25" s="51" t="s">
        <v>43</v>
      </c>
      <c r="B25" s="96">
        <f>SUM(B18:B24)</f>
        <v>11862000</v>
      </c>
      <c r="C25" s="96">
        <f>SUM(C18:C24)</f>
        <v>0</v>
      </c>
      <c r="D25" s="96"/>
      <c r="E25" s="96">
        <f t="shared" si="8"/>
        <v>11862000</v>
      </c>
      <c r="F25" s="97">
        <f t="shared" ref="F25:O25" si="15">SUM(F18:F24)</f>
        <v>11862000</v>
      </c>
      <c r="G25" s="98">
        <f t="shared" si="15"/>
        <v>0</v>
      </c>
      <c r="H25" s="97">
        <f t="shared" si="15"/>
        <v>0</v>
      </c>
      <c r="I25" s="98">
        <f t="shared" si="15"/>
        <v>0</v>
      </c>
      <c r="J25" s="97">
        <f t="shared" si="15"/>
        <v>0</v>
      </c>
      <c r="K25" s="98">
        <f t="shared" si="15"/>
        <v>0</v>
      </c>
      <c r="L25" s="97">
        <f t="shared" si="15"/>
        <v>0</v>
      </c>
      <c r="M25" s="98">
        <f t="shared" si="15"/>
        <v>0</v>
      </c>
      <c r="N25" s="97">
        <f t="shared" si="15"/>
        <v>0</v>
      </c>
      <c r="O25" s="98">
        <f t="shared" si="15"/>
        <v>0</v>
      </c>
      <c r="P25" s="97">
        <f t="shared" si="9"/>
        <v>0</v>
      </c>
      <c r="Q25" s="98">
        <f t="shared" si="10"/>
        <v>0</v>
      </c>
      <c r="R25" s="52">
        <f t="shared" si="11"/>
        <v>0</v>
      </c>
      <c r="S25" s="53">
        <f t="shared" si="12"/>
        <v>0</v>
      </c>
      <c r="T25" s="52">
        <f>IF(($E25-$E20-$E24)   =0,0,($P25   /($E25-$E20-$E24)   )*100)</f>
        <v>0</v>
      </c>
      <c r="U25" s="54">
        <f>IF(($E25-$E20-$E24)   =0,0,($Q25   /($E25-$E20-$E24)   )*100)</f>
        <v>0</v>
      </c>
      <c r="V25" s="97" t="s">
        <v>36</v>
      </c>
      <c r="W25" s="98" t="s">
        <v>36</v>
      </c>
    </row>
    <row r="26" spans="1:23" ht="13" customHeight="1" x14ac:dyDescent="0.3">
      <c r="A26" s="40" t="s">
        <v>52</v>
      </c>
      <c r="B26" s="99" t="s">
        <v>1</v>
      </c>
      <c r="C26" s="99"/>
      <c r="D26" s="99"/>
      <c r="E26" s="99"/>
      <c r="F26" s="100"/>
      <c r="G26" s="101"/>
      <c r="H26" s="100"/>
      <c r="I26" s="101"/>
      <c r="J26" s="100"/>
      <c r="K26" s="101"/>
      <c r="L26" s="100"/>
      <c r="M26" s="101"/>
      <c r="N26" s="100"/>
      <c r="O26" s="101"/>
      <c r="P26" s="100"/>
      <c r="Q26" s="101"/>
      <c r="R26" s="44"/>
      <c r="S26" s="45"/>
      <c r="T26" s="44"/>
      <c r="U26" s="46"/>
      <c r="V26" s="100"/>
      <c r="W26" s="101"/>
    </row>
    <row r="27" spans="1:23" ht="13" customHeight="1" x14ac:dyDescent="0.3">
      <c r="A27" s="47" t="s">
        <v>53</v>
      </c>
      <c r="B27" s="93"/>
      <c r="C27" s="93"/>
      <c r="D27" s="93"/>
      <c r="E27" s="93">
        <f>$B27      +$C27      +$D27</f>
        <v>0</v>
      </c>
      <c r="F27" s="94" t="s">
        <v>36</v>
      </c>
      <c r="G27" s="95" t="s">
        <v>36</v>
      </c>
      <c r="H27" s="94"/>
      <c r="I27" s="95"/>
      <c r="J27" s="94"/>
      <c r="K27" s="95"/>
      <c r="L27" s="94"/>
      <c r="M27" s="95"/>
      <c r="N27" s="94"/>
      <c r="O27" s="95"/>
      <c r="P27" s="94">
        <f>$H27      +$J27      +$L27      +$N27</f>
        <v>0</v>
      </c>
      <c r="Q27" s="95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4" t="s">
        <v>36</v>
      </c>
      <c r="W27" s="95" t="s">
        <v>36</v>
      </c>
    </row>
    <row r="28" spans="1:23" ht="13" customHeight="1" x14ac:dyDescent="0.3">
      <c r="A28" s="47" t="s">
        <v>54</v>
      </c>
      <c r="B28" s="93"/>
      <c r="C28" s="93"/>
      <c r="D28" s="93"/>
      <c r="E28" s="93">
        <f>$B28      +$C28      +$D28</f>
        <v>0</v>
      </c>
      <c r="F28" s="94" t="s">
        <v>36</v>
      </c>
      <c r="G28" s="95" t="s">
        <v>36</v>
      </c>
      <c r="H28" s="94"/>
      <c r="I28" s="95"/>
      <c r="J28" s="94"/>
      <c r="K28" s="95"/>
      <c r="L28" s="94"/>
      <c r="M28" s="95"/>
      <c r="N28" s="94"/>
      <c r="O28" s="95"/>
      <c r="P28" s="94">
        <f>$H28      +$J28      +$L28      +$N28</f>
        <v>0</v>
      </c>
      <c r="Q28" s="95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4" t="s">
        <v>36</v>
      </c>
      <c r="W28" s="95" t="s">
        <v>36</v>
      </c>
    </row>
    <row r="29" spans="1:23" ht="13" customHeight="1" x14ac:dyDescent="0.3">
      <c r="A29" s="47" t="s">
        <v>55</v>
      </c>
      <c r="B29" s="93"/>
      <c r="C29" s="93"/>
      <c r="D29" s="93"/>
      <c r="E29" s="93">
        <f>$B29      +$C29      +$D29</f>
        <v>0</v>
      </c>
      <c r="F29" s="94">
        <v>0</v>
      </c>
      <c r="G29" s="95">
        <v>0</v>
      </c>
      <c r="H29" s="94"/>
      <c r="I29" s="95"/>
      <c r="J29" s="94"/>
      <c r="K29" s="95"/>
      <c r="L29" s="94"/>
      <c r="M29" s="95"/>
      <c r="N29" s="94"/>
      <c r="O29" s="95"/>
      <c r="P29" s="94">
        <f>$H29      +$J29      +$L29      +$N29</f>
        <v>0</v>
      </c>
      <c r="Q29" s="95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4" t="s">
        <v>36</v>
      </c>
      <c r="W29" s="95" t="s">
        <v>36</v>
      </c>
    </row>
    <row r="30" spans="1:23" ht="13" customHeight="1" x14ac:dyDescent="0.3">
      <c r="A30" s="47" t="s">
        <v>56</v>
      </c>
      <c r="B30" s="93"/>
      <c r="C30" s="93"/>
      <c r="D30" s="93"/>
      <c r="E30" s="93">
        <f>$B30      +$C30      +$D30</f>
        <v>0</v>
      </c>
      <c r="F30" s="94">
        <v>0</v>
      </c>
      <c r="G30" s="95">
        <v>0</v>
      </c>
      <c r="H30" s="94"/>
      <c r="I30" s="95"/>
      <c r="J30" s="94"/>
      <c r="K30" s="95"/>
      <c r="L30" s="94"/>
      <c r="M30" s="95"/>
      <c r="N30" s="94"/>
      <c r="O30" s="95"/>
      <c r="P30" s="94">
        <f>$H30      +$J30      +$L30      +$N30</f>
        <v>0</v>
      </c>
      <c r="Q30" s="95">
        <f>$I30      +$K30      +$M30      +$O30</f>
        <v>0</v>
      </c>
      <c r="R30" s="48">
        <f>IF(($H30      =0),0,((($J30      -$H30      )/$H30      )*100))</f>
        <v>0</v>
      </c>
      <c r="S30" s="49">
        <f>IF(($I30      =0),0,((($K30      -$I30      )/$I30      )*100))</f>
        <v>0</v>
      </c>
      <c r="T30" s="48">
        <f>IF(($E30      =0),0,(($P30      /$E30      )*100))</f>
        <v>0</v>
      </c>
      <c r="U30" s="50">
        <f>IF(($E30      =0),0,(($Q30      /$E30      )*100))</f>
        <v>0</v>
      </c>
      <c r="V30" s="94" t="s">
        <v>36</v>
      </c>
      <c r="W30" s="95" t="s">
        <v>36</v>
      </c>
    </row>
    <row r="31" spans="1:23" ht="13" customHeight="1" x14ac:dyDescent="0.3">
      <c r="A31" s="51" t="s">
        <v>43</v>
      </c>
      <c r="B31" s="96">
        <f>SUM(B27:B30)</f>
        <v>0</v>
      </c>
      <c r="C31" s="96">
        <f>SUM(C27:C30)</f>
        <v>0</v>
      </c>
      <c r="D31" s="96"/>
      <c r="E31" s="96">
        <f>$B31      +$C31      +$D31</f>
        <v>0</v>
      </c>
      <c r="F31" s="97">
        <f t="shared" ref="F31:O31" si="16">SUM(F27:F30)</f>
        <v>0</v>
      </c>
      <c r="G31" s="98">
        <f t="shared" si="16"/>
        <v>0</v>
      </c>
      <c r="H31" s="97">
        <f t="shared" si="16"/>
        <v>0</v>
      </c>
      <c r="I31" s="98">
        <f t="shared" si="16"/>
        <v>0</v>
      </c>
      <c r="J31" s="97">
        <f t="shared" si="16"/>
        <v>0</v>
      </c>
      <c r="K31" s="98">
        <f t="shared" si="16"/>
        <v>0</v>
      </c>
      <c r="L31" s="97">
        <f t="shared" si="16"/>
        <v>0</v>
      </c>
      <c r="M31" s="98">
        <f t="shared" si="16"/>
        <v>0</v>
      </c>
      <c r="N31" s="97">
        <f t="shared" si="16"/>
        <v>0</v>
      </c>
      <c r="O31" s="98">
        <f t="shared" si="16"/>
        <v>0</v>
      </c>
      <c r="P31" s="97">
        <f>$H31      +$J31      +$L31      +$N31</f>
        <v>0</v>
      </c>
      <c r="Q31" s="98">
        <f>$I31      +$K31      +$M31      +$O31</f>
        <v>0</v>
      </c>
      <c r="R31" s="52">
        <f>IF(($H31      =0),0,((($J31      -$H31      )/$H31      )*100))</f>
        <v>0</v>
      </c>
      <c r="S31" s="53">
        <f>IF(($I31      =0),0,((($K31      -$I31      )/$I31      )*100))</f>
        <v>0</v>
      </c>
      <c r="T31" s="52">
        <f>IF($E31   =0,0,($P31   /$E31   )*100)</f>
        <v>0</v>
      </c>
      <c r="U31" s="54">
        <f>IF($E31   =0,0,($Q31   /$E31   )*100)</f>
        <v>0</v>
      </c>
      <c r="V31" s="97" t="s">
        <v>36</v>
      </c>
      <c r="W31" s="98" t="s">
        <v>36</v>
      </c>
    </row>
    <row r="32" spans="1:23" ht="13" customHeight="1" x14ac:dyDescent="0.3">
      <c r="A32" s="40" t="s">
        <v>57</v>
      </c>
      <c r="B32" s="99" t="s">
        <v>1</v>
      </c>
      <c r="C32" s="99"/>
      <c r="D32" s="99"/>
      <c r="E32" s="99"/>
      <c r="F32" s="100"/>
      <c r="G32" s="101"/>
      <c r="H32" s="100"/>
      <c r="I32" s="101"/>
      <c r="J32" s="100"/>
      <c r="K32" s="101"/>
      <c r="L32" s="100"/>
      <c r="M32" s="101"/>
      <c r="N32" s="100"/>
      <c r="O32" s="101"/>
      <c r="P32" s="100"/>
      <c r="Q32" s="101"/>
      <c r="R32" s="44"/>
      <c r="S32" s="45"/>
      <c r="T32" s="44"/>
      <c r="U32" s="46"/>
      <c r="V32" s="100"/>
      <c r="W32" s="101"/>
    </row>
    <row r="33" spans="1:23" ht="13" customHeight="1" x14ac:dyDescent="0.3">
      <c r="A33" s="47" t="s">
        <v>58</v>
      </c>
      <c r="B33" s="93">
        <v>2580000</v>
      </c>
      <c r="C33" s="93"/>
      <c r="D33" s="93"/>
      <c r="E33" s="93">
        <f>$B33      +$C33      +$D33</f>
        <v>2580000</v>
      </c>
      <c r="F33" s="94">
        <v>2580000</v>
      </c>
      <c r="G33" s="95">
        <v>1805000</v>
      </c>
      <c r="H33" s="94"/>
      <c r="I33" s="95">
        <v>12000</v>
      </c>
      <c r="J33" s="94">
        <v>1766000</v>
      </c>
      <c r="K33" s="95">
        <v>850750</v>
      </c>
      <c r="L33" s="94"/>
      <c r="M33" s="95"/>
      <c r="N33" s="94"/>
      <c r="O33" s="95"/>
      <c r="P33" s="94">
        <f>$H33      +$J33      +$L33      +$N33</f>
        <v>1766000</v>
      </c>
      <c r="Q33" s="95">
        <f>$I33      +$K33      +$M33      +$O33</f>
        <v>862750</v>
      </c>
      <c r="R33" s="48">
        <f>IF(($H33      =0),0,((($J33      -$H33      )/$H33      )*100))</f>
        <v>0</v>
      </c>
      <c r="S33" s="49">
        <f>IF(($I33      =0),0,((($K33      -$I33      )/$I33      )*100))</f>
        <v>6989.583333333333</v>
      </c>
      <c r="T33" s="48">
        <f>IF(($E33      =0),0,(($P33      /$E33      )*100))</f>
        <v>68.449612403100772</v>
      </c>
      <c r="U33" s="50">
        <f>IF(($E33      =0),0,(($Q33      /$E33      )*100))</f>
        <v>33.439922480620154</v>
      </c>
      <c r="V33" s="94" t="s">
        <v>36</v>
      </c>
      <c r="W33" s="95" t="s">
        <v>36</v>
      </c>
    </row>
    <row r="34" spans="1:23" ht="13" customHeight="1" x14ac:dyDescent="0.3">
      <c r="A34" s="51" t="s">
        <v>43</v>
      </c>
      <c r="B34" s="96">
        <f>B33</f>
        <v>2580000</v>
      </c>
      <c r="C34" s="96">
        <f>C33</f>
        <v>0</v>
      </c>
      <c r="D34" s="96"/>
      <c r="E34" s="96">
        <f>$B34      +$C34      +$D34</f>
        <v>2580000</v>
      </c>
      <c r="F34" s="97">
        <f t="shared" ref="F34:O34" si="17">F33</f>
        <v>2580000</v>
      </c>
      <c r="G34" s="98">
        <f t="shared" si="17"/>
        <v>1805000</v>
      </c>
      <c r="H34" s="97">
        <f t="shared" si="17"/>
        <v>0</v>
      </c>
      <c r="I34" s="98">
        <f t="shared" si="17"/>
        <v>12000</v>
      </c>
      <c r="J34" s="97">
        <f t="shared" si="17"/>
        <v>1766000</v>
      </c>
      <c r="K34" s="98">
        <f t="shared" si="17"/>
        <v>850750</v>
      </c>
      <c r="L34" s="97">
        <f t="shared" si="17"/>
        <v>0</v>
      </c>
      <c r="M34" s="98">
        <f t="shared" si="17"/>
        <v>0</v>
      </c>
      <c r="N34" s="97">
        <f t="shared" si="17"/>
        <v>0</v>
      </c>
      <c r="O34" s="98">
        <f t="shared" si="17"/>
        <v>0</v>
      </c>
      <c r="P34" s="97">
        <f>$H34      +$J34      +$L34      +$N34</f>
        <v>1766000</v>
      </c>
      <c r="Q34" s="98">
        <f>$I34      +$K34      +$M34      +$O34</f>
        <v>862750</v>
      </c>
      <c r="R34" s="52">
        <f>IF(($H34      =0),0,((($J34      -$H34      )/$H34      )*100))</f>
        <v>0</v>
      </c>
      <c r="S34" s="53">
        <f>IF(($I34      =0),0,((($K34      -$I34      )/$I34      )*100))</f>
        <v>6989.583333333333</v>
      </c>
      <c r="T34" s="52">
        <f>IF($E34   =0,0,($P34   /$E34   )*100)</f>
        <v>68.449612403100772</v>
      </c>
      <c r="U34" s="54">
        <f>IF($E34   =0,0,($Q34   /$E34   )*100)</f>
        <v>33.439922480620154</v>
      </c>
      <c r="V34" s="97" t="s">
        <v>36</v>
      </c>
      <c r="W34" s="98" t="s">
        <v>36</v>
      </c>
    </row>
    <row r="35" spans="1:23" ht="13" customHeight="1" x14ac:dyDescent="0.3">
      <c r="A35" s="40" t="s">
        <v>59</v>
      </c>
      <c r="B35" s="99" t="s">
        <v>1</v>
      </c>
      <c r="C35" s="99"/>
      <c r="D35" s="99"/>
      <c r="E35" s="99"/>
      <c r="F35" s="100"/>
      <c r="G35" s="101"/>
      <c r="H35" s="100"/>
      <c r="I35" s="101"/>
      <c r="J35" s="100"/>
      <c r="K35" s="101"/>
      <c r="L35" s="100"/>
      <c r="M35" s="101"/>
      <c r="N35" s="100"/>
      <c r="O35" s="101"/>
      <c r="P35" s="100"/>
      <c r="Q35" s="101"/>
      <c r="R35" s="44"/>
      <c r="S35" s="45"/>
      <c r="T35" s="44"/>
      <c r="U35" s="46"/>
      <c r="V35" s="100"/>
      <c r="W35" s="101"/>
    </row>
    <row r="36" spans="1:23" ht="13" customHeight="1" x14ac:dyDescent="0.3">
      <c r="A36" s="47" t="s">
        <v>60</v>
      </c>
      <c r="B36" s="93">
        <v>4410000</v>
      </c>
      <c r="C36" s="93"/>
      <c r="D36" s="93"/>
      <c r="E36" s="93">
        <f t="shared" ref="E36:E41" si="18">$B36      +$C36      +$D36</f>
        <v>4410000</v>
      </c>
      <c r="F36" s="94">
        <v>4410000</v>
      </c>
      <c r="G36" s="95">
        <v>4410000</v>
      </c>
      <c r="H36" s="94">
        <v>991000</v>
      </c>
      <c r="I36" s="95">
        <v>1020746</v>
      </c>
      <c r="J36" s="94">
        <v>2410000</v>
      </c>
      <c r="K36" s="95">
        <v>2039531</v>
      </c>
      <c r="L36" s="94"/>
      <c r="M36" s="95"/>
      <c r="N36" s="94"/>
      <c r="O36" s="95"/>
      <c r="P36" s="94">
        <f t="shared" ref="P36:P41" si="19">$H36      +$J36      +$L36      +$N36</f>
        <v>3401000</v>
      </c>
      <c r="Q36" s="95">
        <f t="shared" ref="Q36:Q41" si="20">$I36      +$K36      +$M36      +$O36</f>
        <v>3060277</v>
      </c>
      <c r="R36" s="48">
        <f t="shared" ref="R36:R41" si="21">IF(($H36      =0),0,((($J36      -$H36      )/$H36      )*100))</f>
        <v>143.18869828456104</v>
      </c>
      <c r="S36" s="49">
        <f t="shared" ref="S36:S41" si="22">IF(($I36      =0),0,((($K36      -$I36      )/$I36      )*100))</f>
        <v>99.807885605233821</v>
      </c>
      <c r="T36" s="48">
        <f t="shared" ref="T36:T40" si="23">IF(($E36      =0),0,(($P36      /$E36      )*100))</f>
        <v>77.120181405895693</v>
      </c>
      <c r="U36" s="50">
        <f t="shared" ref="U36:U40" si="24">IF(($E36      =0),0,(($Q36      /$E36      )*100))</f>
        <v>69.39403628117914</v>
      </c>
      <c r="V36" s="94" t="s">
        <v>36</v>
      </c>
      <c r="W36" s="95" t="s">
        <v>36</v>
      </c>
    </row>
    <row r="37" spans="1:23" ht="13" customHeight="1" x14ac:dyDescent="0.3">
      <c r="A37" s="47" t="s">
        <v>61</v>
      </c>
      <c r="B37" s="93">
        <v>4385000</v>
      </c>
      <c r="C37" s="93"/>
      <c r="D37" s="93"/>
      <c r="E37" s="93">
        <f t="shared" si="18"/>
        <v>4385000</v>
      </c>
      <c r="F37" s="94">
        <v>4385000</v>
      </c>
      <c r="G37" s="95">
        <v>0</v>
      </c>
      <c r="H37" s="94"/>
      <c r="I37" s="95"/>
      <c r="J37" s="94"/>
      <c r="K37" s="95"/>
      <c r="L37" s="94"/>
      <c r="M37" s="95"/>
      <c r="N37" s="94"/>
      <c r="O37" s="95"/>
      <c r="P37" s="94">
        <f t="shared" si="19"/>
        <v>0</v>
      </c>
      <c r="Q37" s="95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4" t="s">
        <v>36</v>
      </c>
      <c r="W37" s="95" t="s">
        <v>36</v>
      </c>
    </row>
    <row r="38" spans="1:23" ht="13" customHeight="1" x14ac:dyDescent="0.3">
      <c r="A38" s="47" t="s">
        <v>62</v>
      </c>
      <c r="B38" s="93"/>
      <c r="C38" s="93"/>
      <c r="D38" s="93"/>
      <c r="E38" s="93">
        <f t="shared" si="18"/>
        <v>0</v>
      </c>
      <c r="F38" s="94" t="s">
        <v>36</v>
      </c>
      <c r="G38" s="95" t="s">
        <v>36</v>
      </c>
      <c r="H38" s="94"/>
      <c r="I38" s="95"/>
      <c r="J38" s="94"/>
      <c r="K38" s="95"/>
      <c r="L38" s="94"/>
      <c r="M38" s="95"/>
      <c r="N38" s="94"/>
      <c r="O38" s="95"/>
      <c r="P38" s="94">
        <f t="shared" si="19"/>
        <v>0</v>
      </c>
      <c r="Q38" s="95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4" t="s">
        <v>36</v>
      </c>
      <c r="W38" s="95" t="s">
        <v>36</v>
      </c>
    </row>
    <row r="39" spans="1:23" ht="13" customHeight="1" x14ac:dyDescent="0.3">
      <c r="A39" s="47" t="s">
        <v>63</v>
      </c>
      <c r="B39" s="93"/>
      <c r="C39" s="93"/>
      <c r="D39" s="93"/>
      <c r="E39" s="93">
        <f t="shared" si="18"/>
        <v>0</v>
      </c>
      <c r="F39" s="94">
        <v>0</v>
      </c>
      <c r="G39" s="95">
        <v>0</v>
      </c>
      <c r="H39" s="94"/>
      <c r="I39" s="95"/>
      <c r="J39" s="94"/>
      <c r="K39" s="95"/>
      <c r="L39" s="94"/>
      <c r="M39" s="95"/>
      <c r="N39" s="94"/>
      <c r="O39" s="95"/>
      <c r="P39" s="94">
        <f t="shared" si="19"/>
        <v>0</v>
      </c>
      <c r="Q39" s="95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4" t="s">
        <v>36</v>
      </c>
      <c r="W39" s="95" t="s">
        <v>36</v>
      </c>
    </row>
    <row r="40" spans="1:23" ht="13" customHeight="1" x14ac:dyDescent="0.3">
      <c r="A40" s="47" t="s">
        <v>64</v>
      </c>
      <c r="B40" s="93"/>
      <c r="C40" s="93"/>
      <c r="D40" s="93"/>
      <c r="E40" s="93">
        <f t="shared" si="18"/>
        <v>0</v>
      </c>
      <c r="F40" s="94" t="s">
        <v>36</v>
      </c>
      <c r="G40" s="95" t="s">
        <v>36</v>
      </c>
      <c r="H40" s="94"/>
      <c r="I40" s="95"/>
      <c r="J40" s="94"/>
      <c r="K40" s="95"/>
      <c r="L40" s="94"/>
      <c r="M40" s="95"/>
      <c r="N40" s="94"/>
      <c r="O40" s="95"/>
      <c r="P40" s="94">
        <f t="shared" si="19"/>
        <v>0</v>
      </c>
      <c r="Q40" s="95">
        <f t="shared" si="20"/>
        <v>0</v>
      </c>
      <c r="R40" s="48">
        <f t="shared" si="21"/>
        <v>0</v>
      </c>
      <c r="S40" s="49">
        <f t="shared" si="22"/>
        <v>0</v>
      </c>
      <c r="T40" s="48">
        <f t="shared" si="23"/>
        <v>0</v>
      </c>
      <c r="U40" s="50">
        <f t="shared" si="24"/>
        <v>0</v>
      </c>
      <c r="V40" s="94" t="s">
        <v>36</v>
      </c>
      <c r="W40" s="95" t="s">
        <v>36</v>
      </c>
    </row>
    <row r="41" spans="1:23" ht="13" customHeight="1" x14ac:dyDescent="0.3">
      <c r="A41" s="51" t="s">
        <v>43</v>
      </c>
      <c r="B41" s="96">
        <f>SUM(B36:B40)</f>
        <v>8795000</v>
      </c>
      <c r="C41" s="96">
        <f>SUM(C36:C40)</f>
        <v>0</v>
      </c>
      <c r="D41" s="96"/>
      <c r="E41" s="96">
        <f t="shared" si="18"/>
        <v>8795000</v>
      </c>
      <c r="F41" s="97">
        <f t="shared" ref="F41:O41" si="25">SUM(F36:F40)</f>
        <v>8795000</v>
      </c>
      <c r="G41" s="98">
        <f t="shared" si="25"/>
        <v>4410000</v>
      </c>
      <c r="H41" s="97">
        <f t="shared" si="25"/>
        <v>991000</v>
      </c>
      <c r="I41" s="98">
        <f t="shared" si="25"/>
        <v>1020746</v>
      </c>
      <c r="J41" s="97">
        <f t="shared" si="25"/>
        <v>2410000</v>
      </c>
      <c r="K41" s="98">
        <f t="shared" si="25"/>
        <v>2039531</v>
      </c>
      <c r="L41" s="97">
        <f t="shared" si="25"/>
        <v>0</v>
      </c>
      <c r="M41" s="98">
        <f t="shared" si="25"/>
        <v>0</v>
      </c>
      <c r="N41" s="97">
        <f t="shared" si="25"/>
        <v>0</v>
      </c>
      <c r="O41" s="98">
        <f t="shared" si="25"/>
        <v>0</v>
      </c>
      <c r="P41" s="97">
        <f t="shared" si="19"/>
        <v>3401000</v>
      </c>
      <c r="Q41" s="98">
        <f t="shared" si="20"/>
        <v>3060277</v>
      </c>
      <c r="R41" s="52">
        <f t="shared" si="21"/>
        <v>143.18869828456104</v>
      </c>
      <c r="S41" s="53">
        <f t="shared" si="22"/>
        <v>99.807885605233821</v>
      </c>
      <c r="T41" s="52">
        <f>IF((+$E36+$E39) =0,0,(P41   /(+$E36+$E39) )*100)</f>
        <v>77.120181405895693</v>
      </c>
      <c r="U41" s="54">
        <f>IF((+$E36+$E39) =0,0,(Q41   /(+$E36+$E39) )*100)</f>
        <v>69.39403628117914</v>
      </c>
      <c r="V41" s="97" t="s">
        <v>36</v>
      </c>
      <c r="W41" s="98" t="s">
        <v>36</v>
      </c>
    </row>
    <row r="42" spans="1:23" ht="13" customHeight="1" x14ac:dyDescent="0.3">
      <c r="A42" s="40" t="s">
        <v>65</v>
      </c>
      <c r="B42" s="99" t="s">
        <v>1</v>
      </c>
      <c r="C42" s="99"/>
      <c r="D42" s="99"/>
      <c r="E42" s="99"/>
      <c r="F42" s="100"/>
      <c r="G42" s="101"/>
      <c r="H42" s="100"/>
      <c r="I42" s="101"/>
      <c r="J42" s="100"/>
      <c r="K42" s="101"/>
      <c r="L42" s="100"/>
      <c r="M42" s="101"/>
      <c r="N42" s="100"/>
      <c r="O42" s="101"/>
      <c r="P42" s="100"/>
      <c r="Q42" s="101"/>
      <c r="R42" s="44"/>
      <c r="S42" s="45"/>
      <c r="T42" s="44"/>
      <c r="U42" s="46"/>
      <c r="V42" s="100"/>
      <c r="W42" s="101"/>
    </row>
    <row r="43" spans="1:23" ht="13" customHeight="1" x14ac:dyDescent="0.3">
      <c r="A43" s="47" t="s">
        <v>66</v>
      </c>
      <c r="B43" s="93"/>
      <c r="C43" s="93"/>
      <c r="D43" s="93"/>
      <c r="E43" s="93">
        <f t="shared" ref="E43:E54" si="26">$B43      +$C43      +$D43</f>
        <v>0</v>
      </c>
      <c r="F43" s="94" t="s">
        <v>36</v>
      </c>
      <c r="G43" s="95" t="s">
        <v>36</v>
      </c>
      <c r="H43" s="94"/>
      <c r="I43" s="95"/>
      <c r="J43" s="94"/>
      <c r="K43" s="95"/>
      <c r="L43" s="94"/>
      <c r="M43" s="95"/>
      <c r="N43" s="94"/>
      <c r="O43" s="95"/>
      <c r="P43" s="94">
        <f t="shared" ref="P43:P54" si="27">$H43      +$J43      +$L43      +$N43</f>
        <v>0</v>
      </c>
      <c r="Q43" s="95">
        <f t="shared" ref="Q43:Q54" si="28">$I43      +$K43      +$M43      +$O43</f>
        <v>0</v>
      </c>
      <c r="R43" s="48">
        <f t="shared" ref="R43:R54" si="29">IF(($H43      =0),0,((($J43      -$H43      )/$H43      )*100))</f>
        <v>0</v>
      </c>
      <c r="S43" s="49">
        <f t="shared" ref="S43:S54" si="30">IF(($I43      =0),0,((($K43      -$I43      )/$I43      )*100))</f>
        <v>0</v>
      </c>
      <c r="T43" s="48">
        <f t="shared" ref="T43:T53" si="31">IF(($E43      =0),0,(($P43      /$E43      )*100))</f>
        <v>0</v>
      </c>
      <c r="U43" s="50">
        <f t="shared" ref="U43:U53" si="32">IF(($E43      =0),0,(($Q43      /$E43      )*100))</f>
        <v>0</v>
      </c>
      <c r="V43" s="94" t="s">
        <v>36</v>
      </c>
      <c r="W43" s="95" t="s">
        <v>36</v>
      </c>
    </row>
    <row r="44" spans="1:23" ht="13" customHeight="1" x14ac:dyDescent="0.3">
      <c r="A44" s="47" t="s">
        <v>67</v>
      </c>
      <c r="B44" s="93">
        <v>268508000</v>
      </c>
      <c r="C44" s="93"/>
      <c r="D44" s="93"/>
      <c r="E44" s="93">
        <f t="shared" si="26"/>
        <v>268508000</v>
      </c>
      <c r="F44" s="94">
        <v>268508000</v>
      </c>
      <c r="G44" s="95">
        <v>160000000</v>
      </c>
      <c r="H44" s="94">
        <v>26884000</v>
      </c>
      <c r="I44" s="95">
        <v>20566151</v>
      </c>
      <c r="J44" s="94">
        <v>80610000</v>
      </c>
      <c r="K44" s="95">
        <v>41985630</v>
      </c>
      <c r="L44" s="94"/>
      <c r="M44" s="95"/>
      <c r="N44" s="94"/>
      <c r="O44" s="95"/>
      <c r="P44" s="94">
        <f t="shared" si="27"/>
        <v>107494000</v>
      </c>
      <c r="Q44" s="95">
        <f t="shared" si="28"/>
        <v>62551781</v>
      </c>
      <c r="R44" s="48">
        <f t="shared" si="29"/>
        <v>199.84377324802858</v>
      </c>
      <c r="S44" s="49">
        <f t="shared" si="30"/>
        <v>104.14918669030486</v>
      </c>
      <c r="T44" s="48">
        <f t="shared" si="31"/>
        <v>40.033816497087606</v>
      </c>
      <c r="U44" s="50">
        <f t="shared" si="32"/>
        <v>23.296058590433059</v>
      </c>
      <c r="V44" s="94" t="s">
        <v>36</v>
      </c>
      <c r="W44" s="95" t="s">
        <v>36</v>
      </c>
    </row>
    <row r="45" spans="1:23" ht="13" customHeight="1" x14ac:dyDescent="0.3">
      <c r="A45" s="47" t="s">
        <v>68</v>
      </c>
      <c r="B45" s="93"/>
      <c r="C45" s="93"/>
      <c r="D45" s="93"/>
      <c r="E45" s="93">
        <f t="shared" si="26"/>
        <v>0</v>
      </c>
      <c r="F45" s="94">
        <v>0</v>
      </c>
      <c r="G45" s="95">
        <v>0</v>
      </c>
      <c r="H45" s="94"/>
      <c r="I45" s="95"/>
      <c r="J45" s="94"/>
      <c r="K45" s="95"/>
      <c r="L45" s="94"/>
      <c r="M45" s="95"/>
      <c r="N45" s="94"/>
      <c r="O45" s="95"/>
      <c r="P45" s="94">
        <f t="shared" si="27"/>
        <v>0</v>
      </c>
      <c r="Q45" s="95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4" t="s">
        <v>36</v>
      </c>
      <c r="W45" s="95" t="s">
        <v>36</v>
      </c>
    </row>
    <row r="46" spans="1:23" ht="13" customHeight="1" x14ac:dyDescent="0.3">
      <c r="A46" s="47" t="s">
        <v>69</v>
      </c>
      <c r="B46" s="93"/>
      <c r="C46" s="93"/>
      <c r="D46" s="93"/>
      <c r="E46" s="93">
        <f t="shared" si="26"/>
        <v>0</v>
      </c>
      <c r="F46" s="94" t="s">
        <v>36</v>
      </c>
      <c r="G46" s="95" t="s">
        <v>36</v>
      </c>
      <c r="H46" s="94"/>
      <c r="I46" s="95"/>
      <c r="J46" s="94"/>
      <c r="K46" s="95"/>
      <c r="L46" s="94"/>
      <c r="M46" s="95"/>
      <c r="N46" s="94"/>
      <c r="O46" s="95"/>
      <c r="P46" s="94">
        <f t="shared" si="27"/>
        <v>0</v>
      </c>
      <c r="Q46" s="95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4" t="s">
        <v>36</v>
      </c>
      <c r="W46" s="95" t="s">
        <v>36</v>
      </c>
    </row>
    <row r="47" spans="1:23" ht="13" customHeight="1" x14ac:dyDescent="0.3">
      <c r="A47" s="47" t="s">
        <v>70</v>
      </c>
      <c r="B47" s="93"/>
      <c r="C47" s="93"/>
      <c r="D47" s="93"/>
      <c r="E47" s="93">
        <f t="shared" si="26"/>
        <v>0</v>
      </c>
      <c r="F47" s="94" t="s">
        <v>36</v>
      </c>
      <c r="G47" s="95" t="s">
        <v>36</v>
      </c>
      <c r="H47" s="94"/>
      <c r="I47" s="95"/>
      <c r="J47" s="94"/>
      <c r="K47" s="95"/>
      <c r="L47" s="94"/>
      <c r="M47" s="95"/>
      <c r="N47" s="94"/>
      <c r="O47" s="95"/>
      <c r="P47" s="94">
        <f t="shared" si="27"/>
        <v>0</v>
      </c>
      <c r="Q47" s="95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4" t="s">
        <v>36</v>
      </c>
      <c r="W47" s="95" t="s">
        <v>36</v>
      </c>
    </row>
    <row r="48" spans="1:23" ht="13" hidden="1" customHeight="1" x14ac:dyDescent="0.3">
      <c r="A48" s="47" t="s">
        <v>71</v>
      </c>
      <c r="B48" s="93"/>
      <c r="C48" s="93"/>
      <c r="D48" s="93"/>
      <c r="E48" s="93">
        <f t="shared" si="26"/>
        <v>0</v>
      </c>
      <c r="F48" s="94" t="s">
        <v>36</v>
      </c>
      <c r="G48" s="95" t="s">
        <v>36</v>
      </c>
      <c r="H48" s="94"/>
      <c r="I48" s="95"/>
      <c r="J48" s="94"/>
      <c r="K48" s="95"/>
      <c r="L48" s="94"/>
      <c r="M48" s="95"/>
      <c r="N48" s="94"/>
      <c r="O48" s="95"/>
      <c r="P48" s="94">
        <f t="shared" si="27"/>
        <v>0</v>
      </c>
      <c r="Q48" s="95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4" t="s">
        <v>36</v>
      </c>
      <c r="W48" s="95" t="s">
        <v>36</v>
      </c>
    </row>
    <row r="49" spans="1:23" ht="13" customHeight="1" x14ac:dyDescent="0.3">
      <c r="A49" s="47" t="s">
        <v>72</v>
      </c>
      <c r="B49" s="93"/>
      <c r="C49" s="93"/>
      <c r="D49" s="93"/>
      <c r="E49" s="93">
        <f t="shared" si="26"/>
        <v>0</v>
      </c>
      <c r="F49" s="94" t="s">
        <v>36</v>
      </c>
      <c r="G49" s="95" t="s">
        <v>36</v>
      </c>
      <c r="H49" s="94"/>
      <c r="I49" s="95"/>
      <c r="J49" s="94"/>
      <c r="K49" s="95"/>
      <c r="L49" s="94"/>
      <c r="M49" s="95"/>
      <c r="N49" s="94"/>
      <c r="O49" s="95"/>
      <c r="P49" s="94">
        <f t="shared" si="27"/>
        <v>0</v>
      </c>
      <c r="Q49" s="95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4" t="s">
        <v>36</v>
      </c>
      <c r="W49" s="95" t="s">
        <v>36</v>
      </c>
    </row>
    <row r="50" spans="1:23" ht="13" customHeight="1" x14ac:dyDescent="0.3">
      <c r="A50" s="47" t="s">
        <v>73</v>
      </c>
      <c r="B50" s="93"/>
      <c r="C50" s="93"/>
      <c r="D50" s="93"/>
      <c r="E50" s="93">
        <f t="shared" si="26"/>
        <v>0</v>
      </c>
      <c r="F50" s="94" t="s">
        <v>36</v>
      </c>
      <c r="G50" s="95" t="s">
        <v>36</v>
      </c>
      <c r="H50" s="94"/>
      <c r="I50" s="95"/>
      <c r="J50" s="94"/>
      <c r="K50" s="95"/>
      <c r="L50" s="94"/>
      <c r="M50" s="95"/>
      <c r="N50" s="94"/>
      <c r="O50" s="95"/>
      <c r="P50" s="94">
        <f t="shared" si="27"/>
        <v>0</v>
      </c>
      <c r="Q50" s="95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4" t="s">
        <v>36</v>
      </c>
      <c r="W50" s="95" t="s">
        <v>36</v>
      </c>
    </row>
    <row r="51" spans="1:23" ht="13" customHeight="1" x14ac:dyDescent="0.3">
      <c r="A51" s="47" t="s">
        <v>74</v>
      </c>
      <c r="B51" s="93"/>
      <c r="C51" s="93"/>
      <c r="D51" s="93"/>
      <c r="E51" s="93">
        <f t="shared" si="26"/>
        <v>0</v>
      </c>
      <c r="F51" s="94" t="s">
        <v>36</v>
      </c>
      <c r="G51" s="95" t="s">
        <v>36</v>
      </c>
      <c r="H51" s="94"/>
      <c r="I51" s="95"/>
      <c r="J51" s="94"/>
      <c r="K51" s="95"/>
      <c r="L51" s="94"/>
      <c r="M51" s="95"/>
      <c r="N51" s="94"/>
      <c r="O51" s="95"/>
      <c r="P51" s="94">
        <f t="shared" si="27"/>
        <v>0</v>
      </c>
      <c r="Q51" s="95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4" t="s">
        <v>36</v>
      </c>
      <c r="W51" s="95" t="s">
        <v>36</v>
      </c>
    </row>
    <row r="52" spans="1:23" ht="13" customHeight="1" x14ac:dyDescent="0.3">
      <c r="A52" s="47" t="s">
        <v>75</v>
      </c>
      <c r="B52" s="93">
        <v>90000000</v>
      </c>
      <c r="C52" s="93"/>
      <c r="D52" s="93"/>
      <c r="E52" s="93">
        <f t="shared" si="26"/>
        <v>90000000</v>
      </c>
      <c r="F52" s="94">
        <v>90000000</v>
      </c>
      <c r="G52" s="95">
        <v>70000000</v>
      </c>
      <c r="H52" s="94">
        <v>12066000</v>
      </c>
      <c r="I52" s="95">
        <v>8527673</v>
      </c>
      <c r="J52" s="94">
        <v>30450000</v>
      </c>
      <c r="K52" s="95">
        <v>22382370</v>
      </c>
      <c r="L52" s="94"/>
      <c r="M52" s="95"/>
      <c r="N52" s="94"/>
      <c r="O52" s="95"/>
      <c r="P52" s="94">
        <f t="shared" si="27"/>
        <v>42516000</v>
      </c>
      <c r="Q52" s="95">
        <f t="shared" si="28"/>
        <v>30910043</v>
      </c>
      <c r="R52" s="48">
        <f t="shared" si="29"/>
        <v>152.36200895077076</v>
      </c>
      <c r="S52" s="49">
        <f t="shared" si="30"/>
        <v>162.46749846059998</v>
      </c>
      <c r="T52" s="48">
        <f t="shared" si="31"/>
        <v>47.24</v>
      </c>
      <c r="U52" s="50">
        <f t="shared" si="32"/>
        <v>34.344492222222222</v>
      </c>
      <c r="V52" s="94" t="s">
        <v>36</v>
      </c>
      <c r="W52" s="95" t="s">
        <v>36</v>
      </c>
    </row>
    <row r="53" spans="1:23" ht="13" customHeight="1" x14ac:dyDescent="0.3">
      <c r="A53" s="47" t="s">
        <v>76</v>
      </c>
      <c r="B53" s="93"/>
      <c r="C53" s="93"/>
      <c r="D53" s="93"/>
      <c r="E53" s="93">
        <f t="shared" si="26"/>
        <v>0</v>
      </c>
      <c r="F53" s="94">
        <v>0</v>
      </c>
      <c r="G53" s="95">
        <v>0</v>
      </c>
      <c r="H53" s="94"/>
      <c r="I53" s="95"/>
      <c r="J53" s="94"/>
      <c r="K53" s="95"/>
      <c r="L53" s="94"/>
      <c r="M53" s="95"/>
      <c r="N53" s="94"/>
      <c r="O53" s="95"/>
      <c r="P53" s="94">
        <f t="shared" si="27"/>
        <v>0</v>
      </c>
      <c r="Q53" s="95">
        <f t="shared" si="28"/>
        <v>0</v>
      </c>
      <c r="R53" s="48">
        <f t="shared" si="29"/>
        <v>0</v>
      </c>
      <c r="S53" s="49">
        <f t="shared" si="30"/>
        <v>0</v>
      </c>
      <c r="T53" s="48">
        <f t="shared" si="31"/>
        <v>0</v>
      </c>
      <c r="U53" s="50">
        <f t="shared" si="32"/>
        <v>0</v>
      </c>
      <c r="V53" s="94" t="s">
        <v>36</v>
      </c>
      <c r="W53" s="95" t="s">
        <v>36</v>
      </c>
    </row>
    <row r="54" spans="1:23" ht="13" customHeight="1" x14ac:dyDescent="0.3">
      <c r="A54" s="51" t="s">
        <v>43</v>
      </c>
      <c r="B54" s="96">
        <f>SUM(B43:B53)</f>
        <v>358508000</v>
      </c>
      <c r="C54" s="96">
        <f>SUM(C43:C53)</f>
        <v>0</v>
      </c>
      <c r="D54" s="96"/>
      <c r="E54" s="96">
        <f t="shared" si="26"/>
        <v>358508000</v>
      </c>
      <c r="F54" s="97">
        <f t="shared" ref="F54:O54" si="33">SUM(F43:F53)</f>
        <v>358508000</v>
      </c>
      <c r="G54" s="98">
        <f t="shared" si="33"/>
        <v>230000000</v>
      </c>
      <c r="H54" s="97">
        <f t="shared" si="33"/>
        <v>38950000</v>
      </c>
      <c r="I54" s="98">
        <f t="shared" si="33"/>
        <v>29093824</v>
      </c>
      <c r="J54" s="97">
        <f t="shared" si="33"/>
        <v>111060000</v>
      </c>
      <c r="K54" s="98">
        <f t="shared" si="33"/>
        <v>64368000</v>
      </c>
      <c r="L54" s="97">
        <f t="shared" si="33"/>
        <v>0</v>
      </c>
      <c r="M54" s="98">
        <f t="shared" si="33"/>
        <v>0</v>
      </c>
      <c r="N54" s="97">
        <f t="shared" si="33"/>
        <v>0</v>
      </c>
      <c r="O54" s="98">
        <f t="shared" si="33"/>
        <v>0</v>
      </c>
      <c r="P54" s="97">
        <f t="shared" si="27"/>
        <v>150010000</v>
      </c>
      <c r="Q54" s="98">
        <f t="shared" si="28"/>
        <v>93461824</v>
      </c>
      <c r="R54" s="52">
        <f t="shared" si="29"/>
        <v>185.13478818998718</v>
      </c>
      <c r="S54" s="53">
        <f t="shared" si="30"/>
        <v>121.24283146828687</v>
      </c>
      <c r="T54" s="52">
        <f>IF((+$E44+$E46+$E48+$E49+$E52) =0,0,(P54   /(+$E44+$E46+$E48+$E49+$E52) )*100)</f>
        <v>41.842859852499799</v>
      </c>
      <c r="U54" s="54">
        <f>IF((+$E44+$E46+$E48+$E49+$E52) =0,0,(Q54   /(+$E44+$E46+$E48+$E49+$E52) )*100)</f>
        <v>26.069662043803767</v>
      </c>
      <c r="V54" s="97" t="s">
        <v>36</v>
      </c>
      <c r="W54" s="98" t="s">
        <v>36</v>
      </c>
    </row>
    <row r="55" spans="1:23" ht="13" customHeight="1" x14ac:dyDescent="0.3">
      <c r="A55" s="40" t="s">
        <v>77</v>
      </c>
      <c r="B55" s="99" t="s">
        <v>1</v>
      </c>
      <c r="C55" s="99"/>
      <c r="D55" s="99"/>
      <c r="E55" s="99"/>
      <c r="F55" s="100"/>
      <c r="G55" s="101"/>
      <c r="H55" s="100"/>
      <c r="I55" s="101"/>
      <c r="J55" s="100"/>
      <c r="K55" s="101"/>
      <c r="L55" s="100"/>
      <c r="M55" s="101"/>
      <c r="N55" s="100"/>
      <c r="O55" s="101"/>
      <c r="P55" s="100"/>
      <c r="Q55" s="101"/>
      <c r="R55" s="44"/>
      <c r="S55" s="45"/>
      <c r="T55" s="44"/>
      <c r="U55" s="46"/>
      <c r="V55" s="100"/>
      <c r="W55" s="101"/>
    </row>
    <row r="56" spans="1:23" ht="13" customHeight="1" x14ac:dyDescent="0.3">
      <c r="A56" s="55" t="s">
        <v>78</v>
      </c>
      <c r="B56" s="93"/>
      <c r="C56" s="93"/>
      <c r="D56" s="93"/>
      <c r="E56" s="93">
        <f>$B56      +$C56      +$D56</f>
        <v>0</v>
      </c>
      <c r="F56" s="94" t="s">
        <v>36</v>
      </c>
      <c r="G56" s="95" t="s">
        <v>36</v>
      </c>
      <c r="H56" s="94"/>
      <c r="I56" s="95"/>
      <c r="J56" s="94"/>
      <c r="K56" s="95"/>
      <c r="L56" s="94"/>
      <c r="M56" s="95"/>
      <c r="N56" s="94"/>
      <c r="O56" s="95"/>
      <c r="P56" s="94">
        <f>$H56      +$J56      +$L56      +$N56</f>
        <v>0</v>
      </c>
      <c r="Q56" s="95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4" t="s">
        <v>36</v>
      </c>
      <c r="W56" s="95" t="s">
        <v>36</v>
      </c>
    </row>
    <row r="57" spans="1:23" ht="13" customHeight="1" x14ac:dyDescent="0.3">
      <c r="A57" s="55" t="s">
        <v>79</v>
      </c>
      <c r="B57" s="93"/>
      <c r="C57" s="93"/>
      <c r="D57" s="93"/>
      <c r="E57" s="93">
        <f>$B57      +$C57      +$D57</f>
        <v>0</v>
      </c>
      <c r="F57" s="94" t="s">
        <v>36</v>
      </c>
      <c r="G57" s="95" t="s">
        <v>36</v>
      </c>
      <c r="H57" s="94"/>
      <c r="I57" s="95"/>
      <c r="J57" s="94"/>
      <c r="K57" s="95"/>
      <c r="L57" s="94"/>
      <c r="M57" s="95"/>
      <c r="N57" s="94"/>
      <c r="O57" s="95"/>
      <c r="P57" s="94">
        <f>$H57      +$J57      +$L57      +$N57</f>
        <v>0</v>
      </c>
      <c r="Q57" s="95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4" t="s">
        <v>36</v>
      </c>
      <c r="W57" s="95" t="s">
        <v>36</v>
      </c>
    </row>
    <row r="58" spans="1:23" ht="13" hidden="1" customHeight="1" x14ac:dyDescent="0.3">
      <c r="A58" s="55" t="s">
        <v>80</v>
      </c>
      <c r="B58" s="93"/>
      <c r="C58" s="93"/>
      <c r="D58" s="93"/>
      <c r="E58" s="93">
        <f>$B58      +$C58      +$D58</f>
        <v>0</v>
      </c>
      <c r="F58" s="94" t="s">
        <v>36</v>
      </c>
      <c r="G58" s="95" t="s">
        <v>36</v>
      </c>
      <c r="H58" s="94"/>
      <c r="I58" s="95"/>
      <c r="J58" s="94"/>
      <c r="K58" s="95"/>
      <c r="L58" s="94"/>
      <c r="M58" s="95"/>
      <c r="N58" s="94"/>
      <c r="O58" s="95"/>
      <c r="P58" s="94">
        <f>$H58      +$J58      +$L58      +$N58</f>
        <v>0</v>
      </c>
      <c r="Q58" s="95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4" t="s">
        <v>36</v>
      </c>
      <c r="W58" s="95" t="s">
        <v>36</v>
      </c>
    </row>
    <row r="59" spans="1:23" ht="13" hidden="1" customHeight="1" x14ac:dyDescent="0.3">
      <c r="A59" s="47" t="s">
        <v>81</v>
      </c>
      <c r="B59" s="93"/>
      <c r="C59" s="93"/>
      <c r="D59" s="93"/>
      <c r="E59" s="93">
        <f>$B59      +$C59      +$D59</f>
        <v>0</v>
      </c>
      <c r="F59" s="94" t="s">
        <v>36</v>
      </c>
      <c r="G59" s="95" t="s">
        <v>36</v>
      </c>
      <c r="H59" s="94"/>
      <c r="I59" s="95"/>
      <c r="J59" s="94"/>
      <c r="K59" s="95"/>
      <c r="L59" s="94"/>
      <c r="M59" s="95"/>
      <c r="N59" s="94"/>
      <c r="O59" s="95"/>
      <c r="P59" s="94">
        <f>$H59      +$J59      +$L59      +$N59</f>
        <v>0</v>
      </c>
      <c r="Q59" s="95">
        <f>$I59      +$K59      +$M59      +$O59</f>
        <v>0</v>
      </c>
      <c r="R59" s="48">
        <f>IF(($H59      =0),0,((($J59      -$H59      )/$H59      )*100))</f>
        <v>0</v>
      </c>
      <c r="S59" s="49">
        <f>IF(($I59      =0),0,((($K59      -$I59      )/$I59      )*100))</f>
        <v>0</v>
      </c>
      <c r="T59" s="48">
        <f>IF(($E59      =0),0,(($P59      /$E59      )*100))</f>
        <v>0</v>
      </c>
      <c r="U59" s="50">
        <f>IF(($E59      =0),0,(($Q59      /$E59      )*100))</f>
        <v>0</v>
      </c>
      <c r="V59" s="94" t="s">
        <v>36</v>
      </c>
      <c r="W59" s="95" t="s">
        <v>36</v>
      </c>
    </row>
    <row r="60" spans="1:23" ht="13" customHeight="1" x14ac:dyDescent="0.3">
      <c r="A60" s="56" t="s">
        <v>43</v>
      </c>
      <c r="B60" s="102">
        <f>SUM(B56:B59)</f>
        <v>0</v>
      </c>
      <c r="C60" s="102">
        <f>SUM(C56:C59)</f>
        <v>0</v>
      </c>
      <c r="D60" s="102"/>
      <c r="E60" s="102">
        <f>$B60      +$C60      +$D60</f>
        <v>0</v>
      </c>
      <c r="F60" s="103" t="s">
        <v>36</v>
      </c>
      <c r="G60" s="104" t="s">
        <v>36</v>
      </c>
      <c r="H60" s="103">
        <f t="shared" ref="H60:O60" si="34">SUM(H56:H59)</f>
        <v>0</v>
      </c>
      <c r="I60" s="104">
        <f t="shared" si="34"/>
        <v>0</v>
      </c>
      <c r="J60" s="103">
        <f t="shared" si="34"/>
        <v>0</v>
      </c>
      <c r="K60" s="104">
        <f t="shared" si="34"/>
        <v>0</v>
      </c>
      <c r="L60" s="103">
        <f t="shared" si="34"/>
        <v>0</v>
      </c>
      <c r="M60" s="104">
        <f t="shared" si="34"/>
        <v>0</v>
      </c>
      <c r="N60" s="103">
        <f t="shared" si="34"/>
        <v>0</v>
      </c>
      <c r="O60" s="104">
        <f t="shared" si="34"/>
        <v>0</v>
      </c>
      <c r="P60" s="103">
        <f>$H60      +$J60      +$L60      +$N60</f>
        <v>0</v>
      </c>
      <c r="Q60" s="104">
        <f>$I60      +$K60      +$M60      +$O60</f>
        <v>0</v>
      </c>
      <c r="R60" s="57">
        <f>IF(($H60      =0),0,((($J60      -$H60      )/$H60      )*100))</f>
        <v>0</v>
      </c>
      <c r="S60" s="58">
        <f>IF(($I60      =0),0,((($K60      -$I60      )/$I60      )*100))</f>
        <v>0</v>
      </c>
      <c r="T60" s="57">
        <f>IF($E60   =0,0,($P60   /$E60   )*100)</f>
        <v>0</v>
      </c>
      <c r="U60" s="59">
        <f>IF($E60   =0,0,($Q60   /$E60   )*100)</f>
        <v>0</v>
      </c>
      <c r="V60" s="103" t="s">
        <v>36</v>
      </c>
      <c r="W60" s="104" t="s">
        <v>36</v>
      </c>
    </row>
    <row r="61" spans="1:23" ht="13" customHeight="1" x14ac:dyDescent="0.3">
      <c r="A61" s="40" t="s">
        <v>82</v>
      </c>
      <c r="B61" s="99" t="s">
        <v>1</v>
      </c>
      <c r="C61" s="99"/>
      <c r="D61" s="99"/>
      <c r="E61" s="99"/>
      <c r="F61" s="100"/>
      <c r="G61" s="101"/>
      <c r="H61" s="100"/>
      <c r="I61" s="101"/>
      <c r="J61" s="100"/>
      <c r="K61" s="101"/>
      <c r="L61" s="100"/>
      <c r="M61" s="101"/>
      <c r="N61" s="100"/>
      <c r="O61" s="101"/>
      <c r="P61" s="100"/>
      <c r="Q61" s="101"/>
      <c r="R61" s="44"/>
      <c r="S61" s="45"/>
      <c r="T61" s="44"/>
      <c r="U61" s="46"/>
      <c r="V61" s="100"/>
      <c r="W61" s="101"/>
    </row>
    <row r="62" spans="1:23" ht="13" customHeight="1" x14ac:dyDescent="0.3">
      <c r="A62" s="47" t="s">
        <v>83</v>
      </c>
      <c r="B62" s="93"/>
      <c r="C62" s="93"/>
      <c r="D62" s="93"/>
      <c r="E62" s="93">
        <f t="shared" ref="E62:E68" si="35">$B62      +$C62      +$D62</f>
        <v>0</v>
      </c>
      <c r="F62" s="94" t="s">
        <v>36</v>
      </c>
      <c r="G62" s="95" t="s">
        <v>36</v>
      </c>
      <c r="H62" s="94"/>
      <c r="I62" s="95"/>
      <c r="J62" s="94"/>
      <c r="K62" s="95"/>
      <c r="L62" s="94"/>
      <c r="M62" s="95"/>
      <c r="N62" s="94"/>
      <c r="O62" s="95"/>
      <c r="P62" s="94">
        <f t="shared" ref="P62:P68" si="36">$H62      +$J62      +$L62      +$N62</f>
        <v>0</v>
      </c>
      <c r="Q62" s="95">
        <f t="shared" ref="Q62:Q68" si="37">$I62      +$K62      +$M62      +$O62</f>
        <v>0</v>
      </c>
      <c r="R62" s="48">
        <f t="shared" ref="R62:R68" si="38">IF(($H62      =0),0,((($J62      -$H62      )/$H62      )*100))</f>
        <v>0</v>
      </c>
      <c r="S62" s="49">
        <f t="shared" ref="S62:S68" si="39">IF(($I62      =0),0,((($K62      -$I62      )/$I62      )*100))</f>
        <v>0</v>
      </c>
      <c r="T62" s="48">
        <f t="shared" ref="T62:T66" si="40">IF(($E62      =0),0,(($P62      /$E62      )*100))</f>
        <v>0</v>
      </c>
      <c r="U62" s="50">
        <f t="shared" ref="U62:U66" si="41">IF(($E62      =0),0,(($Q62      /$E62      )*100))</f>
        <v>0</v>
      </c>
      <c r="V62" s="94" t="s">
        <v>36</v>
      </c>
      <c r="W62" s="95" t="s">
        <v>36</v>
      </c>
    </row>
    <row r="63" spans="1:23" ht="13" customHeight="1" x14ac:dyDescent="0.3">
      <c r="A63" s="47" t="s">
        <v>84</v>
      </c>
      <c r="B63" s="93"/>
      <c r="C63" s="93"/>
      <c r="D63" s="93"/>
      <c r="E63" s="93">
        <f t="shared" si="35"/>
        <v>0</v>
      </c>
      <c r="F63" s="94" t="s">
        <v>36</v>
      </c>
      <c r="G63" s="95" t="s">
        <v>36</v>
      </c>
      <c r="H63" s="94"/>
      <c r="I63" s="95"/>
      <c r="J63" s="94"/>
      <c r="K63" s="95"/>
      <c r="L63" s="94"/>
      <c r="M63" s="95"/>
      <c r="N63" s="94"/>
      <c r="O63" s="95"/>
      <c r="P63" s="94">
        <f t="shared" si="36"/>
        <v>0</v>
      </c>
      <c r="Q63" s="95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4" t="s">
        <v>36</v>
      </c>
      <c r="W63" s="95" t="s">
        <v>36</v>
      </c>
    </row>
    <row r="64" spans="1:23" ht="13" customHeight="1" x14ac:dyDescent="0.3">
      <c r="A64" s="47" t="s">
        <v>85</v>
      </c>
      <c r="B64" s="93"/>
      <c r="C64" s="93"/>
      <c r="D64" s="93"/>
      <c r="E64" s="93">
        <f t="shared" si="35"/>
        <v>0</v>
      </c>
      <c r="F64" s="94" t="s">
        <v>36</v>
      </c>
      <c r="G64" s="95" t="s">
        <v>36</v>
      </c>
      <c r="H64" s="94"/>
      <c r="I64" s="95"/>
      <c r="J64" s="94"/>
      <c r="K64" s="95"/>
      <c r="L64" s="94"/>
      <c r="M64" s="95"/>
      <c r="N64" s="94"/>
      <c r="O64" s="95"/>
      <c r="P64" s="94">
        <f t="shared" si="36"/>
        <v>0</v>
      </c>
      <c r="Q64" s="95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4" t="s">
        <v>36</v>
      </c>
      <c r="W64" s="95" t="s">
        <v>36</v>
      </c>
    </row>
    <row r="65" spans="1:23" ht="13" customHeight="1" x14ac:dyDescent="0.3">
      <c r="A65" s="47" t="s">
        <v>86</v>
      </c>
      <c r="B65" s="93"/>
      <c r="C65" s="93"/>
      <c r="D65" s="93"/>
      <c r="E65" s="93">
        <f t="shared" si="35"/>
        <v>0</v>
      </c>
      <c r="F65" s="94" t="s">
        <v>36</v>
      </c>
      <c r="G65" s="95" t="s">
        <v>36</v>
      </c>
      <c r="H65" s="94"/>
      <c r="I65" s="95"/>
      <c r="J65" s="94"/>
      <c r="K65" s="95"/>
      <c r="L65" s="94"/>
      <c r="M65" s="95"/>
      <c r="N65" s="94"/>
      <c r="O65" s="95"/>
      <c r="P65" s="94">
        <f t="shared" si="36"/>
        <v>0</v>
      </c>
      <c r="Q65" s="95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4" t="s">
        <v>36</v>
      </c>
      <c r="W65" s="95" t="s">
        <v>36</v>
      </c>
    </row>
    <row r="66" spans="1:23" ht="13" customHeight="1" x14ac:dyDescent="0.3">
      <c r="A66" s="47" t="s">
        <v>87</v>
      </c>
      <c r="B66" s="93"/>
      <c r="C66" s="93"/>
      <c r="D66" s="93"/>
      <c r="E66" s="93">
        <f t="shared" si="35"/>
        <v>0</v>
      </c>
      <c r="F66" s="94">
        <v>0</v>
      </c>
      <c r="G66" s="95">
        <v>0</v>
      </c>
      <c r="H66" s="94"/>
      <c r="I66" s="95"/>
      <c r="J66" s="94"/>
      <c r="K66" s="95"/>
      <c r="L66" s="94"/>
      <c r="M66" s="95"/>
      <c r="N66" s="94"/>
      <c r="O66" s="95"/>
      <c r="P66" s="94">
        <f t="shared" si="36"/>
        <v>0</v>
      </c>
      <c r="Q66" s="95">
        <f t="shared" si="37"/>
        <v>0</v>
      </c>
      <c r="R66" s="48">
        <f t="shared" si="38"/>
        <v>0</v>
      </c>
      <c r="S66" s="49">
        <f t="shared" si="39"/>
        <v>0</v>
      </c>
      <c r="T66" s="48">
        <f t="shared" si="40"/>
        <v>0</v>
      </c>
      <c r="U66" s="50">
        <f t="shared" si="41"/>
        <v>0</v>
      </c>
      <c r="V66" s="94" t="s">
        <v>36</v>
      </c>
      <c r="W66" s="95" t="s">
        <v>36</v>
      </c>
    </row>
    <row r="67" spans="1:23" ht="13" customHeight="1" x14ac:dyDescent="0.3">
      <c r="A67" s="51" t="s">
        <v>43</v>
      </c>
      <c r="B67" s="96">
        <f>SUM(B62:B66)</f>
        <v>0</v>
      </c>
      <c r="C67" s="96">
        <f>SUM(C62:C66)</f>
        <v>0</v>
      </c>
      <c r="D67" s="96"/>
      <c r="E67" s="96">
        <f t="shared" si="35"/>
        <v>0</v>
      </c>
      <c r="F67" s="97">
        <f t="shared" ref="F67:O67" si="42">SUM(F62:F66)</f>
        <v>0</v>
      </c>
      <c r="G67" s="98">
        <f t="shared" si="42"/>
        <v>0</v>
      </c>
      <c r="H67" s="97">
        <f t="shared" si="42"/>
        <v>0</v>
      </c>
      <c r="I67" s="98">
        <f t="shared" si="42"/>
        <v>0</v>
      </c>
      <c r="J67" s="97">
        <f t="shared" si="42"/>
        <v>0</v>
      </c>
      <c r="K67" s="98">
        <f t="shared" si="42"/>
        <v>0</v>
      </c>
      <c r="L67" s="97">
        <f t="shared" si="42"/>
        <v>0</v>
      </c>
      <c r="M67" s="98">
        <f t="shared" si="42"/>
        <v>0</v>
      </c>
      <c r="N67" s="97">
        <f t="shared" si="42"/>
        <v>0</v>
      </c>
      <c r="O67" s="98">
        <f t="shared" si="42"/>
        <v>0</v>
      </c>
      <c r="P67" s="97">
        <f t="shared" si="36"/>
        <v>0</v>
      </c>
      <c r="Q67" s="98">
        <f t="shared" si="37"/>
        <v>0</v>
      </c>
      <c r="R67" s="52">
        <f t="shared" si="38"/>
        <v>0</v>
      </c>
      <c r="S67" s="53">
        <f t="shared" si="39"/>
        <v>0</v>
      </c>
      <c r="T67" s="52">
        <f>IF((+$E62+$E64+$E65++$E66) =0,0,(P67   /(+$E62+$E64+$E65+$E66) )*100)</f>
        <v>0</v>
      </c>
      <c r="U67" s="54">
        <f>IF((+$E62+$E64+$E66) =0,0,(Q67  /(+$E62+$E64+$E66) )*100)</f>
        <v>0</v>
      </c>
      <c r="V67" s="97" t="s">
        <v>36</v>
      </c>
      <c r="W67" s="98" t="s">
        <v>36</v>
      </c>
    </row>
    <row r="68" spans="1:23" ht="13" customHeight="1" x14ac:dyDescent="0.3">
      <c r="A68" s="60" t="s">
        <v>88</v>
      </c>
      <c r="B68" s="105">
        <f>SUM(B9:B15,B18:B24,B27:B30,B33,B36:B40,B43:B53,B56:B59,B62:B66)</f>
        <v>383745000</v>
      </c>
      <c r="C68" s="105">
        <f>SUM(C9:C15,C18:C24,C27:C30,C33,C36:C40,C43:C53,C56:C59,C62:C66)</f>
        <v>0</v>
      </c>
      <c r="D68" s="105"/>
      <c r="E68" s="105">
        <f t="shared" si="35"/>
        <v>383745000</v>
      </c>
      <c r="F68" s="106">
        <f t="shared" ref="F68:O68" si="43">SUM(F9:F15,F18:F24,F27:F30,F33,F36:F40,F43:F53,F56:F59,F62:F66)</f>
        <v>383745000</v>
      </c>
      <c r="G68" s="107">
        <f t="shared" si="43"/>
        <v>238215000</v>
      </c>
      <c r="H68" s="106">
        <f t="shared" si="43"/>
        <v>40635000</v>
      </c>
      <c r="I68" s="107">
        <f t="shared" si="43"/>
        <v>31010671</v>
      </c>
      <c r="J68" s="106">
        <f t="shared" si="43"/>
        <v>115456000</v>
      </c>
      <c r="K68" s="107">
        <f t="shared" si="43"/>
        <v>67859034</v>
      </c>
      <c r="L68" s="106">
        <f t="shared" si="43"/>
        <v>0</v>
      </c>
      <c r="M68" s="107">
        <f t="shared" si="43"/>
        <v>0</v>
      </c>
      <c r="N68" s="106">
        <f t="shared" si="43"/>
        <v>0</v>
      </c>
      <c r="O68" s="107">
        <f t="shared" si="43"/>
        <v>0</v>
      </c>
      <c r="P68" s="106">
        <f t="shared" si="36"/>
        <v>156091000</v>
      </c>
      <c r="Q68" s="107">
        <f t="shared" si="37"/>
        <v>98869705</v>
      </c>
      <c r="R68" s="61">
        <f t="shared" si="38"/>
        <v>184.12944505967761</v>
      </c>
      <c r="S68" s="62">
        <f t="shared" si="39"/>
        <v>118.82478453948966</v>
      </c>
      <c r="T68" s="61">
        <f>IF((+$E9+$E10+$E11+$E12+$E13+$E18+$E19+$E21+$E22+$E23+$E27+$E28+$E29+$E30+$E33+$E36+$E39+$E44+$E46+$E48+$E49+$E52+$E56+$E57+$E58+$E59+$E62+$E64+$E65+$E66)=0,0,(P68/(+$E9+$E10+$E11+$E12+$E13+$E18+$E19+$E21+$E22+$E23+$E27+$E28+$E29+$E30+$E33+$E36+$E39+$E44+$E46+$E48+$E49+$E52+$E56+$E57+$E58+$E59+$E62+$E64+$E65+$E66)*100))</f>
        <v>41.145877266975958</v>
      </c>
      <c r="U68" s="61">
        <f>IF((+$E9+$E10+$E11+$E12+$E13+$E18+$E19+$E21+$E22+$E23+$E27+$E28+$E29+$E30+$E33+$E36+$E39+$E44+$E46+$E48+$E49+$E52+$E56+$E57+$E58+$E59+$E62+$E64+$E65+$E66)=0,0,(Q68/(+$E9+$E10+$E11+$E12+$E13+$E18+$E19+$E21+$E22+$E23+$E27+$E28+$E29+$E30+$E33+$E36+$E39+$E44+$E46+$E48+$E49+$E52+$E56+$E57+$E58+$E59+$E62+$E64+$E65+$E66)*100))</f>
        <v>26.062237716153518</v>
      </c>
      <c r="V68" s="106" t="s">
        <v>36</v>
      </c>
      <c r="W68" s="107" t="s">
        <v>36</v>
      </c>
    </row>
    <row r="69" spans="1:23" ht="13" customHeight="1" x14ac:dyDescent="0.3">
      <c r="A69" s="40" t="s">
        <v>44</v>
      </c>
      <c r="B69" s="99" t="s">
        <v>1</v>
      </c>
      <c r="C69" s="99"/>
      <c r="D69" s="99"/>
      <c r="E69" s="99"/>
      <c r="F69" s="100"/>
      <c r="G69" s="101"/>
      <c r="H69" s="100"/>
      <c r="I69" s="101"/>
      <c r="J69" s="100"/>
      <c r="K69" s="101"/>
      <c r="L69" s="100"/>
      <c r="M69" s="101"/>
      <c r="N69" s="100"/>
      <c r="O69" s="101"/>
      <c r="P69" s="100"/>
      <c r="Q69" s="101"/>
      <c r="R69" s="44"/>
      <c r="S69" s="45"/>
      <c r="T69" s="44"/>
      <c r="U69" s="46"/>
      <c r="V69" s="100"/>
      <c r="W69" s="101"/>
    </row>
    <row r="70" spans="1:23" s="64" customFormat="1" ht="13" customHeight="1" x14ac:dyDescent="0.3">
      <c r="A70" s="63" t="s">
        <v>89</v>
      </c>
      <c r="B70" s="93">
        <v>110913000</v>
      </c>
      <c r="C70" s="93">
        <v>-487000</v>
      </c>
      <c r="D70" s="93"/>
      <c r="E70" s="93">
        <f>$B70      +$C70      +$D70</f>
        <v>110426000</v>
      </c>
      <c r="F70" s="94">
        <v>110913000</v>
      </c>
      <c r="G70" s="95">
        <v>92053000</v>
      </c>
      <c r="H70" s="94">
        <v>28354000</v>
      </c>
      <c r="I70" s="95">
        <v>19489838</v>
      </c>
      <c r="J70" s="94">
        <v>51837000</v>
      </c>
      <c r="K70" s="95">
        <v>16765050</v>
      </c>
      <c r="L70" s="94"/>
      <c r="M70" s="95"/>
      <c r="N70" s="94"/>
      <c r="O70" s="95"/>
      <c r="P70" s="94">
        <f>$H70      +$J70      +$L70      +$N70</f>
        <v>80191000</v>
      </c>
      <c r="Q70" s="95">
        <f>$I70      +$K70      +$M70      +$O70</f>
        <v>36254888</v>
      </c>
      <c r="R70" s="48">
        <f>IF(($H70      =0),0,((($J70      -$H70      )/$H70      )*100))</f>
        <v>82.820766029484375</v>
      </c>
      <c r="S70" s="49">
        <f>IF(($I70      =0),0,((($K70      -$I70      )/$I70      )*100))</f>
        <v>-13.980557457686411</v>
      </c>
      <c r="T70" s="48">
        <f>IF(($E70      =0),0,(($P70      /$E70      )*100))</f>
        <v>72.619672903120644</v>
      </c>
      <c r="U70" s="50">
        <f>IF(($E70      =0),0,(($Q70      /$E70      )*100))</f>
        <v>32.831840327459112</v>
      </c>
      <c r="V70" s="94" t="s">
        <v>36</v>
      </c>
      <c r="W70" s="95" t="s">
        <v>36</v>
      </c>
    </row>
    <row r="71" spans="1:23" s="64" customFormat="1" ht="13" customHeight="1" x14ac:dyDescent="0.3">
      <c r="A71" s="63" t="s">
        <v>90</v>
      </c>
      <c r="B71" s="93"/>
      <c r="C71" s="93"/>
      <c r="D71" s="93"/>
      <c r="E71" s="93">
        <f>$B71      +$C71      +$D71</f>
        <v>0</v>
      </c>
      <c r="F71" s="94">
        <v>0</v>
      </c>
      <c r="G71" s="95">
        <v>0</v>
      </c>
      <c r="H71" s="94"/>
      <c r="I71" s="95"/>
      <c r="J71" s="94"/>
      <c r="K71" s="95"/>
      <c r="L71" s="94"/>
      <c r="M71" s="95"/>
      <c r="N71" s="94"/>
      <c r="O71" s="95"/>
      <c r="P71" s="94">
        <f>$H71      +$J71      +$L71      +$N71</f>
        <v>0</v>
      </c>
      <c r="Q71" s="95">
        <f>$I71      +$K71      +$M71      +$O71</f>
        <v>0</v>
      </c>
      <c r="R71" s="48">
        <f>IF(($H71      =0),0,((($J71      -$H71      )/$H71      )*100))</f>
        <v>0</v>
      </c>
      <c r="S71" s="49">
        <f>IF(($I71      =0),0,((($K71      -$I71      )/$I71      )*100))</f>
        <v>0</v>
      </c>
      <c r="T71" s="48">
        <f>IF(($E71      =0),0,(($P71      /$E71      )*100))</f>
        <v>0</v>
      </c>
      <c r="U71" s="50">
        <f>IF(($E71      =0),0,(($Q71      /$E71      )*100))</f>
        <v>0</v>
      </c>
      <c r="V71" s="94" t="s">
        <v>36</v>
      </c>
      <c r="W71" s="95" t="s">
        <v>36</v>
      </c>
    </row>
    <row r="72" spans="1:23" ht="13" customHeight="1" x14ac:dyDescent="0.3">
      <c r="A72" s="56" t="s">
        <v>43</v>
      </c>
      <c r="B72" s="102">
        <f>SUM(B70:B71)</f>
        <v>110913000</v>
      </c>
      <c r="C72" s="102">
        <f>SUM(C70:C71)</f>
        <v>-487000</v>
      </c>
      <c r="D72" s="102"/>
      <c r="E72" s="102">
        <f>$B72      +$C72      +$D72</f>
        <v>110426000</v>
      </c>
      <c r="F72" s="103">
        <f t="shared" ref="F72:O72" si="44">SUM(F70:F71)</f>
        <v>110913000</v>
      </c>
      <c r="G72" s="104">
        <f t="shared" si="44"/>
        <v>92053000</v>
      </c>
      <c r="H72" s="103">
        <f t="shared" si="44"/>
        <v>28354000</v>
      </c>
      <c r="I72" s="104">
        <f t="shared" si="44"/>
        <v>19489838</v>
      </c>
      <c r="J72" s="103">
        <f t="shared" si="44"/>
        <v>51837000</v>
      </c>
      <c r="K72" s="104">
        <f t="shared" si="44"/>
        <v>16765050</v>
      </c>
      <c r="L72" s="103">
        <f t="shared" si="44"/>
        <v>0</v>
      </c>
      <c r="M72" s="104">
        <f t="shared" si="44"/>
        <v>0</v>
      </c>
      <c r="N72" s="103">
        <f t="shared" si="44"/>
        <v>0</v>
      </c>
      <c r="O72" s="104">
        <f t="shared" si="44"/>
        <v>0</v>
      </c>
      <c r="P72" s="103">
        <f>$H72      +$J72      +$L72      +$N72</f>
        <v>80191000</v>
      </c>
      <c r="Q72" s="104">
        <f>$I72      +$K72      +$M72      +$O72</f>
        <v>36254888</v>
      </c>
      <c r="R72" s="57">
        <f>IF(($H72      =0),0,((($J72      -$H72      )/$H72      )*100))</f>
        <v>82.820766029484375</v>
      </c>
      <c r="S72" s="58">
        <f>IF(($I72      =0),0,((($K72      -$I72      )/$I72      )*100))</f>
        <v>-13.980557457686411</v>
      </c>
      <c r="T72" s="57">
        <f>IF(($E70      =0),0,(($P70      /$E70      )*100))</f>
        <v>72.619672903120644</v>
      </c>
      <c r="U72" s="59">
        <f>IF($E70   =0,0,($Q70   /$E70 )*100)</f>
        <v>32.831840327459112</v>
      </c>
      <c r="V72" s="103" t="s">
        <v>36</v>
      </c>
      <c r="W72" s="104" t="s">
        <v>36</v>
      </c>
    </row>
    <row r="73" spans="1:23" ht="13" customHeight="1" x14ac:dyDescent="0.3">
      <c r="A73" s="60" t="s">
        <v>88</v>
      </c>
      <c r="B73" s="105">
        <f>SUM(B70:B71)</f>
        <v>110913000</v>
      </c>
      <c r="C73" s="105">
        <f>SUM(C70:C71)</f>
        <v>-487000</v>
      </c>
      <c r="D73" s="105"/>
      <c r="E73" s="105">
        <f>$B73      +$C73      +$D73</f>
        <v>110426000</v>
      </c>
      <c r="F73" s="106">
        <f t="shared" ref="F73:O73" si="45">SUM(F70:F71)</f>
        <v>110913000</v>
      </c>
      <c r="G73" s="107">
        <f t="shared" si="45"/>
        <v>92053000</v>
      </c>
      <c r="H73" s="106">
        <f t="shared" si="45"/>
        <v>28354000</v>
      </c>
      <c r="I73" s="107">
        <f t="shared" si="45"/>
        <v>19489838</v>
      </c>
      <c r="J73" s="106">
        <f t="shared" si="45"/>
        <v>51837000</v>
      </c>
      <c r="K73" s="107">
        <f t="shared" si="45"/>
        <v>16765050</v>
      </c>
      <c r="L73" s="106">
        <f t="shared" si="45"/>
        <v>0</v>
      </c>
      <c r="M73" s="107">
        <f t="shared" si="45"/>
        <v>0</v>
      </c>
      <c r="N73" s="106">
        <f t="shared" si="45"/>
        <v>0</v>
      </c>
      <c r="O73" s="107">
        <f t="shared" si="45"/>
        <v>0</v>
      </c>
      <c r="P73" s="106">
        <f>$H73      +$J73      +$L73      +$N73</f>
        <v>80191000</v>
      </c>
      <c r="Q73" s="107">
        <f>$I73      +$K73      +$M73      +$O73</f>
        <v>36254888</v>
      </c>
      <c r="R73" s="61">
        <f>IF(($H73      =0),0,((($J73      -$H73      )/$H73      )*100))</f>
        <v>82.820766029484375</v>
      </c>
      <c r="S73" s="62">
        <f>IF(($I73      =0),0,((($K73      -$I73      )/$I73      )*100))</f>
        <v>-13.980557457686411</v>
      </c>
      <c r="T73" s="61">
        <f>IF(($E70      =0),0,(($P70      /$E70      )*100))</f>
        <v>72.619672903120644</v>
      </c>
      <c r="U73" s="65">
        <f>IF($E70   =0,0,($Q70   /$E70 )*100)</f>
        <v>32.831840327459112</v>
      </c>
      <c r="V73" s="106" t="s">
        <v>36</v>
      </c>
      <c r="W73" s="107" t="s">
        <v>36</v>
      </c>
    </row>
    <row r="74" spans="1:23" ht="13" customHeight="1" thickBot="1" x14ac:dyDescent="0.35">
      <c r="A74" s="60" t="s">
        <v>91</v>
      </c>
      <c r="B74" s="105">
        <f>SUM(B9:B15,B18:B24,B27:B30,B33,B36:B40,B43:B53,B56:B59,B62:B66,B70:B71)</f>
        <v>494658000</v>
      </c>
      <c r="C74" s="105">
        <f>SUM(C9:C15,C18:C24,C27:C30,C33,C36:C40,C43:C53,C56:C59,C62:C66,C70:C71)</f>
        <v>-487000</v>
      </c>
      <c r="D74" s="105"/>
      <c r="E74" s="105">
        <f>$B74      +$C74      +$D74</f>
        <v>494171000</v>
      </c>
      <c r="F74" s="106">
        <f t="shared" ref="F74:O74" si="46">SUM(F9:F15,F18:F24,F27:F30,F33,F36:F40,F43:F53,F56:F59,F62:F66,F70:F71)</f>
        <v>494658000</v>
      </c>
      <c r="G74" s="107">
        <f t="shared" si="46"/>
        <v>330268000</v>
      </c>
      <c r="H74" s="106">
        <f t="shared" si="46"/>
        <v>68989000</v>
      </c>
      <c r="I74" s="107">
        <f t="shared" si="46"/>
        <v>50500509</v>
      </c>
      <c r="J74" s="106">
        <f t="shared" si="46"/>
        <v>167293000</v>
      </c>
      <c r="K74" s="107">
        <f t="shared" si="46"/>
        <v>84624084</v>
      </c>
      <c r="L74" s="106">
        <f t="shared" si="46"/>
        <v>0</v>
      </c>
      <c r="M74" s="107">
        <f t="shared" si="46"/>
        <v>0</v>
      </c>
      <c r="N74" s="106">
        <f t="shared" si="46"/>
        <v>0</v>
      </c>
      <c r="O74" s="107">
        <f t="shared" si="46"/>
        <v>0</v>
      </c>
      <c r="P74" s="106">
        <f>$H74      +$J74      +$L74      +$N74</f>
        <v>236282000</v>
      </c>
      <c r="Q74" s="107">
        <f>$I74      +$K74      +$M74      +$O74</f>
        <v>135124593</v>
      </c>
      <c r="R74" s="61">
        <f>IF(($H74      =0),0,((($J74      -$H74      )/$H74      )*100))</f>
        <v>142.49228137819071</v>
      </c>
      <c r="S74" s="62">
        <f>IF(($I74      =0),0,((($K74      -$I74      )/$I74      )*100))</f>
        <v>67.570754583879548</v>
      </c>
      <c r="T74" s="61">
        <f>IF((+$E9+$E10+$E11+$E12+$E13+$E18+$E19+$E21+$E22+$E23+$E27+$E28+$E29+$E30+$E33+$E36+$E39+$E44+$E46+$E48+$E49+$E52+$E56+$E57+$E58+$E59+$E62++$E64+$E65+$E66+$E70)=0,0,(P74/(+$E9+$E10+$E11+$E12+$E13+$E18+$E19+$E21+$E22+$E23+$E27+$E28+$E29+$E30+$E33+$E36+$E39+$E44+$E46+$E48+$E49+$E52+$E56+$E57+$E58+$E59+$E62+$E64+$E65+$E66+$E70)*100))</f>
        <v>48.241885231509272</v>
      </c>
      <c r="U74" s="65">
        <f>IF((+$E9+$E10+$E11+$E12+$E13+$E18+$E19+$E21+$E22+$E23+$E27+$E28+$E29+$E30+$E33+$E36+$E39+$E44+$E46+$E48+$E49+$E52+$E56+$E57+$E58+$E59+$E62+$E64+$E66+$E70)=0,0,(Q74/(+$E9+$E10+$E11+$E12+$E13+$E18+$E19+$E21+$E22+$E23+$E27+$E28+$E29+$E30+$E33+$E36+$E39+$E44+$E46+$E48+$E49+$E52+$E56+$E57+$E58+$E59+$E62+$E64+$E66+$E70)*100))</f>
        <v>27.588496404552192</v>
      </c>
      <c r="V74" s="106" t="s">
        <v>36</v>
      </c>
      <c r="W74" s="107" t="s">
        <v>36</v>
      </c>
    </row>
    <row r="75" spans="1:23" ht="13" thickTop="1" x14ac:dyDescent="0.25">
      <c r="A75" s="66" t="s">
        <v>92</v>
      </c>
      <c r="B75" s="67"/>
      <c r="C75" s="68"/>
      <c r="D75" s="68"/>
      <c r="E75" s="69"/>
      <c r="F75" s="67"/>
      <c r="G75" s="68"/>
      <c r="H75" s="68"/>
      <c r="I75" s="69"/>
      <c r="J75" s="68"/>
      <c r="K75" s="69"/>
      <c r="L75" s="68"/>
      <c r="M75" s="68"/>
      <c r="N75" s="68"/>
      <c r="O75" s="68"/>
      <c r="P75" s="68"/>
      <c r="Q75" s="68"/>
      <c r="R75" s="68"/>
      <c r="S75" s="68"/>
      <c r="T75" s="68"/>
      <c r="U75" s="69"/>
      <c r="V75" s="67"/>
      <c r="W75" s="69"/>
    </row>
    <row r="76" spans="1:23" x14ac:dyDescent="0.25">
      <c r="A76" s="13" t="s">
        <v>1</v>
      </c>
      <c r="B76" s="70" t="s">
        <v>1</v>
      </c>
      <c r="C76" s="71" t="s">
        <v>1</v>
      </c>
      <c r="D76" s="71" t="s">
        <v>1</v>
      </c>
      <c r="E76" s="72" t="s">
        <v>1</v>
      </c>
      <c r="F76" s="73" t="s">
        <v>5</v>
      </c>
      <c r="G76" s="74"/>
      <c r="H76" s="73" t="s">
        <v>6</v>
      </c>
      <c r="I76" s="75"/>
      <c r="J76" s="73" t="s">
        <v>7</v>
      </c>
      <c r="K76" s="75"/>
      <c r="L76" s="73" t="s">
        <v>8</v>
      </c>
      <c r="M76" s="73"/>
      <c r="N76" s="76" t="s">
        <v>9</v>
      </c>
      <c r="O76" s="73"/>
      <c r="P76" s="132" t="s">
        <v>10</v>
      </c>
      <c r="Q76" s="133"/>
      <c r="R76" s="134" t="s">
        <v>11</v>
      </c>
      <c r="S76" s="133"/>
      <c r="T76" s="134" t="s">
        <v>12</v>
      </c>
      <c r="U76" s="133"/>
      <c r="V76" s="132"/>
      <c r="W76" s="133"/>
    </row>
    <row r="77" spans="1:23" ht="52.5" x14ac:dyDescent="0.25">
      <c r="A77" s="77" t="s">
        <v>93</v>
      </c>
      <c r="B77" s="78" t="s">
        <v>94</v>
      </c>
      <c r="C77" s="78" t="s">
        <v>95</v>
      </c>
      <c r="D77" s="79" t="s">
        <v>17</v>
      </c>
      <c r="E77" s="78" t="s">
        <v>18</v>
      </c>
      <c r="F77" s="78" t="s">
        <v>19</v>
      </c>
      <c r="G77" s="78" t="s">
        <v>96</v>
      </c>
      <c r="H77" s="78" t="s">
        <v>97</v>
      </c>
      <c r="I77" s="80" t="s">
        <v>22</v>
      </c>
      <c r="J77" s="78" t="s">
        <v>98</v>
      </c>
      <c r="K77" s="80" t="s">
        <v>24</v>
      </c>
      <c r="L77" s="78" t="s">
        <v>99</v>
      </c>
      <c r="M77" s="80" t="s">
        <v>26</v>
      </c>
      <c r="N77" s="78" t="s">
        <v>100</v>
      </c>
      <c r="O77" s="80" t="s">
        <v>28</v>
      </c>
      <c r="P77" s="80" t="s">
        <v>101</v>
      </c>
      <c r="Q77" s="81" t="s">
        <v>30</v>
      </c>
      <c r="R77" s="82" t="s">
        <v>101</v>
      </c>
      <c r="S77" s="83" t="s">
        <v>30</v>
      </c>
      <c r="T77" s="82" t="s">
        <v>102</v>
      </c>
      <c r="U77" s="79" t="s">
        <v>32</v>
      </c>
      <c r="V77" s="78"/>
      <c r="W77" s="80"/>
    </row>
    <row r="78" spans="1:23" hidden="1" x14ac:dyDescent="0.25">
      <c r="A78" s="1" t="str">
        <f>+A7</f>
        <v>R thousands</v>
      </c>
      <c r="B78" s="108"/>
      <c r="C78" s="108">
        <v>100</v>
      </c>
      <c r="D78" s="108"/>
      <c r="E78" s="108"/>
      <c r="F78" s="108"/>
      <c r="G78" s="108"/>
      <c r="H78" s="108"/>
      <c r="I78" s="108"/>
      <c r="J78" s="108"/>
      <c r="K78" s="108"/>
      <c r="L78" s="108"/>
      <c r="M78" s="109"/>
      <c r="N78" s="108"/>
      <c r="O78" s="109"/>
      <c r="P78" s="108"/>
      <c r="Q78" s="109"/>
      <c r="R78" s="2"/>
      <c r="S78" s="3"/>
      <c r="T78" s="2"/>
      <c r="U78" s="2"/>
      <c r="V78" s="108"/>
      <c r="W78" s="108"/>
    </row>
    <row r="79" spans="1:23" hidden="1" x14ac:dyDescent="0.25">
      <c r="A79" s="4"/>
      <c r="B79" s="110"/>
      <c r="C79" s="110"/>
      <c r="D79" s="110"/>
      <c r="E79" s="110"/>
      <c r="F79" s="110"/>
      <c r="G79" s="110"/>
      <c r="H79" s="110"/>
      <c r="I79" s="110"/>
      <c r="J79" s="110"/>
      <c r="K79" s="110"/>
      <c r="L79" s="110"/>
      <c r="M79" s="111"/>
      <c r="N79" s="110"/>
      <c r="O79" s="111"/>
      <c r="P79" s="110"/>
      <c r="Q79" s="111"/>
      <c r="R79" s="5"/>
      <c r="S79" s="6"/>
      <c r="T79" s="5"/>
      <c r="U79" s="5"/>
      <c r="V79" s="110"/>
      <c r="W79" s="110"/>
    </row>
    <row r="80" spans="1:23" hidden="1" x14ac:dyDescent="0.25">
      <c r="A80" s="7" t="s">
        <v>133</v>
      </c>
      <c r="B80" s="112"/>
      <c r="C80" s="112"/>
      <c r="D80" s="112"/>
      <c r="E80" s="112"/>
      <c r="F80" s="112"/>
      <c r="G80" s="112"/>
      <c r="H80" s="112"/>
      <c r="I80" s="112"/>
      <c r="J80" s="112"/>
      <c r="K80" s="112"/>
      <c r="L80" s="112"/>
      <c r="M80" s="113"/>
      <c r="N80" s="112"/>
      <c r="O80" s="113"/>
      <c r="P80" s="112"/>
      <c r="Q80" s="113"/>
      <c r="R80" s="8"/>
      <c r="S80" s="9"/>
      <c r="T80" s="8"/>
      <c r="U80" s="8"/>
      <c r="V80" s="112"/>
      <c r="W80" s="112"/>
    </row>
    <row r="81" spans="1:23" hidden="1" x14ac:dyDescent="0.25">
      <c r="A81" s="10" t="s">
        <v>134</v>
      </c>
      <c r="B81" s="114">
        <f>SUM(B82:B85)</f>
        <v>0</v>
      </c>
      <c r="C81" s="114">
        <f t="shared" ref="C81:I81" si="47">SUM(C82:C85)</f>
        <v>0</v>
      </c>
      <c r="D81" s="114">
        <f t="shared" si="47"/>
        <v>0</v>
      </c>
      <c r="E81" s="114">
        <f t="shared" si="47"/>
        <v>0</v>
      </c>
      <c r="F81" s="114">
        <f t="shared" si="47"/>
        <v>0</v>
      </c>
      <c r="G81" s="114">
        <f t="shared" si="47"/>
        <v>0</v>
      </c>
      <c r="H81" s="114">
        <f t="shared" si="47"/>
        <v>0</v>
      </c>
      <c r="I81" s="114">
        <f t="shared" si="47"/>
        <v>0</v>
      </c>
      <c r="J81" s="114">
        <f>SUM(J82:J85)</f>
        <v>0</v>
      </c>
      <c r="K81" s="114">
        <f>SUM(K82:K85)</f>
        <v>0</v>
      </c>
      <c r="L81" s="114">
        <f>SUM(L82:L85)</f>
        <v>0</v>
      </c>
      <c r="M81" s="115">
        <f>SUM(M82:M85)</f>
        <v>0</v>
      </c>
      <c r="N81" s="114"/>
      <c r="O81" s="115"/>
      <c r="P81" s="114"/>
      <c r="Q81" s="115"/>
      <c r="R81" s="11"/>
      <c r="S81" s="12"/>
      <c r="T81" s="11"/>
      <c r="U81" s="11"/>
      <c r="V81" s="114">
        <f>SUM(V82:V85)</f>
        <v>0</v>
      </c>
      <c r="W81" s="114">
        <f>SUM(W82:W85)</f>
        <v>0</v>
      </c>
    </row>
    <row r="82" spans="1:23" hidden="1" x14ac:dyDescent="0.25">
      <c r="A82" s="13" t="s">
        <v>135</v>
      </c>
      <c r="B82" s="116"/>
      <c r="C82" s="116"/>
      <c r="D82" s="116"/>
      <c r="E82" s="116">
        <f>SUM(B82:D82)</f>
        <v>0</v>
      </c>
      <c r="F82" s="116"/>
      <c r="G82" s="116"/>
      <c r="H82" s="116"/>
      <c r="I82" s="117"/>
      <c r="J82" s="116"/>
      <c r="K82" s="117"/>
      <c r="L82" s="116"/>
      <c r="M82" s="118"/>
      <c r="N82" s="116"/>
      <c r="O82" s="118"/>
      <c r="P82" s="116"/>
      <c r="Q82" s="118"/>
      <c r="R82" s="14"/>
      <c r="S82" s="15"/>
      <c r="T82" s="14"/>
      <c r="U82" s="14"/>
      <c r="V82" s="116"/>
      <c r="W82" s="116"/>
    </row>
    <row r="83" spans="1:23" hidden="1" x14ac:dyDescent="0.25">
      <c r="A83" s="13" t="s">
        <v>136</v>
      </c>
      <c r="B83" s="116"/>
      <c r="C83" s="116"/>
      <c r="D83" s="116"/>
      <c r="E83" s="116">
        <f>SUM(B83:D83)</f>
        <v>0</v>
      </c>
      <c r="F83" s="116"/>
      <c r="G83" s="116"/>
      <c r="H83" s="116"/>
      <c r="I83" s="117"/>
      <c r="J83" s="116"/>
      <c r="K83" s="117"/>
      <c r="L83" s="116"/>
      <c r="M83" s="118"/>
      <c r="N83" s="116"/>
      <c r="O83" s="118"/>
      <c r="P83" s="116"/>
      <c r="Q83" s="118"/>
      <c r="R83" s="14"/>
      <c r="S83" s="15"/>
      <c r="T83" s="14"/>
      <c r="U83" s="14"/>
      <c r="V83" s="116"/>
      <c r="W83" s="116"/>
    </row>
    <row r="84" spans="1:23" hidden="1" x14ac:dyDescent="0.25">
      <c r="A84" s="13" t="s">
        <v>137</v>
      </c>
      <c r="B84" s="116"/>
      <c r="C84" s="116"/>
      <c r="D84" s="116"/>
      <c r="E84" s="116">
        <f>SUM(B84:D84)</f>
        <v>0</v>
      </c>
      <c r="F84" s="116"/>
      <c r="G84" s="116"/>
      <c r="H84" s="116"/>
      <c r="I84" s="117"/>
      <c r="J84" s="116"/>
      <c r="K84" s="117"/>
      <c r="L84" s="116"/>
      <c r="M84" s="118"/>
      <c r="N84" s="116"/>
      <c r="O84" s="118"/>
      <c r="P84" s="116"/>
      <c r="Q84" s="118"/>
      <c r="R84" s="14"/>
      <c r="S84" s="15"/>
      <c r="T84" s="14"/>
      <c r="U84" s="14"/>
      <c r="V84" s="116"/>
      <c r="W84" s="116"/>
    </row>
    <row r="85" spans="1:23" hidden="1" x14ac:dyDescent="0.25">
      <c r="A85" s="13" t="s">
        <v>138</v>
      </c>
      <c r="B85" s="116"/>
      <c r="C85" s="116"/>
      <c r="D85" s="116"/>
      <c r="E85" s="116">
        <f>SUM(B85:D85)</f>
        <v>0</v>
      </c>
      <c r="F85" s="116"/>
      <c r="G85" s="116"/>
      <c r="H85" s="116"/>
      <c r="I85" s="117"/>
      <c r="J85" s="116"/>
      <c r="K85" s="117"/>
      <c r="L85" s="116"/>
      <c r="M85" s="118"/>
      <c r="N85" s="116"/>
      <c r="O85" s="118"/>
      <c r="P85" s="116"/>
      <c r="Q85" s="118"/>
      <c r="R85" s="14"/>
      <c r="S85" s="15"/>
      <c r="T85" s="14"/>
      <c r="U85" s="14"/>
      <c r="V85" s="116"/>
      <c r="W85" s="116"/>
    </row>
    <row r="86" spans="1:23" hidden="1" x14ac:dyDescent="0.25">
      <c r="A86" s="13" t="s">
        <v>92</v>
      </c>
      <c r="B86" s="116"/>
      <c r="C86" s="116"/>
      <c r="D86" s="116"/>
      <c r="E86" s="116">
        <f t="shared" ref="E86" si="48">$B86      +$C86      +$D86</f>
        <v>0</v>
      </c>
      <c r="F86" s="116" t="s">
        <v>36</v>
      </c>
      <c r="G86" s="116" t="s">
        <v>36</v>
      </c>
      <c r="H86" s="116"/>
      <c r="I86" s="116"/>
      <c r="J86" s="116"/>
      <c r="K86" s="116"/>
      <c r="L86" s="116"/>
      <c r="M86" s="118"/>
      <c r="N86" s="116"/>
      <c r="O86" s="118"/>
      <c r="P86" s="116">
        <f t="shared" ref="P86" si="49">$H86      +$J86      +$L86      +$N86</f>
        <v>0</v>
      </c>
      <c r="Q86" s="118">
        <f t="shared" ref="Q86" si="50">$I86      +$K86      +$M86      +$O86</f>
        <v>0</v>
      </c>
      <c r="R86" s="14">
        <f t="shared" ref="R86" si="51">IF(($H86      =0),0,((($J86      -$H86      )/$H86      )*100))</f>
        <v>0</v>
      </c>
      <c r="S86" s="15">
        <f t="shared" ref="S86" si="52">IF(($I86      =0),0,((($K86      -$I86      )/$I86      )*100))</f>
        <v>0</v>
      </c>
      <c r="T86" s="14">
        <f t="shared" ref="T86" si="53">IF(($E86      =0),0,(($P86      /$E86      )*100))</f>
        <v>0</v>
      </c>
      <c r="U86" s="14">
        <f t="shared" ref="U86" si="54">IF(($E86      =0),0,(($Q86      /$E86      )*100))</f>
        <v>0</v>
      </c>
      <c r="V86" s="116"/>
      <c r="W86" s="116"/>
    </row>
    <row r="87" spans="1:23" x14ac:dyDescent="0.25">
      <c r="A87" s="84" t="s">
        <v>103</v>
      </c>
      <c r="B87" s="119">
        <f t="shared" ref="B87:S87" si="55">+B88+B89+B90+B91+B92+B93+B94+B95+B96</f>
        <v>20310000</v>
      </c>
      <c r="C87" s="119">
        <f t="shared" si="55"/>
        <v>0</v>
      </c>
      <c r="D87" s="119">
        <f t="shared" si="55"/>
        <v>0</v>
      </c>
      <c r="E87" s="119">
        <f t="shared" si="55"/>
        <v>20310000</v>
      </c>
      <c r="F87" s="119">
        <f t="shared" si="55"/>
        <v>0</v>
      </c>
      <c r="G87" s="119">
        <f t="shared" si="55"/>
        <v>0</v>
      </c>
      <c r="H87" s="119">
        <f t="shared" si="55"/>
        <v>17167000</v>
      </c>
      <c r="I87" s="119">
        <f t="shared" si="55"/>
        <v>0</v>
      </c>
      <c r="J87" s="119">
        <f t="shared" si="55"/>
        <v>3143000</v>
      </c>
      <c r="K87" s="119">
        <f t="shared" si="55"/>
        <v>0</v>
      </c>
      <c r="L87" s="119">
        <f t="shared" si="55"/>
        <v>0</v>
      </c>
      <c r="M87" s="119">
        <f t="shared" si="55"/>
        <v>0</v>
      </c>
      <c r="N87" s="119">
        <f t="shared" si="55"/>
        <v>0</v>
      </c>
      <c r="O87" s="119">
        <f t="shared" si="55"/>
        <v>0</v>
      </c>
      <c r="P87" s="119">
        <f t="shared" si="55"/>
        <v>20310000</v>
      </c>
      <c r="Q87" s="120">
        <f t="shared" si="55"/>
        <v>0</v>
      </c>
      <c r="R87" s="85">
        <f t="shared" si="55"/>
        <v>-81.69161763849246</v>
      </c>
      <c r="S87" s="85">
        <f t="shared" si="55"/>
        <v>0</v>
      </c>
      <c r="T87" s="86">
        <f>IF(SUM($E88:$E96) =0,0,(P87   /SUM($E88:$E96) )*100)</f>
        <v>100</v>
      </c>
      <c r="U87" s="87">
        <f>IF(SUM($E88:$E96) =0,0,(Q87   /SUM($E88:$E96) )*100)</f>
        <v>0</v>
      </c>
      <c r="V87" s="119">
        <f>+V88+V89+V90+V91+V92+V93+V94+V95+V96</f>
        <v>0</v>
      </c>
      <c r="W87" s="119">
        <f>+W88+W89+W90+W91+W92+W93+W94+W95+W96</f>
        <v>0</v>
      </c>
    </row>
    <row r="88" spans="1:23" ht="13" x14ac:dyDescent="0.3">
      <c r="A88" s="88" t="s">
        <v>104</v>
      </c>
      <c r="B88" s="121"/>
      <c r="C88" s="121"/>
      <c r="D88" s="121"/>
      <c r="E88" s="121">
        <f t="shared" ref="E88:E96" si="56">$B88      +$C88      +$D88</f>
        <v>0</v>
      </c>
      <c r="F88" s="121">
        <v>0</v>
      </c>
      <c r="G88" s="121">
        <v>0</v>
      </c>
      <c r="H88" s="121"/>
      <c r="I88" s="121"/>
      <c r="J88" s="121"/>
      <c r="K88" s="121"/>
      <c r="L88" s="121"/>
      <c r="M88" s="121"/>
      <c r="N88" s="121"/>
      <c r="O88" s="121"/>
      <c r="P88" s="121">
        <f t="shared" ref="P88:P96" si="57">$H88      +$J88      +$L88      +$N88</f>
        <v>0</v>
      </c>
      <c r="Q88" s="121">
        <f t="shared" ref="Q88:Q96" si="58">$I88      +$K88      +$M88      +$O88</f>
        <v>0</v>
      </c>
      <c r="R88" s="89">
        <f t="shared" ref="R88:R96" si="59">IF(($H88      =0),0,((($J88      -$H88      )/$H88      )*100))</f>
        <v>0</v>
      </c>
      <c r="S88" s="89">
        <f t="shared" ref="S88:S96" si="60">IF(($I88      =0),0,((($K88      -$I88      )/$I88      )*100))</f>
        <v>0</v>
      </c>
      <c r="T88" s="89">
        <f t="shared" ref="T88:T96" si="61">IF(($E88      =0),0,(($P88      /$E88      )*100))</f>
        <v>0</v>
      </c>
      <c r="U88" s="90">
        <f t="shared" ref="U88:U96" si="62">IF(($E88      =0),0,(($Q88      /$E88      )*100))</f>
        <v>0</v>
      </c>
      <c r="V88" s="121"/>
      <c r="W88" s="121"/>
    </row>
    <row r="89" spans="1:23" ht="13" x14ac:dyDescent="0.3">
      <c r="A89" s="91" t="s">
        <v>105</v>
      </c>
      <c r="B89" s="93"/>
      <c r="C89" s="93"/>
      <c r="D89" s="93"/>
      <c r="E89" s="93">
        <f t="shared" si="56"/>
        <v>0</v>
      </c>
      <c r="F89" s="93">
        <v>0</v>
      </c>
      <c r="G89" s="93">
        <v>0</v>
      </c>
      <c r="H89" s="93"/>
      <c r="I89" s="93"/>
      <c r="J89" s="93"/>
      <c r="K89" s="93"/>
      <c r="L89" s="93"/>
      <c r="M89" s="93"/>
      <c r="N89" s="93"/>
      <c r="O89" s="93"/>
      <c r="P89" s="93">
        <f t="shared" si="57"/>
        <v>0</v>
      </c>
      <c r="Q89" s="93">
        <f t="shared" si="58"/>
        <v>0</v>
      </c>
      <c r="R89" s="89">
        <f t="shared" si="59"/>
        <v>0</v>
      </c>
      <c r="S89" s="89">
        <f t="shared" si="60"/>
        <v>0</v>
      </c>
      <c r="T89" s="89">
        <f t="shared" si="61"/>
        <v>0</v>
      </c>
      <c r="U89" s="90">
        <f t="shared" si="62"/>
        <v>0</v>
      </c>
      <c r="V89" s="93"/>
      <c r="W89" s="93"/>
    </row>
    <row r="90" spans="1:23" ht="13" x14ac:dyDescent="0.3">
      <c r="A90" s="91" t="s">
        <v>106</v>
      </c>
      <c r="B90" s="93"/>
      <c r="C90" s="93"/>
      <c r="D90" s="93"/>
      <c r="E90" s="93">
        <f t="shared" si="56"/>
        <v>0</v>
      </c>
      <c r="F90" s="93">
        <v>0</v>
      </c>
      <c r="G90" s="93">
        <v>0</v>
      </c>
      <c r="H90" s="93"/>
      <c r="I90" s="93"/>
      <c r="J90" s="93"/>
      <c r="K90" s="93"/>
      <c r="L90" s="93"/>
      <c r="M90" s="93"/>
      <c r="N90" s="93"/>
      <c r="O90" s="93"/>
      <c r="P90" s="93">
        <f t="shared" si="57"/>
        <v>0</v>
      </c>
      <c r="Q90" s="93">
        <f t="shared" si="58"/>
        <v>0</v>
      </c>
      <c r="R90" s="89">
        <f t="shared" si="59"/>
        <v>0</v>
      </c>
      <c r="S90" s="89">
        <f t="shared" si="60"/>
        <v>0</v>
      </c>
      <c r="T90" s="89">
        <f t="shared" si="61"/>
        <v>0</v>
      </c>
      <c r="U90" s="90">
        <f t="shared" si="62"/>
        <v>0</v>
      </c>
      <c r="V90" s="93"/>
      <c r="W90" s="93"/>
    </row>
    <row r="91" spans="1:23" ht="13" x14ac:dyDescent="0.3">
      <c r="A91" s="91" t="s">
        <v>107</v>
      </c>
      <c r="B91" s="93">
        <v>20310000</v>
      </c>
      <c r="C91" s="93"/>
      <c r="D91" s="93"/>
      <c r="E91" s="93">
        <f t="shared" si="56"/>
        <v>20310000</v>
      </c>
      <c r="F91" s="93">
        <v>0</v>
      </c>
      <c r="G91" s="93">
        <v>0</v>
      </c>
      <c r="H91" s="93">
        <v>17167000</v>
      </c>
      <c r="I91" s="93"/>
      <c r="J91" s="93">
        <v>3143000</v>
      </c>
      <c r="K91" s="93"/>
      <c r="L91" s="93"/>
      <c r="M91" s="93"/>
      <c r="N91" s="93"/>
      <c r="O91" s="93"/>
      <c r="P91" s="93">
        <f t="shared" si="57"/>
        <v>20310000</v>
      </c>
      <c r="Q91" s="93">
        <f t="shared" si="58"/>
        <v>0</v>
      </c>
      <c r="R91" s="89">
        <f t="shared" si="59"/>
        <v>-81.69161763849246</v>
      </c>
      <c r="S91" s="89">
        <f t="shared" si="60"/>
        <v>0</v>
      </c>
      <c r="T91" s="89">
        <f t="shared" si="61"/>
        <v>100</v>
      </c>
      <c r="U91" s="90">
        <f t="shared" si="62"/>
        <v>0</v>
      </c>
      <c r="V91" s="93"/>
      <c r="W91" s="93"/>
    </row>
    <row r="92" spans="1:23" ht="13" x14ac:dyDescent="0.3">
      <c r="A92" s="91" t="s">
        <v>108</v>
      </c>
      <c r="B92" s="93"/>
      <c r="C92" s="93"/>
      <c r="D92" s="93"/>
      <c r="E92" s="93">
        <f t="shared" si="56"/>
        <v>0</v>
      </c>
      <c r="F92" s="93">
        <v>0</v>
      </c>
      <c r="G92" s="93">
        <v>0</v>
      </c>
      <c r="H92" s="93"/>
      <c r="I92" s="93"/>
      <c r="J92" s="93"/>
      <c r="K92" s="93"/>
      <c r="L92" s="93"/>
      <c r="M92" s="93"/>
      <c r="N92" s="93"/>
      <c r="O92" s="93"/>
      <c r="P92" s="93">
        <f t="shared" si="57"/>
        <v>0</v>
      </c>
      <c r="Q92" s="93">
        <f t="shared" si="58"/>
        <v>0</v>
      </c>
      <c r="R92" s="89">
        <f t="shared" si="59"/>
        <v>0</v>
      </c>
      <c r="S92" s="89">
        <f t="shared" si="60"/>
        <v>0</v>
      </c>
      <c r="T92" s="89">
        <f t="shared" si="61"/>
        <v>0</v>
      </c>
      <c r="U92" s="90">
        <f t="shared" si="62"/>
        <v>0</v>
      </c>
      <c r="V92" s="93"/>
      <c r="W92" s="93"/>
    </row>
    <row r="93" spans="1:23" ht="13" x14ac:dyDescent="0.3">
      <c r="A93" s="91" t="s">
        <v>109</v>
      </c>
      <c r="B93" s="93"/>
      <c r="C93" s="93"/>
      <c r="D93" s="93"/>
      <c r="E93" s="93">
        <f t="shared" si="56"/>
        <v>0</v>
      </c>
      <c r="F93" s="93">
        <v>0</v>
      </c>
      <c r="G93" s="93">
        <v>0</v>
      </c>
      <c r="H93" s="93"/>
      <c r="I93" s="93"/>
      <c r="J93" s="93"/>
      <c r="K93" s="93"/>
      <c r="L93" s="93"/>
      <c r="M93" s="93"/>
      <c r="N93" s="93"/>
      <c r="O93" s="93"/>
      <c r="P93" s="93">
        <f t="shared" si="57"/>
        <v>0</v>
      </c>
      <c r="Q93" s="93">
        <f t="shared" si="58"/>
        <v>0</v>
      </c>
      <c r="R93" s="89">
        <f t="shared" si="59"/>
        <v>0</v>
      </c>
      <c r="S93" s="89">
        <f t="shared" si="60"/>
        <v>0</v>
      </c>
      <c r="T93" s="89">
        <f t="shared" si="61"/>
        <v>0</v>
      </c>
      <c r="U93" s="90">
        <f t="shared" si="62"/>
        <v>0</v>
      </c>
      <c r="V93" s="93"/>
      <c r="W93" s="93"/>
    </row>
    <row r="94" spans="1:23" ht="13" x14ac:dyDescent="0.3">
      <c r="A94" s="91" t="s">
        <v>110</v>
      </c>
      <c r="B94" s="93"/>
      <c r="C94" s="93"/>
      <c r="D94" s="93"/>
      <c r="E94" s="93">
        <f t="shared" si="56"/>
        <v>0</v>
      </c>
      <c r="F94" s="93">
        <v>0</v>
      </c>
      <c r="G94" s="93">
        <v>0</v>
      </c>
      <c r="H94" s="93"/>
      <c r="I94" s="93"/>
      <c r="J94" s="93"/>
      <c r="K94" s="93"/>
      <c r="L94" s="93"/>
      <c r="M94" s="93"/>
      <c r="N94" s="93"/>
      <c r="O94" s="93"/>
      <c r="P94" s="93">
        <f t="shared" si="57"/>
        <v>0</v>
      </c>
      <c r="Q94" s="93">
        <f t="shared" si="58"/>
        <v>0</v>
      </c>
      <c r="R94" s="89">
        <f t="shared" si="59"/>
        <v>0</v>
      </c>
      <c r="S94" s="89">
        <f t="shared" si="60"/>
        <v>0</v>
      </c>
      <c r="T94" s="89">
        <f t="shared" si="61"/>
        <v>0</v>
      </c>
      <c r="U94" s="90">
        <f t="shared" si="62"/>
        <v>0</v>
      </c>
      <c r="V94" s="93"/>
      <c r="W94" s="93"/>
    </row>
    <row r="95" spans="1:23" ht="13" x14ac:dyDescent="0.3">
      <c r="A95" s="91" t="s">
        <v>111</v>
      </c>
      <c r="B95" s="93"/>
      <c r="C95" s="93"/>
      <c r="D95" s="93"/>
      <c r="E95" s="93">
        <f t="shared" si="56"/>
        <v>0</v>
      </c>
      <c r="F95" s="93">
        <v>0</v>
      </c>
      <c r="G95" s="93">
        <v>0</v>
      </c>
      <c r="H95" s="93"/>
      <c r="I95" s="93"/>
      <c r="J95" s="93"/>
      <c r="K95" s="93"/>
      <c r="L95" s="93"/>
      <c r="M95" s="93"/>
      <c r="N95" s="93"/>
      <c r="O95" s="93"/>
      <c r="P95" s="93">
        <f t="shared" si="57"/>
        <v>0</v>
      </c>
      <c r="Q95" s="93">
        <f t="shared" si="58"/>
        <v>0</v>
      </c>
      <c r="R95" s="89">
        <f t="shared" si="59"/>
        <v>0</v>
      </c>
      <c r="S95" s="89">
        <f t="shared" si="60"/>
        <v>0</v>
      </c>
      <c r="T95" s="89">
        <f t="shared" si="61"/>
        <v>0</v>
      </c>
      <c r="U95" s="90">
        <f t="shared" si="62"/>
        <v>0</v>
      </c>
      <c r="V95" s="93"/>
      <c r="W95" s="93"/>
    </row>
    <row r="96" spans="1:23" ht="13" x14ac:dyDescent="0.3">
      <c r="A96" s="91" t="s">
        <v>112</v>
      </c>
      <c r="B96" s="122"/>
      <c r="C96" s="122"/>
      <c r="D96" s="122"/>
      <c r="E96" s="122">
        <f t="shared" si="56"/>
        <v>0</v>
      </c>
      <c r="F96" s="122">
        <v>0</v>
      </c>
      <c r="G96" s="122">
        <v>0</v>
      </c>
      <c r="H96" s="122"/>
      <c r="I96" s="122"/>
      <c r="J96" s="122"/>
      <c r="K96" s="122"/>
      <c r="L96" s="122"/>
      <c r="M96" s="122"/>
      <c r="N96" s="122"/>
      <c r="O96" s="122"/>
      <c r="P96" s="122">
        <f t="shared" si="57"/>
        <v>0</v>
      </c>
      <c r="Q96" s="122">
        <f t="shared" si="58"/>
        <v>0</v>
      </c>
      <c r="R96" s="89">
        <f t="shared" si="59"/>
        <v>0</v>
      </c>
      <c r="S96" s="89">
        <f t="shared" si="60"/>
        <v>0</v>
      </c>
      <c r="T96" s="89">
        <f t="shared" si="61"/>
        <v>0</v>
      </c>
      <c r="U96" s="90">
        <f t="shared" si="62"/>
        <v>0</v>
      </c>
      <c r="V96" s="122"/>
      <c r="W96" s="122"/>
    </row>
    <row r="97" spans="1:23" s="92" customFormat="1" ht="21" hidden="1" x14ac:dyDescent="0.25">
      <c r="A97" s="16" t="s">
        <v>139</v>
      </c>
      <c r="B97" s="123">
        <f t="shared" ref="B97:I97" si="63">SUM(B98:B112)</f>
        <v>0</v>
      </c>
      <c r="C97" s="123">
        <f t="shared" si="63"/>
        <v>0</v>
      </c>
      <c r="D97" s="123">
        <f t="shared" si="63"/>
        <v>0</v>
      </c>
      <c r="E97" s="123">
        <f t="shared" si="63"/>
        <v>0</v>
      </c>
      <c r="F97" s="123">
        <f t="shared" si="63"/>
        <v>0</v>
      </c>
      <c r="G97" s="123">
        <f t="shared" si="63"/>
        <v>0</v>
      </c>
      <c r="H97" s="123">
        <f t="shared" si="63"/>
        <v>0</v>
      </c>
      <c r="I97" s="123">
        <f t="shared" si="63"/>
        <v>0</v>
      </c>
      <c r="J97" s="123">
        <f>SUM(J98:J112)</f>
        <v>0</v>
      </c>
      <c r="K97" s="123">
        <f>SUM(K98:K112)</f>
        <v>0</v>
      </c>
      <c r="L97" s="123">
        <f>SUM(L98:L112)</f>
        <v>0</v>
      </c>
      <c r="M97" s="124">
        <f>SUM(M98:M112)</f>
        <v>0</v>
      </c>
      <c r="N97" s="123"/>
      <c r="O97" s="124"/>
      <c r="P97" s="123"/>
      <c r="Q97" s="124"/>
      <c r="R97" s="17" t="str">
        <f t="shared" ref="R97:S112" si="64">IF(L97=0," ",(N97-L97)/L97)</f>
        <v xml:space="preserve"> </v>
      </c>
      <c r="S97" s="17" t="str">
        <f t="shared" si="64"/>
        <v xml:space="preserve"> </v>
      </c>
      <c r="T97" s="17" t="str">
        <f t="shared" ref="T97:T115" si="65">IF(E97=0," ",(P97/E97))</f>
        <v xml:space="preserve"> </v>
      </c>
      <c r="U97" s="18" t="str">
        <f t="shared" ref="U97:U115" si="66">IF(E97=0," ",(Q97/E97))</f>
        <v xml:space="preserve"> </v>
      </c>
      <c r="V97" s="123">
        <f>SUM(V98:V112)</f>
        <v>0</v>
      </c>
      <c r="W97" s="123">
        <f>SUM(W98:W112)</f>
        <v>0</v>
      </c>
    </row>
    <row r="98" spans="1:23" hidden="1" x14ac:dyDescent="0.25">
      <c r="A98" s="19"/>
      <c r="B98" s="125"/>
      <c r="C98" s="125"/>
      <c r="D98" s="125"/>
      <c r="E98" s="126">
        <f>SUM(B98:D98)</f>
        <v>0</v>
      </c>
      <c r="F98" s="125"/>
      <c r="G98" s="125"/>
      <c r="H98" s="125"/>
      <c r="I98" s="125"/>
      <c r="J98" s="125"/>
      <c r="K98" s="125"/>
      <c r="L98" s="125"/>
      <c r="M98" s="127"/>
      <c r="N98" s="125"/>
      <c r="O98" s="127"/>
      <c r="P98" s="125"/>
      <c r="Q98" s="127"/>
      <c r="R98" s="20" t="str">
        <f t="shared" si="64"/>
        <v xml:space="preserve"> </v>
      </c>
      <c r="S98" s="20" t="str">
        <f t="shared" si="64"/>
        <v xml:space="preserve"> </v>
      </c>
      <c r="T98" s="20" t="str">
        <f t="shared" si="65"/>
        <v xml:space="preserve"> </v>
      </c>
      <c r="U98" s="21" t="str">
        <f t="shared" si="66"/>
        <v xml:space="preserve"> </v>
      </c>
      <c r="V98" s="125"/>
      <c r="W98" s="125"/>
    </row>
    <row r="99" spans="1:23" hidden="1" x14ac:dyDescent="0.25">
      <c r="A99" s="19"/>
      <c r="B99" s="125"/>
      <c r="C99" s="125"/>
      <c r="D99" s="125"/>
      <c r="E99" s="126">
        <f t="shared" ref="E99:E112" si="67">SUM(B99:D99)</f>
        <v>0</v>
      </c>
      <c r="F99" s="125"/>
      <c r="G99" s="125"/>
      <c r="H99" s="125"/>
      <c r="I99" s="125"/>
      <c r="J99" s="125"/>
      <c r="K99" s="125"/>
      <c r="L99" s="125"/>
      <c r="M99" s="127"/>
      <c r="N99" s="125"/>
      <c r="O99" s="127"/>
      <c r="P99" s="125"/>
      <c r="Q99" s="127"/>
      <c r="R99" s="20" t="str">
        <f t="shared" si="64"/>
        <v xml:space="preserve"> </v>
      </c>
      <c r="S99" s="20" t="str">
        <f t="shared" si="64"/>
        <v xml:space="preserve"> </v>
      </c>
      <c r="T99" s="20" t="str">
        <f t="shared" si="65"/>
        <v xml:space="preserve"> </v>
      </c>
      <c r="U99" s="21" t="str">
        <f t="shared" si="66"/>
        <v xml:space="preserve"> </v>
      </c>
      <c r="V99" s="125"/>
      <c r="W99" s="125"/>
    </row>
    <row r="100" spans="1:23" hidden="1" x14ac:dyDescent="0.25">
      <c r="A100" s="19"/>
      <c r="B100" s="125"/>
      <c r="C100" s="125"/>
      <c r="D100" s="125"/>
      <c r="E100" s="126">
        <f t="shared" si="67"/>
        <v>0</v>
      </c>
      <c r="F100" s="125"/>
      <c r="G100" s="125"/>
      <c r="H100" s="125"/>
      <c r="I100" s="125"/>
      <c r="J100" s="125"/>
      <c r="K100" s="125"/>
      <c r="L100" s="125"/>
      <c r="M100" s="127"/>
      <c r="N100" s="125"/>
      <c r="O100" s="127"/>
      <c r="P100" s="125"/>
      <c r="Q100" s="127"/>
      <c r="R100" s="20" t="str">
        <f t="shared" si="64"/>
        <v xml:space="preserve"> </v>
      </c>
      <c r="S100" s="20" t="str">
        <f t="shared" si="64"/>
        <v xml:space="preserve"> </v>
      </c>
      <c r="T100" s="20" t="str">
        <f t="shared" si="65"/>
        <v xml:space="preserve"> </v>
      </c>
      <c r="U100" s="21" t="str">
        <f t="shared" si="66"/>
        <v xml:space="preserve"> </v>
      </c>
      <c r="V100" s="125"/>
      <c r="W100" s="125"/>
    </row>
    <row r="101" spans="1:23" hidden="1" x14ac:dyDescent="0.25">
      <c r="A101" s="19"/>
      <c r="B101" s="125"/>
      <c r="C101" s="125"/>
      <c r="D101" s="125"/>
      <c r="E101" s="126">
        <f t="shared" si="67"/>
        <v>0</v>
      </c>
      <c r="F101" s="125"/>
      <c r="G101" s="125"/>
      <c r="H101" s="125"/>
      <c r="I101" s="125"/>
      <c r="J101" s="125"/>
      <c r="K101" s="125"/>
      <c r="L101" s="125"/>
      <c r="M101" s="127"/>
      <c r="N101" s="125"/>
      <c r="O101" s="127"/>
      <c r="P101" s="125"/>
      <c r="Q101" s="127"/>
      <c r="R101" s="20" t="str">
        <f t="shared" si="64"/>
        <v xml:space="preserve"> </v>
      </c>
      <c r="S101" s="20" t="str">
        <f t="shared" si="64"/>
        <v xml:space="preserve"> </v>
      </c>
      <c r="T101" s="20" t="str">
        <f t="shared" si="65"/>
        <v xml:space="preserve"> </v>
      </c>
      <c r="U101" s="21" t="str">
        <f t="shared" si="66"/>
        <v xml:space="preserve"> </v>
      </c>
      <c r="V101" s="125"/>
      <c r="W101" s="125"/>
    </row>
    <row r="102" spans="1:23" hidden="1" x14ac:dyDescent="0.25">
      <c r="A102" s="19"/>
      <c r="B102" s="125"/>
      <c r="C102" s="125"/>
      <c r="D102" s="125"/>
      <c r="E102" s="126">
        <f t="shared" si="67"/>
        <v>0</v>
      </c>
      <c r="F102" s="125"/>
      <c r="G102" s="125"/>
      <c r="H102" s="125"/>
      <c r="I102" s="125"/>
      <c r="J102" s="125"/>
      <c r="K102" s="125"/>
      <c r="L102" s="125"/>
      <c r="M102" s="127"/>
      <c r="N102" s="125"/>
      <c r="O102" s="127"/>
      <c r="P102" s="125"/>
      <c r="Q102" s="127"/>
      <c r="R102" s="20" t="str">
        <f t="shared" si="64"/>
        <v xml:space="preserve"> </v>
      </c>
      <c r="S102" s="20" t="str">
        <f t="shared" si="64"/>
        <v xml:space="preserve"> </v>
      </c>
      <c r="T102" s="20" t="str">
        <f t="shared" si="65"/>
        <v xml:space="preserve"> </v>
      </c>
      <c r="U102" s="21" t="str">
        <f t="shared" si="66"/>
        <v xml:space="preserve"> </v>
      </c>
      <c r="V102" s="125"/>
      <c r="W102" s="125"/>
    </row>
    <row r="103" spans="1:23" hidden="1" x14ac:dyDescent="0.25">
      <c r="A103" s="19"/>
      <c r="B103" s="125"/>
      <c r="C103" s="125"/>
      <c r="D103" s="125"/>
      <c r="E103" s="126">
        <f t="shared" si="67"/>
        <v>0</v>
      </c>
      <c r="F103" s="125"/>
      <c r="G103" s="125"/>
      <c r="H103" s="125"/>
      <c r="I103" s="125"/>
      <c r="J103" s="125"/>
      <c r="K103" s="125"/>
      <c r="L103" s="125"/>
      <c r="M103" s="127"/>
      <c r="N103" s="125"/>
      <c r="O103" s="127"/>
      <c r="P103" s="125"/>
      <c r="Q103" s="127"/>
      <c r="R103" s="20" t="str">
        <f t="shared" si="64"/>
        <v xml:space="preserve"> </v>
      </c>
      <c r="S103" s="20" t="str">
        <f t="shared" si="64"/>
        <v xml:space="preserve"> </v>
      </c>
      <c r="T103" s="20" t="str">
        <f t="shared" si="65"/>
        <v xml:space="preserve"> </v>
      </c>
      <c r="U103" s="21" t="str">
        <f t="shared" si="66"/>
        <v xml:space="preserve"> </v>
      </c>
      <c r="V103" s="125"/>
      <c r="W103" s="125"/>
    </row>
    <row r="104" spans="1:23" hidden="1" x14ac:dyDescent="0.25">
      <c r="A104" s="19"/>
      <c r="B104" s="125"/>
      <c r="C104" s="125"/>
      <c r="D104" s="125"/>
      <c r="E104" s="126">
        <f t="shared" si="67"/>
        <v>0</v>
      </c>
      <c r="F104" s="125"/>
      <c r="G104" s="125"/>
      <c r="H104" s="125"/>
      <c r="I104" s="125"/>
      <c r="J104" s="125"/>
      <c r="K104" s="125"/>
      <c r="L104" s="125"/>
      <c r="M104" s="127"/>
      <c r="N104" s="125"/>
      <c r="O104" s="127"/>
      <c r="P104" s="125"/>
      <c r="Q104" s="127"/>
      <c r="R104" s="20" t="str">
        <f t="shared" si="64"/>
        <v xml:space="preserve"> </v>
      </c>
      <c r="S104" s="20" t="str">
        <f t="shared" si="64"/>
        <v xml:space="preserve"> </v>
      </c>
      <c r="T104" s="20" t="str">
        <f t="shared" si="65"/>
        <v xml:space="preserve"> </v>
      </c>
      <c r="U104" s="21" t="str">
        <f t="shared" si="66"/>
        <v xml:space="preserve"> </v>
      </c>
      <c r="V104" s="125"/>
      <c r="W104" s="125"/>
    </row>
    <row r="105" spans="1:23" hidden="1" x14ac:dyDescent="0.25">
      <c r="A105" s="19"/>
      <c r="B105" s="125"/>
      <c r="C105" s="125"/>
      <c r="D105" s="125"/>
      <c r="E105" s="126">
        <f t="shared" si="67"/>
        <v>0</v>
      </c>
      <c r="F105" s="125"/>
      <c r="G105" s="125"/>
      <c r="H105" s="125"/>
      <c r="I105" s="125"/>
      <c r="J105" s="125"/>
      <c r="K105" s="125"/>
      <c r="L105" s="125"/>
      <c r="M105" s="127"/>
      <c r="N105" s="125"/>
      <c r="O105" s="127"/>
      <c r="P105" s="125"/>
      <c r="Q105" s="127"/>
      <c r="R105" s="20" t="str">
        <f t="shared" si="64"/>
        <v xml:space="preserve"> </v>
      </c>
      <c r="S105" s="20" t="str">
        <f t="shared" si="64"/>
        <v xml:space="preserve"> </v>
      </c>
      <c r="T105" s="20" t="str">
        <f t="shared" si="65"/>
        <v xml:space="preserve"> </v>
      </c>
      <c r="U105" s="21" t="str">
        <f t="shared" si="66"/>
        <v xml:space="preserve"> </v>
      </c>
      <c r="V105" s="125"/>
      <c r="W105" s="125"/>
    </row>
    <row r="106" spans="1:23" hidden="1" x14ac:dyDescent="0.25">
      <c r="A106" s="19"/>
      <c r="B106" s="125"/>
      <c r="C106" s="125"/>
      <c r="D106" s="125"/>
      <c r="E106" s="126">
        <f t="shared" si="67"/>
        <v>0</v>
      </c>
      <c r="F106" s="125"/>
      <c r="G106" s="125"/>
      <c r="H106" s="125"/>
      <c r="I106" s="125"/>
      <c r="J106" s="125"/>
      <c r="K106" s="125"/>
      <c r="L106" s="125"/>
      <c r="M106" s="127"/>
      <c r="N106" s="125"/>
      <c r="O106" s="127"/>
      <c r="P106" s="125"/>
      <c r="Q106" s="127"/>
      <c r="R106" s="20" t="str">
        <f t="shared" si="64"/>
        <v xml:space="preserve"> </v>
      </c>
      <c r="S106" s="20" t="str">
        <f t="shared" si="64"/>
        <v xml:space="preserve"> </v>
      </c>
      <c r="T106" s="20" t="str">
        <f t="shared" si="65"/>
        <v xml:space="preserve"> </v>
      </c>
      <c r="U106" s="21" t="str">
        <f t="shared" si="66"/>
        <v xml:space="preserve"> </v>
      </c>
      <c r="V106" s="125"/>
      <c r="W106" s="125"/>
    </row>
    <row r="107" spans="1:23" hidden="1" x14ac:dyDescent="0.25">
      <c r="A107" s="19"/>
      <c r="B107" s="125"/>
      <c r="C107" s="125"/>
      <c r="D107" s="125"/>
      <c r="E107" s="126">
        <f t="shared" si="67"/>
        <v>0</v>
      </c>
      <c r="F107" s="125"/>
      <c r="G107" s="125"/>
      <c r="H107" s="125"/>
      <c r="I107" s="125"/>
      <c r="J107" s="125"/>
      <c r="K107" s="125"/>
      <c r="L107" s="125"/>
      <c r="M107" s="127"/>
      <c r="N107" s="125"/>
      <c r="O107" s="127"/>
      <c r="P107" s="125"/>
      <c r="Q107" s="127"/>
      <c r="R107" s="20" t="str">
        <f t="shared" si="64"/>
        <v xml:space="preserve"> </v>
      </c>
      <c r="S107" s="20" t="str">
        <f t="shared" si="64"/>
        <v xml:space="preserve"> </v>
      </c>
      <c r="T107" s="20" t="str">
        <f t="shared" si="65"/>
        <v xml:space="preserve"> </v>
      </c>
      <c r="U107" s="21" t="str">
        <f t="shared" si="66"/>
        <v xml:space="preserve"> </v>
      </c>
      <c r="V107" s="125"/>
      <c r="W107" s="125"/>
    </row>
    <row r="108" spans="1:23" hidden="1" x14ac:dyDescent="0.25">
      <c r="A108" s="19"/>
      <c r="B108" s="125"/>
      <c r="C108" s="125"/>
      <c r="D108" s="125"/>
      <c r="E108" s="126">
        <f t="shared" si="67"/>
        <v>0</v>
      </c>
      <c r="F108" s="125"/>
      <c r="G108" s="125"/>
      <c r="H108" s="125"/>
      <c r="I108" s="125"/>
      <c r="J108" s="125"/>
      <c r="K108" s="125"/>
      <c r="L108" s="125"/>
      <c r="M108" s="127"/>
      <c r="N108" s="125"/>
      <c r="O108" s="127"/>
      <c r="P108" s="125"/>
      <c r="Q108" s="127"/>
      <c r="R108" s="20" t="str">
        <f t="shared" si="64"/>
        <v xml:space="preserve"> </v>
      </c>
      <c r="S108" s="20" t="str">
        <f t="shared" si="64"/>
        <v xml:space="preserve"> </v>
      </c>
      <c r="T108" s="20" t="str">
        <f t="shared" si="65"/>
        <v xml:space="preserve"> </v>
      </c>
      <c r="U108" s="21" t="str">
        <f t="shared" si="66"/>
        <v xml:space="preserve"> </v>
      </c>
      <c r="V108" s="125"/>
      <c r="W108" s="125"/>
    </row>
    <row r="109" spans="1:23" hidden="1" x14ac:dyDescent="0.25">
      <c r="A109" s="19"/>
      <c r="B109" s="125"/>
      <c r="C109" s="125"/>
      <c r="D109" s="125"/>
      <c r="E109" s="126">
        <f t="shared" si="67"/>
        <v>0</v>
      </c>
      <c r="F109" s="125"/>
      <c r="G109" s="125"/>
      <c r="H109" s="125"/>
      <c r="I109" s="125"/>
      <c r="J109" s="125"/>
      <c r="K109" s="125"/>
      <c r="L109" s="125"/>
      <c r="M109" s="127"/>
      <c r="N109" s="125"/>
      <c r="O109" s="127"/>
      <c r="P109" s="125"/>
      <c r="Q109" s="127"/>
      <c r="R109" s="20" t="str">
        <f t="shared" si="64"/>
        <v xml:space="preserve"> </v>
      </c>
      <c r="S109" s="20" t="str">
        <f t="shared" si="64"/>
        <v xml:space="preserve"> </v>
      </c>
      <c r="T109" s="20" t="str">
        <f t="shared" si="65"/>
        <v xml:space="preserve"> </v>
      </c>
      <c r="U109" s="21" t="str">
        <f t="shared" si="66"/>
        <v xml:space="preserve"> </v>
      </c>
      <c r="V109" s="125"/>
      <c r="W109" s="125"/>
    </row>
    <row r="110" spans="1:23" hidden="1" x14ac:dyDescent="0.25">
      <c r="A110" s="19"/>
      <c r="B110" s="125"/>
      <c r="C110" s="125"/>
      <c r="D110" s="125"/>
      <c r="E110" s="126">
        <f t="shared" si="67"/>
        <v>0</v>
      </c>
      <c r="F110" s="125"/>
      <c r="G110" s="125"/>
      <c r="H110" s="127"/>
      <c r="I110" s="125"/>
      <c r="J110" s="127"/>
      <c r="K110" s="125"/>
      <c r="L110" s="127"/>
      <c r="M110" s="127"/>
      <c r="N110" s="127"/>
      <c r="O110" s="127"/>
      <c r="P110" s="127"/>
      <c r="Q110" s="127"/>
      <c r="R110" s="20" t="str">
        <f t="shared" si="64"/>
        <v xml:space="preserve"> </v>
      </c>
      <c r="S110" s="20" t="str">
        <f t="shared" si="64"/>
        <v xml:space="preserve"> </v>
      </c>
      <c r="T110" s="20" t="str">
        <f t="shared" si="65"/>
        <v xml:space="preserve"> </v>
      </c>
      <c r="U110" s="21" t="str">
        <f t="shared" si="66"/>
        <v xml:space="preserve"> </v>
      </c>
      <c r="V110" s="125"/>
      <c r="W110" s="125"/>
    </row>
    <row r="111" spans="1:23" hidden="1" x14ac:dyDescent="0.25">
      <c r="A111" s="19"/>
      <c r="B111" s="125"/>
      <c r="C111" s="125"/>
      <c r="D111" s="125"/>
      <c r="E111" s="126">
        <f t="shared" si="67"/>
        <v>0</v>
      </c>
      <c r="F111" s="125"/>
      <c r="G111" s="125"/>
      <c r="H111" s="127"/>
      <c r="I111" s="125"/>
      <c r="J111" s="127"/>
      <c r="K111" s="125"/>
      <c r="L111" s="127"/>
      <c r="M111" s="127"/>
      <c r="N111" s="127"/>
      <c r="O111" s="127"/>
      <c r="P111" s="127"/>
      <c r="Q111" s="127"/>
      <c r="R111" s="20" t="str">
        <f t="shared" si="64"/>
        <v xml:space="preserve"> </v>
      </c>
      <c r="S111" s="20" t="str">
        <f t="shared" si="64"/>
        <v xml:space="preserve"> </v>
      </c>
      <c r="T111" s="20" t="str">
        <f t="shared" si="65"/>
        <v xml:space="preserve"> </v>
      </c>
      <c r="U111" s="21" t="str">
        <f t="shared" si="66"/>
        <v xml:space="preserve"> </v>
      </c>
      <c r="V111" s="125"/>
      <c r="W111" s="125"/>
    </row>
    <row r="112" spans="1:23" hidden="1" x14ac:dyDescent="0.25">
      <c r="A112" s="19"/>
      <c r="B112" s="125"/>
      <c r="C112" s="125"/>
      <c r="D112" s="125"/>
      <c r="E112" s="126">
        <f t="shared" si="67"/>
        <v>0</v>
      </c>
      <c r="F112" s="125"/>
      <c r="G112" s="125"/>
      <c r="H112" s="127"/>
      <c r="I112" s="125"/>
      <c r="J112" s="127"/>
      <c r="K112" s="125"/>
      <c r="L112" s="127"/>
      <c r="M112" s="127"/>
      <c r="N112" s="127"/>
      <c r="O112" s="127"/>
      <c r="P112" s="127"/>
      <c r="Q112" s="127"/>
      <c r="R112" s="20" t="str">
        <f t="shared" si="64"/>
        <v xml:space="preserve"> </v>
      </c>
      <c r="S112" s="20" t="str">
        <f t="shared" si="64"/>
        <v xml:space="preserve"> </v>
      </c>
      <c r="T112" s="20" t="str">
        <f t="shared" si="65"/>
        <v xml:space="preserve"> </v>
      </c>
      <c r="U112" s="21" t="str">
        <f t="shared" si="66"/>
        <v xml:space="preserve"> </v>
      </c>
      <c r="V112" s="125"/>
      <c r="W112" s="125"/>
    </row>
    <row r="113" spans="1:23" hidden="1" x14ac:dyDescent="0.25">
      <c r="A113" s="22"/>
      <c r="B113" s="128"/>
      <c r="C113" s="129"/>
      <c r="D113" s="129"/>
      <c r="E113" s="129"/>
      <c r="F113" s="128"/>
      <c r="G113" s="129"/>
      <c r="H113" s="128"/>
      <c r="I113" s="129"/>
      <c r="J113" s="128"/>
      <c r="K113" s="129"/>
      <c r="L113" s="128"/>
      <c r="M113" s="128"/>
      <c r="N113" s="128"/>
      <c r="O113" s="128"/>
      <c r="P113" s="128"/>
      <c r="Q113" s="128"/>
      <c r="R113" s="23" t="str">
        <f t="shared" ref="R113:S115" si="68">IF(L113=0," ",(N113-L113)/L113)</f>
        <v xml:space="preserve"> </v>
      </c>
      <c r="S113" s="24" t="str">
        <f t="shared" si="68"/>
        <v xml:space="preserve"> </v>
      </c>
      <c r="T113" s="23" t="str">
        <f t="shared" si="65"/>
        <v xml:space="preserve"> </v>
      </c>
      <c r="U113" s="24" t="str">
        <f t="shared" si="66"/>
        <v xml:space="preserve"> </v>
      </c>
      <c r="V113" s="128"/>
      <c r="W113" s="129"/>
    </row>
    <row r="114" spans="1:23" hidden="1" x14ac:dyDescent="0.25">
      <c r="A114" s="22" t="s">
        <v>88</v>
      </c>
      <c r="B114" s="128">
        <f t="shared" ref="B114:Q114" si="69">B97+B87</f>
        <v>20310000</v>
      </c>
      <c r="C114" s="128">
        <f t="shared" si="69"/>
        <v>0</v>
      </c>
      <c r="D114" s="128">
        <f t="shared" si="69"/>
        <v>0</v>
      </c>
      <c r="E114" s="128">
        <f t="shared" si="69"/>
        <v>20310000</v>
      </c>
      <c r="F114" s="128">
        <f t="shared" si="69"/>
        <v>0</v>
      </c>
      <c r="G114" s="128">
        <f t="shared" si="69"/>
        <v>0</v>
      </c>
      <c r="H114" s="128">
        <f t="shared" si="69"/>
        <v>17167000</v>
      </c>
      <c r="I114" s="128">
        <f t="shared" si="69"/>
        <v>0</v>
      </c>
      <c r="J114" s="128">
        <f t="shared" si="69"/>
        <v>3143000</v>
      </c>
      <c r="K114" s="128">
        <f t="shared" si="69"/>
        <v>0</v>
      </c>
      <c r="L114" s="128">
        <f t="shared" si="69"/>
        <v>0</v>
      </c>
      <c r="M114" s="128">
        <f t="shared" si="69"/>
        <v>0</v>
      </c>
      <c r="N114" s="128">
        <f t="shared" si="69"/>
        <v>0</v>
      </c>
      <c r="O114" s="128">
        <f t="shared" si="69"/>
        <v>0</v>
      </c>
      <c r="P114" s="128">
        <f t="shared" si="69"/>
        <v>20310000</v>
      </c>
      <c r="Q114" s="128">
        <f t="shared" si="69"/>
        <v>0</v>
      </c>
      <c r="R114" s="17" t="str">
        <f t="shared" si="68"/>
        <v xml:space="preserve"> </v>
      </c>
      <c r="S114" s="18" t="str">
        <f t="shared" si="68"/>
        <v xml:space="preserve"> </v>
      </c>
      <c r="T114" s="17">
        <f t="shared" si="65"/>
        <v>1</v>
      </c>
      <c r="U114" s="18">
        <f t="shared" si="66"/>
        <v>0</v>
      </c>
      <c r="V114" s="128">
        <f>V97+V87</f>
        <v>0</v>
      </c>
      <c r="W114" s="131">
        <f>W97+W87</f>
        <v>0</v>
      </c>
    </row>
    <row r="115" spans="1:23" hidden="1" x14ac:dyDescent="0.25">
      <c r="A115" s="25" t="s">
        <v>140</v>
      </c>
      <c r="B115" s="130">
        <f>B87</f>
        <v>20310000</v>
      </c>
      <c r="C115" s="130">
        <f t="shared" ref="C115:Q115" si="70">C87</f>
        <v>0</v>
      </c>
      <c r="D115" s="130">
        <f t="shared" si="70"/>
        <v>0</v>
      </c>
      <c r="E115" s="130">
        <f t="shared" si="70"/>
        <v>20310000</v>
      </c>
      <c r="F115" s="130">
        <f t="shared" si="70"/>
        <v>0</v>
      </c>
      <c r="G115" s="130">
        <f t="shared" si="70"/>
        <v>0</v>
      </c>
      <c r="H115" s="130">
        <f t="shared" si="70"/>
        <v>17167000</v>
      </c>
      <c r="I115" s="130">
        <f t="shared" si="70"/>
        <v>0</v>
      </c>
      <c r="J115" s="130">
        <f t="shared" si="70"/>
        <v>3143000</v>
      </c>
      <c r="K115" s="130">
        <f t="shared" si="70"/>
        <v>0</v>
      </c>
      <c r="L115" s="130">
        <f t="shared" si="70"/>
        <v>0</v>
      </c>
      <c r="M115" s="130">
        <f t="shared" si="70"/>
        <v>0</v>
      </c>
      <c r="N115" s="130">
        <f t="shared" si="70"/>
        <v>0</v>
      </c>
      <c r="O115" s="130">
        <f t="shared" si="70"/>
        <v>0</v>
      </c>
      <c r="P115" s="130">
        <f t="shared" si="70"/>
        <v>20310000</v>
      </c>
      <c r="Q115" s="130">
        <f t="shared" si="70"/>
        <v>0</v>
      </c>
      <c r="R115" s="17" t="str">
        <f t="shared" si="68"/>
        <v xml:space="preserve"> </v>
      </c>
      <c r="S115" s="18" t="str">
        <f t="shared" si="68"/>
        <v xml:space="preserve"> </v>
      </c>
      <c r="T115" s="17">
        <f t="shared" si="65"/>
        <v>1</v>
      </c>
      <c r="U115" s="18">
        <f t="shared" si="66"/>
        <v>0</v>
      </c>
      <c r="V115" s="130">
        <f>V87</f>
        <v>0</v>
      </c>
      <c r="W115" s="131">
        <f>W87</f>
        <v>0</v>
      </c>
    </row>
    <row r="116" spans="1:23" x14ac:dyDescent="0.25">
      <c r="A116" s="26"/>
      <c r="B116" s="27"/>
      <c r="C116" s="27"/>
      <c r="D116" s="27"/>
      <c r="E116" s="27"/>
      <c r="F116" s="27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/>
      <c r="R116" s="28"/>
      <c r="S116" s="28"/>
      <c r="T116" s="28"/>
      <c r="U116" s="28"/>
      <c r="V116" s="27"/>
      <c r="W116" s="27"/>
    </row>
    <row r="117" spans="1:23" x14ac:dyDescent="0.25">
      <c r="A117" s="29" t="s">
        <v>141</v>
      </c>
    </row>
    <row r="118" spans="1:23" x14ac:dyDescent="0.25">
      <c r="A118" s="29" t="s">
        <v>142</v>
      </c>
    </row>
    <row r="119" spans="1:23" ht="13" x14ac:dyDescent="0.3">
      <c r="A119" s="29" t="s">
        <v>143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ht="13" x14ac:dyDescent="0.3">
      <c r="A120" s="29" t="s">
        <v>144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ht="13" x14ac:dyDescent="0.3">
      <c r="A121" s="29" t="s">
        <v>145</v>
      </c>
      <c r="B121" s="30"/>
      <c r="C121" s="30"/>
      <c r="D121" s="30"/>
      <c r="E121" s="30"/>
      <c r="F121" s="30"/>
      <c r="H121" s="30"/>
      <c r="I121" s="30"/>
      <c r="J121" s="30"/>
      <c r="K121" s="30"/>
      <c r="V121" s="30"/>
    </row>
    <row r="122" spans="1:23" x14ac:dyDescent="0.25">
      <c r="A122" s="29" t="s">
        <v>146</v>
      </c>
    </row>
    <row r="125" spans="1:23" ht="13" x14ac:dyDescent="0.3">
      <c r="A125" s="30"/>
      <c r="G125" s="30"/>
      <c r="W125" s="30"/>
    </row>
    <row r="126" spans="1:23" ht="13" x14ac:dyDescent="0.3">
      <c r="A126" s="30"/>
      <c r="G126" s="30"/>
      <c r="W126" s="30"/>
    </row>
    <row r="127" spans="1:23" ht="13" x14ac:dyDescent="0.3">
      <c r="A127" s="30"/>
      <c r="G127" s="30"/>
      <c r="W127" s="30"/>
    </row>
  </sheetData>
  <sheetProtection algorithmName="SHA-512" hashValue="eTJlAiqsR+pBveS4RspihS1Dszuc9KrathRMbvfY0qcead10RpLulsTp3MP0KE0GUBlEOxdRbmqtjF/olVO3OQ==" saltValue="eJaGmD64DWtLtbhP8YgZRQ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6:Q76"/>
    <mergeCell ref="R76:S76"/>
    <mergeCell ref="T76:U76"/>
    <mergeCell ref="V76:W76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5" max="16383" man="1"/>
    <brk id="97" max="1638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W127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37" t="s">
        <v>0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7"/>
      <c r="U1" s="137"/>
      <c r="V1" s="31"/>
      <c r="W1" s="31"/>
    </row>
    <row r="2" spans="1:23" ht="18" x14ac:dyDescent="0.4">
      <c r="A2" s="138" t="s">
        <v>1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32"/>
      <c r="W2" s="32"/>
    </row>
    <row r="3" spans="1:23" ht="18" customHeight="1" x14ac:dyDescent="0.4">
      <c r="A3" s="138" t="s">
        <v>2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32"/>
      <c r="W3" s="32"/>
    </row>
    <row r="4" spans="1:23" ht="18" customHeight="1" x14ac:dyDescent="0.4">
      <c r="A4" s="138" t="s">
        <v>3</v>
      </c>
      <c r="B4" s="138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32"/>
      <c r="W4" s="32"/>
    </row>
    <row r="5" spans="1:23" ht="15" customHeight="1" x14ac:dyDescent="0.3">
      <c r="A5" s="139" t="s">
        <v>131</v>
      </c>
      <c r="B5" s="139"/>
      <c r="C5" s="139"/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39"/>
      <c r="U5" s="139"/>
      <c r="V5" s="33"/>
      <c r="W5" s="33"/>
    </row>
    <row r="6" spans="1:23" ht="12.75" customHeight="1" x14ac:dyDescent="0.3">
      <c r="A6" s="34" t="s">
        <v>92</v>
      </c>
      <c r="B6" s="34" t="s">
        <v>92</v>
      </c>
      <c r="C6" s="34" t="s">
        <v>1</v>
      </c>
      <c r="D6" s="34" t="s">
        <v>1</v>
      </c>
      <c r="E6" s="35" t="s">
        <v>1</v>
      </c>
      <c r="F6" s="135" t="s">
        <v>5</v>
      </c>
      <c r="G6" s="136"/>
      <c r="H6" s="135" t="s">
        <v>6</v>
      </c>
      <c r="I6" s="136"/>
      <c r="J6" s="135" t="s">
        <v>7</v>
      </c>
      <c r="K6" s="136"/>
      <c r="L6" s="135" t="s">
        <v>8</v>
      </c>
      <c r="M6" s="136"/>
      <c r="N6" s="135" t="s">
        <v>9</v>
      </c>
      <c r="O6" s="136"/>
      <c r="P6" s="135" t="s">
        <v>10</v>
      </c>
      <c r="Q6" s="136"/>
      <c r="R6" s="135" t="s">
        <v>11</v>
      </c>
      <c r="S6" s="136"/>
      <c r="T6" s="135" t="s">
        <v>12</v>
      </c>
      <c r="U6" s="136"/>
      <c r="V6" s="135" t="s">
        <v>13</v>
      </c>
      <c r="W6" s="136"/>
    </row>
    <row r="7" spans="1:23" ht="65" x14ac:dyDescent="0.3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3" customHeight="1" x14ac:dyDescent="0.3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3" customHeight="1" x14ac:dyDescent="0.3">
      <c r="A9" s="47" t="s">
        <v>35</v>
      </c>
      <c r="B9" s="93"/>
      <c r="C9" s="93"/>
      <c r="D9" s="93"/>
      <c r="E9" s="93">
        <f>$B9       +$C9       +$D9</f>
        <v>0</v>
      </c>
      <c r="F9" s="94">
        <v>0</v>
      </c>
      <c r="G9" s="95">
        <v>0</v>
      </c>
      <c r="H9" s="94"/>
      <c r="I9" s="95"/>
      <c r="J9" s="94"/>
      <c r="K9" s="95"/>
      <c r="L9" s="94"/>
      <c r="M9" s="95"/>
      <c r="N9" s="94"/>
      <c r="O9" s="95"/>
      <c r="P9" s="94">
        <f>$H9       +$J9       +$L9       +$N9</f>
        <v>0</v>
      </c>
      <c r="Q9" s="95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4" t="s">
        <v>36</v>
      </c>
      <c r="W9" s="95" t="s">
        <v>36</v>
      </c>
    </row>
    <row r="10" spans="1:23" ht="13" customHeight="1" x14ac:dyDescent="0.3">
      <c r="A10" s="47" t="s">
        <v>37</v>
      </c>
      <c r="B10" s="93">
        <v>2600000</v>
      </c>
      <c r="C10" s="93"/>
      <c r="D10" s="93"/>
      <c r="E10" s="93">
        <f t="shared" ref="E10:E16" si="0">$B10      +$C10      +$D10</f>
        <v>2600000</v>
      </c>
      <c r="F10" s="94">
        <v>2600000</v>
      </c>
      <c r="G10" s="95">
        <v>2600000</v>
      </c>
      <c r="H10" s="94">
        <v>159000</v>
      </c>
      <c r="I10" s="95">
        <v>213444</v>
      </c>
      <c r="J10" s="94">
        <v>168000</v>
      </c>
      <c r="K10" s="95">
        <v>168909</v>
      </c>
      <c r="L10" s="94"/>
      <c r="M10" s="95"/>
      <c r="N10" s="94"/>
      <c r="O10" s="95"/>
      <c r="P10" s="94">
        <f t="shared" ref="P10:P16" si="1">$H10      +$J10      +$L10      +$N10</f>
        <v>327000</v>
      </c>
      <c r="Q10" s="95">
        <f t="shared" ref="Q10:Q16" si="2">$I10      +$K10      +$M10      +$O10</f>
        <v>382353</v>
      </c>
      <c r="R10" s="48">
        <f t="shared" ref="R10:R16" si="3">IF(($H10      =0),0,((($J10      -$H10      )/$H10      )*100))</f>
        <v>5.6603773584905666</v>
      </c>
      <c r="S10" s="49">
        <f t="shared" ref="S10:S16" si="4">IF(($I10      =0),0,((($K10      -$I10      )/$I10      )*100))</f>
        <v>-20.864957553269242</v>
      </c>
      <c r="T10" s="48">
        <f t="shared" ref="T10:T15" si="5">IF(($E10      =0),0,(($P10      /$E10      )*100))</f>
        <v>12.576923076923077</v>
      </c>
      <c r="U10" s="50">
        <f t="shared" ref="U10:U15" si="6">IF(($E10      =0),0,(($Q10      /$E10      )*100))</f>
        <v>14.705884615384615</v>
      </c>
      <c r="V10" s="94" t="s">
        <v>36</v>
      </c>
      <c r="W10" s="95" t="s">
        <v>36</v>
      </c>
    </row>
    <row r="11" spans="1:23" ht="13" customHeight="1" x14ac:dyDescent="0.3">
      <c r="A11" s="47" t="s">
        <v>38</v>
      </c>
      <c r="B11" s="93"/>
      <c r="C11" s="93"/>
      <c r="D11" s="93"/>
      <c r="E11" s="93">
        <f t="shared" si="0"/>
        <v>0</v>
      </c>
      <c r="F11" s="94">
        <v>0</v>
      </c>
      <c r="G11" s="95">
        <v>0</v>
      </c>
      <c r="H11" s="94"/>
      <c r="I11" s="95"/>
      <c r="J11" s="94"/>
      <c r="K11" s="95"/>
      <c r="L11" s="94"/>
      <c r="M11" s="95"/>
      <c r="N11" s="94"/>
      <c r="O11" s="95"/>
      <c r="P11" s="94">
        <f t="shared" si="1"/>
        <v>0</v>
      </c>
      <c r="Q11" s="95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4" t="s">
        <v>36</v>
      </c>
      <c r="W11" s="95" t="s">
        <v>36</v>
      </c>
    </row>
    <row r="12" spans="1:23" ht="13" customHeight="1" x14ac:dyDescent="0.3">
      <c r="A12" s="47" t="s">
        <v>39</v>
      </c>
      <c r="B12" s="93"/>
      <c r="C12" s="93"/>
      <c r="D12" s="93"/>
      <c r="E12" s="93">
        <f t="shared" si="0"/>
        <v>0</v>
      </c>
      <c r="F12" s="94" t="s">
        <v>36</v>
      </c>
      <c r="G12" s="95" t="s">
        <v>36</v>
      </c>
      <c r="H12" s="94"/>
      <c r="I12" s="95"/>
      <c r="J12" s="94"/>
      <c r="K12" s="95"/>
      <c r="L12" s="94"/>
      <c r="M12" s="95"/>
      <c r="N12" s="94"/>
      <c r="O12" s="95"/>
      <c r="P12" s="94">
        <f t="shared" si="1"/>
        <v>0</v>
      </c>
      <c r="Q12" s="95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4" t="s">
        <v>36</v>
      </c>
      <c r="W12" s="95" t="s">
        <v>36</v>
      </c>
    </row>
    <row r="13" spans="1:23" ht="13" customHeight="1" x14ac:dyDescent="0.3">
      <c r="A13" s="47" t="s">
        <v>40</v>
      </c>
      <c r="B13" s="93">
        <v>20000000</v>
      </c>
      <c r="C13" s="93"/>
      <c r="D13" s="93"/>
      <c r="E13" s="93">
        <f t="shared" si="0"/>
        <v>20000000</v>
      </c>
      <c r="F13" s="94">
        <v>20000000</v>
      </c>
      <c r="G13" s="95">
        <v>10000000</v>
      </c>
      <c r="H13" s="94"/>
      <c r="I13" s="95"/>
      <c r="J13" s="94"/>
      <c r="K13" s="95"/>
      <c r="L13" s="94"/>
      <c r="M13" s="95"/>
      <c r="N13" s="94"/>
      <c r="O13" s="95"/>
      <c r="P13" s="94">
        <f t="shared" si="1"/>
        <v>0</v>
      </c>
      <c r="Q13" s="95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4" t="s">
        <v>36</v>
      </c>
      <c r="W13" s="95" t="s">
        <v>36</v>
      </c>
    </row>
    <row r="14" spans="1:23" ht="13" customHeight="1" x14ac:dyDescent="0.3">
      <c r="A14" s="47" t="s">
        <v>41</v>
      </c>
      <c r="B14" s="93"/>
      <c r="C14" s="93"/>
      <c r="D14" s="93"/>
      <c r="E14" s="93">
        <f t="shared" si="0"/>
        <v>0</v>
      </c>
      <c r="F14" s="94">
        <v>0</v>
      </c>
      <c r="G14" s="95">
        <v>0</v>
      </c>
      <c r="H14" s="94"/>
      <c r="I14" s="95"/>
      <c r="J14" s="94"/>
      <c r="K14" s="95"/>
      <c r="L14" s="94"/>
      <c r="M14" s="95"/>
      <c r="N14" s="94"/>
      <c r="O14" s="95"/>
      <c r="P14" s="94">
        <f t="shared" si="1"/>
        <v>0</v>
      </c>
      <c r="Q14" s="95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4" t="s">
        <v>36</v>
      </c>
      <c r="W14" s="95" t="s">
        <v>36</v>
      </c>
    </row>
    <row r="15" spans="1:23" ht="13" customHeight="1" x14ac:dyDescent="0.3">
      <c r="A15" s="47" t="s">
        <v>42</v>
      </c>
      <c r="B15" s="93"/>
      <c r="C15" s="93"/>
      <c r="D15" s="93"/>
      <c r="E15" s="93">
        <f t="shared" si="0"/>
        <v>0</v>
      </c>
      <c r="F15" s="94" t="s">
        <v>36</v>
      </c>
      <c r="G15" s="95" t="s">
        <v>36</v>
      </c>
      <c r="H15" s="94"/>
      <c r="I15" s="95"/>
      <c r="J15" s="94"/>
      <c r="K15" s="95"/>
      <c r="L15" s="94"/>
      <c r="M15" s="95"/>
      <c r="N15" s="94"/>
      <c r="O15" s="95"/>
      <c r="P15" s="94">
        <f t="shared" si="1"/>
        <v>0</v>
      </c>
      <c r="Q15" s="95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4" t="s">
        <v>36</v>
      </c>
      <c r="W15" s="95" t="s">
        <v>36</v>
      </c>
    </row>
    <row r="16" spans="1:23" ht="13" customHeight="1" x14ac:dyDescent="0.3">
      <c r="A16" s="51" t="s">
        <v>43</v>
      </c>
      <c r="B16" s="96">
        <f>SUM(B9:B15)</f>
        <v>22600000</v>
      </c>
      <c r="C16" s="96">
        <f>SUM(C9:C15)</f>
        <v>0</v>
      </c>
      <c r="D16" s="96"/>
      <c r="E16" s="96">
        <f t="shared" si="0"/>
        <v>22600000</v>
      </c>
      <c r="F16" s="97">
        <f t="shared" ref="F16:O16" si="7">SUM(F9:F15)</f>
        <v>22600000</v>
      </c>
      <c r="G16" s="98">
        <f t="shared" si="7"/>
        <v>12600000</v>
      </c>
      <c r="H16" s="97">
        <f t="shared" si="7"/>
        <v>159000</v>
      </c>
      <c r="I16" s="98">
        <f t="shared" si="7"/>
        <v>213444</v>
      </c>
      <c r="J16" s="97">
        <f t="shared" si="7"/>
        <v>168000</v>
      </c>
      <c r="K16" s="98">
        <f t="shared" si="7"/>
        <v>168909</v>
      </c>
      <c r="L16" s="97">
        <f t="shared" si="7"/>
        <v>0</v>
      </c>
      <c r="M16" s="98">
        <f t="shared" si="7"/>
        <v>0</v>
      </c>
      <c r="N16" s="97">
        <f t="shared" si="7"/>
        <v>0</v>
      </c>
      <c r="O16" s="98">
        <f t="shared" si="7"/>
        <v>0</v>
      </c>
      <c r="P16" s="97">
        <f t="shared" si="1"/>
        <v>327000</v>
      </c>
      <c r="Q16" s="98">
        <f t="shared" si="2"/>
        <v>382353</v>
      </c>
      <c r="R16" s="52">
        <f t="shared" si="3"/>
        <v>5.6603773584905666</v>
      </c>
      <c r="S16" s="53">
        <f t="shared" si="4"/>
        <v>-20.864957553269242</v>
      </c>
      <c r="T16" s="52">
        <f>IF((SUM($E9:$E13))=0,0,(P16/(SUM($E9:$E13))*100))</f>
        <v>1.4469026548672568</v>
      </c>
      <c r="U16" s="54">
        <f>IF((SUM($E9:$E13))=0,0,(Q16/(SUM($E9:$E13))*100))</f>
        <v>1.6918274336283186</v>
      </c>
      <c r="V16" s="97" t="s">
        <v>36</v>
      </c>
      <c r="W16" s="98" t="s">
        <v>36</v>
      </c>
    </row>
    <row r="17" spans="1:23" ht="13" customHeight="1" x14ac:dyDescent="0.3">
      <c r="A17" s="40" t="s">
        <v>44</v>
      </c>
      <c r="B17" s="99" t="s">
        <v>1</v>
      </c>
      <c r="C17" s="99"/>
      <c r="D17" s="99"/>
      <c r="E17" s="99"/>
      <c r="F17" s="100"/>
      <c r="G17" s="101"/>
      <c r="H17" s="100"/>
      <c r="I17" s="101"/>
      <c r="J17" s="100"/>
      <c r="K17" s="101"/>
      <c r="L17" s="100"/>
      <c r="M17" s="101"/>
      <c r="N17" s="100"/>
      <c r="O17" s="101"/>
      <c r="P17" s="100"/>
      <c r="Q17" s="101"/>
      <c r="R17" s="44"/>
      <c r="S17" s="45"/>
      <c r="T17" s="44"/>
      <c r="U17" s="46"/>
      <c r="V17" s="100"/>
      <c r="W17" s="101"/>
    </row>
    <row r="18" spans="1:23" ht="13" customHeight="1" x14ac:dyDescent="0.3">
      <c r="A18" s="47" t="s">
        <v>45</v>
      </c>
      <c r="B18" s="93"/>
      <c r="C18" s="93"/>
      <c r="D18" s="93"/>
      <c r="E18" s="93">
        <f t="shared" ref="E18:E25" si="8">$B18      +$C18      +$D18</f>
        <v>0</v>
      </c>
      <c r="F18" s="94">
        <v>0</v>
      </c>
      <c r="G18" s="95">
        <v>0</v>
      </c>
      <c r="H18" s="94"/>
      <c r="I18" s="95"/>
      <c r="J18" s="94"/>
      <c r="K18" s="95"/>
      <c r="L18" s="94"/>
      <c r="M18" s="95"/>
      <c r="N18" s="94"/>
      <c r="O18" s="95"/>
      <c r="P18" s="94">
        <f t="shared" ref="P18:P25" si="9">$H18      +$J18      +$L18      +$N18</f>
        <v>0</v>
      </c>
      <c r="Q18" s="95">
        <f t="shared" ref="Q18:Q25" si="10">$I18      +$K18      +$M18      +$O18</f>
        <v>0</v>
      </c>
      <c r="R18" s="48">
        <f t="shared" ref="R18:R25" si="11">IF(($H18      =0),0,((($J18      -$H18      )/$H18      )*100))</f>
        <v>0</v>
      </c>
      <c r="S18" s="49">
        <f t="shared" ref="S18:S25" si="12">IF(($I18      =0),0,((($K18      -$I18      )/$I18      )*100))</f>
        <v>0</v>
      </c>
      <c r="T18" s="48">
        <f t="shared" ref="T18:T24" si="13">IF(($E18      =0),0,(($P18      /$E18      )*100))</f>
        <v>0</v>
      </c>
      <c r="U18" s="50">
        <f t="shared" ref="U18:U24" si="14">IF(($E18      =0),0,(($Q18      /$E18      )*100))</f>
        <v>0</v>
      </c>
      <c r="V18" s="94" t="s">
        <v>36</v>
      </c>
      <c r="W18" s="95" t="s">
        <v>36</v>
      </c>
    </row>
    <row r="19" spans="1:23" ht="13" customHeight="1" x14ac:dyDescent="0.3">
      <c r="A19" s="47" t="s">
        <v>46</v>
      </c>
      <c r="B19" s="93"/>
      <c r="C19" s="93"/>
      <c r="D19" s="93"/>
      <c r="E19" s="93">
        <f t="shared" si="8"/>
        <v>0</v>
      </c>
      <c r="F19" s="94" t="s">
        <v>36</v>
      </c>
      <c r="G19" s="95" t="s">
        <v>36</v>
      </c>
      <c r="H19" s="94"/>
      <c r="I19" s="95"/>
      <c r="J19" s="94"/>
      <c r="K19" s="95"/>
      <c r="L19" s="94"/>
      <c r="M19" s="95"/>
      <c r="N19" s="94"/>
      <c r="O19" s="95"/>
      <c r="P19" s="94">
        <f t="shared" si="9"/>
        <v>0</v>
      </c>
      <c r="Q19" s="95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4" t="s">
        <v>36</v>
      </c>
      <c r="W19" s="95" t="s">
        <v>36</v>
      </c>
    </row>
    <row r="20" spans="1:23" ht="13" customHeight="1" x14ac:dyDescent="0.3">
      <c r="A20" s="47" t="s">
        <v>47</v>
      </c>
      <c r="B20" s="93"/>
      <c r="C20" s="93"/>
      <c r="D20" s="93"/>
      <c r="E20" s="93">
        <f t="shared" si="8"/>
        <v>0</v>
      </c>
      <c r="F20" s="94">
        <v>0</v>
      </c>
      <c r="G20" s="95">
        <v>0</v>
      </c>
      <c r="H20" s="94"/>
      <c r="I20" s="95"/>
      <c r="J20" s="94"/>
      <c r="K20" s="95"/>
      <c r="L20" s="94"/>
      <c r="M20" s="95"/>
      <c r="N20" s="94"/>
      <c r="O20" s="95"/>
      <c r="P20" s="94">
        <f t="shared" si="9"/>
        <v>0</v>
      </c>
      <c r="Q20" s="95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4" t="s">
        <v>36</v>
      </c>
      <c r="W20" s="95" t="s">
        <v>36</v>
      </c>
    </row>
    <row r="21" spans="1:23" ht="13" customHeight="1" x14ac:dyDescent="0.3">
      <c r="A21" s="47" t="s">
        <v>48</v>
      </c>
      <c r="B21" s="93"/>
      <c r="C21" s="93"/>
      <c r="D21" s="93"/>
      <c r="E21" s="93">
        <f t="shared" si="8"/>
        <v>0</v>
      </c>
      <c r="F21" s="94">
        <v>0</v>
      </c>
      <c r="G21" s="95">
        <v>0</v>
      </c>
      <c r="H21" s="94"/>
      <c r="I21" s="95"/>
      <c r="J21" s="94"/>
      <c r="K21" s="95"/>
      <c r="L21" s="94"/>
      <c r="M21" s="95"/>
      <c r="N21" s="94"/>
      <c r="O21" s="95"/>
      <c r="P21" s="94">
        <f t="shared" si="9"/>
        <v>0</v>
      </c>
      <c r="Q21" s="95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4" t="s">
        <v>36</v>
      </c>
      <c r="W21" s="95" t="s">
        <v>36</v>
      </c>
    </row>
    <row r="22" spans="1:23" ht="13" customHeight="1" x14ac:dyDescent="0.3">
      <c r="A22" s="47" t="s">
        <v>49</v>
      </c>
      <c r="B22" s="93">
        <v>12101000</v>
      </c>
      <c r="C22" s="93"/>
      <c r="D22" s="93"/>
      <c r="E22" s="93">
        <f t="shared" si="8"/>
        <v>12101000</v>
      </c>
      <c r="F22" s="94">
        <v>12101000</v>
      </c>
      <c r="G22" s="95">
        <v>2420000</v>
      </c>
      <c r="H22" s="94"/>
      <c r="I22" s="95"/>
      <c r="J22" s="94">
        <v>1964000</v>
      </c>
      <c r="K22" s="95">
        <v>12408554</v>
      </c>
      <c r="L22" s="94"/>
      <c r="M22" s="95"/>
      <c r="N22" s="94"/>
      <c r="O22" s="95"/>
      <c r="P22" s="94">
        <f t="shared" si="9"/>
        <v>1964000</v>
      </c>
      <c r="Q22" s="95">
        <f t="shared" si="10"/>
        <v>12408554</v>
      </c>
      <c r="R22" s="48">
        <f t="shared" si="11"/>
        <v>0</v>
      </c>
      <c r="S22" s="49">
        <f t="shared" si="12"/>
        <v>0</v>
      </c>
      <c r="T22" s="48">
        <f t="shared" si="13"/>
        <v>16.230063631104869</v>
      </c>
      <c r="U22" s="50">
        <f t="shared" si="14"/>
        <v>102.54155854888025</v>
      </c>
      <c r="V22" s="94" t="s">
        <v>36</v>
      </c>
      <c r="W22" s="95" t="s">
        <v>36</v>
      </c>
    </row>
    <row r="23" spans="1:23" ht="13" customHeight="1" x14ac:dyDescent="0.3">
      <c r="A23" s="47" t="s">
        <v>50</v>
      </c>
      <c r="B23" s="93"/>
      <c r="C23" s="93"/>
      <c r="D23" s="93"/>
      <c r="E23" s="93">
        <f t="shared" si="8"/>
        <v>0</v>
      </c>
      <c r="F23" s="94" t="s">
        <v>36</v>
      </c>
      <c r="G23" s="95" t="s">
        <v>36</v>
      </c>
      <c r="H23" s="94"/>
      <c r="I23" s="95"/>
      <c r="J23" s="94"/>
      <c r="K23" s="95"/>
      <c r="L23" s="94"/>
      <c r="M23" s="95"/>
      <c r="N23" s="94"/>
      <c r="O23" s="95"/>
      <c r="P23" s="94">
        <f t="shared" si="9"/>
        <v>0</v>
      </c>
      <c r="Q23" s="95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4" t="s">
        <v>36</v>
      </c>
      <c r="W23" s="95" t="s">
        <v>36</v>
      </c>
    </row>
    <row r="24" spans="1:23" ht="13" customHeight="1" x14ac:dyDescent="0.3">
      <c r="A24" s="47" t="s">
        <v>51</v>
      </c>
      <c r="B24" s="93"/>
      <c r="C24" s="93"/>
      <c r="D24" s="93"/>
      <c r="E24" s="93">
        <f t="shared" si="8"/>
        <v>0</v>
      </c>
      <c r="F24" s="94" t="s">
        <v>36</v>
      </c>
      <c r="G24" s="95" t="s">
        <v>36</v>
      </c>
      <c r="H24" s="94"/>
      <c r="I24" s="95"/>
      <c r="J24" s="94"/>
      <c r="K24" s="95"/>
      <c r="L24" s="94"/>
      <c r="M24" s="95"/>
      <c r="N24" s="94"/>
      <c r="O24" s="95"/>
      <c r="P24" s="94">
        <f t="shared" si="9"/>
        <v>0</v>
      </c>
      <c r="Q24" s="95">
        <f t="shared" si="10"/>
        <v>0</v>
      </c>
      <c r="R24" s="48">
        <f t="shared" si="11"/>
        <v>0</v>
      </c>
      <c r="S24" s="49">
        <f t="shared" si="12"/>
        <v>0</v>
      </c>
      <c r="T24" s="48">
        <f t="shared" si="13"/>
        <v>0</v>
      </c>
      <c r="U24" s="50">
        <f t="shared" si="14"/>
        <v>0</v>
      </c>
      <c r="V24" s="94" t="s">
        <v>36</v>
      </c>
      <c r="W24" s="95" t="s">
        <v>36</v>
      </c>
    </row>
    <row r="25" spans="1:23" ht="13" customHeight="1" x14ac:dyDescent="0.3">
      <c r="A25" s="51" t="s">
        <v>43</v>
      </c>
      <c r="B25" s="96">
        <f>SUM(B18:B24)</f>
        <v>12101000</v>
      </c>
      <c r="C25" s="96">
        <f>SUM(C18:C24)</f>
        <v>0</v>
      </c>
      <c r="D25" s="96"/>
      <c r="E25" s="96">
        <f t="shared" si="8"/>
        <v>12101000</v>
      </c>
      <c r="F25" s="97">
        <f t="shared" ref="F25:O25" si="15">SUM(F18:F24)</f>
        <v>12101000</v>
      </c>
      <c r="G25" s="98">
        <f t="shared" si="15"/>
        <v>2420000</v>
      </c>
      <c r="H25" s="97">
        <f t="shared" si="15"/>
        <v>0</v>
      </c>
      <c r="I25" s="98">
        <f t="shared" si="15"/>
        <v>0</v>
      </c>
      <c r="J25" s="97">
        <f t="shared" si="15"/>
        <v>1964000</v>
      </c>
      <c r="K25" s="98">
        <f t="shared" si="15"/>
        <v>12408554</v>
      </c>
      <c r="L25" s="97">
        <f t="shared" si="15"/>
        <v>0</v>
      </c>
      <c r="M25" s="98">
        <f t="shared" si="15"/>
        <v>0</v>
      </c>
      <c r="N25" s="97">
        <f t="shared" si="15"/>
        <v>0</v>
      </c>
      <c r="O25" s="98">
        <f t="shared" si="15"/>
        <v>0</v>
      </c>
      <c r="P25" s="97">
        <f t="shared" si="9"/>
        <v>1964000</v>
      </c>
      <c r="Q25" s="98">
        <f t="shared" si="10"/>
        <v>12408554</v>
      </c>
      <c r="R25" s="52">
        <f t="shared" si="11"/>
        <v>0</v>
      </c>
      <c r="S25" s="53">
        <f t="shared" si="12"/>
        <v>0</v>
      </c>
      <c r="T25" s="52">
        <f>IF(($E25-$E20-$E24)   =0,0,($P25   /($E25-$E20-$E24)   )*100)</f>
        <v>16.230063631104869</v>
      </c>
      <c r="U25" s="54">
        <f>IF(($E25-$E20-$E24)   =0,0,($Q25   /($E25-$E20-$E24)   )*100)</f>
        <v>102.54155854888025</v>
      </c>
      <c r="V25" s="97" t="s">
        <v>36</v>
      </c>
      <c r="W25" s="98" t="s">
        <v>36</v>
      </c>
    </row>
    <row r="26" spans="1:23" ht="13" customHeight="1" x14ac:dyDescent="0.3">
      <c r="A26" s="40" t="s">
        <v>52</v>
      </c>
      <c r="B26" s="99" t="s">
        <v>1</v>
      </c>
      <c r="C26" s="99"/>
      <c r="D26" s="99"/>
      <c r="E26" s="99"/>
      <c r="F26" s="100"/>
      <c r="G26" s="101"/>
      <c r="H26" s="100"/>
      <c r="I26" s="101"/>
      <c r="J26" s="100"/>
      <c r="K26" s="101"/>
      <c r="L26" s="100"/>
      <c r="M26" s="101"/>
      <c r="N26" s="100"/>
      <c r="O26" s="101"/>
      <c r="P26" s="100"/>
      <c r="Q26" s="101"/>
      <c r="R26" s="44"/>
      <c r="S26" s="45"/>
      <c r="T26" s="44"/>
      <c r="U26" s="46"/>
      <c r="V26" s="100"/>
      <c r="W26" s="101"/>
    </row>
    <row r="27" spans="1:23" ht="13" customHeight="1" x14ac:dyDescent="0.3">
      <c r="A27" s="47" t="s">
        <v>53</v>
      </c>
      <c r="B27" s="93"/>
      <c r="C27" s="93"/>
      <c r="D27" s="93"/>
      <c r="E27" s="93">
        <f>$B27      +$C27      +$D27</f>
        <v>0</v>
      </c>
      <c r="F27" s="94" t="s">
        <v>36</v>
      </c>
      <c r="G27" s="95" t="s">
        <v>36</v>
      </c>
      <c r="H27" s="94"/>
      <c r="I27" s="95"/>
      <c r="J27" s="94"/>
      <c r="K27" s="95"/>
      <c r="L27" s="94"/>
      <c r="M27" s="95"/>
      <c r="N27" s="94"/>
      <c r="O27" s="95"/>
      <c r="P27" s="94">
        <f>$H27      +$J27      +$L27      +$N27</f>
        <v>0</v>
      </c>
      <c r="Q27" s="95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4" t="s">
        <v>36</v>
      </c>
      <c r="W27" s="95" t="s">
        <v>36</v>
      </c>
    </row>
    <row r="28" spans="1:23" ht="13" customHeight="1" x14ac:dyDescent="0.3">
      <c r="A28" s="47" t="s">
        <v>54</v>
      </c>
      <c r="B28" s="93"/>
      <c r="C28" s="93"/>
      <c r="D28" s="93"/>
      <c r="E28" s="93">
        <f>$B28      +$C28      +$D28</f>
        <v>0</v>
      </c>
      <c r="F28" s="94" t="s">
        <v>36</v>
      </c>
      <c r="G28" s="95" t="s">
        <v>36</v>
      </c>
      <c r="H28" s="94"/>
      <c r="I28" s="95"/>
      <c r="J28" s="94"/>
      <c r="K28" s="95"/>
      <c r="L28" s="94"/>
      <c r="M28" s="95"/>
      <c r="N28" s="94"/>
      <c r="O28" s="95"/>
      <c r="P28" s="94">
        <f>$H28      +$J28      +$L28      +$N28</f>
        <v>0</v>
      </c>
      <c r="Q28" s="95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4" t="s">
        <v>36</v>
      </c>
      <c r="W28" s="95" t="s">
        <v>36</v>
      </c>
    </row>
    <row r="29" spans="1:23" ht="13" customHeight="1" x14ac:dyDescent="0.3">
      <c r="A29" s="47" t="s">
        <v>55</v>
      </c>
      <c r="B29" s="93"/>
      <c r="C29" s="93"/>
      <c r="D29" s="93"/>
      <c r="E29" s="93">
        <f>$B29      +$C29      +$D29</f>
        <v>0</v>
      </c>
      <c r="F29" s="94">
        <v>0</v>
      </c>
      <c r="G29" s="95">
        <v>0</v>
      </c>
      <c r="H29" s="94"/>
      <c r="I29" s="95"/>
      <c r="J29" s="94"/>
      <c r="K29" s="95"/>
      <c r="L29" s="94"/>
      <c r="M29" s="95"/>
      <c r="N29" s="94"/>
      <c r="O29" s="95"/>
      <c r="P29" s="94">
        <f>$H29      +$J29      +$L29      +$N29</f>
        <v>0</v>
      </c>
      <c r="Q29" s="95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4" t="s">
        <v>36</v>
      </c>
      <c r="W29" s="95" t="s">
        <v>36</v>
      </c>
    </row>
    <row r="30" spans="1:23" ht="13" customHeight="1" x14ac:dyDescent="0.3">
      <c r="A30" s="47" t="s">
        <v>56</v>
      </c>
      <c r="B30" s="93"/>
      <c r="C30" s="93"/>
      <c r="D30" s="93"/>
      <c r="E30" s="93">
        <f>$B30      +$C30      +$D30</f>
        <v>0</v>
      </c>
      <c r="F30" s="94">
        <v>0</v>
      </c>
      <c r="G30" s="95">
        <v>0</v>
      </c>
      <c r="H30" s="94"/>
      <c r="I30" s="95"/>
      <c r="J30" s="94"/>
      <c r="K30" s="95"/>
      <c r="L30" s="94"/>
      <c r="M30" s="95"/>
      <c r="N30" s="94"/>
      <c r="O30" s="95"/>
      <c r="P30" s="94">
        <f>$H30      +$J30      +$L30      +$N30</f>
        <v>0</v>
      </c>
      <c r="Q30" s="95">
        <f>$I30      +$K30      +$M30      +$O30</f>
        <v>0</v>
      </c>
      <c r="R30" s="48">
        <f>IF(($H30      =0),0,((($J30      -$H30      )/$H30      )*100))</f>
        <v>0</v>
      </c>
      <c r="S30" s="49">
        <f>IF(($I30      =0),0,((($K30      -$I30      )/$I30      )*100))</f>
        <v>0</v>
      </c>
      <c r="T30" s="48">
        <f>IF(($E30      =0),0,(($P30      /$E30      )*100))</f>
        <v>0</v>
      </c>
      <c r="U30" s="50">
        <f>IF(($E30      =0),0,(($Q30      /$E30      )*100))</f>
        <v>0</v>
      </c>
      <c r="V30" s="94" t="s">
        <v>36</v>
      </c>
      <c r="W30" s="95" t="s">
        <v>36</v>
      </c>
    </row>
    <row r="31" spans="1:23" ht="13" customHeight="1" x14ac:dyDescent="0.3">
      <c r="A31" s="51" t="s">
        <v>43</v>
      </c>
      <c r="B31" s="96">
        <f>SUM(B27:B30)</f>
        <v>0</v>
      </c>
      <c r="C31" s="96">
        <f>SUM(C27:C30)</f>
        <v>0</v>
      </c>
      <c r="D31" s="96"/>
      <c r="E31" s="96">
        <f>$B31      +$C31      +$D31</f>
        <v>0</v>
      </c>
      <c r="F31" s="97">
        <f t="shared" ref="F31:O31" si="16">SUM(F27:F30)</f>
        <v>0</v>
      </c>
      <c r="G31" s="98">
        <f t="shared" si="16"/>
        <v>0</v>
      </c>
      <c r="H31" s="97">
        <f t="shared" si="16"/>
        <v>0</v>
      </c>
      <c r="I31" s="98">
        <f t="shared" si="16"/>
        <v>0</v>
      </c>
      <c r="J31" s="97">
        <f t="shared" si="16"/>
        <v>0</v>
      </c>
      <c r="K31" s="98">
        <f t="shared" si="16"/>
        <v>0</v>
      </c>
      <c r="L31" s="97">
        <f t="shared" si="16"/>
        <v>0</v>
      </c>
      <c r="M31" s="98">
        <f t="shared" si="16"/>
        <v>0</v>
      </c>
      <c r="N31" s="97">
        <f t="shared" si="16"/>
        <v>0</v>
      </c>
      <c r="O31" s="98">
        <f t="shared" si="16"/>
        <v>0</v>
      </c>
      <c r="P31" s="97">
        <f>$H31      +$J31      +$L31      +$N31</f>
        <v>0</v>
      </c>
      <c r="Q31" s="98">
        <f>$I31      +$K31      +$M31      +$O31</f>
        <v>0</v>
      </c>
      <c r="R31" s="52">
        <f>IF(($H31      =0),0,((($J31      -$H31      )/$H31      )*100))</f>
        <v>0</v>
      </c>
      <c r="S31" s="53">
        <f>IF(($I31      =0),0,((($K31      -$I31      )/$I31      )*100))</f>
        <v>0</v>
      </c>
      <c r="T31" s="52">
        <f>IF($E31   =0,0,($P31   /$E31   )*100)</f>
        <v>0</v>
      </c>
      <c r="U31" s="54">
        <f>IF($E31   =0,0,($Q31   /$E31   )*100)</f>
        <v>0</v>
      </c>
      <c r="V31" s="97" t="s">
        <v>36</v>
      </c>
      <c r="W31" s="98" t="s">
        <v>36</v>
      </c>
    </row>
    <row r="32" spans="1:23" ht="13" customHeight="1" x14ac:dyDescent="0.3">
      <c r="A32" s="40" t="s">
        <v>57</v>
      </c>
      <c r="B32" s="99" t="s">
        <v>1</v>
      </c>
      <c r="C32" s="99"/>
      <c r="D32" s="99"/>
      <c r="E32" s="99"/>
      <c r="F32" s="100"/>
      <c r="G32" s="101"/>
      <c r="H32" s="100"/>
      <c r="I32" s="101"/>
      <c r="J32" s="100"/>
      <c r="K32" s="101"/>
      <c r="L32" s="100"/>
      <c r="M32" s="101"/>
      <c r="N32" s="100"/>
      <c r="O32" s="101"/>
      <c r="P32" s="100"/>
      <c r="Q32" s="101"/>
      <c r="R32" s="44"/>
      <c r="S32" s="45"/>
      <c r="T32" s="44"/>
      <c r="U32" s="46"/>
      <c r="V32" s="100"/>
      <c r="W32" s="101"/>
    </row>
    <row r="33" spans="1:23" ht="13" customHeight="1" x14ac:dyDescent="0.3">
      <c r="A33" s="47" t="s">
        <v>58</v>
      </c>
      <c r="B33" s="93">
        <v>5117000</v>
      </c>
      <c r="C33" s="93"/>
      <c r="D33" s="93"/>
      <c r="E33" s="93">
        <f>$B33      +$C33      +$D33</f>
        <v>5117000</v>
      </c>
      <c r="F33" s="94">
        <v>5117000</v>
      </c>
      <c r="G33" s="95">
        <v>3581000</v>
      </c>
      <c r="H33" s="94">
        <v>1279000</v>
      </c>
      <c r="I33" s="95">
        <v>3917000</v>
      </c>
      <c r="J33" s="94"/>
      <c r="K33" s="95"/>
      <c r="L33" s="94"/>
      <c r="M33" s="95"/>
      <c r="N33" s="94"/>
      <c r="O33" s="95"/>
      <c r="P33" s="94">
        <f>$H33      +$J33      +$L33      +$N33</f>
        <v>1279000</v>
      </c>
      <c r="Q33" s="95">
        <f>$I33      +$K33      +$M33      +$O33</f>
        <v>3917000</v>
      </c>
      <c r="R33" s="48">
        <f>IF(($H33      =0),0,((($J33      -$H33      )/$H33      )*100))</f>
        <v>-100</v>
      </c>
      <c r="S33" s="49">
        <f>IF(($I33      =0),0,((($K33      -$I33      )/$I33      )*100))</f>
        <v>-100</v>
      </c>
      <c r="T33" s="48">
        <f>IF(($E33      =0),0,(($P33      /$E33      )*100))</f>
        <v>24.995114324799687</v>
      </c>
      <c r="U33" s="50">
        <f>IF(($E33      =0),0,(($Q33      /$E33      )*100))</f>
        <v>76.548759038499128</v>
      </c>
      <c r="V33" s="94" t="s">
        <v>36</v>
      </c>
      <c r="W33" s="95" t="s">
        <v>36</v>
      </c>
    </row>
    <row r="34" spans="1:23" ht="13" customHeight="1" x14ac:dyDescent="0.3">
      <c r="A34" s="51" t="s">
        <v>43</v>
      </c>
      <c r="B34" s="96">
        <f>B33</f>
        <v>5117000</v>
      </c>
      <c r="C34" s="96">
        <f>C33</f>
        <v>0</v>
      </c>
      <c r="D34" s="96"/>
      <c r="E34" s="96">
        <f>$B34      +$C34      +$D34</f>
        <v>5117000</v>
      </c>
      <c r="F34" s="97">
        <f t="shared" ref="F34:O34" si="17">F33</f>
        <v>5117000</v>
      </c>
      <c r="G34" s="98">
        <f t="shared" si="17"/>
        <v>3581000</v>
      </c>
      <c r="H34" s="97">
        <f t="shared" si="17"/>
        <v>1279000</v>
      </c>
      <c r="I34" s="98">
        <f t="shared" si="17"/>
        <v>3917000</v>
      </c>
      <c r="J34" s="97">
        <f t="shared" si="17"/>
        <v>0</v>
      </c>
      <c r="K34" s="98">
        <f t="shared" si="17"/>
        <v>0</v>
      </c>
      <c r="L34" s="97">
        <f t="shared" si="17"/>
        <v>0</v>
      </c>
      <c r="M34" s="98">
        <f t="shared" si="17"/>
        <v>0</v>
      </c>
      <c r="N34" s="97">
        <f t="shared" si="17"/>
        <v>0</v>
      </c>
      <c r="O34" s="98">
        <f t="shared" si="17"/>
        <v>0</v>
      </c>
      <c r="P34" s="97">
        <f>$H34      +$J34      +$L34      +$N34</f>
        <v>1279000</v>
      </c>
      <c r="Q34" s="98">
        <f>$I34      +$K34      +$M34      +$O34</f>
        <v>3917000</v>
      </c>
      <c r="R34" s="52">
        <f>IF(($H34      =0),0,((($J34      -$H34      )/$H34      )*100))</f>
        <v>-100</v>
      </c>
      <c r="S34" s="53">
        <f>IF(($I34      =0),0,((($K34      -$I34      )/$I34      )*100))</f>
        <v>-100</v>
      </c>
      <c r="T34" s="52">
        <f>IF($E34   =0,0,($P34   /$E34   )*100)</f>
        <v>24.995114324799687</v>
      </c>
      <c r="U34" s="54">
        <f>IF($E34   =0,0,($Q34   /$E34   )*100)</f>
        <v>76.548759038499128</v>
      </c>
      <c r="V34" s="97" t="s">
        <v>36</v>
      </c>
      <c r="W34" s="98" t="s">
        <v>36</v>
      </c>
    </row>
    <row r="35" spans="1:23" ht="13" customHeight="1" x14ac:dyDescent="0.3">
      <c r="A35" s="40" t="s">
        <v>59</v>
      </c>
      <c r="B35" s="99" t="s">
        <v>1</v>
      </c>
      <c r="C35" s="99"/>
      <c r="D35" s="99"/>
      <c r="E35" s="99"/>
      <c r="F35" s="100"/>
      <c r="G35" s="101"/>
      <c r="H35" s="100"/>
      <c r="I35" s="101"/>
      <c r="J35" s="100"/>
      <c r="K35" s="101"/>
      <c r="L35" s="100"/>
      <c r="M35" s="101"/>
      <c r="N35" s="100"/>
      <c r="O35" s="101"/>
      <c r="P35" s="100"/>
      <c r="Q35" s="101"/>
      <c r="R35" s="44"/>
      <c r="S35" s="45"/>
      <c r="T35" s="44"/>
      <c r="U35" s="46"/>
      <c r="V35" s="100"/>
      <c r="W35" s="101"/>
    </row>
    <row r="36" spans="1:23" ht="13" customHeight="1" x14ac:dyDescent="0.3">
      <c r="A36" s="47" t="s">
        <v>60</v>
      </c>
      <c r="B36" s="93">
        <v>42765000</v>
      </c>
      <c r="C36" s="93"/>
      <c r="D36" s="93"/>
      <c r="E36" s="93">
        <f t="shared" ref="E36:E41" si="18">$B36      +$C36      +$D36</f>
        <v>42765000</v>
      </c>
      <c r="F36" s="94">
        <v>42765000</v>
      </c>
      <c r="G36" s="95">
        <v>30000000</v>
      </c>
      <c r="H36" s="94">
        <v>5926000</v>
      </c>
      <c r="I36" s="95">
        <v>6793952</v>
      </c>
      <c r="J36" s="94">
        <v>12695000</v>
      </c>
      <c r="K36" s="95">
        <v>10380121</v>
      </c>
      <c r="L36" s="94"/>
      <c r="M36" s="95"/>
      <c r="N36" s="94"/>
      <c r="O36" s="95"/>
      <c r="P36" s="94">
        <f t="shared" ref="P36:P41" si="19">$H36      +$J36      +$L36      +$N36</f>
        <v>18621000</v>
      </c>
      <c r="Q36" s="95">
        <f t="shared" ref="Q36:Q41" si="20">$I36      +$K36      +$M36      +$O36</f>
        <v>17174073</v>
      </c>
      <c r="R36" s="48">
        <f t="shared" ref="R36:R41" si="21">IF(($H36      =0),0,((($J36      -$H36      )/$H36      )*100))</f>
        <v>114.22544718191023</v>
      </c>
      <c r="S36" s="49">
        <f t="shared" ref="S36:S41" si="22">IF(($I36      =0),0,((($K36      -$I36      )/$I36      )*100))</f>
        <v>52.784726768749614</v>
      </c>
      <c r="T36" s="48">
        <f t="shared" ref="T36:T40" si="23">IF(($E36      =0),0,(($P36      /$E36      )*100))</f>
        <v>43.542616625745353</v>
      </c>
      <c r="U36" s="50">
        <f t="shared" ref="U36:U40" si="24">IF(($E36      =0),0,(($Q36      /$E36      )*100))</f>
        <v>40.159179235356014</v>
      </c>
      <c r="V36" s="94" t="s">
        <v>36</v>
      </c>
      <c r="W36" s="95" t="s">
        <v>36</v>
      </c>
    </row>
    <row r="37" spans="1:23" ht="13" customHeight="1" x14ac:dyDescent="0.3">
      <c r="A37" s="47" t="s">
        <v>61</v>
      </c>
      <c r="B37" s="93">
        <v>34965000</v>
      </c>
      <c r="C37" s="93"/>
      <c r="D37" s="93"/>
      <c r="E37" s="93">
        <f t="shared" si="18"/>
        <v>34965000</v>
      </c>
      <c r="F37" s="94">
        <v>34965000</v>
      </c>
      <c r="G37" s="95">
        <v>0</v>
      </c>
      <c r="H37" s="94"/>
      <c r="I37" s="95"/>
      <c r="J37" s="94"/>
      <c r="K37" s="95"/>
      <c r="L37" s="94"/>
      <c r="M37" s="95"/>
      <c r="N37" s="94"/>
      <c r="O37" s="95"/>
      <c r="P37" s="94">
        <f t="shared" si="19"/>
        <v>0</v>
      </c>
      <c r="Q37" s="95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4" t="s">
        <v>36</v>
      </c>
      <c r="W37" s="95" t="s">
        <v>36</v>
      </c>
    </row>
    <row r="38" spans="1:23" ht="13" customHeight="1" x14ac:dyDescent="0.3">
      <c r="A38" s="47" t="s">
        <v>62</v>
      </c>
      <c r="B38" s="93"/>
      <c r="C38" s="93"/>
      <c r="D38" s="93"/>
      <c r="E38" s="93">
        <f t="shared" si="18"/>
        <v>0</v>
      </c>
      <c r="F38" s="94" t="s">
        <v>36</v>
      </c>
      <c r="G38" s="95" t="s">
        <v>36</v>
      </c>
      <c r="H38" s="94"/>
      <c r="I38" s="95"/>
      <c r="J38" s="94"/>
      <c r="K38" s="95"/>
      <c r="L38" s="94"/>
      <c r="M38" s="95"/>
      <c r="N38" s="94"/>
      <c r="O38" s="95"/>
      <c r="P38" s="94">
        <f t="shared" si="19"/>
        <v>0</v>
      </c>
      <c r="Q38" s="95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4" t="s">
        <v>36</v>
      </c>
      <c r="W38" s="95" t="s">
        <v>36</v>
      </c>
    </row>
    <row r="39" spans="1:23" ht="13" customHeight="1" x14ac:dyDescent="0.3">
      <c r="A39" s="47" t="s">
        <v>63</v>
      </c>
      <c r="B39" s="93">
        <v>5000000</v>
      </c>
      <c r="C39" s="93"/>
      <c r="D39" s="93"/>
      <c r="E39" s="93">
        <f t="shared" si="18"/>
        <v>5000000</v>
      </c>
      <c r="F39" s="94">
        <v>5000000</v>
      </c>
      <c r="G39" s="95">
        <v>3200000</v>
      </c>
      <c r="H39" s="94"/>
      <c r="I39" s="95"/>
      <c r="J39" s="94"/>
      <c r="K39" s="95"/>
      <c r="L39" s="94"/>
      <c r="M39" s="95"/>
      <c r="N39" s="94"/>
      <c r="O39" s="95"/>
      <c r="P39" s="94">
        <f t="shared" si="19"/>
        <v>0</v>
      </c>
      <c r="Q39" s="95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4" t="s">
        <v>36</v>
      </c>
      <c r="W39" s="95" t="s">
        <v>36</v>
      </c>
    </row>
    <row r="40" spans="1:23" ht="13" customHeight="1" x14ac:dyDescent="0.3">
      <c r="A40" s="47" t="s">
        <v>64</v>
      </c>
      <c r="B40" s="93"/>
      <c r="C40" s="93"/>
      <c r="D40" s="93"/>
      <c r="E40" s="93">
        <f t="shared" si="18"/>
        <v>0</v>
      </c>
      <c r="F40" s="94" t="s">
        <v>36</v>
      </c>
      <c r="G40" s="95" t="s">
        <v>36</v>
      </c>
      <c r="H40" s="94"/>
      <c r="I40" s="95"/>
      <c r="J40" s="94"/>
      <c r="K40" s="95"/>
      <c r="L40" s="94"/>
      <c r="M40" s="95"/>
      <c r="N40" s="94"/>
      <c r="O40" s="95"/>
      <c r="P40" s="94">
        <f t="shared" si="19"/>
        <v>0</v>
      </c>
      <c r="Q40" s="95">
        <f t="shared" si="20"/>
        <v>0</v>
      </c>
      <c r="R40" s="48">
        <f t="shared" si="21"/>
        <v>0</v>
      </c>
      <c r="S40" s="49">
        <f t="shared" si="22"/>
        <v>0</v>
      </c>
      <c r="T40" s="48">
        <f t="shared" si="23"/>
        <v>0</v>
      </c>
      <c r="U40" s="50">
        <f t="shared" si="24"/>
        <v>0</v>
      </c>
      <c r="V40" s="94" t="s">
        <v>36</v>
      </c>
      <c r="W40" s="95" t="s">
        <v>36</v>
      </c>
    </row>
    <row r="41" spans="1:23" ht="13" customHeight="1" x14ac:dyDescent="0.3">
      <c r="A41" s="51" t="s">
        <v>43</v>
      </c>
      <c r="B41" s="96">
        <f>SUM(B36:B40)</f>
        <v>82730000</v>
      </c>
      <c r="C41" s="96">
        <f>SUM(C36:C40)</f>
        <v>0</v>
      </c>
      <c r="D41" s="96"/>
      <c r="E41" s="96">
        <f t="shared" si="18"/>
        <v>82730000</v>
      </c>
      <c r="F41" s="97">
        <f t="shared" ref="F41:O41" si="25">SUM(F36:F40)</f>
        <v>82730000</v>
      </c>
      <c r="G41" s="98">
        <f t="shared" si="25"/>
        <v>33200000</v>
      </c>
      <c r="H41" s="97">
        <f t="shared" si="25"/>
        <v>5926000</v>
      </c>
      <c r="I41" s="98">
        <f t="shared" si="25"/>
        <v>6793952</v>
      </c>
      <c r="J41" s="97">
        <f t="shared" si="25"/>
        <v>12695000</v>
      </c>
      <c r="K41" s="98">
        <f t="shared" si="25"/>
        <v>10380121</v>
      </c>
      <c r="L41" s="97">
        <f t="shared" si="25"/>
        <v>0</v>
      </c>
      <c r="M41" s="98">
        <f t="shared" si="25"/>
        <v>0</v>
      </c>
      <c r="N41" s="97">
        <f t="shared" si="25"/>
        <v>0</v>
      </c>
      <c r="O41" s="98">
        <f t="shared" si="25"/>
        <v>0</v>
      </c>
      <c r="P41" s="97">
        <f t="shared" si="19"/>
        <v>18621000</v>
      </c>
      <c r="Q41" s="98">
        <f t="shared" si="20"/>
        <v>17174073</v>
      </c>
      <c r="R41" s="52">
        <f t="shared" si="21"/>
        <v>114.22544718191023</v>
      </c>
      <c r="S41" s="53">
        <f t="shared" si="22"/>
        <v>52.784726768749614</v>
      </c>
      <c r="T41" s="52">
        <f>IF((+$E36+$E39) =0,0,(P41   /(+$E36+$E39) )*100)</f>
        <v>38.984612163718204</v>
      </c>
      <c r="U41" s="54">
        <f>IF((+$E36+$E39) =0,0,(Q41   /(+$E36+$E39) )*100)</f>
        <v>35.955350151784785</v>
      </c>
      <c r="V41" s="97" t="s">
        <v>36</v>
      </c>
      <c r="W41" s="98" t="s">
        <v>36</v>
      </c>
    </row>
    <row r="42" spans="1:23" ht="13" customHeight="1" x14ac:dyDescent="0.3">
      <c r="A42" s="40" t="s">
        <v>65</v>
      </c>
      <c r="B42" s="99" t="s">
        <v>1</v>
      </c>
      <c r="C42" s="99"/>
      <c r="D42" s="99"/>
      <c r="E42" s="99"/>
      <c r="F42" s="100"/>
      <c r="G42" s="101"/>
      <c r="H42" s="100"/>
      <c r="I42" s="101"/>
      <c r="J42" s="100"/>
      <c r="K42" s="101"/>
      <c r="L42" s="100"/>
      <c r="M42" s="101"/>
      <c r="N42" s="100"/>
      <c r="O42" s="101"/>
      <c r="P42" s="100"/>
      <c r="Q42" s="101"/>
      <c r="R42" s="44"/>
      <c r="S42" s="45"/>
      <c r="T42" s="44"/>
      <c r="U42" s="46"/>
      <c r="V42" s="100"/>
      <c r="W42" s="101"/>
    </row>
    <row r="43" spans="1:23" ht="13" customHeight="1" x14ac:dyDescent="0.3">
      <c r="A43" s="47" t="s">
        <v>66</v>
      </c>
      <c r="B43" s="93"/>
      <c r="C43" s="93"/>
      <c r="D43" s="93"/>
      <c r="E43" s="93">
        <f t="shared" ref="E43:E54" si="26">$B43      +$C43      +$D43</f>
        <v>0</v>
      </c>
      <c r="F43" s="94" t="s">
        <v>36</v>
      </c>
      <c r="G43" s="95" t="s">
        <v>36</v>
      </c>
      <c r="H43" s="94"/>
      <c r="I43" s="95"/>
      <c r="J43" s="94"/>
      <c r="K43" s="95"/>
      <c r="L43" s="94"/>
      <c r="M43" s="95"/>
      <c r="N43" s="94"/>
      <c r="O43" s="95"/>
      <c r="P43" s="94">
        <f t="shared" ref="P43:P54" si="27">$H43      +$J43      +$L43      +$N43</f>
        <v>0</v>
      </c>
      <c r="Q43" s="95">
        <f t="shared" ref="Q43:Q54" si="28">$I43      +$K43      +$M43      +$O43</f>
        <v>0</v>
      </c>
      <c r="R43" s="48">
        <f t="shared" ref="R43:R54" si="29">IF(($H43      =0),0,((($J43      -$H43      )/$H43      )*100))</f>
        <v>0</v>
      </c>
      <c r="S43" s="49">
        <f t="shared" ref="S43:S54" si="30">IF(($I43      =0),0,((($K43      -$I43      )/$I43      )*100))</f>
        <v>0</v>
      </c>
      <c r="T43" s="48">
        <f t="shared" ref="T43:T53" si="31">IF(($E43      =0),0,(($P43      /$E43      )*100))</f>
        <v>0</v>
      </c>
      <c r="U43" s="50">
        <f t="shared" ref="U43:U53" si="32">IF(($E43      =0),0,(($Q43      /$E43      )*100))</f>
        <v>0</v>
      </c>
      <c r="V43" s="94" t="s">
        <v>36</v>
      </c>
      <c r="W43" s="95" t="s">
        <v>36</v>
      </c>
    </row>
    <row r="44" spans="1:23" ht="13" customHeight="1" x14ac:dyDescent="0.3">
      <c r="A44" s="47" t="s">
        <v>67</v>
      </c>
      <c r="B44" s="93"/>
      <c r="C44" s="93"/>
      <c r="D44" s="93"/>
      <c r="E44" s="93">
        <f t="shared" si="26"/>
        <v>0</v>
      </c>
      <c r="F44" s="94">
        <v>0</v>
      </c>
      <c r="G44" s="95">
        <v>0</v>
      </c>
      <c r="H44" s="94"/>
      <c r="I44" s="95"/>
      <c r="J44" s="94"/>
      <c r="K44" s="95"/>
      <c r="L44" s="94"/>
      <c r="M44" s="95"/>
      <c r="N44" s="94"/>
      <c r="O44" s="95"/>
      <c r="P44" s="94">
        <f t="shared" si="27"/>
        <v>0</v>
      </c>
      <c r="Q44" s="95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4" t="s">
        <v>36</v>
      </c>
      <c r="W44" s="95" t="s">
        <v>36</v>
      </c>
    </row>
    <row r="45" spans="1:23" ht="13" customHeight="1" x14ac:dyDescent="0.3">
      <c r="A45" s="47" t="s">
        <v>68</v>
      </c>
      <c r="B45" s="93"/>
      <c r="C45" s="93"/>
      <c r="D45" s="93"/>
      <c r="E45" s="93">
        <f t="shared" si="26"/>
        <v>0</v>
      </c>
      <c r="F45" s="94">
        <v>0</v>
      </c>
      <c r="G45" s="95">
        <v>0</v>
      </c>
      <c r="H45" s="94"/>
      <c r="I45" s="95"/>
      <c r="J45" s="94"/>
      <c r="K45" s="95"/>
      <c r="L45" s="94"/>
      <c r="M45" s="95"/>
      <c r="N45" s="94"/>
      <c r="O45" s="95"/>
      <c r="P45" s="94">
        <f t="shared" si="27"/>
        <v>0</v>
      </c>
      <c r="Q45" s="95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4" t="s">
        <v>36</v>
      </c>
      <c r="W45" s="95" t="s">
        <v>36</v>
      </c>
    </row>
    <row r="46" spans="1:23" ht="13" customHeight="1" x14ac:dyDescent="0.3">
      <c r="A46" s="47" t="s">
        <v>69</v>
      </c>
      <c r="B46" s="93"/>
      <c r="C46" s="93"/>
      <c r="D46" s="93"/>
      <c r="E46" s="93">
        <f t="shared" si="26"/>
        <v>0</v>
      </c>
      <c r="F46" s="94" t="s">
        <v>36</v>
      </c>
      <c r="G46" s="95" t="s">
        <v>36</v>
      </c>
      <c r="H46" s="94"/>
      <c r="I46" s="95"/>
      <c r="J46" s="94"/>
      <c r="K46" s="95"/>
      <c r="L46" s="94"/>
      <c r="M46" s="95"/>
      <c r="N46" s="94"/>
      <c r="O46" s="95"/>
      <c r="P46" s="94">
        <f t="shared" si="27"/>
        <v>0</v>
      </c>
      <c r="Q46" s="95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4" t="s">
        <v>36</v>
      </c>
      <c r="W46" s="95" t="s">
        <v>36</v>
      </c>
    </row>
    <row r="47" spans="1:23" ht="13" customHeight="1" x14ac:dyDescent="0.3">
      <c r="A47" s="47" t="s">
        <v>70</v>
      </c>
      <c r="B47" s="93"/>
      <c r="C47" s="93"/>
      <c r="D47" s="93"/>
      <c r="E47" s="93">
        <f t="shared" si="26"/>
        <v>0</v>
      </c>
      <c r="F47" s="94" t="s">
        <v>36</v>
      </c>
      <c r="G47" s="95" t="s">
        <v>36</v>
      </c>
      <c r="H47" s="94"/>
      <c r="I47" s="95"/>
      <c r="J47" s="94"/>
      <c r="K47" s="95"/>
      <c r="L47" s="94"/>
      <c r="M47" s="95"/>
      <c r="N47" s="94"/>
      <c r="O47" s="95"/>
      <c r="P47" s="94">
        <f t="shared" si="27"/>
        <v>0</v>
      </c>
      <c r="Q47" s="95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4" t="s">
        <v>36</v>
      </c>
      <c r="W47" s="95" t="s">
        <v>36</v>
      </c>
    </row>
    <row r="48" spans="1:23" ht="13" hidden="1" customHeight="1" x14ac:dyDescent="0.3">
      <c r="A48" s="47" t="s">
        <v>71</v>
      </c>
      <c r="B48" s="93"/>
      <c r="C48" s="93"/>
      <c r="D48" s="93"/>
      <c r="E48" s="93">
        <f t="shared" si="26"/>
        <v>0</v>
      </c>
      <c r="F48" s="94" t="s">
        <v>36</v>
      </c>
      <c r="G48" s="95" t="s">
        <v>36</v>
      </c>
      <c r="H48" s="94"/>
      <c r="I48" s="95"/>
      <c r="J48" s="94"/>
      <c r="K48" s="95"/>
      <c r="L48" s="94"/>
      <c r="M48" s="95"/>
      <c r="N48" s="94"/>
      <c r="O48" s="95"/>
      <c r="P48" s="94">
        <f t="shared" si="27"/>
        <v>0</v>
      </c>
      <c r="Q48" s="95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4" t="s">
        <v>36</v>
      </c>
      <c r="W48" s="95" t="s">
        <v>36</v>
      </c>
    </row>
    <row r="49" spans="1:23" ht="13" customHeight="1" x14ac:dyDescent="0.3">
      <c r="A49" s="47" t="s">
        <v>72</v>
      </c>
      <c r="B49" s="93"/>
      <c r="C49" s="93"/>
      <c r="D49" s="93"/>
      <c r="E49" s="93">
        <f t="shared" si="26"/>
        <v>0</v>
      </c>
      <c r="F49" s="94" t="s">
        <v>36</v>
      </c>
      <c r="G49" s="95" t="s">
        <v>36</v>
      </c>
      <c r="H49" s="94"/>
      <c r="I49" s="95"/>
      <c r="J49" s="94"/>
      <c r="K49" s="95"/>
      <c r="L49" s="94"/>
      <c r="M49" s="95"/>
      <c r="N49" s="94"/>
      <c r="O49" s="95"/>
      <c r="P49" s="94">
        <f t="shared" si="27"/>
        <v>0</v>
      </c>
      <c r="Q49" s="95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4" t="s">
        <v>36</v>
      </c>
      <c r="W49" s="95" t="s">
        <v>36</v>
      </c>
    </row>
    <row r="50" spans="1:23" ht="13" customHeight="1" x14ac:dyDescent="0.3">
      <c r="A50" s="47" t="s">
        <v>73</v>
      </c>
      <c r="B50" s="93"/>
      <c r="C50" s="93"/>
      <c r="D50" s="93"/>
      <c r="E50" s="93">
        <f t="shared" si="26"/>
        <v>0</v>
      </c>
      <c r="F50" s="94" t="s">
        <v>36</v>
      </c>
      <c r="G50" s="95" t="s">
        <v>36</v>
      </c>
      <c r="H50" s="94"/>
      <c r="I50" s="95"/>
      <c r="J50" s="94"/>
      <c r="K50" s="95"/>
      <c r="L50" s="94"/>
      <c r="M50" s="95"/>
      <c r="N50" s="94"/>
      <c r="O50" s="95"/>
      <c r="P50" s="94">
        <f t="shared" si="27"/>
        <v>0</v>
      </c>
      <c r="Q50" s="95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4" t="s">
        <v>36</v>
      </c>
      <c r="W50" s="95" t="s">
        <v>36</v>
      </c>
    </row>
    <row r="51" spans="1:23" ht="13" customHeight="1" x14ac:dyDescent="0.3">
      <c r="A51" s="47" t="s">
        <v>74</v>
      </c>
      <c r="B51" s="93"/>
      <c r="C51" s="93"/>
      <c r="D51" s="93"/>
      <c r="E51" s="93">
        <f t="shared" si="26"/>
        <v>0</v>
      </c>
      <c r="F51" s="94" t="s">
        <v>36</v>
      </c>
      <c r="G51" s="95" t="s">
        <v>36</v>
      </c>
      <c r="H51" s="94"/>
      <c r="I51" s="95"/>
      <c r="J51" s="94"/>
      <c r="K51" s="95"/>
      <c r="L51" s="94"/>
      <c r="M51" s="95"/>
      <c r="N51" s="94"/>
      <c r="O51" s="95"/>
      <c r="P51" s="94">
        <f t="shared" si="27"/>
        <v>0</v>
      </c>
      <c r="Q51" s="95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4" t="s">
        <v>36</v>
      </c>
      <c r="W51" s="95" t="s">
        <v>36</v>
      </c>
    </row>
    <row r="52" spans="1:23" ht="13" customHeight="1" x14ac:dyDescent="0.3">
      <c r="A52" s="47" t="s">
        <v>75</v>
      </c>
      <c r="B52" s="93"/>
      <c r="C52" s="93"/>
      <c r="D52" s="93"/>
      <c r="E52" s="93">
        <f t="shared" si="26"/>
        <v>0</v>
      </c>
      <c r="F52" s="94">
        <v>0</v>
      </c>
      <c r="G52" s="95">
        <v>0</v>
      </c>
      <c r="H52" s="94"/>
      <c r="I52" s="95"/>
      <c r="J52" s="94"/>
      <c r="K52" s="95"/>
      <c r="L52" s="94"/>
      <c r="M52" s="95"/>
      <c r="N52" s="94"/>
      <c r="O52" s="95"/>
      <c r="P52" s="94">
        <f t="shared" si="27"/>
        <v>0</v>
      </c>
      <c r="Q52" s="95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4" t="s">
        <v>36</v>
      </c>
      <c r="W52" s="95" t="s">
        <v>36</v>
      </c>
    </row>
    <row r="53" spans="1:23" ht="13" customHeight="1" x14ac:dyDescent="0.3">
      <c r="A53" s="47" t="s">
        <v>76</v>
      </c>
      <c r="B53" s="93">
        <v>20000000</v>
      </c>
      <c r="C53" s="93"/>
      <c r="D53" s="93"/>
      <c r="E53" s="93">
        <f t="shared" si="26"/>
        <v>20000000</v>
      </c>
      <c r="F53" s="94">
        <v>20000000</v>
      </c>
      <c r="G53" s="95">
        <v>0</v>
      </c>
      <c r="H53" s="94"/>
      <c r="I53" s="95"/>
      <c r="J53" s="94"/>
      <c r="K53" s="95"/>
      <c r="L53" s="94"/>
      <c r="M53" s="95"/>
      <c r="N53" s="94"/>
      <c r="O53" s="95"/>
      <c r="P53" s="94">
        <f t="shared" si="27"/>
        <v>0</v>
      </c>
      <c r="Q53" s="95">
        <f t="shared" si="28"/>
        <v>0</v>
      </c>
      <c r="R53" s="48">
        <f t="shared" si="29"/>
        <v>0</v>
      </c>
      <c r="S53" s="49">
        <f t="shared" si="30"/>
        <v>0</v>
      </c>
      <c r="T53" s="48">
        <f t="shared" si="31"/>
        <v>0</v>
      </c>
      <c r="U53" s="50">
        <f t="shared" si="32"/>
        <v>0</v>
      </c>
      <c r="V53" s="94" t="s">
        <v>36</v>
      </c>
      <c r="W53" s="95" t="s">
        <v>36</v>
      </c>
    </row>
    <row r="54" spans="1:23" ht="13" customHeight="1" x14ac:dyDescent="0.3">
      <c r="A54" s="51" t="s">
        <v>43</v>
      </c>
      <c r="B54" s="96">
        <f>SUM(B43:B53)</f>
        <v>20000000</v>
      </c>
      <c r="C54" s="96">
        <f>SUM(C43:C53)</f>
        <v>0</v>
      </c>
      <c r="D54" s="96"/>
      <c r="E54" s="96">
        <f t="shared" si="26"/>
        <v>20000000</v>
      </c>
      <c r="F54" s="97">
        <f t="shared" ref="F54:O54" si="33">SUM(F43:F53)</f>
        <v>20000000</v>
      </c>
      <c r="G54" s="98">
        <f t="shared" si="33"/>
        <v>0</v>
      </c>
      <c r="H54" s="97">
        <f t="shared" si="33"/>
        <v>0</v>
      </c>
      <c r="I54" s="98">
        <f t="shared" si="33"/>
        <v>0</v>
      </c>
      <c r="J54" s="97">
        <f t="shared" si="33"/>
        <v>0</v>
      </c>
      <c r="K54" s="98">
        <f t="shared" si="33"/>
        <v>0</v>
      </c>
      <c r="L54" s="97">
        <f t="shared" si="33"/>
        <v>0</v>
      </c>
      <c r="M54" s="98">
        <f t="shared" si="33"/>
        <v>0</v>
      </c>
      <c r="N54" s="97">
        <f t="shared" si="33"/>
        <v>0</v>
      </c>
      <c r="O54" s="98">
        <f t="shared" si="33"/>
        <v>0</v>
      </c>
      <c r="P54" s="97">
        <f t="shared" si="27"/>
        <v>0</v>
      </c>
      <c r="Q54" s="98">
        <f t="shared" si="28"/>
        <v>0</v>
      </c>
      <c r="R54" s="52">
        <f t="shared" si="29"/>
        <v>0</v>
      </c>
      <c r="S54" s="53">
        <f t="shared" si="30"/>
        <v>0</v>
      </c>
      <c r="T54" s="52">
        <f>IF((+$E44+$E46+$E48+$E49+$E52) =0,0,(P54   /(+$E44+$E46+$E48+$E49+$E52) )*100)</f>
        <v>0</v>
      </c>
      <c r="U54" s="54">
        <f>IF((+$E44+$E46+$E48+$E49+$E52) =0,0,(Q54   /(+$E44+$E46+$E48+$E49+$E52) )*100)</f>
        <v>0</v>
      </c>
      <c r="V54" s="97" t="s">
        <v>36</v>
      </c>
      <c r="W54" s="98" t="s">
        <v>36</v>
      </c>
    </row>
    <row r="55" spans="1:23" ht="13" customHeight="1" x14ac:dyDescent="0.3">
      <c r="A55" s="40" t="s">
        <v>77</v>
      </c>
      <c r="B55" s="99" t="s">
        <v>1</v>
      </c>
      <c r="C55" s="99"/>
      <c r="D55" s="99"/>
      <c r="E55" s="99"/>
      <c r="F55" s="100"/>
      <c r="G55" s="101"/>
      <c r="H55" s="100"/>
      <c r="I55" s="101"/>
      <c r="J55" s="100"/>
      <c r="K55" s="101"/>
      <c r="L55" s="100"/>
      <c r="M55" s="101"/>
      <c r="N55" s="100"/>
      <c r="O55" s="101"/>
      <c r="P55" s="100"/>
      <c r="Q55" s="101"/>
      <c r="R55" s="44"/>
      <c r="S55" s="45"/>
      <c r="T55" s="44"/>
      <c r="U55" s="46"/>
      <c r="V55" s="100"/>
      <c r="W55" s="101"/>
    </row>
    <row r="56" spans="1:23" ht="13" customHeight="1" x14ac:dyDescent="0.3">
      <c r="A56" s="55" t="s">
        <v>78</v>
      </c>
      <c r="B56" s="93"/>
      <c r="C56" s="93"/>
      <c r="D56" s="93"/>
      <c r="E56" s="93">
        <f>$B56      +$C56      +$D56</f>
        <v>0</v>
      </c>
      <c r="F56" s="94" t="s">
        <v>36</v>
      </c>
      <c r="G56" s="95" t="s">
        <v>36</v>
      </c>
      <c r="H56" s="94"/>
      <c r="I56" s="95"/>
      <c r="J56" s="94"/>
      <c r="K56" s="95"/>
      <c r="L56" s="94"/>
      <c r="M56" s="95"/>
      <c r="N56" s="94"/>
      <c r="O56" s="95"/>
      <c r="P56" s="94">
        <f>$H56      +$J56      +$L56      +$N56</f>
        <v>0</v>
      </c>
      <c r="Q56" s="95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4" t="s">
        <v>36</v>
      </c>
      <c r="W56" s="95" t="s">
        <v>36</v>
      </c>
    </row>
    <row r="57" spans="1:23" ht="13" customHeight="1" x14ac:dyDescent="0.3">
      <c r="A57" s="55" t="s">
        <v>79</v>
      </c>
      <c r="B57" s="93"/>
      <c r="C57" s="93"/>
      <c r="D57" s="93"/>
      <c r="E57" s="93">
        <f>$B57      +$C57      +$D57</f>
        <v>0</v>
      </c>
      <c r="F57" s="94" t="s">
        <v>36</v>
      </c>
      <c r="G57" s="95" t="s">
        <v>36</v>
      </c>
      <c r="H57" s="94"/>
      <c r="I57" s="95"/>
      <c r="J57" s="94"/>
      <c r="K57" s="95"/>
      <c r="L57" s="94"/>
      <c r="M57" s="95"/>
      <c r="N57" s="94"/>
      <c r="O57" s="95"/>
      <c r="P57" s="94">
        <f>$H57      +$J57      +$L57      +$N57</f>
        <v>0</v>
      </c>
      <c r="Q57" s="95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4" t="s">
        <v>36</v>
      </c>
      <c r="W57" s="95" t="s">
        <v>36</v>
      </c>
    </row>
    <row r="58" spans="1:23" ht="13" hidden="1" customHeight="1" x14ac:dyDescent="0.3">
      <c r="A58" s="55" t="s">
        <v>80</v>
      </c>
      <c r="B58" s="93"/>
      <c r="C58" s="93"/>
      <c r="D58" s="93"/>
      <c r="E58" s="93">
        <f>$B58      +$C58      +$D58</f>
        <v>0</v>
      </c>
      <c r="F58" s="94" t="s">
        <v>36</v>
      </c>
      <c r="G58" s="95" t="s">
        <v>36</v>
      </c>
      <c r="H58" s="94"/>
      <c r="I58" s="95"/>
      <c r="J58" s="94"/>
      <c r="K58" s="95"/>
      <c r="L58" s="94"/>
      <c r="M58" s="95"/>
      <c r="N58" s="94"/>
      <c r="O58" s="95"/>
      <c r="P58" s="94">
        <f>$H58      +$J58      +$L58      +$N58</f>
        <v>0</v>
      </c>
      <c r="Q58" s="95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4" t="s">
        <v>36</v>
      </c>
      <c r="W58" s="95" t="s">
        <v>36</v>
      </c>
    </row>
    <row r="59" spans="1:23" ht="13" hidden="1" customHeight="1" x14ac:dyDescent="0.3">
      <c r="A59" s="47" t="s">
        <v>81</v>
      </c>
      <c r="B59" s="93"/>
      <c r="C59" s="93"/>
      <c r="D59" s="93"/>
      <c r="E59" s="93">
        <f>$B59      +$C59      +$D59</f>
        <v>0</v>
      </c>
      <c r="F59" s="94" t="s">
        <v>36</v>
      </c>
      <c r="G59" s="95" t="s">
        <v>36</v>
      </c>
      <c r="H59" s="94"/>
      <c r="I59" s="95"/>
      <c r="J59" s="94"/>
      <c r="K59" s="95"/>
      <c r="L59" s="94"/>
      <c r="M59" s="95"/>
      <c r="N59" s="94"/>
      <c r="O59" s="95"/>
      <c r="P59" s="94">
        <f>$H59      +$J59      +$L59      +$N59</f>
        <v>0</v>
      </c>
      <c r="Q59" s="95">
        <f>$I59      +$K59      +$M59      +$O59</f>
        <v>0</v>
      </c>
      <c r="R59" s="48">
        <f>IF(($H59      =0),0,((($J59      -$H59      )/$H59      )*100))</f>
        <v>0</v>
      </c>
      <c r="S59" s="49">
        <f>IF(($I59      =0),0,((($K59      -$I59      )/$I59      )*100))</f>
        <v>0</v>
      </c>
      <c r="T59" s="48">
        <f>IF(($E59      =0),0,(($P59      /$E59      )*100))</f>
        <v>0</v>
      </c>
      <c r="U59" s="50">
        <f>IF(($E59      =0),0,(($Q59      /$E59      )*100))</f>
        <v>0</v>
      </c>
      <c r="V59" s="94" t="s">
        <v>36</v>
      </c>
      <c r="W59" s="95" t="s">
        <v>36</v>
      </c>
    </row>
    <row r="60" spans="1:23" ht="13" customHeight="1" x14ac:dyDescent="0.3">
      <c r="A60" s="56" t="s">
        <v>43</v>
      </c>
      <c r="B60" s="102">
        <f>SUM(B56:B59)</f>
        <v>0</v>
      </c>
      <c r="C60" s="102">
        <f>SUM(C56:C59)</f>
        <v>0</v>
      </c>
      <c r="D60" s="102"/>
      <c r="E60" s="102">
        <f>$B60      +$C60      +$D60</f>
        <v>0</v>
      </c>
      <c r="F60" s="103" t="s">
        <v>36</v>
      </c>
      <c r="G60" s="104" t="s">
        <v>36</v>
      </c>
      <c r="H60" s="103">
        <f t="shared" ref="H60:O60" si="34">SUM(H56:H59)</f>
        <v>0</v>
      </c>
      <c r="I60" s="104">
        <f t="shared" si="34"/>
        <v>0</v>
      </c>
      <c r="J60" s="103">
        <f t="shared" si="34"/>
        <v>0</v>
      </c>
      <c r="K60" s="104">
        <f t="shared" si="34"/>
        <v>0</v>
      </c>
      <c r="L60" s="103">
        <f t="shared" si="34"/>
        <v>0</v>
      </c>
      <c r="M60" s="104">
        <f t="shared" si="34"/>
        <v>0</v>
      </c>
      <c r="N60" s="103">
        <f t="shared" si="34"/>
        <v>0</v>
      </c>
      <c r="O60" s="104">
        <f t="shared" si="34"/>
        <v>0</v>
      </c>
      <c r="P60" s="103">
        <f>$H60      +$J60      +$L60      +$N60</f>
        <v>0</v>
      </c>
      <c r="Q60" s="104">
        <f>$I60      +$K60      +$M60      +$O60</f>
        <v>0</v>
      </c>
      <c r="R60" s="57">
        <f>IF(($H60      =0),0,((($J60      -$H60      )/$H60      )*100))</f>
        <v>0</v>
      </c>
      <c r="S60" s="58">
        <f>IF(($I60      =0),0,((($K60      -$I60      )/$I60      )*100))</f>
        <v>0</v>
      </c>
      <c r="T60" s="57">
        <f>IF($E60   =0,0,($P60   /$E60   )*100)</f>
        <v>0</v>
      </c>
      <c r="U60" s="59">
        <f>IF($E60   =0,0,($Q60   /$E60   )*100)</f>
        <v>0</v>
      </c>
      <c r="V60" s="103" t="s">
        <v>36</v>
      </c>
      <c r="W60" s="104" t="s">
        <v>36</v>
      </c>
    </row>
    <row r="61" spans="1:23" ht="13" customHeight="1" x14ac:dyDescent="0.3">
      <c r="A61" s="40" t="s">
        <v>82</v>
      </c>
      <c r="B61" s="99" t="s">
        <v>1</v>
      </c>
      <c r="C61" s="99"/>
      <c r="D61" s="99"/>
      <c r="E61" s="99"/>
      <c r="F61" s="100"/>
      <c r="G61" s="101"/>
      <c r="H61" s="100"/>
      <c r="I61" s="101"/>
      <c r="J61" s="100"/>
      <c r="K61" s="101"/>
      <c r="L61" s="100"/>
      <c r="M61" s="101"/>
      <c r="N61" s="100"/>
      <c r="O61" s="101"/>
      <c r="P61" s="100"/>
      <c r="Q61" s="101"/>
      <c r="R61" s="44"/>
      <c r="S61" s="45"/>
      <c r="T61" s="44"/>
      <c r="U61" s="46"/>
      <c r="V61" s="100"/>
      <c r="W61" s="101"/>
    </row>
    <row r="62" spans="1:23" ht="13" customHeight="1" x14ac:dyDescent="0.3">
      <c r="A62" s="47" t="s">
        <v>83</v>
      </c>
      <c r="B62" s="93"/>
      <c r="C62" s="93"/>
      <c r="D62" s="93"/>
      <c r="E62" s="93">
        <f t="shared" ref="E62:E68" si="35">$B62      +$C62      +$D62</f>
        <v>0</v>
      </c>
      <c r="F62" s="94" t="s">
        <v>36</v>
      </c>
      <c r="G62" s="95" t="s">
        <v>36</v>
      </c>
      <c r="H62" s="94"/>
      <c r="I62" s="95"/>
      <c r="J62" s="94"/>
      <c r="K62" s="95"/>
      <c r="L62" s="94"/>
      <c r="M62" s="95"/>
      <c r="N62" s="94"/>
      <c r="O62" s="95"/>
      <c r="P62" s="94">
        <f t="shared" ref="P62:P68" si="36">$H62      +$J62      +$L62      +$N62</f>
        <v>0</v>
      </c>
      <c r="Q62" s="95">
        <f t="shared" ref="Q62:Q68" si="37">$I62      +$K62      +$M62      +$O62</f>
        <v>0</v>
      </c>
      <c r="R62" s="48">
        <f t="shared" ref="R62:R68" si="38">IF(($H62      =0),0,((($J62      -$H62      )/$H62      )*100))</f>
        <v>0</v>
      </c>
      <c r="S62" s="49">
        <f t="shared" ref="S62:S68" si="39">IF(($I62      =0),0,((($K62      -$I62      )/$I62      )*100))</f>
        <v>0</v>
      </c>
      <c r="T62" s="48">
        <f t="shared" ref="T62:T66" si="40">IF(($E62      =0),0,(($P62      /$E62      )*100))</f>
        <v>0</v>
      </c>
      <c r="U62" s="50">
        <f t="shared" ref="U62:U66" si="41">IF(($E62      =0),0,(($Q62      /$E62      )*100))</f>
        <v>0</v>
      </c>
      <c r="V62" s="94" t="s">
        <v>36</v>
      </c>
      <c r="W62" s="95" t="s">
        <v>36</v>
      </c>
    </row>
    <row r="63" spans="1:23" ht="13" customHeight="1" x14ac:dyDescent="0.3">
      <c r="A63" s="47" t="s">
        <v>84</v>
      </c>
      <c r="B63" s="93"/>
      <c r="C63" s="93"/>
      <c r="D63" s="93"/>
      <c r="E63" s="93">
        <f t="shared" si="35"/>
        <v>0</v>
      </c>
      <c r="F63" s="94" t="s">
        <v>36</v>
      </c>
      <c r="G63" s="95" t="s">
        <v>36</v>
      </c>
      <c r="H63" s="94"/>
      <c r="I63" s="95"/>
      <c r="J63" s="94"/>
      <c r="K63" s="95"/>
      <c r="L63" s="94"/>
      <c r="M63" s="95"/>
      <c r="N63" s="94"/>
      <c r="O63" s="95"/>
      <c r="P63" s="94">
        <f t="shared" si="36"/>
        <v>0</v>
      </c>
      <c r="Q63" s="95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4" t="s">
        <v>36</v>
      </c>
      <c r="W63" s="95" t="s">
        <v>36</v>
      </c>
    </row>
    <row r="64" spans="1:23" ht="13" customHeight="1" x14ac:dyDescent="0.3">
      <c r="A64" s="47" t="s">
        <v>85</v>
      </c>
      <c r="B64" s="93"/>
      <c r="C64" s="93"/>
      <c r="D64" s="93"/>
      <c r="E64" s="93">
        <f t="shared" si="35"/>
        <v>0</v>
      </c>
      <c r="F64" s="94" t="s">
        <v>36</v>
      </c>
      <c r="G64" s="95" t="s">
        <v>36</v>
      </c>
      <c r="H64" s="94"/>
      <c r="I64" s="95"/>
      <c r="J64" s="94"/>
      <c r="K64" s="95"/>
      <c r="L64" s="94"/>
      <c r="M64" s="95"/>
      <c r="N64" s="94"/>
      <c r="O64" s="95"/>
      <c r="P64" s="94">
        <f t="shared" si="36"/>
        <v>0</v>
      </c>
      <c r="Q64" s="95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4" t="s">
        <v>36</v>
      </c>
      <c r="W64" s="95" t="s">
        <v>36</v>
      </c>
    </row>
    <row r="65" spans="1:23" ht="13" customHeight="1" x14ac:dyDescent="0.3">
      <c r="A65" s="47" t="s">
        <v>86</v>
      </c>
      <c r="B65" s="93"/>
      <c r="C65" s="93"/>
      <c r="D65" s="93"/>
      <c r="E65" s="93">
        <f t="shared" si="35"/>
        <v>0</v>
      </c>
      <c r="F65" s="94" t="s">
        <v>36</v>
      </c>
      <c r="G65" s="95" t="s">
        <v>36</v>
      </c>
      <c r="H65" s="94"/>
      <c r="I65" s="95"/>
      <c r="J65" s="94"/>
      <c r="K65" s="95"/>
      <c r="L65" s="94"/>
      <c r="M65" s="95"/>
      <c r="N65" s="94"/>
      <c r="O65" s="95"/>
      <c r="P65" s="94">
        <f t="shared" si="36"/>
        <v>0</v>
      </c>
      <c r="Q65" s="95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4" t="s">
        <v>36</v>
      </c>
      <c r="W65" s="95" t="s">
        <v>36</v>
      </c>
    </row>
    <row r="66" spans="1:23" ht="13" customHeight="1" x14ac:dyDescent="0.3">
      <c r="A66" s="47" t="s">
        <v>87</v>
      </c>
      <c r="B66" s="93"/>
      <c r="C66" s="93"/>
      <c r="D66" s="93"/>
      <c r="E66" s="93">
        <f t="shared" si="35"/>
        <v>0</v>
      </c>
      <c r="F66" s="94">
        <v>0</v>
      </c>
      <c r="G66" s="95">
        <v>0</v>
      </c>
      <c r="H66" s="94"/>
      <c r="I66" s="95"/>
      <c r="J66" s="94"/>
      <c r="K66" s="95"/>
      <c r="L66" s="94"/>
      <c r="M66" s="95"/>
      <c r="N66" s="94"/>
      <c r="O66" s="95"/>
      <c r="P66" s="94">
        <f t="shared" si="36"/>
        <v>0</v>
      </c>
      <c r="Q66" s="95">
        <f t="shared" si="37"/>
        <v>0</v>
      </c>
      <c r="R66" s="48">
        <f t="shared" si="38"/>
        <v>0</v>
      </c>
      <c r="S66" s="49">
        <f t="shared" si="39"/>
        <v>0</v>
      </c>
      <c r="T66" s="48">
        <f t="shared" si="40"/>
        <v>0</v>
      </c>
      <c r="U66" s="50">
        <f t="shared" si="41"/>
        <v>0</v>
      </c>
      <c r="V66" s="94" t="s">
        <v>36</v>
      </c>
      <c r="W66" s="95" t="s">
        <v>36</v>
      </c>
    </row>
    <row r="67" spans="1:23" ht="13" customHeight="1" x14ac:dyDescent="0.3">
      <c r="A67" s="51" t="s">
        <v>43</v>
      </c>
      <c r="B67" s="96">
        <f>SUM(B62:B66)</f>
        <v>0</v>
      </c>
      <c r="C67" s="96">
        <f>SUM(C62:C66)</f>
        <v>0</v>
      </c>
      <c r="D67" s="96"/>
      <c r="E67" s="96">
        <f t="shared" si="35"/>
        <v>0</v>
      </c>
      <c r="F67" s="97">
        <f t="shared" ref="F67:O67" si="42">SUM(F62:F66)</f>
        <v>0</v>
      </c>
      <c r="G67" s="98">
        <f t="shared" si="42"/>
        <v>0</v>
      </c>
      <c r="H67" s="97">
        <f t="shared" si="42"/>
        <v>0</v>
      </c>
      <c r="I67" s="98">
        <f t="shared" si="42"/>
        <v>0</v>
      </c>
      <c r="J67" s="97">
        <f t="shared" si="42"/>
        <v>0</v>
      </c>
      <c r="K67" s="98">
        <f t="shared" si="42"/>
        <v>0</v>
      </c>
      <c r="L67" s="97">
        <f t="shared" si="42"/>
        <v>0</v>
      </c>
      <c r="M67" s="98">
        <f t="shared" si="42"/>
        <v>0</v>
      </c>
      <c r="N67" s="97">
        <f t="shared" si="42"/>
        <v>0</v>
      </c>
      <c r="O67" s="98">
        <f t="shared" si="42"/>
        <v>0</v>
      </c>
      <c r="P67" s="97">
        <f t="shared" si="36"/>
        <v>0</v>
      </c>
      <c r="Q67" s="98">
        <f t="shared" si="37"/>
        <v>0</v>
      </c>
      <c r="R67" s="52">
        <f t="shared" si="38"/>
        <v>0</v>
      </c>
      <c r="S67" s="53">
        <f t="shared" si="39"/>
        <v>0</v>
      </c>
      <c r="T67" s="52">
        <f>IF((+$E62+$E64+$E65++$E66) =0,0,(P67   /(+$E62+$E64+$E65+$E66) )*100)</f>
        <v>0</v>
      </c>
      <c r="U67" s="54">
        <f>IF((+$E62+$E64+$E66) =0,0,(Q67  /(+$E62+$E64+$E66) )*100)</f>
        <v>0</v>
      </c>
      <c r="V67" s="97" t="s">
        <v>36</v>
      </c>
      <c r="W67" s="98" t="s">
        <v>36</v>
      </c>
    </row>
    <row r="68" spans="1:23" ht="13" customHeight="1" x14ac:dyDescent="0.3">
      <c r="A68" s="60" t="s">
        <v>88</v>
      </c>
      <c r="B68" s="105">
        <f>SUM(B9:B15,B18:B24,B27:B30,B33,B36:B40,B43:B53,B56:B59,B62:B66)</f>
        <v>142548000</v>
      </c>
      <c r="C68" s="105">
        <f>SUM(C9:C15,C18:C24,C27:C30,C33,C36:C40,C43:C53,C56:C59,C62:C66)</f>
        <v>0</v>
      </c>
      <c r="D68" s="105"/>
      <c r="E68" s="105">
        <f t="shared" si="35"/>
        <v>142548000</v>
      </c>
      <c r="F68" s="106">
        <f t="shared" ref="F68:O68" si="43">SUM(F9:F15,F18:F24,F27:F30,F33,F36:F40,F43:F53,F56:F59,F62:F66)</f>
        <v>142548000</v>
      </c>
      <c r="G68" s="107">
        <f t="shared" si="43"/>
        <v>51801000</v>
      </c>
      <c r="H68" s="106">
        <f t="shared" si="43"/>
        <v>7364000</v>
      </c>
      <c r="I68" s="107">
        <f t="shared" si="43"/>
        <v>10924396</v>
      </c>
      <c r="J68" s="106">
        <f t="shared" si="43"/>
        <v>14827000</v>
      </c>
      <c r="K68" s="107">
        <f t="shared" si="43"/>
        <v>22957584</v>
      </c>
      <c r="L68" s="106">
        <f t="shared" si="43"/>
        <v>0</v>
      </c>
      <c r="M68" s="107">
        <f t="shared" si="43"/>
        <v>0</v>
      </c>
      <c r="N68" s="106">
        <f t="shared" si="43"/>
        <v>0</v>
      </c>
      <c r="O68" s="107">
        <f t="shared" si="43"/>
        <v>0</v>
      </c>
      <c r="P68" s="106">
        <f t="shared" si="36"/>
        <v>22191000</v>
      </c>
      <c r="Q68" s="107">
        <f t="shared" si="37"/>
        <v>33881980</v>
      </c>
      <c r="R68" s="61">
        <f t="shared" si="38"/>
        <v>101.34437805540469</v>
      </c>
      <c r="S68" s="62">
        <f t="shared" si="39"/>
        <v>110.14968699413679</v>
      </c>
      <c r="T68" s="61">
        <f>IF((+$E9+$E10+$E11+$E12+$E13+$E18+$E19+$E21+$E22+$E23+$E27+$E28+$E29+$E30+$E33+$E36+$E39+$E44+$E46+$E48+$E49+$E52+$E56+$E57+$E58+$E59+$E62+$E64+$E65+$E66)=0,0,(P68/(+$E9+$E10+$E11+$E12+$E13+$E18+$E19+$E21+$E22+$E23+$E27+$E28+$E29+$E30+$E33+$E36+$E39+$E44+$E46+$E48+$E49+$E52+$E56+$E57+$E58+$E59+$E62+$E64+$E65+$E66)*100))</f>
        <v>25.337108799652903</v>
      </c>
      <c r="U68" s="61">
        <f>IF((+$E9+$E10+$E11+$E12+$E13+$E18+$E19+$E21+$E22+$E23+$E27+$E28+$E29+$E30+$E33+$E36+$E39+$E44+$E46+$E48+$E49+$E52+$E56+$E57+$E58+$E59+$E62+$E64+$E65+$E66)=0,0,(Q68/(+$E9+$E10+$E11+$E12+$E13+$E18+$E19+$E21+$E22+$E23+$E27+$E28+$E29+$E30+$E33+$E36+$E39+$E44+$E46+$E48+$E49+$E52+$E56+$E57+$E58+$E59+$E62+$E64+$E65+$E66)*100))</f>
        <v>38.685566833746279</v>
      </c>
      <c r="V68" s="106" t="s">
        <v>36</v>
      </c>
      <c r="W68" s="107" t="s">
        <v>36</v>
      </c>
    </row>
    <row r="69" spans="1:23" ht="13" customHeight="1" x14ac:dyDescent="0.3">
      <c r="A69" s="40" t="s">
        <v>44</v>
      </c>
      <c r="B69" s="99" t="s">
        <v>1</v>
      </c>
      <c r="C69" s="99"/>
      <c r="D69" s="99"/>
      <c r="E69" s="99"/>
      <c r="F69" s="100"/>
      <c r="G69" s="101"/>
      <c r="H69" s="100"/>
      <c r="I69" s="101"/>
      <c r="J69" s="100"/>
      <c r="K69" s="101"/>
      <c r="L69" s="100"/>
      <c r="M69" s="101"/>
      <c r="N69" s="100"/>
      <c r="O69" s="101"/>
      <c r="P69" s="100"/>
      <c r="Q69" s="101"/>
      <c r="R69" s="44"/>
      <c r="S69" s="45"/>
      <c r="T69" s="44"/>
      <c r="U69" s="46"/>
      <c r="V69" s="100"/>
      <c r="W69" s="101"/>
    </row>
    <row r="70" spans="1:23" s="64" customFormat="1" ht="13" customHeight="1" x14ac:dyDescent="0.3">
      <c r="A70" s="63" t="s">
        <v>89</v>
      </c>
      <c r="B70" s="93">
        <v>389222000</v>
      </c>
      <c r="C70" s="93">
        <v>-2530000</v>
      </c>
      <c r="D70" s="93"/>
      <c r="E70" s="93">
        <f>$B70      +$C70      +$D70</f>
        <v>386692000</v>
      </c>
      <c r="F70" s="94">
        <v>389222000</v>
      </c>
      <c r="G70" s="95">
        <v>336303000</v>
      </c>
      <c r="H70" s="94">
        <v>144399000</v>
      </c>
      <c r="I70" s="95">
        <v>117623646</v>
      </c>
      <c r="J70" s="94">
        <v>123105000</v>
      </c>
      <c r="K70" s="95">
        <v>137571072</v>
      </c>
      <c r="L70" s="94"/>
      <c r="M70" s="95"/>
      <c r="N70" s="94"/>
      <c r="O70" s="95"/>
      <c r="P70" s="94">
        <f>$H70      +$J70      +$L70      +$N70</f>
        <v>267504000</v>
      </c>
      <c r="Q70" s="95">
        <f>$I70      +$K70      +$M70      +$O70</f>
        <v>255194718</v>
      </c>
      <c r="R70" s="48">
        <f>IF(($H70      =0),0,((($J70      -$H70      )/$H70      )*100))</f>
        <v>-14.746639519664265</v>
      </c>
      <c r="S70" s="49">
        <f>IF(($I70      =0),0,((($K70      -$I70      )/$I70      )*100))</f>
        <v>16.958687031347424</v>
      </c>
      <c r="T70" s="48">
        <f>IF(($E70      =0),0,(($P70      /$E70      )*100))</f>
        <v>69.177536644150905</v>
      </c>
      <c r="U70" s="50">
        <f>IF(($E70      =0),0,(($Q70      /$E70      )*100))</f>
        <v>65.994310200366186</v>
      </c>
      <c r="V70" s="94" t="s">
        <v>36</v>
      </c>
      <c r="W70" s="95" t="s">
        <v>36</v>
      </c>
    </row>
    <row r="71" spans="1:23" s="64" customFormat="1" ht="13" customHeight="1" x14ac:dyDescent="0.3">
      <c r="A71" s="63" t="s">
        <v>90</v>
      </c>
      <c r="B71" s="93"/>
      <c r="C71" s="93"/>
      <c r="D71" s="93"/>
      <c r="E71" s="93">
        <f>$B71      +$C71      +$D71</f>
        <v>0</v>
      </c>
      <c r="F71" s="94">
        <v>0</v>
      </c>
      <c r="G71" s="95">
        <v>0</v>
      </c>
      <c r="H71" s="94"/>
      <c r="I71" s="95"/>
      <c r="J71" s="94"/>
      <c r="K71" s="95"/>
      <c r="L71" s="94"/>
      <c r="M71" s="95"/>
      <c r="N71" s="94"/>
      <c r="O71" s="95"/>
      <c r="P71" s="94">
        <f>$H71      +$J71      +$L71      +$N71</f>
        <v>0</v>
      </c>
      <c r="Q71" s="95">
        <f>$I71      +$K71      +$M71      +$O71</f>
        <v>0</v>
      </c>
      <c r="R71" s="48">
        <f>IF(($H71      =0),0,((($J71      -$H71      )/$H71      )*100))</f>
        <v>0</v>
      </c>
      <c r="S71" s="49">
        <f>IF(($I71      =0),0,((($K71      -$I71      )/$I71      )*100))</f>
        <v>0</v>
      </c>
      <c r="T71" s="48">
        <f>IF(($E71      =0),0,(($P71      /$E71      )*100))</f>
        <v>0</v>
      </c>
      <c r="U71" s="50">
        <f>IF(($E71      =0),0,(($Q71      /$E71      )*100))</f>
        <v>0</v>
      </c>
      <c r="V71" s="94" t="s">
        <v>36</v>
      </c>
      <c r="W71" s="95" t="s">
        <v>36</v>
      </c>
    </row>
    <row r="72" spans="1:23" ht="13" customHeight="1" x14ac:dyDescent="0.3">
      <c r="A72" s="56" t="s">
        <v>43</v>
      </c>
      <c r="B72" s="102">
        <f>SUM(B70:B71)</f>
        <v>389222000</v>
      </c>
      <c r="C72" s="102">
        <f>SUM(C70:C71)</f>
        <v>-2530000</v>
      </c>
      <c r="D72" s="102"/>
      <c r="E72" s="102">
        <f>$B72      +$C72      +$D72</f>
        <v>386692000</v>
      </c>
      <c r="F72" s="103">
        <f t="shared" ref="F72:O72" si="44">SUM(F70:F71)</f>
        <v>389222000</v>
      </c>
      <c r="G72" s="104">
        <f t="shared" si="44"/>
        <v>336303000</v>
      </c>
      <c r="H72" s="103">
        <f t="shared" si="44"/>
        <v>144399000</v>
      </c>
      <c r="I72" s="104">
        <f t="shared" si="44"/>
        <v>117623646</v>
      </c>
      <c r="J72" s="103">
        <f t="shared" si="44"/>
        <v>123105000</v>
      </c>
      <c r="K72" s="104">
        <f t="shared" si="44"/>
        <v>137571072</v>
      </c>
      <c r="L72" s="103">
        <f t="shared" si="44"/>
        <v>0</v>
      </c>
      <c r="M72" s="104">
        <f t="shared" si="44"/>
        <v>0</v>
      </c>
      <c r="N72" s="103">
        <f t="shared" si="44"/>
        <v>0</v>
      </c>
      <c r="O72" s="104">
        <f t="shared" si="44"/>
        <v>0</v>
      </c>
      <c r="P72" s="103">
        <f>$H72      +$J72      +$L72      +$N72</f>
        <v>267504000</v>
      </c>
      <c r="Q72" s="104">
        <f>$I72      +$K72      +$M72      +$O72</f>
        <v>255194718</v>
      </c>
      <c r="R72" s="57">
        <f>IF(($H72      =0),0,((($J72      -$H72      )/$H72      )*100))</f>
        <v>-14.746639519664265</v>
      </c>
      <c r="S72" s="58">
        <f>IF(($I72      =0),0,((($K72      -$I72      )/$I72      )*100))</f>
        <v>16.958687031347424</v>
      </c>
      <c r="T72" s="57">
        <f>IF(($E70      =0),0,(($P70      /$E70      )*100))</f>
        <v>69.177536644150905</v>
      </c>
      <c r="U72" s="59">
        <f>IF($E70   =0,0,($Q70   /$E70 )*100)</f>
        <v>65.994310200366186</v>
      </c>
      <c r="V72" s="103" t="s">
        <v>36</v>
      </c>
      <c r="W72" s="104" t="s">
        <v>36</v>
      </c>
    </row>
    <row r="73" spans="1:23" ht="13" customHeight="1" x14ac:dyDescent="0.3">
      <c r="A73" s="60" t="s">
        <v>88</v>
      </c>
      <c r="B73" s="105">
        <f>SUM(B70:B71)</f>
        <v>389222000</v>
      </c>
      <c r="C73" s="105">
        <f>SUM(C70:C71)</f>
        <v>-2530000</v>
      </c>
      <c r="D73" s="105"/>
      <c r="E73" s="105">
        <f>$B73      +$C73      +$D73</f>
        <v>386692000</v>
      </c>
      <c r="F73" s="106">
        <f t="shared" ref="F73:O73" si="45">SUM(F70:F71)</f>
        <v>389222000</v>
      </c>
      <c r="G73" s="107">
        <f t="shared" si="45"/>
        <v>336303000</v>
      </c>
      <c r="H73" s="106">
        <f t="shared" si="45"/>
        <v>144399000</v>
      </c>
      <c r="I73" s="107">
        <f t="shared" si="45"/>
        <v>117623646</v>
      </c>
      <c r="J73" s="106">
        <f t="shared" si="45"/>
        <v>123105000</v>
      </c>
      <c r="K73" s="107">
        <f t="shared" si="45"/>
        <v>137571072</v>
      </c>
      <c r="L73" s="106">
        <f t="shared" si="45"/>
        <v>0</v>
      </c>
      <c r="M73" s="107">
        <f t="shared" si="45"/>
        <v>0</v>
      </c>
      <c r="N73" s="106">
        <f t="shared" si="45"/>
        <v>0</v>
      </c>
      <c r="O73" s="107">
        <f t="shared" si="45"/>
        <v>0</v>
      </c>
      <c r="P73" s="106">
        <f>$H73      +$J73      +$L73      +$N73</f>
        <v>267504000</v>
      </c>
      <c r="Q73" s="107">
        <f>$I73      +$K73      +$M73      +$O73</f>
        <v>255194718</v>
      </c>
      <c r="R73" s="61">
        <f>IF(($H73      =0),0,((($J73      -$H73      )/$H73      )*100))</f>
        <v>-14.746639519664265</v>
      </c>
      <c r="S73" s="62">
        <f>IF(($I73      =0),0,((($K73      -$I73      )/$I73      )*100))</f>
        <v>16.958687031347424</v>
      </c>
      <c r="T73" s="61">
        <f>IF(($E70      =0),0,(($P70      /$E70      )*100))</f>
        <v>69.177536644150905</v>
      </c>
      <c r="U73" s="65">
        <f>IF($E70   =0,0,($Q70   /$E70 )*100)</f>
        <v>65.994310200366186</v>
      </c>
      <c r="V73" s="106" t="s">
        <v>36</v>
      </c>
      <c r="W73" s="107" t="s">
        <v>36</v>
      </c>
    </row>
    <row r="74" spans="1:23" ht="13" customHeight="1" thickBot="1" x14ac:dyDescent="0.35">
      <c r="A74" s="60" t="s">
        <v>91</v>
      </c>
      <c r="B74" s="105">
        <f>SUM(B9:B15,B18:B24,B27:B30,B33,B36:B40,B43:B53,B56:B59,B62:B66,B70:B71)</f>
        <v>531770000</v>
      </c>
      <c r="C74" s="105">
        <f>SUM(C9:C15,C18:C24,C27:C30,C33,C36:C40,C43:C53,C56:C59,C62:C66,C70:C71)</f>
        <v>-2530000</v>
      </c>
      <c r="D74" s="105"/>
      <c r="E74" s="105">
        <f>$B74      +$C74      +$D74</f>
        <v>529240000</v>
      </c>
      <c r="F74" s="106">
        <f t="shared" ref="F74:O74" si="46">SUM(F9:F15,F18:F24,F27:F30,F33,F36:F40,F43:F53,F56:F59,F62:F66,F70:F71)</f>
        <v>531770000</v>
      </c>
      <c r="G74" s="107">
        <f t="shared" si="46"/>
        <v>388104000</v>
      </c>
      <c r="H74" s="106">
        <f t="shared" si="46"/>
        <v>151763000</v>
      </c>
      <c r="I74" s="107">
        <f t="shared" si="46"/>
        <v>128548042</v>
      </c>
      <c r="J74" s="106">
        <f t="shared" si="46"/>
        <v>137932000</v>
      </c>
      <c r="K74" s="107">
        <f t="shared" si="46"/>
        <v>160528656</v>
      </c>
      <c r="L74" s="106">
        <f t="shared" si="46"/>
        <v>0</v>
      </c>
      <c r="M74" s="107">
        <f t="shared" si="46"/>
        <v>0</v>
      </c>
      <c r="N74" s="106">
        <f t="shared" si="46"/>
        <v>0</v>
      </c>
      <c r="O74" s="107">
        <f t="shared" si="46"/>
        <v>0</v>
      </c>
      <c r="P74" s="106">
        <f>$H74      +$J74      +$L74      +$N74</f>
        <v>289695000</v>
      </c>
      <c r="Q74" s="107">
        <f>$I74      +$K74      +$M74      +$O74</f>
        <v>289076698</v>
      </c>
      <c r="R74" s="61">
        <f>IF(($H74      =0),0,((($J74      -$H74      )/$H74      )*100))</f>
        <v>-9.113552051554068</v>
      </c>
      <c r="S74" s="62">
        <f>IF(($I74      =0),0,((($K74      -$I74      )/$I74      )*100))</f>
        <v>24.878336147663767</v>
      </c>
      <c r="T74" s="61">
        <f>IF((+$E9+$E10+$E11+$E12+$E13+$E18+$E19+$E21+$E22+$E23+$E27+$E28+$E29+$E30+$E33+$E36+$E39+$E44+$E46+$E48+$E49+$E52+$E56+$E57+$E58+$E59+$E62++$E64+$E65+$E66+$E70)=0,0,(P74/(+$E9+$E10+$E11+$E12+$E13+$E18+$E19+$E21+$E22+$E23+$E27+$E28+$E29+$E30+$E33+$E36+$E39+$E44+$E46+$E48+$E49+$E52+$E56+$E57+$E58+$E59+$E62+$E64+$E65+$E66+$E70)*100))</f>
        <v>61.081650940909817</v>
      </c>
      <c r="U74" s="65">
        <f>IF((+$E9+$E10+$E11+$E12+$E13+$E18+$E19+$E21+$E22+$E23+$E27+$E28+$E29+$E30+$E33+$E36+$E39+$E44+$E46+$E48+$E49+$E52+$E56+$E57+$E58+$E59+$E62+$E64+$E66+$E70)=0,0,(Q74/(+$E9+$E10+$E11+$E12+$E13+$E18+$E19+$E21+$E22+$E23+$E27+$E28+$E29+$E30+$E33+$E36+$E39+$E44+$E46+$E48+$E49+$E52+$E56+$E57+$E58+$E59+$E62+$E64+$E66+$E70)*100))</f>
        <v>60.95128311633546</v>
      </c>
      <c r="V74" s="106" t="s">
        <v>36</v>
      </c>
      <c r="W74" s="107" t="s">
        <v>36</v>
      </c>
    </row>
    <row r="75" spans="1:23" ht="13" thickTop="1" x14ac:dyDescent="0.25">
      <c r="A75" s="66" t="s">
        <v>92</v>
      </c>
      <c r="B75" s="67"/>
      <c r="C75" s="68"/>
      <c r="D75" s="68"/>
      <c r="E75" s="69"/>
      <c r="F75" s="67"/>
      <c r="G75" s="68"/>
      <c r="H75" s="68"/>
      <c r="I75" s="69"/>
      <c r="J75" s="68"/>
      <c r="K75" s="69"/>
      <c r="L75" s="68"/>
      <c r="M75" s="68"/>
      <c r="N75" s="68"/>
      <c r="O75" s="68"/>
      <c r="P75" s="68"/>
      <c r="Q75" s="68"/>
      <c r="R75" s="68"/>
      <c r="S75" s="68"/>
      <c r="T75" s="68"/>
      <c r="U75" s="69"/>
      <c r="V75" s="67"/>
      <c r="W75" s="69"/>
    </row>
    <row r="76" spans="1:23" x14ac:dyDescent="0.25">
      <c r="A76" s="13" t="s">
        <v>1</v>
      </c>
      <c r="B76" s="70" t="s">
        <v>1</v>
      </c>
      <c r="C76" s="71" t="s">
        <v>1</v>
      </c>
      <c r="D76" s="71" t="s">
        <v>1</v>
      </c>
      <c r="E76" s="72" t="s">
        <v>1</v>
      </c>
      <c r="F76" s="73" t="s">
        <v>5</v>
      </c>
      <c r="G76" s="74"/>
      <c r="H76" s="73" t="s">
        <v>6</v>
      </c>
      <c r="I76" s="75"/>
      <c r="J76" s="73" t="s">
        <v>7</v>
      </c>
      <c r="K76" s="75"/>
      <c r="L76" s="73" t="s">
        <v>8</v>
      </c>
      <c r="M76" s="73"/>
      <c r="N76" s="76" t="s">
        <v>9</v>
      </c>
      <c r="O76" s="73"/>
      <c r="P76" s="132" t="s">
        <v>10</v>
      </c>
      <c r="Q76" s="133"/>
      <c r="R76" s="134" t="s">
        <v>11</v>
      </c>
      <c r="S76" s="133"/>
      <c r="T76" s="134" t="s">
        <v>12</v>
      </c>
      <c r="U76" s="133"/>
      <c r="V76" s="132"/>
      <c r="W76" s="133"/>
    </row>
    <row r="77" spans="1:23" ht="52.5" x14ac:dyDescent="0.25">
      <c r="A77" s="77" t="s">
        <v>93</v>
      </c>
      <c r="B77" s="78" t="s">
        <v>94</v>
      </c>
      <c r="C77" s="78" t="s">
        <v>95</v>
      </c>
      <c r="D77" s="79" t="s">
        <v>17</v>
      </c>
      <c r="E77" s="78" t="s">
        <v>18</v>
      </c>
      <c r="F77" s="78" t="s">
        <v>19</v>
      </c>
      <c r="G77" s="78" t="s">
        <v>96</v>
      </c>
      <c r="H77" s="78" t="s">
        <v>97</v>
      </c>
      <c r="I77" s="80" t="s">
        <v>22</v>
      </c>
      <c r="J77" s="78" t="s">
        <v>98</v>
      </c>
      <c r="K77" s="80" t="s">
        <v>24</v>
      </c>
      <c r="L77" s="78" t="s">
        <v>99</v>
      </c>
      <c r="M77" s="80" t="s">
        <v>26</v>
      </c>
      <c r="N77" s="78" t="s">
        <v>100</v>
      </c>
      <c r="O77" s="80" t="s">
        <v>28</v>
      </c>
      <c r="P77" s="80" t="s">
        <v>101</v>
      </c>
      <c r="Q77" s="81" t="s">
        <v>30</v>
      </c>
      <c r="R77" s="82" t="s">
        <v>101</v>
      </c>
      <c r="S77" s="83" t="s">
        <v>30</v>
      </c>
      <c r="T77" s="82" t="s">
        <v>102</v>
      </c>
      <c r="U77" s="79" t="s">
        <v>32</v>
      </c>
      <c r="V77" s="78"/>
      <c r="W77" s="80"/>
    </row>
    <row r="78" spans="1:23" hidden="1" x14ac:dyDescent="0.25">
      <c r="A78" s="1" t="str">
        <f>+A7</f>
        <v>R thousands</v>
      </c>
      <c r="B78" s="108"/>
      <c r="C78" s="108">
        <v>100</v>
      </c>
      <c r="D78" s="108"/>
      <c r="E78" s="108"/>
      <c r="F78" s="108"/>
      <c r="G78" s="108"/>
      <c r="H78" s="108"/>
      <c r="I78" s="108"/>
      <c r="J78" s="108"/>
      <c r="K78" s="108"/>
      <c r="L78" s="108"/>
      <c r="M78" s="109"/>
      <c r="N78" s="108"/>
      <c r="O78" s="109"/>
      <c r="P78" s="108"/>
      <c r="Q78" s="109"/>
      <c r="R78" s="2"/>
      <c r="S78" s="3"/>
      <c r="T78" s="2"/>
      <c r="U78" s="2"/>
      <c r="V78" s="108"/>
      <c r="W78" s="108"/>
    </row>
    <row r="79" spans="1:23" hidden="1" x14ac:dyDescent="0.25">
      <c r="A79" s="4"/>
      <c r="B79" s="110"/>
      <c r="C79" s="110"/>
      <c r="D79" s="110"/>
      <c r="E79" s="110"/>
      <c r="F79" s="110"/>
      <c r="G79" s="110"/>
      <c r="H79" s="110"/>
      <c r="I79" s="110"/>
      <c r="J79" s="110"/>
      <c r="K79" s="110"/>
      <c r="L79" s="110"/>
      <c r="M79" s="111"/>
      <c r="N79" s="110"/>
      <c r="O79" s="111"/>
      <c r="P79" s="110"/>
      <c r="Q79" s="111"/>
      <c r="R79" s="5"/>
      <c r="S79" s="6"/>
      <c r="T79" s="5"/>
      <c r="U79" s="5"/>
      <c r="V79" s="110"/>
      <c r="W79" s="110"/>
    </row>
    <row r="80" spans="1:23" hidden="1" x14ac:dyDescent="0.25">
      <c r="A80" s="7" t="s">
        <v>133</v>
      </c>
      <c r="B80" s="112"/>
      <c r="C80" s="112"/>
      <c r="D80" s="112"/>
      <c r="E80" s="112"/>
      <c r="F80" s="112"/>
      <c r="G80" s="112"/>
      <c r="H80" s="112"/>
      <c r="I80" s="112"/>
      <c r="J80" s="112"/>
      <c r="K80" s="112"/>
      <c r="L80" s="112"/>
      <c r="M80" s="113"/>
      <c r="N80" s="112"/>
      <c r="O80" s="113"/>
      <c r="P80" s="112"/>
      <c r="Q80" s="113"/>
      <c r="R80" s="8"/>
      <c r="S80" s="9"/>
      <c r="T80" s="8"/>
      <c r="U80" s="8"/>
      <c r="V80" s="112"/>
      <c r="W80" s="112"/>
    </row>
    <row r="81" spans="1:23" hidden="1" x14ac:dyDescent="0.25">
      <c r="A81" s="10" t="s">
        <v>134</v>
      </c>
      <c r="B81" s="114">
        <f>SUM(B82:B85)</f>
        <v>0</v>
      </c>
      <c r="C81" s="114">
        <f t="shared" ref="C81:I81" si="47">SUM(C82:C85)</f>
        <v>0</v>
      </c>
      <c r="D81" s="114">
        <f t="shared" si="47"/>
        <v>0</v>
      </c>
      <c r="E81" s="114">
        <f t="shared" si="47"/>
        <v>0</v>
      </c>
      <c r="F81" s="114">
        <f t="shared" si="47"/>
        <v>0</v>
      </c>
      <c r="G81" s="114">
        <f t="shared" si="47"/>
        <v>0</v>
      </c>
      <c r="H81" s="114">
        <f t="shared" si="47"/>
        <v>0</v>
      </c>
      <c r="I81" s="114">
        <f t="shared" si="47"/>
        <v>0</v>
      </c>
      <c r="J81" s="114">
        <f>SUM(J82:J85)</f>
        <v>0</v>
      </c>
      <c r="K81" s="114">
        <f>SUM(K82:K85)</f>
        <v>0</v>
      </c>
      <c r="L81" s="114">
        <f>SUM(L82:L85)</f>
        <v>0</v>
      </c>
      <c r="M81" s="115">
        <f>SUM(M82:M85)</f>
        <v>0</v>
      </c>
      <c r="N81" s="114"/>
      <c r="O81" s="115"/>
      <c r="P81" s="114"/>
      <c r="Q81" s="115"/>
      <c r="R81" s="11"/>
      <c r="S81" s="12"/>
      <c r="T81" s="11"/>
      <c r="U81" s="11"/>
      <c r="V81" s="114">
        <f>SUM(V82:V85)</f>
        <v>0</v>
      </c>
      <c r="W81" s="114">
        <f>SUM(W82:W85)</f>
        <v>0</v>
      </c>
    </row>
    <row r="82" spans="1:23" hidden="1" x14ac:dyDescent="0.25">
      <c r="A82" s="13" t="s">
        <v>135</v>
      </c>
      <c r="B82" s="116"/>
      <c r="C82" s="116"/>
      <c r="D82" s="116"/>
      <c r="E82" s="116">
        <f>SUM(B82:D82)</f>
        <v>0</v>
      </c>
      <c r="F82" s="116"/>
      <c r="G82" s="116"/>
      <c r="H82" s="116"/>
      <c r="I82" s="117"/>
      <c r="J82" s="116"/>
      <c r="K82" s="117"/>
      <c r="L82" s="116"/>
      <c r="M82" s="118"/>
      <c r="N82" s="116"/>
      <c r="O82" s="118"/>
      <c r="P82" s="116"/>
      <c r="Q82" s="118"/>
      <c r="R82" s="14"/>
      <c r="S82" s="15"/>
      <c r="T82" s="14"/>
      <c r="U82" s="14"/>
      <c r="V82" s="116"/>
      <c r="W82" s="116"/>
    </row>
    <row r="83" spans="1:23" hidden="1" x14ac:dyDescent="0.25">
      <c r="A83" s="13" t="s">
        <v>136</v>
      </c>
      <c r="B83" s="116"/>
      <c r="C83" s="116"/>
      <c r="D83" s="116"/>
      <c r="E83" s="116">
        <f>SUM(B83:D83)</f>
        <v>0</v>
      </c>
      <c r="F83" s="116"/>
      <c r="G83" s="116"/>
      <c r="H83" s="116"/>
      <c r="I83" s="117"/>
      <c r="J83" s="116"/>
      <c r="K83" s="117"/>
      <c r="L83" s="116"/>
      <c r="M83" s="118"/>
      <c r="N83" s="116"/>
      <c r="O83" s="118"/>
      <c r="P83" s="116"/>
      <c r="Q83" s="118"/>
      <c r="R83" s="14"/>
      <c r="S83" s="15"/>
      <c r="T83" s="14"/>
      <c r="U83" s="14"/>
      <c r="V83" s="116"/>
      <c r="W83" s="116"/>
    </row>
    <row r="84" spans="1:23" hidden="1" x14ac:dyDescent="0.25">
      <c r="A84" s="13" t="s">
        <v>137</v>
      </c>
      <c r="B84" s="116"/>
      <c r="C84" s="116"/>
      <c r="D84" s="116"/>
      <c r="E84" s="116">
        <f>SUM(B84:D84)</f>
        <v>0</v>
      </c>
      <c r="F84" s="116"/>
      <c r="G84" s="116"/>
      <c r="H84" s="116"/>
      <c r="I84" s="117"/>
      <c r="J84" s="116"/>
      <c r="K84" s="117"/>
      <c r="L84" s="116"/>
      <c r="M84" s="118"/>
      <c r="N84" s="116"/>
      <c r="O84" s="118"/>
      <c r="P84" s="116"/>
      <c r="Q84" s="118"/>
      <c r="R84" s="14"/>
      <c r="S84" s="15"/>
      <c r="T84" s="14"/>
      <c r="U84" s="14"/>
      <c r="V84" s="116"/>
      <c r="W84" s="116"/>
    </row>
    <row r="85" spans="1:23" hidden="1" x14ac:dyDescent="0.25">
      <c r="A85" s="13" t="s">
        <v>138</v>
      </c>
      <c r="B85" s="116"/>
      <c r="C85" s="116"/>
      <c r="D85" s="116"/>
      <c r="E85" s="116">
        <f>SUM(B85:D85)</f>
        <v>0</v>
      </c>
      <c r="F85" s="116"/>
      <c r="G85" s="116"/>
      <c r="H85" s="116"/>
      <c r="I85" s="117"/>
      <c r="J85" s="116"/>
      <c r="K85" s="117"/>
      <c r="L85" s="116"/>
      <c r="M85" s="118"/>
      <c r="N85" s="116"/>
      <c r="O85" s="118"/>
      <c r="P85" s="116"/>
      <c r="Q85" s="118"/>
      <c r="R85" s="14"/>
      <c r="S85" s="15"/>
      <c r="T85" s="14"/>
      <c r="U85" s="14"/>
      <c r="V85" s="116"/>
      <c r="W85" s="116"/>
    </row>
    <row r="86" spans="1:23" hidden="1" x14ac:dyDescent="0.25">
      <c r="A86" s="13" t="s">
        <v>92</v>
      </c>
      <c r="B86" s="116"/>
      <c r="C86" s="116"/>
      <c r="D86" s="116"/>
      <c r="E86" s="116">
        <f t="shared" ref="E86" si="48">$B86      +$C86      +$D86</f>
        <v>0</v>
      </c>
      <c r="F86" s="116" t="s">
        <v>36</v>
      </c>
      <c r="G86" s="116" t="s">
        <v>36</v>
      </c>
      <c r="H86" s="116"/>
      <c r="I86" s="116"/>
      <c r="J86" s="116"/>
      <c r="K86" s="116"/>
      <c r="L86" s="116"/>
      <c r="M86" s="118"/>
      <c r="N86" s="116"/>
      <c r="O86" s="118"/>
      <c r="P86" s="116">
        <f t="shared" ref="P86" si="49">$H86      +$J86      +$L86      +$N86</f>
        <v>0</v>
      </c>
      <c r="Q86" s="118">
        <f t="shared" ref="Q86" si="50">$I86      +$K86      +$M86      +$O86</f>
        <v>0</v>
      </c>
      <c r="R86" s="14">
        <f t="shared" ref="R86" si="51">IF(($H86      =0),0,((($J86      -$H86      )/$H86      )*100))</f>
        <v>0</v>
      </c>
      <c r="S86" s="15">
        <f t="shared" ref="S86" si="52">IF(($I86      =0),0,((($K86      -$I86      )/$I86      )*100))</f>
        <v>0</v>
      </c>
      <c r="T86" s="14">
        <f t="shared" ref="T86" si="53">IF(($E86      =0),0,(($P86      /$E86      )*100))</f>
        <v>0</v>
      </c>
      <c r="U86" s="14">
        <f t="shared" ref="U86" si="54">IF(($E86      =0),0,(($Q86      /$E86      )*100))</f>
        <v>0</v>
      </c>
      <c r="V86" s="116"/>
      <c r="W86" s="116"/>
    </row>
    <row r="87" spans="1:23" x14ac:dyDescent="0.25">
      <c r="A87" s="84" t="s">
        <v>103</v>
      </c>
      <c r="B87" s="119">
        <f t="shared" ref="B87:S87" si="55">+B88+B89+B90+B91+B92+B93+B94+B95+B96</f>
        <v>65569000</v>
      </c>
      <c r="C87" s="119">
        <f t="shared" si="55"/>
        <v>0</v>
      </c>
      <c r="D87" s="119">
        <f t="shared" si="55"/>
        <v>0</v>
      </c>
      <c r="E87" s="119">
        <f t="shared" si="55"/>
        <v>65569000</v>
      </c>
      <c r="F87" s="119">
        <f t="shared" si="55"/>
        <v>0</v>
      </c>
      <c r="G87" s="119">
        <f t="shared" si="55"/>
        <v>0</v>
      </c>
      <c r="H87" s="119">
        <f t="shared" si="55"/>
        <v>55674000</v>
      </c>
      <c r="I87" s="119">
        <f t="shared" si="55"/>
        <v>0</v>
      </c>
      <c r="J87" s="119">
        <f t="shared" si="55"/>
        <v>6012000</v>
      </c>
      <c r="K87" s="119">
        <f t="shared" si="55"/>
        <v>0</v>
      </c>
      <c r="L87" s="119">
        <f t="shared" si="55"/>
        <v>0</v>
      </c>
      <c r="M87" s="119">
        <f t="shared" si="55"/>
        <v>0</v>
      </c>
      <c r="N87" s="119">
        <f t="shared" si="55"/>
        <v>0</v>
      </c>
      <c r="O87" s="119">
        <f t="shared" si="55"/>
        <v>0</v>
      </c>
      <c r="P87" s="119">
        <f t="shared" si="55"/>
        <v>61686000</v>
      </c>
      <c r="Q87" s="120">
        <f t="shared" si="55"/>
        <v>0</v>
      </c>
      <c r="R87" s="85">
        <f t="shared" si="55"/>
        <v>-132.07605288894706</v>
      </c>
      <c r="S87" s="85">
        <f t="shared" si="55"/>
        <v>0</v>
      </c>
      <c r="T87" s="86">
        <f>IF(SUM($E88:$E96) =0,0,(P87   /SUM($E88:$E96) )*100)</f>
        <v>94.077994174076167</v>
      </c>
      <c r="U87" s="87">
        <f>IF(SUM($E88:$E96) =0,0,(Q87   /SUM($E88:$E96) )*100)</f>
        <v>0</v>
      </c>
      <c r="V87" s="119">
        <f>+V88+V89+V90+V91+V92+V93+V94+V95+V96</f>
        <v>0</v>
      </c>
      <c r="W87" s="119">
        <f>+W88+W89+W90+W91+W92+W93+W94+W95+W96</f>
        <v>0</v>
      </c>
    </row>
    <row r="88" spans="1:23" ht="13" x14ac:dyDescent="0.3">
      <c r="A88" s="88" t="s">
        <v>104</v>
      </c>
      <c r="B88" s="121"/>
      <c r="C88" s="121"/>
      <c r="D88" s="121"/>
      <c r="E88" s="121">
        <f t="shared" ref="E88:E96" si="56">$B88      +$C88      +$D88</f>
        <v>0</v>
      </c>
      <c r="F88" s="121">
        <v>0</v>
      </c>
      <c r="G88" s="121">
        <v>0</v>
      </c>
      <c r="H88" s="121"/>
      <c r="I88" s="121"/>
      <c r="J88" s="121"/>
      <c r="K88" s="121"/>
      <c r="L88" s="121"/>
      <c r="M88" s="121"/>
      <c r="N88" s="121"/>
      <c r="O88" s="121"/>
      <c r="P88" s="121">
        <f t="shared" ref="P88:P96" si="57">$H88      +$J88      +$L88      +$N88</f>
        <v>0</v>
      </c>
      <c r="Q88" s="121">
        <f t="shared" ref="Q88:Q96" si="58">$I88      +$K88      +$M88      +$O88</f>
        <v>0</v>
      </c>
      <c r="R88" s="89">
        <f t="shared" ref="R88:R96" si="59">IF(($H88      =0),0,((($J88      -$H88      )/$H88      )*100))</f>
        <v>0</v>
      </c>
      <c r="S88" s="89">
        <f t="shared" ref="S88:S96" si="60">IF(($I88      =0),0,((($K88      -$I88      )/$I88      )*100))</f>
        <v>0</v>
      </c>
      <c r="T88" s="89">
        <f t="shared" ref="T88:T96" si="61">IF(($E88      =0),0,(($P88      /$E88      )*100))</f>
        <v>0</v>
      </c>
      <c r="U88" s="90">
        <f t="shared" ref="U88:U96" si="62">IF(($E88      =0),0,(($Q88      /$E88      )*100))</f>
        <v>0</v>
      </c>
      <c r="V88" s="121"/>
      <c r="W88" s="121"/>
    </row>
    <row r="89" spans="1:23" ht="13" x14ac:dyDescent="0.3">
      <c r="A89" s="91" t="s">
        <v>105</v>
      </c>
      <c r="B89" s="93"/>
      <c r="C89" s="93"/>
      <c r="D89" s="93"/>
      <c r="E89" s="93">
        <f t="shared" si="56"/>
        <v>0</v>
      </c>
      <c r="F89" s="93">
        <v>0</v>
      </c>
      <c r="G89" s="93">
        <v>0</v>
      </c>
      <c r="H89" s="93"/>
      <c r="I89" s="93"/>
      <c r="J89" s="93"/>
      <c r="K89" s="93"/>
      <c r="L89" s="93"/>
      <c r="M89" s="93"/>
      <c r="N89" s="93"/>
      <c r="O89" s="93"/>
      <c r="P89" s="93">
        <f t="shared" si="57"/>
        <v>0</v>
      </c>
      <c r="Q89" s="93">
        <f t="shared" si="58"/>
        <v>0</v>
      </c>
      <c r="R89" s="89">
        <f t="shared" si="59"/>
        <v>0</v>
      </c>
      <c r="S89" s="89">
        <f t="shared" si="60"/>
        <v>0</v>
      </c>
      <c r="T89" s="89">
        <f t="shared" si="61"/>
        <v>0</v>
      </c>
      <c r="U89" s="90">
        <f t="shared" si="62"/>
        <v>0</v>
      </c>
      <c r="V89" s="93"/>
      <c r="W89" s="93"/>
    </row>
    <row r="90" spans="1:23" ht="13" x14ac:dyDescent="0.3">
      <c r="A90" s="91" t="s">
        <v>106</v>
      </c>
      <c r="B90" s="93"/>
      <c r="C90" s="93"/>
      <c r="D90" s="93"/>
      <c r="E90" s="93">
        <f t="shared" si="56"/>
        <v>0</v>
      </c>
      <c r="F90" s="93">
        <v>0</v>
      </c>
      <c r="G90" s="93">
        <v>0</v>
      </c>
      <c r="H90" s="93"/>
      <c r="I90" s="93"/>
      <c r="J90" s="93"/>
      <c r="K90" s="93"/>
      <c r="L90" s="93"/>
      <c r="M90" s="93"/>
      <c r="N90" s="93"/>
      <c r="O90" s="93"/>
      <c r="P90" s="93">
        <f t="shared" si="57"/>
        <v>0</v>
      </c>
      <c r="Q90" s="93">
        <f t="shared" si="58"/>
        <v>0</v>
      </c>
      <c r="R90" s="89">
        <f t="shared" si="59"/>
        <v>0</v>
      </c>
      <c r="S90" s="89">
        <f t="shared" si="60"/>
        <v>0</v>
      </c>
      <c r="T90" s="89">
        <f t="shared" si="61"/>
        <v>0</v>
      </c>
      <c r="U90" s="90">
        <f t="shared" si="62"/>
        <v>0</v>
      </c>
      <c r="V90" s="93"/>
      <c r="W90" s="93"/>
    </row>
    <row r="91" spans="1:23" ht="13" x14ac:dyDescent="0.3">
      <c r="A91" s="91" t="s">
        <v>107</v>
      </c>
      <c r="B91" s="93">
        <v>65569000</v>
      </c>
      <c r="C91" s="93"/>
      <c r="D91" s="93"/>
      <c r="E91" s="93">
        <f t="shared" si="56"/>
        <v>65569000</v>
      </c>
      <c r="F91" s="93">
        <v>0</v>
      </c>
      <c r="G91" s="93">
        <v>0</v>
      </c>
      <c r="H91" s="93">
        <v>55653000</v>
      </c>
      <c r="I91" s="93"/>
      <c r="J91" s="93">
        <v>6000000</v>
      </c>
      <c r="K91" s="93"/>
      <c r="L91" s="93"/>
      <c r="M91" s="93"/>
      <c r="N91" s="93"/>
      <c r="O91" s="93"/>
      <c r="P91" s="93">
        <f t="shared" si="57"/>
        <v>61653000</v>
      </c>
      <c r="Q91" s="93">
        <f t="shared" si="58"/>
        <v>0</v>
      </c>
      <c r="R91" s="89">
        <f t="shared" si="59"/>
        <v>-89.218910031804214</v>
      </c>
      <c r="S91" s="89">
        <f t="shared" si="60"/>
        <v>0</v>
      </c>
      <c r="T91" s="89">
        <f t="shared" si="61"/>
        <v>94.027665512666047</v>
      </c>
      <c r="U91" s="90">
        <f t="shared" si="62"/>
        <v>0</v>
      </c>
      <c r="V91" s="93"/>
      <c r="W91" s="93"/>
    </row>
    <row r="92" spans="1:23" ht="13" x14ac:dyDescent="0.3">
      <c r="A92" s="91" t="s">
        <v>108</v>
      </c>
      <c r="B92" s="93"/>
      <c r="C92" s="93"/>
      <c r="D92" s="93"/>
      <c r="E92" s="93">
        <f t="shared" si="56"/>
        <v>0</v>
      </c>
      <c r="F92" s="93">
        <v>0</v>
      </c>
      <c r="G92" s="93">
        <v>0</v>
      </c>
      <c r="H92" s="93"/>
      <c r="I92" s="93"/>
      <c r="J92" s="93"/>
      <c r="K92" s="93"/>
      <c r="L92" s="93"/>
      <c r="M92" s="93"/>
      <c r="N92" s="93"/>
      <c r="O92" s="93"/>
      <c r="P92" s="93">
        <f t="shared" si="57"/>
        <v>0</v>
      </c>
      <c r="Q92" s="93">
        <f t="shared" si="58"/>
        <v>0</v>
      </c>
      <c r="R92" s="89">
        <f t="shared" si="59"/>
        <v>0</v>
      </c>
      <c r="S92" s="89">
        <f t="shared" si="60"/>
        <v>0</v>
      </c>
      <c r="T92" s="89">
        <f t="shared" si="61"/>
        <v>0</v>
      </c>
      <c r="U92" s="90">
        <f t="shared" si="62"/>
        <v>0</v>
      </c>
      <c r="V92" s="93"/>
      <c r="W92" s="93"/>
    </row>
    <row r="93" spans="1:23" ht="13" x14ac:dyDescent="0.3">
      <c r="A93" s="91" t="s">
        <v>109</v>
      </c>
      <c r="B93" s="93"/>
      <c r="C93" s="93"/>
      <c r="D93" s="93"/>
      <c r="E93" s="93">
        <f t="shared" si="56"/>
        <v>0</v>
      </c>
      <c r="F93" s="93">
        <v>0</v>
      </c>
      <c r="G93" s="93">
        <v>0</v>
      </c>
      <c r="H93" s="93"/>
      <c r="I93" s="93"/>
      <c r="J93" s="93"/>
      <c r="K93" s="93"/>
      <c r="L93" s="93"/>
      <c r="M93" s="93"/>
      <c r="N93" s="93"/>
      <c r="O93" s="93"/>
      <c r="P93" s="93">
        <f t="shared" si="57"/>
        <v>0</v>
      </c>
      <c r="Q93" s="93">
        <f t="shared" si="58"/>
        <v>0</v>
      </c>
      <c r="R93" s="89">
        <f t="shared" si="59"/>
        <v>0</v>
      </c>
      <c r="S93" s="89">
        <f t="shared" si="60"/>
        <v>0</v>
      </c>
      <c r="T93" s="89">
        <f t="shared" si="61"/>
        <v>0</v>
      </c>
      <c r="U93" s="90">
        <f t="shared" si="62"/>
        <v>0</v>
      </c>
      <c r="V93" s="93"/>
      <c r="W93" s="93"/>
    </row>
    <row r="94" spans="1:23" ht="13" x14ac:dyDescent="0.3">
      <c r="A94" s="91" t="s">
        <v>110</v>
      </c>
      <c r="B94" s="93"/>
      <c r="C94" s="93"/>
      <c r="D94" s="93"/>
      <c r="E94" s="93">
        <f t="shared" si="56"/>
        <v>0</v>
      </c>
      <c r="F94" s="93">
        <v>0</v>
      </c>
      <c r="G94" s="93">
        <v>0</v>
      </c>
      <c r="H94" s="93"/>
      <c r="I94" s="93"/>
      <c r="J94" s="93"/>
      <c r="K94" s="93"/>
      <c r="L94" s="93"/>
      <c r="M94" s="93"/>
      <c r="N94" s="93"/>
      <c r="O94" s="93"/>
      <c r="P94" s="93">
        <f t="shared" si="57"/>
        <v>0</v>
      </c>
      <c r="Q94" s="93">
        <f t="shared" si="58"/>
        <v>0</v>
      </c>
      <c r="R94" s="89">
        <f t="shared" si="59"/>
        <v>0</v>
      </c>
      <c r="S94" s="89">
        <f t="shared" si="60"/>
        <v>0</v>
      </c>
      <c r="T94" s="89">
        <f t="shared" si="61"/>
        <v>0</v>
      </c>
      <c r="U94" s="90">
        <f t="shared" si="62"/>
        <v>0</v>
      </c>
      <c r="V94" s="93"/>
      <c r="W94" s="93"/>
    </row>
    <row r="95" spans="1:23" ht="13" x14ac:dyDescent="0.3">
      <c r="A95" s="91" t="s">
        <v>111</v>
      </c>
      <c r="B95" s="93"/>
      <c r="C95" s="93"/>
      <c r="D95" s="93"/>
      <c r="E95" s="93">
        <f t="shared" si="56"/>
        <v>0</v>
      </c>
      <c r="F95" s="93">
        <v>0</v>
      </c>
      <c r="G95" s="93">
        <v>0</v>
      </c>
      <c r="H95" s="93">
        <v>21000</v>
      </c>
      <c r="I95" s="93"/>
      <c r="J95" s="93">
        <v>12000</v>
      </c>
      <c r="K95" s="93"/>
      <c r="L95" s="93"/>
      <c r="M95" s="93"/>
      <c r="N95" s="93"/>
      <c r="O95" s="93"/>
      <c r="P95" s="93">
        <f t="shared" si="57"/>
        <v>33000</v>
      </c>
      <c r="Q95" s="93">
        <f t="shared" si="58"/>
        <v>0</v>
      </c>
      <c r="R95" s="89">
        <f t="shared" si="59"/>
        <v>-42.857142857142854</v>
      </c>
      <c r="S95" s="89">
        <f t="shared" si="60"/>
        <v>0</v>
      </c>
      <c r="T95" s="89">
        <f t="shared" si="61"/>
        <v>0</v>
      </c>
      <c r="U95" s="90">
        <f t="shared" si="62"/>
        <v>0</v>
      </c>
      <c r="V95" s="93"/>
      <c r="W95" s="93"/>
    </row>
    <row r="96" spans="1:23" ht="13" x14ac:dyDescent="0.3">
      <c r="A96" s="91" t="s">
        <v>112</v>
      </c>
      <c r="B96" s="122"/>
      <c r="C96" s="122"/>
      <c r="D96" s="122"/>
      <c r="E96" s="122">
        <f t="shared" si="56"/>
        <v>0</v>
      </c>
      <c r="F96" s="122">
        <v>0</v>
      </c>
      <c r="G96" s="122">
        <v>0</v>
      </c>
      <c r="H96" s="122"/>
      <c r="I96" s="122"/>
      <c r="J96" s="122"/>
      <c r="K96" s="122"/>
      <c r="L96" s="122"/>
      <c r="M96" s="122"/>
      <c r="N96" s="122"/>
      <c r="O96" s="122"/>
      <c r="P96" s="122">
        <f t="shared" si="57"/>
        <v>0</v>
      </c>
      <c r="Q96" s="122">
        <f t="shared" si="58"/>
        <v>0</v>
      </c>
      <c r="R96" s="89">
        <f t="shared" si="59"/>
        <v>0</v>
      </c>
      <c r="S96" s="89">
        <f t="shared" si="60"/>
        <v>0</v>
      </c>
      <c r="T96" s="89">
        <f t="shared" si="61"/>
        <v>0</v>
      </c>
      <c r="U96" s="90">
        <f t="shared" si="62"/>
        <v>0</v>
      </c>
      <c r="V96" s="122"/>
      <c r="W96" s="122"/>
    </row>
    <row r="97" spans="1:23" s="92" customFormat="1" ht="21" hidden="1" x14ac:dyDescent="0.25">
      <c r="A97" s="16" t="s">
        <v>139</v>
      </c>
      <c r="B97" s="123">
        <f t="shared" ref="B97:I97" si="63">SUM(B98:B112)</f>
        <v>0</v>
      </c>
      <c r="C97" s="123">
        <f t="shared" si="63"/>
        <v>0</v>
      </c>
      <c r="D97" s="123">
        <f t="shared" si="63"/>
        <v>0</v>
      </c>
      <c r="E97" s="123">
        <f t="shared" si="63"/>
        <v>0</v>
      </c>
      <c r="F97" s="123">
        <f t="shared" si="63"/>
        <v>0</v>
      </c>
      <c r="G97" s="123">
        <f t="shared" si="63"/>
        <v>0</v>
      </c>
      <c r="H97" s="123">
        <f t="shared" si="63"/>
        <v>0</v>
      </c>
      <c r="I97" s="123">
        <f t="shared" si="63"/>
        <v>0</v>
      </c>
      <c r="J97" s="123">
        <f>SUM(J98:J112)</f>
        <v>0</v>
      </c>
      <c r="K97" s="123">
        <f>SUM(K98:K112)</f>
        <v>0</v>
      </c>
      <c r="L97" s="123">
        <f>SUM(L98:L112)</f>
        <v>0</v>
      </c>
      <c r="M97" s="124">
        <f>SUM(M98:M112)</f>
        <v>0</v>
      </c>
      <c r="N97" s="123"/>
      <c r="O97" s="124"/>
      <c r="P97" s="123"/>
      <c r="Q97" s="124"/>
      <c r="R97" s="17" t="str">
        <f t="shared" ref="R97:S112" si="64">IF(L97=0," ",(N97-L97)/L97)</f>
        <v xml:space="preserve"> </v>
      </c>
      <c r="S97" s="17" t="str">
        <f t="shared" si="64"/>
        <v xml:space="preserve"> </v>
      </c>
      <c r="T97" s="17" t="str">
        <f t="shared" ref="T97:T115" si="65">IF(E97=0," ",(P97/E97))</f>
        <v xml:space="preserve"> </v>
      </c>
      <c r="U97" s="18" t="str">
        <f t="shared" ref="U97:U115" si="66">IF(E97=0," ",(Q97/E97))</f>
        <v xml:space="preserve"> </v>
      </c>
      <c r="V97" s="123">
        <f>SUM(V98:V112)</f>
        <v>0</v>
      </c>
      <c r="W97" s="123">
        <f>SUM(W98:W112)</f>
        <v>0</v>
      </c>
    </row>
    <row r="98" spans="1:23" hidden="1" x14ac:dyDescent="0.25">
      <c r="A98" s="19"/>
      <c r="B98" s="125"/>
      <c r="C98" s="125"/>
      <c r="D98" s="125"/>
      <c r="E98" s="126">
        <f>SUM(B98:D98)</f>
        <v>0</v>
      </c>
      <c r="F98" s="125"/>
      <c r="G98" s="125"/>
      <c r="H98" s="125"/>
      <c r="I98" s="125"/>
      <c r="J98" s="125"/>
      <c r="K98" s="125"/>
      <c r="L98" s="125"/>
      <c r="M98" s="127"/>
      <c r="N98" s="125"/>
      <c r="O98" s="127"/>
      <c r="P98" s="125"/>
      <c r="Q98" s="127"/>
      <c r="R98" s="20" t="str">
        <f t="shared" si="64"/>
        <v xml:space="preserve"> </v>
      </c>
      <c r="S98" s="20" t="str">
        <f t="shared" si="64"/>
        <v xml:space="preserve"> </v>
      </c>
      <c r="T98" s="20" t="str">
        <f t="shared" si="65"/>
        <v xml:space="preserve"> </v>
      </c>
      <c r="U98" s="21" t="str">
        <f t="shared" si="66"/>
        <v xml:space="preserve"> </v>
      </c>
      <c r="V98" s="125"/>
      <c r="W98" s="125"/>
    </row>
    <row r="99" spans="1:23" hidden="1" x14ac:dyDescent="0.25">
      <c r="A99" s="19"/>
      <c r="B99" s="125"/>
      <c r="C99" s="125"/>
      <c r="D99" s="125"/>
      <c r="E99" s="126">
        <f t="shared" ref="E99:E112" si="67">SUM(B99:D99)</f>
        <v>0</v>
      </c>
      <c r="F99" s="125"/>
      <c r="G99" s="125"/>
      <c r="H99" s="125"/>
      <c r="I99" s="125"/>
      <c r="J99" s="125"/>
      <c r="K99" s="125"/>
      <c r="L99" s="125"/>
      <c r="M99" s="127"/>
      <c r="N99" s="125"/>
      <c r="O99" s="127"/>
      <c r="P99" s="125"/>
      <c r="Q99" s="127"/>
      <c r="R99" s="20" t="str">
        <f t="shared" si="64"/>
        <v xml:space="preserve"> </v>
      </c>
      <c r="S99" s="20" t="str">
        <f t="shared" si="64"/>
        <v xml:space="preserve"> </v>
      </c>
      <c r="T99" s="20" t="str">
        <f t="shared" si="65"/>
        <v xml:space="preserve"> </v>
      </c>
      <c r="U99" s="21" t="str">
        <f t="shared" si="66"/>
        <v xml:space="preserve"> </v>
      </c>
      <c r="V99" s="125"/>
      <c r="W99" s="125"/>
    </row>
    <row r="100" spans="1:23" hidden="1" x14ac:dyDescent="0.25">
      <c r="A100" s="19"/>
      <c r="B100" s="125"/>
      <c r="C100" s="125"/>
      <c r="D100" s="125"/>
      <c r="E100" s="126">
        <f t="shared" si="67"/>
        <v>0</v>
      </c>
      <c r="F100" s="125"/>
      <c r="G100" s="125"/>
      <c r="H100" s="125"/>
      <c r="I100" s="125"/>
      <c r="J100" s="125"/>
      <c r="K100" s="125"/>
      <c r="L100" s="125"/>
      <c r="M100" s="127"/>
      <c r="N100" s="125"/>
      <c r="O100" s="127"/>
      <c r="P100" s="125"/>
      <c r="Q100" s="127"/>
      <c r="R100" s="20" t="str">
        <f t="shared" si="64"/>
        <v xml:space="preserve"> </v>
      </c>
      <c r="S100" s="20" t="str">
        <f t="shared" si="64"/>
        <v xml:space="preserve"> </v>
      </c>
      <c r="T100" s="20" t="str">
        <f t="shared" si="65"/>
        <v xml:space="preserve"> </v>
      </c>
      <c r="U100" s="21" t="str">
        <f t="shared" si="66"/>
        <v xml:space="preserve"> </v>
      </c>
      <c r="V100" s="125"/>
      <c r="W100" s="125"/>
    </row>
    <row r="101" spans="1:23" hidden="1" x14ac:dyDescent="0.25">
      <c r="A101" s="19"/>
      <c r="B101" s="125"/>
      <c r="C101" s="125"/>
      <c r="D101" s="125"/>
      <c r="E101" s="126">
        <f t="shared" si="67"/>
        <v>0</v>
      </c>
      <c r="F101" s="125"/>
      <c r="G101" s="125"/>
      <c r="H101" s="125"/>
      <c r="I101" s="125"/>
      <c r="J101" s="125"/>
      <c r="K101" s="125"/>
      <c r="L101" s="125"/>
      <c r="M101" s="127"/>
      <c r="N101" s="125"/>
      <c r="O101" s="127"/>
      <c r="P101" s="125"/>
      <c r="Q101" s="127"/>
      <c r="R101" s="20" t="str">
        <f t="shared" si="64"/>
        <v xml:space="preserve"> </v>
      </c>
      <c r="S101" s="20" t="str">
        <f t="shared" si="64"/>
        <v xml:space="preserve"> </v>
      </c>
      <c r="T101" s="20" t="str">
        <f t="shared" si="65"/>
        <v xml:space="preserve"> </v>
      </c>
      <c r="U101" s="21" t="str">
        <f t="shared" si="66"/>
        <v xml:space="preserve"> </v>
      </c>
      <c r="V101" s="125"/>
      <c r="W101" s="125"/>
    </row>
    <row r="102" spans="1:23" hidden="1" x14ac:dyDescent="0.25">
      <c r="A102" s="19"/>
      <c r="B102" s="125"/>
      <c r="C102" s="125"/>
      <c r="D102" s="125"/>
      <c r="E102" s="126">
        <f t="shared" si="67"/>
        <v>0</v>
      </c>
      <c r="F102" s="125"/>
      <c r="G102" s="125"/>
      <c r="H102" s="125"/>
      <c r="I102" s="125"/>
      <c r="J102" s="125"/>
      <c r="K102" s="125"/>
      <c r="L102" s="125"/>
      <c r="M102" s="127"/>
      <c r="N102" s="125"/>
      <c r="O102" s="127"/>
      <c r="P102" s="125"/>
      <c r="Q102" s="127"/>
      <c r="R102" s="20" t="str">
        <f t="shared" si="64"/>
        <v xml:space="preserve"> </v>
      </c>
      <c r="S102" s="20" t="str">
        <f t="shared" si="64"/>
        <v xml:space="preserve"> </v>
      </c>
      <c r="T102" s="20" t="str">
        <f t="shared" si="65"/>
        <v xml:space="preserve"> </v>
      </c>
      <c r="U102" s="21" t="str">
        <f t="shared" si="66"/>
        <v xml:space="preserve"> </v>
      </c>
      <c r="V102" s="125"/>
      <c r="W102" s="125"/>
    </row>
    <row r="103" spans="1:23" hidden="1" x14ac:dyDescent="0.25">
      <c r="A103" s="19"/>
      <c r="B103" s="125"/>
      <c r="C103" s="125"/>
      <c r="D103" s="125"/>
      <c r="E103" s="126">
        <f t="shared" si="67"/>
        <v>0</v>
      </c>
      <c r="F103" s="125"/>
      <c r="G103" s="125"/>
      <c r="H103" s="125"/>
      <c r="I103" s="125"/>
      <c r="J103" s="125"/>
      <c r="K103" s="125"/>
      <c r="L103" s="125"/>
      <c r="M103" s="127"/>
      <c r="N103" s="125"/>
      <c r="O103" s="127"/>
      <c r="P103" s="125"/>
      <c r="Q103" s="127"/>
      <c r="R103" s="20" t="str">
        <f t="shared" si="64"/>
        <v xml:space="preserve"> </v>
      </c>
      <c r="S103" s="20" t="str">
        <f t="shared" si="64"/>
        <v xml:space="preserve"> </v>
      </c>
      <c r="T103" s="20" t="str">
        <f t="shared" si="65"/>
        <v xml:space="preserve"> </v>
      </c>
      <c r="U103" s="21" t="str">
        <f t="shared" si="66"/>
        <v xml:space="preserve"> </v>
      </c>
      <c r="V103" s="125"/>
      <c r="W103" s="125"/>
    </row>
    <row r="104" spans="1:23" hidden="1" x14ac:dyDescent="0.25">
      <c r="A104" s="19"/>
      <c r="B104" s="125"/>
      <c r="C104" s="125"/>
      <c r="D104" s="125"/>
      <c r="E104" s="126">
        <f t="shared" si="67"/>
        <v>0</v>
      </c>
      <c r="F104" s="125"/>
      <c r="G104" s="125"/>
      <c r="H104" s="125"/>
      <c r="I104" s="125"/>
      <c r="J104" s="125"/>
      <c r="K104" s="125"/>
      <c r="L104" s="125"/>
      <c r="M104" s="127"/>
      <c r="N104" s="125"/>
      <c r="O104" s="127"/>
      <c r="P104" s="125"/>
      <c r="Q104" s="127"/>
      <c r="R104" s="20" t="str">
        <f t="shared" si="64"/>
        <v xml:space="preserve"> </v>
      </c>
      <c r="S104" s="20" t="str">
        <f t="shared" si="64"/>
        <v xml:space="preserve"> </v>
      </c>
      <c r="T104" s="20" t="str">
        <f t="shared" si="65"/>
        <v xml:space="preserve"> </v>
      </c>
      <c r="U104" s="21" t="str">
        <f t="shared" si="66"/>
        <v xml:space="preserve"> </v>
      </c>
      <c r="V104" s="125"/>
      <c r="W104" s="125"/>
    </row>
    <row r="105" spans="1:23" hidden="1" x14ac:dyDescent="0.25">
      <c r="A105" s="19"/>
      <c r="B105" s="125"/>
      <c r="C105" s="125"/>
      <c r="D105" s="125"/>
      <c r="E105" s="126">
        <f t="shared" si="67"/>
        <v>0</v>
      </c>
      <c r="F105" s="125"/>
      <c r="G105" s="125"/>
      <c r="H105" s="125"/>
      <c r="I105" s="125"/>
      <c r="J105" s="125"/>
      <c r="K105" s="125"/>
      <c r="L105" s="125"/>
      <c r="M105" s="127"/>
      <c r="N105" s="125"/>
      <c r="O105" s="127"/>
      <c r="P105" s="125"/>
      <c r="Q105" s="127"/>
      <c r="R105" s="20" t="str">
        <f t="shared" si="64"/>
        <v xml:space="preserve"> </v>
      </c>
      <c r="S105" s="20" t="str">
        <f t="shared" si="64"/>
        <v xml:space="preserve"> </v>
      </c>
      <c r="T105" s="20" t="str">
        <f t="shared" si="65"/>
        <v xml:space="preserve"> </v>
      </c>
      <c r="U105" s="21" t="str">
        <f t="shared" si="66"/>
        <v xml:space="preserve"> </v>
      </c>
      <c r="V105" s="125"/>
      <c r="W105" s="125"/>
    </row>
    <row r="106" spans="1:23" hidden="1" x14ac:dyDescent="0.25">
      <c r="A106" s="19"/>
      <c r="B106" s="125"/>
      <c r="C106" s="125"/>
      <c r="D106" s="125"/>
      <c r="E106" s="126">
        <f t="shared" si="67"/>
        <v>0</v>
      </c>
      <c r="F106" s="125"/>
      <c r="G106" s="125"/>
      <c r="H106" s="125"/>
      <c r="I106" s="125"/>
      <c r="J106" s="125"/>
      <c r="K106" s="125"/>
      <c r="L106" s="125"/>
      <c r="M106" s="127"/>
      <c r="N106" s="125"/>
      <c r="O106" s="127"/>
      <c r="P106" s="125"/>
      <c r="Q106" s="127"/>
      <c r="R106" s="20" t="str">
        <f t="shared" si="64"/>
        <v xml:space="preserve"> </v>
      </c>
      <c r="S106" s="20" t="str">
        <f t="shared" si="64"/>
        <v xml:space="preserve"> </v>
      </c>
      <c r="T106" s="20" t="str">
        <f t="shared" si="65"/>
        <v xml:space="preserve"> </v>
      </c>
      <c r="U106" s="21" t="str">
        <f t="shared" si="66"/>
        <v xml:space="preserve"> </v>
      </c>
      <c r="V106" s="125"/>
      <c r="W106" s="125"/>
    </row>
    <row r="107" spans="1:23" hidden="1" x14ac:dyDescent="0.25">
      <c r="A107" s="19"/>
      <c r="B107" s="125"/>
      <c r="C107" s="125"/>
      <c r="D107" s="125"/>
      <c r="E107" s="126">
        <f t="shared" si="67"/>
        <v>0</v>
      </c>
      <c r="F107" s="125"/>
      <c r="G107" s="125"/>
      <c r="H107" s="125"/>
      <c r="I107" s="125"/>
      <c r="J107" s="125"/>
      <c r="K107" s="125"/>
      <c r="L107" s="125"/>
      <c r="M107" s="127"/>
      <c r="N107" s="125"/>
      <c r="O107" s="127"/>
      <c r="P107" s="125"/>
      <c r="Q107" s="127"/>
      <c r="R107" s="20" t="str">
        <f t="shared" si="64"/>
        <v xml:space="preserve"> </v>
      </c>
      <c r="S107" s="20" t="str">
        <f t="shared" si="64"/>
        <v xml:space="preserve"> </v>
      </c>
      <c r="T107" s="20" t="str">
        <f t="shared" si="65"/>
        <v xml:space="preserve"> </v>
      </c>
      <c r="U107" s="21" t="str">
        <f t="shared" si="66"/>
        <v xml:space="preserve"> </v>
      </c>
      <c r="V107" s="125"/>
      <c r="W107" s="125"/>
    </row>
    <row r="108" spans="1:23" hidden="1" x14ac:dyDescent="0.25">
      <c r="A108" s="19"/>
      <c r="B108" s="125"/>
      <c r="C108" s="125"/>
      <c r="D108" s="125"/>
      <c r="E108" s="126">
        <f t="shared" si="67"/>
        <v>0</v>
      </c>
      <c r="F108" s="125"/>
      <c r="G108" s="125"/>
      <c r="H108" s="125"/>
      <c r="I108" s="125"/>
      <c r="J108" s="125"/>
      <c r="K108" s="125"/>
      <c r="L108" s="125"/>
      <c r="M108" s="127"/>
      <c r="N108" s="125"/>
      <c r="O108" s="127"/>
      <c r="P108" s="125"/>
      <c r="Q108" s="127"/>
      <c r="R108" s="20" t="str">
        <f t="shared" si="64"/>
        <v xml:space="preserve"> </v>
      </c>
      <c r="S108" s="20" t="str">
        <f t="shared" si="64"/>
        <v xml:space="preserve"> </v>
      </c>
      <c r="T108" s="20" t="str">
        <f t="shared" si="65"/>
        <v xml:space="preserve"> </v>
      </c>
      <c r="U108" s="21" t="str">
        <f t="shared" si="66"/>
        <v xml:space="preserve"> </v>
      </c>
      <c r="V108" s="125"/>
      <c r="W108" s="125"/>
    </row>
    <row r="109" spans="1:23" hidden="1" x14ac:dyDescent="0.25">
      <c r="A109" s="19"/>
      <c r="B109" s="125"/>
      <c r="C109" s="125"/>
      <c r="D109" s="125"/>
      <c r="E109" s="126">
        <f t="shared" si="67"/>
        <v>0</v>
      </c>
      <c r="F109" s="125"/>
      <c r="G109" s="125"/>
      <c r="H109" s="125"/>
      <c r="I109" s="125"/>
      <c r="J109" s="125"/>
      <c r="K109" s="125"/>
      <c r="L109" s="125"/>
      <c r="M109" s="127"/>
      <c r="N109" s="125"/>
      <c r="O109" s="127"/>
      <c r="P109" s="125"/>
      <c r="Q109" s="127"/>
      <c r="R109" s="20" t="str">
        <f t="shared" si="64"/>
        <v xml:space="preserve"> </v>
      </c>
      <c r="S109" s="20" t="str">
        <f t="shared" si="64"/>
        <v xml:space="preserve"> </v>
      </c>
      <c r="T109" s="20" t="str">
        <f t="shared" si="65"/>
        <v xml:space="preserve"> </v>
      </c>
      <c r="U109" s="21" t="str">
        <f t="shared" si="66"/>
        <v xml:space="preserve"> </v>
      </c>
      <c r="V109" s="125"/>
      <c r="W109" s="125"/>
    </row>
    <row r="110" spans="1:23" hidden="1" x14ac:dyDescent="0.25">
      <c r="A110" s="19"/>
      <c r="B110" s="125"/>
      <c r="C110" s="125"/>
      <c r="D110" s="125"/>
      <c r="E110" s="126">
        <f t="shared" si="67"/>
        <v>0</v>
      </c>
      <c r="F110" s="125"/>
      <c r="G110" s="125"/>
      <c r="H110" s="127"/>
      <c r="I110" s="125"/>
      <c r="J110" s="127"/>
      <c r="K110" s="125"/>
      <c r="L110" s="127"/>
      <c r="M110" s="127"/>
      <c r="N110" s="127"/>
      <c r="O110" s="127"/>
      <c r="P110" s="127"/>
      <c r="Q110" s="127"/>
      <c r="R110" s="20" t="str">
        <f t="shared" si="64"/>
        <v xml:space="preserve"> </v>
      </c>
      <c r="S110" s="20" t="str">
        <f t="shared" si="64"/>
        <v xml:space="preserve"> </v>
      </c>
      <c r="T110" s="20" t="str">
        <f t="shared" si="65"/>
        <v xml:space="preserve"> </v>
      </c>
      <c r="U110" s="21" t="str">
        <f t="shared" si="66"/>
        <v xml:space="preserve"> </v>
      </c>
      <c r="V110" s="125"/>
      <c r="W110" s="125"/>
    </row>
    <row r="111" spans="1:23" hidden="1" x14ac:dyDescent="0.25">
      <c r="A111" s="19"/>
      <c r="B111" s="125"/>
      <c r="C111" s="125"/>
      <c r="D111" s="125"/>
      <c r="E111" s="126">
        <f t="shared" si="67"/>
        <v>0</v>
      </c>
      <c r="F111" s="125"/>
      <c r="G111" s="125"/>
      <c r="H111" s="127"/>
      <c r="I111" s="125"/>
      <c r="J111" s="127"/>
      <c r="K111" s="125"/>
      <c r="L111" s="127"/>
      <c r="M111" s="127"/>
      <c r="N111" s="127"/>
      <c r="O111" s="127"/>
      <c r="P111" s="127"/>
      <c r="Q111" s="127"/>
      <c r="R111" s="20" t="str">
        <f t="shared" si="64"/>
        <v xml:space="preserve"> </v>
      </c>
      <c r="S111" s="20" t="str">
        <f t="shared" si="64"/>
        <v xml:space="preserve"> </v>
      </c>
      <c r="T111" s="20" t="str">
        <f t="shared" si="65"/>
        <v xml:space="preserve"> </v>
      </c>
      <c r="U111" s="21" t="str">
        <f t="shared" si="66"/>
        <v xml:space="preserve"> </v>
      </c>
      <c r="V111" s="125"/>
      <c r="W111" s="125"/>
    </row>
    <row r="112" spans="1:23" hidden="1" x14ac:dyDescent="0.25">
      <c r="A112" s="19"/>
      <c r="B112" s="125"/>
      <c r="C112" s="125"/>
      <c r="D112" s="125"/>
      <c r="E112" s="126">
        <f t="shared" si="67"/>
        <v>0</v>
      </c>
      <c r="F112" s="125"/>
      <c r="G112" s="125"/>
      <c r="H112" s="127"/>
      <c r="I112" s="125"/>
      <c r="J112" s="127"/>
      <c r="K112" s="125"/>
      <c r="L112" s="127"/>
      <c r="M112" s="127"/>
      <c r="N112" s="127"/>
      <c r="O112" s="127"/>
      <c r="P112" s="127"/>
      <c r="Q112" s="127"/>
      <c r="R112" s="20" t="str">
        <f t="shared" si="64"/>
        <v xml:space="preserve"> </v>
      </c>
      <c r="S112" s="20" t="str">
        <f t="shared" si="64"/>
        <v xml:space="preserve"> </v>
      </c>
      <c r="T112" s="20" t="str">
        <f t="shared" si="65"/>
        <v xml:space="preserve"> </v>
      </c>
      <c r="U112" s="21" t="str">
        <f t="shared" si="66"/>
        <v xml:space="preserve"> </v>
      </c>
      <c r="V112" s="125"/>
      <c r="W112" s="125"/>
    </row>
    <row r="113" spans="1:23" hidden="1" x14ac:dyDescent="0.25">
      <c r="A113" s="22"/>
      <c r="B113" s="128"/>
      <c r="C113" s="129"/>
      <c r="D113" s="129"/>
      <c r="E113" s="129"/>
      <c r="F113" s="128"/>
      <c r="G113" s="129"/>
      <c r="H113" s="128"/>
      <c r="I113" s="129"/>
      <c r="J113" s="128"/>
      <c r="K113" s="129"/>
      <c r="L113" s="128"/>
      <c r="M113" s="128"/>
      <c r="N113" s="128"/>
      <c r="O113" s="128"/>
      <c r="P113" s="128"/>
      <c r="Q113" s="128"/>
      <c r="R113" s="23" t="str">
        <f t="shared" ref="R113:S115" si="68">IF(L113=0," ",(N113-L113)/L113)</f>
        <v xml:space="preserve"> </v>
      </c>
      <c r="S113" s="24" t="str">
        <f t="shared" si="68"/>
        <v xml:space="preserve"> </v>
      </c>
      <c r="T113" s="23" t="str">
        <f t="shared" si="65"/>
        <v xml:space="preserve"> </v>
      </c>
      <c r="U113" s="24" t="str">
        <f t="shared" si="66"/>
        <v xml:space="preserve"> </v>
      </c>
      <c r="V113" s="128"/>
      <c r="W113" s="129"/>
    </row>
    <row r="114" spans="1:23" hidden="1" x14ac:dyDescent="0.25">
      <c r="A114" s="22" t="s">
        <v>88</v>
      </c>
      <c r="B114" s="128">
        <f t="shared" ref="B114:Q114" si="69">B97+B87</f>
        <v>65569000</v>
      </c>
      <c r="C114" s="128">
        <f t="shared" si="69"/>
        <v>0</v>
      </c>
      <c r="D114" s="128">
        <f t="shared" si="69"/>
        <v>0</v>
      </c>
      <c r="E114" s="128">
        <f t="shared" si="69"/>
        <v>65569000</v>
      </c>
      <c r="F114" s="128">
        <f t="shared" si="69"/>
        <v>0</v>
      </c>
      <c r="G114" s="128">
        <f t="shared" si="69"/>
        <v>0</v>
      </c>
      <c r="H114" s="128">
        <f t="shared" si="69"/>
        <v>55674000</v>
      </c>
      <c r="I114" s="128">
        <f t="shared" si="69"/>
        <v>0</v>
      </c>
      <c r="J114" s="128">
        <f t="shared" si="69"/>
        <v>6012000</v>
      </c>
      <c r="K114" s="128">
        <f t="shared" si="69"/>
        <v>0</v>
      </c>
      <c r="L114" s="128">
        <f t="shared" si="69"/>
        <v>0</v>
      </c>
      <c r="M114" s="128">
        <f t="shared" si="69"/>
        <v>0</v>
      </c>
      <c r="N114" s="128">
        <f t="shared" si="69"/>
        <v>0</v>
      </c>
      <c r="O114" s="128">
        <f t="shared" si="69"/>
        <v>0</v>
      </c>
      <c r="P114" s="128">
        <f t="shared" si="69"/>
        <v>61686000</v>
      </c>
      <c r="Q114" s="128">
        <f t="shared" si="69"/>
        <v>0</v>
      </c>
      <c r="R114" s="17" t="str">
        <f t="shared" si="68"/>
        <v xml:space="preserve"> </v>
      </c>
      <c r="S114" s="18" t="str">
        <f t="shared" si="68"/>
        <v xml:space="preserve"> </v>
      </c>
      <c r="T114" s="17">
        <f t="shared" si="65"/>
        <v>0.94077994174076163</v>
      </c>
      <c r="U114" s="18">
        <f t="shared" si="66"/>
        <v>0</v>
      </c>
      <c r="V114" s="128">
        <f>V97+V87</f>
        <v>0</v>
      </c>
      <c r="W114" s="131">
        <f>W97+W87</f>
        <v>0</v>
      </c>
    </row>
    <row r="115" spans="1:23" hidden="1" x14ac:dyDescent="0.25">
      <c r="A115" s="25" t="s">
        <v>140</v>
      </c>
      <c r="B115" s="130">
        <f>B87</f>
        <v>65569000</v>
      </c>
      <c r="C115" s="130">
        <f t="shared" ref="C115:Q115" si="70">C87</f>
        <v>0</v>
      </c>
      <c r="D115" s="130">
        <f t="shared" si="70"/>
        <v>0</v>
      </c>
      <c r="E115" s="130">
        <f t="shared" si="70"/>
        <v>65569000</v>
      </c>
      <c r="F115" s="130">
        <f t="shared" si="70"/>
        <v>0</v>
      </c>
      <c r="G115" s="130">
        <f t="shared" si="70"/>
        <v>0</v>
      </c>
      <c r="H115" s="130">
        <f t="shared" si="70"/>
        <v>55674000</v>
      </c>
      <c r="I115" s="130">
        <f t="shared" si="70"/>
        <v>0</v>
      </c>
      <c r="J115" s="130">
        <f t="shared" si="70"/>
        <v>6012000</v>
      </c>
      <c r="K115" s="130">
        <f t="shared" si="70"/>
        <v>0</v>
      </c>
      <c r="L115" s="130">
        <f t="shared" si="70"/>
        <v>0</v>
      </c>
      <c r="M115" s="130">
        <f t="shared" si="70"/>
        <v>0</v>
      </c>
      <c r="N115" s="130">
        <f t="shared" si="70"/>
        <v>0</v>
      </c>
      <c r="O115" s="130">
        <f t="shared" si="70"/>
        <v>0</v>
      </c>
      <c r="P115" s="130">
        <f t="shared" si="70"/>
        <v>61686000</v>
      </c>
      <c r="Q115" s="130">
        <f t="shared" si="70"/>
        <v>0</v>
      </c>
      <c r="R115" s="17" t="str">
        <f t="shared" si="68"/>
        <v xml:space="preserve"> </v>
      </c>
      <c r="S115" s="18" t="str">
        <f t="shared" si="68"/>
        <v xml:space="preserve"> </v>
      </c>
      <c r="T115" s="17">
        <f t="shared" si="65"/>
        <v>0.94077994174076163</v>
      </c>
      <c r="U115" s="18">
        <f t="shared" si="66"/>
        <v>0</v>
      </c>
      <c r="V115" s="130">
        <f>V87</f>
        <v>0</v>
      </c>
      <c r="W115" s="131">
        <f>W87</f>
        <v>0</v>
      </c>
    </row>
    <row r="116" spans="1:23" x14ac:dyDescent="0.25">
      <c r="A116" s="26"/>
      <c r="B116" s="27"/>
      <c r="C116" s="27"/>
      <c r="D116" s="27"/>
      <c r="E116" s="27"/>
      <c r="F116" s="27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/>
      <c r="R116" s="28"/>
      <c r="S116" s="28"/>
      <c r="T116" s="28"/>
      <c r="U116" s="28"/>
      <c r="V116" s="27"/>
      <c r="W116" s="27"/>
    </row>
    <row r="117" spans="1:23" x14ac:dyDescent="0.25">
      <c r="A117" s="29" t="s">
        <v>141</v>
      </c>
    </row>
    <row r="118" spans="1:23" x14ac:dyDescent="0.25">
      <c r="A118" s="29" t="s">
        <v>142</v>
      </c>
    </row>
    <row r="119" spans="1:23" ht="13" x14ac:dyDescent="0.3">
      <c r="A119" s="29" t="s">
        <v>143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ht="13" x14ac:dyDescent="0.3">
      <c r="A120" s="29" t="s">
        <v>144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ht="13" x14ac:dyDescent="0.3">
      <c r="A121" s="29" t="s">
        <v>145</v>
      </c>
      <c r="B121" s="30"/>
      <c r="C121" s="30"/>
      <c r="D121" s="30"/>
      <c r="E121" s="30"/>
      <c r="F121" s="30"/>
      <c r="H121" s="30"/>
      <c r="I121" s="30"/>
      <c r="J121" s="30"/>
      <c r="K121" s="30"/>
      <c r="V121" s="30"/>
    </row>
    <row r="122" spans="1:23" x14ac:dyDescent="0.25">
      <c r="A122" s="29" t="s">
        <v>146</v>
      </c>
    </row>
    <row r="125" spans="1:23" ht="13" x14ac:dyDescent="0.3">
      <c r="A125" s="30"/>
      <c r="G125" s="30"/>
      <c r="W125" s="30"/>
    </row>
    <row r="126" spans="1:23" ht="13" x14ac:dyDescent="0.3">
      <c r="A126" s="30"/>
      <c r="G126" s="30"/>
      <c r="W126" s="30"/>
    </row>
    <row r="127" spans="1:23" ht="13" x14ac:dyDescent="0.3">
      <c r="A127" s="30"/>
      <c r="G127" s="30"/>
      <c r="W127" s="30"/>
    </row>
  </sheetData>
  <sheetProtection algorithmName="SHA-512" hashValue="B5bJoyKAJ4uLDlsxzKWQl+3habvmeLqSBHXqd+IzUlVGwDyapSbihtOYLrH6MKd7Jz3m7ZUHbtKFF3ZRrJog1g==" saltValue="MP8dLZb4NjsI2eChWYdFKA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6:Q76"/>
    <mergeCell ref="R76:S76"/>
    <mergeCell ref="T76:U76"/>
    <mergeCell ref="V76:W76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5" max="16383" man="1"/>
    <brk id="97" max="16383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W127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37" t="s">
        <v>0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7"/>
      <c r="U1" s="137"/>
      <c r="V1" s="31"/>
      <c r="W1" s="31"/>
    </row>
    <row r="2" spans="1:23" ht="18" x14ac:dyDescent="0.4">
      <c r="A2" s="138" t="s">
        <v>1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32"/>
      <c r="W2" s="32"/>
    </row>
    <row r="3" spans="1:23" ht="18" customHeight="1" x14ac:dyDescent="0.4">
      <c r="A3" s="138" t="s">
        <v>2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32"/>
      <c r="W3" s="32"/>
    </row>
    <row r="4" spans="1:23" ht="18" customHeight="1" x14ac:dyDescent="0.4">
      <c r="A4" s="138" t="s">
        <v>3</v>
      </c>
      <c r="B4" s="138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32"/>
      <c r="W4" s="32"/>
    </row>
    <row r="5" spans="1:23" ht="15" customHeight="1" x14ac:dyDescent="0.3">
      <c r="A5" s="139" t="s">
        <v>132</v>
      </c>
      <c r="B5" s="139"/>
      <c r="C5" s="139"/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39"/>
      <c r="U5" s="139"/>
      <c r="V5" s="33"/>
      <c r="W5" s="33"/>
    </row>
    <row r="6" spans="1:23" ht="12.75" customHeight="1" x14ac:dyDescent="0.3">
      <c r="A6" s="34" t="s">
        <v>92</v>
      </c>
      <c r="B6" s="34" t="s">
        <v>92</v>
      </c>
      <c r="C6" s="34" t="s">
        <v>1</v>
      </c>
      <c r="D6" s="34" t="s">
        <v>1</v>
      </c>
      <c r="E6" s="35" t="s">
        <v>1</v>
      </c>
      <c r="F6" s="135" t="s">
        <v>5</v>
      </c>
      <c r="G6" s="136"/>
      <c r="H6" s="135" t="s">
        <v>6</v>
      </c>
      <c r="I6" s="136"/>
      <c r="J6" s="135" t="s">
        <v>7</v>
      </c>
      <c r="K6" s="136"/>
      <c r="L6" s="135" t="s">
        <v>8</v>
      </c>
      <c r="M6" s="136"/>
      <c r="N6" s="135" t="s">
        <v>9</v>
      </c>
      <c r="O6" s="136"/>
      <c r="P6" s="135" t="s">
        <v>10</v>
      </c>
      <c r="Q6" s="136"/>
      <c r="R6" s="135" t="s">
        <v>11</v>
      </c>
      <c r="S6" s="136"/>
      <c r="T6" s="135" t="s">
        <v>12</v>
      </c>
      <c r="U6" s="136"/>
      <c r="V6" s="135" t="s">
        <v>13</v>
      </c>
      <c r="W6" s="136"/>
    </row>
    <row r="7" spans="1:23" ht="65" x14ac:dyDescent="0.3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3" customHeight="1" x14ac:dyDescent="0.3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3" customHeight="1" x14ac:dyDescent="0.3">
      <c r="A9" s="47" t="s">
        <v>35</v>
      </c>
      <c r="B9" s="93"/>
      <c r="C9" s="93"/>
      <c r="D9" s="93"/>
      <c r="E9" s="93">
        <f>$B9       +$C9       +$D9</f>
        <v>0</v>
      </c>
      <c r="F9" s="94">
        <v>0</v>
      </c>
      <c r="G9" s="95">
        <v>0</v>
      </c>
      <c r="H9" s="94"/>
      <c r="I9" s="95"/>
      <c r="J9" s="94"/>
      <c r="K9" s="95"/>
      <c r="L9" s="94"/>
      <c r="M9" s="95"/>
      <c r="N9" s="94"/>
      <c r="O9" s="95"/>
      <c r="P9" s="94">
        <f>$H9       +$J9       +$L9       +$N9</f>
        <v>0</v>
      </c>
      <c r="Q9" s="95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4" t="s">
        <v>36</v>
      </c>
      <c r="W9" s="95" t="s">
        <v>36</v>
      </c>
    </row>
    <row r="10" spans="1:23" ht="13" customHeight="1" x14ac:dyDescent="0.3">
      <c r="A10" s="47" t="s">
        <v>37</v>
      </c>
      <c r="B10" s="93">
        <v>1000000</v>
      </c>
      <c r="C10" s="93"/>
      <c r="D10" s="93"/>
      <c r="E10" s="93">
        <f t="shared" ref="E10:E16" si="0">$B10      +$C10      +$D10</f>
        <v>1000000</v>
      </c>
      <c r="F10" s="94">
        <v>1000000</v>
      </c>
      <c r="G10" s="95">
        <v>1000000</v>
      </c>
      <c r="H10" s="94">
        <v>126000</v>
      </c>
      <c r="I10" s="95"/>
      <c r="J10" s="94">
        <v>376000</v>
      </c>
      <c r="K10" s="95">
        <v>500000</v>
      </c>
      <c r="L10" s="94"/>
      <c r="M10" s="95"/>
      <c r="N10" s="94"/>
      <c r="O10" s="95"/>
      <c r="P10" s="94">
        <f t="shared" ref="P10:P16" si="1">$H10      +$J10      +$L10      +$N10</f>
        <v>502000</v>
      </c>
      <c r="Q10" s="95">
        <f t="shared" ref="Q10:Q16" si="2">$I10      +$K10      +$M10      +$O10</f>
        <v>500000</v>
      </c>
      <c r="R10" s="48">
        <f t="shared" ref="R10:R16" si="3">IF(($H10      =0),0,((($J10      -$H10      )/$H10      )*100))</f>
        <v>198.41269841269843</v>
      </c>
      <c r="S10" s="49">
        <f t="shared" ref="S10:S16" si="4">IF(($I10      =0),0,((($K10      -$I10      )/$I10      )*100))</f>
        <v>0</v>
      </c>
      <c r="T10" s="48">
        <f t="shared" ref="T10:T15" si="5">IF(($E10      =0),0,(($P10      /$E10      )*100))</f>
        <v>50.2</v>
      </c>
      <c r="U10" s="50">
        <f t="shared" ref="U10:U15" si="6">IF(($E10      =0),0,(($Q10      /$E10      )*100))</f>
        <v>50</v>
      </c>
      <c r="V10" s="94" t="s">
        <v>36</v>
      </c>
      <c r="W10" s="95" t="s">
        <v>36</v>
      </c>
    </row>
    <row r="11" spans="1:23" ht="13" customHeight="1" x14ac:dyDescent="0.3">
      <c r="A11" s="47" t="s">
        <v>38</v>
      </c>
      <c r="B11" s="93">
        <v>3365000</v>
      </c>
      <c r="C11" s="93"/>
      <c r="D11" s="93"/>
      <c r="E11" s="93">
        <f t="shared" si="0"/>
        <v>3365000</v>
      </c>
      <c r="F11" s="94">
        <v>3365000</v>
      </c>
      <c r="G11" s="95">
        <v>2019000</v>
      </c>
      <c r="H11" s="94"/>
      <c r="I11" s="95"/>
      <c r="J11" s="94">
        <v>496000</v>
      </c>
      <c r="K11" s="95">
        <v>1242891</v>
      </c>
      <c r="L11" s="94"/>
      <c r="M11" s="95"/>
      <c r="N11" s="94"/>
      <c r="O11" s="95"/>
      <c r="P11" s="94">
        <f t="shared" si="1"/>
        <v>496000</v>
      </c>
      <c r="Q11" s="95">
        <f t="shared" si="2"/>
        <v>1242891</v>
      </c>
      <c r="R11" s="48">
        <f t="shared" si="3"/>
        <v>0</v>
      </c>
      <c r="S11" s="49">
        <f t="shared" si="4"/>
        <v>0</v>
      </c>
      <c r="T11" s="48">
        <f t="shared" si="5"/>
        <v>14.73997028231798</v>
      </c>
      <c r="U11" s="50">
        <f t="shared" si="6"/>
        <v>36.935839524517093</v>
      </c>
      <c r="V11" s="94" t="s">
        <v>36</v>
      </c>
      <c r="W11" s="95" t="s">
        <v>36</v>
      </c>
    </row>
    <row r="12" spans="1:23" ht="13" customHeight="1" x14ac:dyDescent="0.3">
      <c r="A12" s="47" t="s">
        <v>39</v>
      </c>
      <c r="B12" s="93"/>
      <c r="C12" s="93"/>
      <c r="D12" s="93"/>
      <c r="E12" s="93">
        <f t="shared" si="0"/>
        <v>0</v>
      </c>
      <c r="F12" s="94" t="s">
        <v>36</v>
      </c>
      <c r="G12" s="95" t="s">
        <v>36</v>
      </c>
      <c r="H12" s="94"/>
      <c r="I12" s="95"/>
      <c r="J12" s="94"/>
      <c r="K12" s="95"/>
      <c r="L12" s="94"/>
      <c r="M12" s="95"/>
      <c r="N12" s="94"/>
      <c r="O12" s="95"/>
      <c r="P12" s="94">
        <f t="shared" si="1"/>
        <v>0</v>
      </c>
      <c r="Q12" s="95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4" t="s">
        <v>36</v>
      </c>
      <c r="W12" s="95" t="s">
        <v>36</v>
      </c>
    </row>
    <row r="13" spans="1:23" ht="13" customHeight="1" x14ac:dyDescent="0.3">
      <c r="A13" s="47" t="s">
        <v>40</v>
      </c>
      <c r="B13" s="93"/>
      <c r="C13" s="93"/>
      <c r="D13" s="93"/>
      <c r="E13" s="93">
        <f t="shared" si="0"/>
        <v>0</v>
      </c>
      <c r="F13" s="94">
        <v>0</v>
      </c>
      <c r="G13" s="95">
        <v>0</v>
      </c>
      <c r="H13" s="94"/>
      <c r="I13" s="95"/>
      <c r="J13" s="94"/>
      <c r="K13" s="95"/>
      <c r="L13" s="94"/>
      <c r="M13" s="95"/>
      <c r="N13" s="94"/>
      <c r="O13" s="95"/>
      <c r="P13" s="94">
        <f t="shared" si="1"/>
        <v>0</v>
      </c>
      <c r="Q13" s="95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4" t="s">
        <v>36</v>
      </c>
      <c r="W13" s="95" t="s">
        <v>36</v>
      </c>
    </row>
    <row r="14" spans="1:23" ht="13" customHeight="1" x14ac:dyDescent="0.3">
      <c r="A14" s="47" t="s">
        <v>41</v>
      </c>
      <c r="B14" s="93"/>
      <c r="C14" s="93"/>
      <c r="D14" s="93"/>
      <c r="E14" s="93">
        <f t="shared" si="0"/>
        <v>0</v>
      </c>
      <c r="F14" s="94">
        <v>0</v>
      </c>
      <c r="G14" s="95">
        <v>0</v>
      </c>
      <c r="H14" s="94"/>
      <c r="I14" s="95"/>
      <c r="J14" s="94"/>
      <c r="K14" s="95"/>
      <c r="L14" s="94"/>
      <c r="M14" s="95"/>
      <c r="N14" s="94"/>
      <c r="O14" s="95"/>
      <c r="P14" s="94">
        <f t="shared" si="1"/>
        <v>0</v>
      </c>
      <c r="Q14" s="95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4" t="s">
        <v>36</v>
      </c>
      <c r="W14" s="95" t="s">
        <v>36</v>
      </c>
    </row>
    <row r="15" spans="1:23" ht="13" customHeight="1" x14ac:dyDescent="0.3">
      <c r="A15" s="47" t="s">
        <v>42</v>
      </c>
      <c r="B15" s="93"/>
      <c r="C15" s="93"/>
      <c r="D15" s="93"/>
      <c r="E15" s="93">
        <f t="shared" si="0"/>
        <v>0</v>
      </c>
      <c r="F15" s="94" t="s">
        <v>36</v>
      </c>
      <c r="G15" s="95" t="s">
        <v>36</v>
      </c>
      <c r="H15" s="94"/>
      <c r="I15" s="95"/>
      <c r="J15" s="94"/>
      <c r="K15" s="95"/>
      <c r="L15" s="94"/>
      <c r="M15" s="95"/>
      <c r="N15" s="94"/>
      <c r="O15" s="95"/>
      <c r="P15" s="94">
        <f t="shared" si="1"/>
        <v>0</v>
      </c>
      <c r="Q15" s="95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4" t="s">
        <v>36</v>
      </c>
      <c r="W15" s="95" t="s">
        <v>36</v>
      </c>
    </row>
    <row r="16" spans="1:23" ht="13" customHeight="1" x14ac:dyDescent="0.3">
      <c r="A16" s="51" t="s">
        <v>43</v>
      </c>
      <c r="B16" s="96">
        <f>SUM(B9:B15)</f>
        <v>4365000</v>
      </c>
      <c r="C16" s="96">
        <f>SUM(C9:C15)</f>
        <v>0</v>
      </c>
      <c r="D16" s="96"/>
      <c r="E16" s="96">
        <f t="shared" si="0"/>
        <v>4365000</v>
      </c>
      <c r="F16" s="97">
        <f t="shared" ref="F16:O16" si="7">SUM(F9:F15)</f>
        <v>4365000</v>
      </c>
      <c r="G16" s="98">
        <f t="shared" si="7"/>
        <v>3019000</v>
      </c>
      <c r="H16" s="97">
        <f t="shared" si="7"/>
        <v>126000</v>
      </c>
      <c r="I16" s="98">
        <f t="shared" si="7"/>
        <v>0</v>
      </c>
      <c r="J16" s="97">
        <f t="shared" si="7"/>
        <v>872000</v>
      </c>
      <c r="K16" s="98">
        <f t="shared" si="7"/>
        <v>1742891</v>
      </c>
      <c r="L16" s="97">
        <f t="shared" si="7"/>
        <v>0</v>
      </c>
      <c r="M16" s="98">
        <f t="shared" si="7"/>
        <v>0</v>
      </c>
      <c r="N16" s="97">
        <f t="shared" si="7"/>
        <v>0</v>
      </c>
      <c r="O16" s="98">
        <f t="shared" si="7"/>
        <v>0</v>
      </c>
      <c r="P16" s="97">
        <f t="shared" si="1"/>
        <v>998000</v>
      </c>
      <c r="Q16" s="98">
        <f t="shared" si="2"/>
        <v>1742891</v>
      </c>
      <c r="R16" s="52">
        <f t="shared" si="3"/>
        <v>592.06349206349205</v>
      </c>
      <c r="S16" s="53">
        <f t="shared" si="4"/>
        <v>0</v>
      </c>
      <c r="T16" s="52">
        <f>IF((SUM($E9:$E13))=0,0,(P16/(SUM($E9:$E13))*100))</f>
        <v>22.86368843069874</v>
      </c>
      <c r="U16" s="54">
        <f>IF((SUM($E9:$E13))=0,0,(Q16/(SUM($E9:$E13))*100))</f>
        <v>39.928774341351655</v>
      </c>
      <c r="V16" s="97" t="s">
        <v>36</v>
      </c>
      <c r="W16" s="98" t="s">
        <v>36</v>
      </c>
    </row>
    <row r="17" spans="1:23" ht="13" customHeight="1" x14ac:dyDescent="0.3">
      <c r="A17" s="40" t="s">
        <v>44</v>
      </c>
      <c r="B17" s="99" t="s">
        <v>1</v>
      </c>
      <c r="C17" s="99"/>
      <c r="D17" s="99"/>
      <c r="E17" s="99"/>
      <c r="F17" s="100"/>
      <c r="G17" s="101"/>
      <c r="H17" s="100"/>
      <c r="I17" s="101"/>
      <c r="J17" s="100"/>
      <c r="K17" s="101"/>
      <c r="L17" s="100"/>
      <c r="M17" s="101"/>
      <c r="N17" s="100"/>
      <c r="O17" s="101"/>
      <c r="P17" s="100"/>
      <c r="Q17" s="101"/>
      <c r="R17" s="44"/>
      <c r="S17" s="45"/>
      <c r="T17" s="44"/>
      <c r="U17" s="46"/>
      <c r="V17" s="100"/>
      <c r="W17" s="101"/>
    </row>
    <row r="18" spans="1:23" ht="13" customHeight="1" x14ac:dyDescent="0.3">
      <c r="A18" s="47" t="s">
        <v>45</v>
      </c>
      <c r="B18" s="93"/>
      <c r="C18" s="93"/>
      <c r="D18" s="93"/>
      <c r="E18" s="93">
        <f t="shared" ref="E18:E25" si="8">$B18      +$C18      +$D18</f>
        <v>0</v>
      </c>
      <c r="F18" s="94">
        <v>0</v>
      </c>
      <c r="G18" s="95">
        <v>0</v>
      </c>
      <c r="H18" s="94"/>
      <c r="I18" s="95"/>
      <c r="J18" s="94"/>
      <c r="K18" s="95"/>
      <c r="L18" s="94"/>
      <c r="M18" s="95"/>
      <c r="N18" s="94"/>
      <c r="O18" s="95"/>
      <c r="P18" s="94">
        <f t="shared" ref="P18:P25" si="9">$H18      +$J18      +$L18      +$N18</f>
        <v>0</v>
      </c>
      <c r="Q18" s="95">
        <f t="shared" ref="Q18:Q25" si="10">$I18      +$K18      +$M18      +$O18</f>
        <v>0</v>
      </c>
      <c r="R18" s="48">
        <f t="shared" ref="R18:R25" si="11">IF(($H18      =0),0,((($J18      -$H18      )/$H18      )*100))</f>
        <v>0</v>
      </c>
      <c r="S18" s="49">
        <f t="shared" ref="S18:S25" si="12">IF(($I18      =0),0,((($K18      -$I18      )/$I18      )*100))</f>
        <v>0</v>
      </c>
      <c r="T18" s="48">
        <f t="shared" ref="T18:T24" si="13">IF(($E18      =0),0,(($P18      /$E18      )*100))</f>
        <v>0</v>
      </c>
      <c r="U18" s="50">
        <f t="shared" ref="U18:U24" si="14">IF(($E18      =0),0,(($Q18      /$E18      )*100))</f>
        <v>0</v>
      </c>
      <c r="V18" s="94" t="s">
        <v>36</v>
      </c>
      <c r="W18" s="95" t="s">
        <v>36</v>
      </c>
    </row>
    <row r="19" spans="1:23" ht="13" customHeight="1" x14ac:dyDescent="0.3">
      <c r="A19" s="47" t="s">
        <v>46</v>
      </c>
      <c r="B19" s="93"/>
      <c r="C19" s="93"/>
      <c r="D19" s="93"/>
      <c r="E19" s="93">
        <f t="shared" si="8"/>
        <v>0</v>
      </c>
      <c r="F19" s="94" t="s">
        <v>36</v>
      </c>
      <c r="G19" s="95" t="s">
        <v>36</v>
      </c>
      <c r="H19" s="94"/>
      <c r="I19" s="95"/>
      <c r="J19" s="94"/>
      <c r="K19" s="95"/>
      <c r="L19" s="94"/>
      <c r="M19" s="95"/>
      <c r="N19" s="94"/>
      <c r="O19" s="95"/>
      <c r="P19" s="94">
        <f t="shared" si="9"/>
        <v>0</v>
      </c>
      <c r="Q19" s="95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4" t="s">
        <v>36</v>
      </c>
      <c r="W19" s="95" t="s">
        <v>36</v>
      </c>
    </row>
    <row r="20" spans="1:23" ht="13" customHeight="1" x14ac:dyDescent="0.3">
      <c r="A20" s="47" t="s">
        <v>47</v>
      </c>
      <c r="B20" s="93">
        <v>2830000</v>
      </c>
      <c r="C20" s="93"/>
      <c r="D20" s="93"/>
      <c r="E20" s="93">
        <f t="shared" si="8"/>
        <v>2830000</v>
      </c>
      <c r="F20" s="94">
        <v>2830000</v>
      </c>
      <c r="G20" s="95">
        <v>0</v>
      </c>
      <c r="H20" s="94"/>
      <c r="I20" s="95"/>
      <c r="J20" s="94"/>
      <c r="K20" s="95"/>
      <c r="L20" s="94"/>
      <c r="M20" s="95"/>
      <c r="N20" s="94"/>
      <c r="O20" s="95"/>
      <c r="P20" s="94">
        <f t="shared" si="9"/>
        <v>0</v>
      </c>
      <c r="Q20" s="95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4" t="s">
        <v>36</v>
      </c>
      <c r="W20" s="95" t="s">
        <v>36</v>
      </c>
    </row>
    <row r="21" spans="1:23" ht="13" customHeight="1" x14ac:dyDescent="0.3">
      <c r="A21" s="47" t="s">
        <v>48</v>
      </c>
      <c r="B21" s="93"/>
      <c r="C21" s="93"/>
      <c r="D21" s="93"/>
      <c r="E21" s="93">
        <f t="shared" si="8"/>
        <v>0</v>
      </c>
      <c r="F21" s="94">
        <v>0</v>
      </c>
      <c r="G21" s="95">
        <v>0</v>
      </c>
      <c r="H21" s="94"/>
      <c r="I21" s="95"/>
      <c r="J21" s="94"/>
      <c r="K21" s="95"/>
      <c r="L21" s="94"/>
      <c r="M21" s="95"/>
      <c r="N21" s="94"/>
      <c r="O21" s="95"/>
      <c r="P21" s="94">
        <f t="shared" si="9"/>
        <v>0</v>
      </c>
      <c r="Q21" s="95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4" t="s">
        <v>36</v>
      </c>
      <c r="W21" s="95" t="s">
        <v>36</v>
      </c>
    </row>
    <row r="22" spans="1:23" ht="13" customHeight="1" x14ac:dyDescent="0.3">
      <c r="A22" s="47" t="s">
        <v>49</v>
      </c>
      <c r="B22" s="93"/>
      <c r="C22" s="93"/>
      <c r="D22" s="93"/>
      <c r="E22" s="93">
        <f t="shared" si="8"/>
        <v>0</v>
      </c>
      <c r="F22" s="94">
        <v>0</v>
      </c>
      <c r="G22" s="95">
        <v>0</v>
      </c>
      <c r="H22" s="94"/>
      <c r="I22" s="95"/>
      <c r="J22" s="94"/>
      <c r="K22" s="95"/>
      <c r="L22" s="94"/>
      <c r="M22" s="95"/>
      <c r="N22" s="94"/>
      <c r="O22" s="95"/>
      <c r="P22" s="94">
        <f t="shared" si="9"/>
        <v>0</v>
      </c>
      <c r="Q22" s="95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4" t="s">
        <v>36</v>
      </c>
      <c r="W22" s="95" t="s">
        <v>36</v>
      </c>
    </row>
    <row r="23" spans="1:23" ht="13" customHeight="1" x14ac:dyDescent="0.3">
      <c r="A23" s="47" t="s">
        <v>50</v>
      </c>
      <c r="B23" s="93"/>
      <c r="C23" s="93"/>
      <c r="D23" s="93"/>
      <c r="E23" s="93">
        <f t="shared" si="8"/>
        <v>0</v>
      </c>
      <c r="F23" s="94" t="s">
        <v>36</v>
      </c>
      <c r="G23" s="95" t="s">
        <v>36</v>
      </c>
      <c r="H23" s="94"/>
      <c r="I23" s="95"/>
      <c r="J23" s="94"/>
      <c r="K23" s="95"/>
      <c r="L23" s="94"/>
      <c r="M23" s="95"/>
      <c r="N23" s="94"/>
      <c r="O23" s="95"/>
      <c r="P23" s="94">
        <f t="shared" si="9"/>
        <v>0</v>
      </c>
      <c r="Q23" s="95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4" t="s">
        <v>36</v>
      </c>
      <c r="W23" s="95" t="s">
        <v>36</v>
      </c>
    </row>
    <row r="24" spans="1:23" ht="13" customHeight="1" x14ac:dyDescent="0.3">
      <c r="A24" s="47" t="s">
        <v>51</v>
      </c>
      <c r="B24" s="93"/>
      <c r="C24" s="93"/>
      <c r="D24" s="93"/>
      <c r="E24" s="93">
        <f t="shared" si="8"/>
        <v>0</v>
      </c>
      <c r="F24" s="94" t="s">
        <v>36</v>
      </c>
      <c r="G24" s="95" t="s">
        <v>36</v>
      </c>
      <c r="H24" s="94"/>
      <c r="I24" s="95"/>
      <c r="J24" s="94"/>
      <c r="K24" s="95"/>
      <c r="L24" s="94"/>
      <c r="M24" s="95"/>
      <c r="N24" s="94"/>
      <c r="O24" s="95"/>
      <c r="P24" s="94">
        <f t="shared" si="9"/>
        <v>0</v>
      </c>
      <c r="Q24" s="95">
        <f t="shared" si="10"/>
        <v>0</v>
      </c>
      <c r="R24" s="48">
        <f t="shared" si="11"/>
        <v>0</v>
      </c>
      <c r="S24" s="49">
        <f t="shared" si="12"/>
        <v>0</v>
      </c>
      <c r="T24" s="48">
        <f t="shared" si="13"/>
        <v>0</v>
      </c>
      <c r="U24" s="50">
        <f t="shared" si="14"/>
        <v>0</v>
      </c>
      <c r="V24" s="94" t="s">
        <v>36</v>
      </c>
      <c r="W24" s="95" t="s">
        <v>36</v>
      </c>
    </row>
    <row r="25" spans="1:23" ht="13" customHeight="1" x14ac:dyDescent="0.3">
      <c r="A25" s="51" t="s">
        <v>43</v>
      </c>
      <c r="B25" s="96">
        <f>SUM(B18:B24)</f>
        <v>2830000</v>
      </c>
      <c r="C25" s="96">
        <f>SUM(C18:C24)</f>
        <v>0</v>
      </c>
      <c r="D25" s="96"/>
      <c r="E25" s="96">
        <f t="shared" si="8"/>
        <v>2830000</v>
      </c>
      <c r="F25" s="97">
        <f t="shared" ref="F25:O25" si="15">SUM(F18:F24)</f>
        <v>2830000</v>
      </c>
      <c r="G25" s="98">
        <f t="shared" si="15"/>
        <v>0</v>
      </c>
      <c r="H25" s="97">
        <f t="shared" si="15"/>
        <v>0</v>
      </c>
      <c r="I25" s="98">
        <f t="shared" si="15"/>
        <v>0</v>
      </c>
      <c r="J25" s="97">
        <f t="shared" si="15"/>
        <v>0</v>
      </c>
      <c r="K25" s="98">
        <f t="shared" si="15"/>
        <v>0</v>
      </c>
      <c r="L25" s="97">
        <f t="shared" si="15"/>
        <v>0</v>
      </c>
      <c r="M25" s="98">
        <f t="shared" si="15"/>
        <v>0</v>
      </c>
      <c r="N25" s="97">
        <f t="shared" si="15"/>
        <v>0</v>
      </c>
      <c r="O25" s="98">
        <f t="shared" si="15"/>
        <v>0</v>
      </c>
      <c r="P25" s="97">
        <f t="shared" si="9"/>
        <v>0</v>
      </c>
      <c r="Q25" s="98">
        <f t="shared" si="10"/>
        <v>0</v>
      </c>
      <c r="R25" s="52">
        <f t="shared" si="11"/>
        <v>0</v>
      </c>
      <c r="S25" s="53">
        <f t="shared" si="12"/>
        <v>0</v>
      </c>
      <c r="T25" s="52">
        <f>IF(($E25-$E20-$E24)   =0,0,($P25   /($E25-$E20-$E24)   )*100)</f>
        <v>0</v>
      </c>
      <c r="U25" s="54">
        <f>IF(($E25-$E20-$E24)   =0,0,($Q25   /($E25-$E20-$E24)   )*100)</f>
        <v>0</v>
      </c>
      <c r="V25" s="97" t="s">
        <v>36</v>
      </c>
      <c r="W25" s="98" t="s">
        <v>36</v>
      </c>
    </row>
    <row r="26" spans="1:23" ht="13" customHeight="1" x14ac:dyDescent="0.3">
      <c r="A26" s="40" t="s">
        <v>52</v>
      </c>
      <c r="B26" s="99" t="s">
        <v>1</v>
      </c>
      <c r="C26" s="99"/>
      <c r="D26" s="99"/>
      <c r="E26" s="99"/>
      <c r="F26" s="100"/>
      <c r="G26" s="101"/>
      <c r="H26" s="100"/>
      <c r="I26" s="101"/>
      <c r="J26" s="100"/>
      <c r="K26" s="101"/>
      <c r="L26" s="100"/>
      <c r="M26" s="101"/>
      <c r="N26" s="100"/>
      <c r="O26" s="101"/>
      <c r="P26" s="100"/>
      <c r="Q26" s="101"/>
      <c r="R26" s="44"/>
      <c r="S26" s="45"/>
      <c r="T26" s="44"/>
      <c r="U26" s="46"/>
      <c r="V26" s="100"/>
      <c r="W26" s="101"/>
    </row>
    <row r="27" spans="1:23" ht="13" customHeight="1" x14ac:dyDescent="0.3">
      <c r="A27" s="47" t="s">
        <v>53</v>
      </c>
      <c r="B27" s="93"/>
      <c r="C27" s="93"/>
      <c r="D27" s="93"/>
      <c r="E27" s="93">
        <f>$B27      +$C27      +$D27</f>
        <v>0</v>
      </c>
      <c r="F27" s="94" t="s">
        <v>36</v>
      </c>
      <c r="G27" s="95" t="s">
        <v>36</v>
      </c>
      <c r="H27" s="94"/>
      <c r="I27" s="95"/>
      <c r="J27" s="94"/>
      <c r="K27" s="95"/>
      <c r="L27" s="94"/>
      <c r="M27" s="95"/>
      <c r="N27" s="94"/>
      <c r="O27" s="95"/>
      <c r="P27" s="94">
        <f>$H27      +$J27      +$L27      +$N27</f>
        <v>0</v>
      </c>
      <c r="Q27" s="95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4" t="s">
        <v>36</v>
      </c>
      <c r="W27" s="95" t="s">
        <v>36</v>
      </c>
    </row>
    <row r="28" spans="1:23" ht="13" customHeight="1" x14ac:dyDescent="0.3">
      <c r="A28" s="47" t="s">
        <v>54</v>
      </c>
      <c r="B28" s="93"/>
      <c r="C28" s="93"/>
      <c r="D28" s="93"/>
      <c r="E28" s="93">
        <f>$B28      +$C28      +$D28</f>
        <v>0</v>
      </c>
      <c r="F28" s="94" t="s">
        <v>36</v>
      </c>
      <c r="G28" s="95" t="s">
        <v>36</v>
      </c>
      <c r="H28" s="94"/>
      <c r="I28" s="95"/>
      <c r="J28" s="94"/>
      <c r="K28" s="95"/>
      <c r="L28" s="94"/>
      <c r="M28" s="95"/>
      <c r="N28" s="94"/>
      <c r="O28" s="95"/>
      <c r="P28" s="94">
        <f>$H28      +$J28      +$L28      +$N28</f>
        <v>0</v>
      </c>
      <c r="Q28" s="95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4" t="s">
        <v>36</v>
      </c>
      <c r="W28" s="95" t="s">
        <v>36</v>
      </c>
    </row>
    <row r="29" spans="1:23" ht="13" customHeight="1" x14ac:dyDescent="0.3">
      <c r="A29" s="47" t="s">
        <v>55</v>
      </c>
      <c r="B29" s="93"/>
      <c r="C29" s="93"/>
      <c r="D29" s="93"/>
      <c r="E29" s="93">
        <f>$B29      +$C29      +$D29</f>
        <v>0</v>
      </c>
      <c r="F29" s="94">
        <v>0</v>
      </c>
      <c r="G29" s="95">
        <v>0</v>
      </c>
      <c r="H29" s="94"/>
      <c r="I29" s="95"/>
      <c r="J29" s="94"/>
      <c r="K29" s="95"/>
      <c r="L29" s="94"/>
      <c r="M29" s="95"/>
      <c r="N29" s="94"/>
      <c r="O29" s="95"/>
      <c r="P29" s="94">
        <f>$H29      +$J29      +$L29      +$N29</f>
        <v>0</v>
      </c>
      <c r="Q29" s="95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4" t="s">
        <v>36</v>
      </c>
      <c r="W29" s="95" t="s">
        <v>36</v>
      </c>
    </row>
    <row r="30" spans="1:23" ht="13" customHeight="1" x14ac:dyDescent="0.3">
      <c r="A30" s="47" t="s">
        <v>56</v>
      </c>
      <c r="B30" s="93">
        <v>2639000</v>
      </c>
      <c r="C30" s="93"/>
      <c r="D30" s="93"/>
      <c r="E30" s="93">
        <f>$B30      +$C30      +$D30</f>
        <v>2639000</v>
      </c>
      <c r="F30" s="94">
        <v>2639000</v>
      </c>
      <c r="G30" s="95">
        <v>1847000</v>
      </c>
      <c r="H30" s="94">
        <v>678000</v>
      </c>
      <c r="I30" s="95"/>
      <c r="J30" s="94">
        <v>646000</v>
      </c>
      <c r="K30" s="95">
        <v>702060</v>
      </c>
      <c r="L30" s="94"/>
      <c r="M30" s="95"/>
      <c r="N30" s="94"/>
      <c r="O30" s="95"/>
      <c r="P30" s="94">
        <f>$H30      +$J30      +$L30      +$N30</f>
        <v>1324000</v>
      </c>
      <c r="Q30" s="95">
        <f>$I30      +$K30      +$M30      +$O30</f>
        <v>702060</v>
      </c>
      <c r="R30" s="48">
        <f>IF(($H30      =0),0,((($J30      -$H30      )/$H30      )*100))</f>
        <v>-4.71976401179941</v>
      </c>
      <c r="S30" s="49">
        <f>IF(($I30      =0),0,((($K30      -$I30      )/$I30      )*100))</f>
        <v>0</v>
      </c>
      <c r="T30" s="48">
        <f>IF(($E30      =0),0,(($P30      /$E30      )*100))</f>
        <v>50.170519136036376</v>
      </c>
      <c r="U30" s="50">
        <f>IF(($E30      =0),0,(($Q30      /$E30      )*100))</f>
        <v>26.60325881015536</v>
      </c>
      <c r="V30" s="94" t="s">
        <v>36</v>
      </c>
      <c r="W30" s="95" t="s">
        <v>36</v>
      </c>
    </row>
    <row r="31" spans="1:23" ht="13" customHeight="1" x14ac:dyDescent="0.3">
      <c r="A31" s="51" t="s">
        <v>43</v>
      </c>
      <c r="B31" s="96">
        <f>SUM(B27:B30)</f>
        <v>2639000</v>
      </c>
      <c r="C31" s="96">
        <f>SUM(C27:C30)</f>
        <v>0</v>
      </c>
      <c r="D31" s="96"/>
      <c r="E31" s="96">
        <f>$B31      +$C31      +$D31</f>
        <v>2639000</v>
      </c>
      <c r="F31" s="97">
        <f t="shared" ref="F31:O31" si="16">SUM(F27:F30)</f>
        <v>2639000</v>
      </c>
      <c r="G31" s="98">
        <f t="shared" si="16"/>
        <v>1847000</v>
      </c>
      <c r="H31" s="97">
        <f t="shared" si="16"/>
        <v>678000</v>
      </c>
      <c r="I31" s="98">
        <f t="shared" si="16"/>
        <v>0</v>
      </c>
      <c r="J31" s="97">
        <f t="shared" si="16"/>
        <v>646000</v>
      </c>
      <c r="K31" s="98">
        <f t="shared" si="16"/>
        <v>702060</v>
      </c>
      <c r="L31" s="97">
        <f t="shared" si="16"/>
        <v>0</v>
      </c>
      <c r="M31" s="98">
        <f t="shared" si="16"/>
        <v>0</v>
      </c>
      <c r="N31" s="97">
        <f t="shared" si="16"/>
        <v>0</v>
      </c>
      <c r="O31" s="98">
        <f t="shared" si="16"/>
        <v>0</v>
      </c>
      <c r="P31" s="97">
        <f>$H31      +$J31      +$L31      +$N31</f>
        <v>1324000</v>
      </c>
      <c r="Q31" s="98">
        <f>$I31      +$K31      +$M31      +$O31</f>
        <v>702060</v>
      </c>
      <c r="R31" s="52">
        <f>IF(($H31      =0),0,((($J31      -$H31      )/$H31      )*100))</f>
        <v>-4.71976401179941</v>
      </c>
      <c r="S31" s="53">
        <f>IF(($I31      =0),0,((($K31      -$I31      )/$I31      )*100))</f>
        <v>0</v>
      </c>
      <c r="T31" s="52">
        <f>IF($E31   =0,0,($P31   /$E31   )*100)</f>
        <v>50.170519136036376</v>
      </c>
      <c r="U31" s="54">
        <f>IF($E31   =0,0,($Q31   /$E31   )*100)</f>
        <v>26.60325881015536</v>
      </c>
      <c r="V31" s="97" t="s">
        <v>36</v>
      </c>
      <c r="W31" s="98" t="s">
        <v>36</v>
      </c>
    </row>
    <row r="32" spans="1:23" ht="13" customHeight="1" x14ac:dyDescent="0.3">
      <c r="A32" s="40" t="s">
        <v>57</v>
      </c>
      <c r="B32" s="99" t="s">
        <v>1</v>
      </c>
      <c r="C32" s="99"/>
      <c r="D32" s="99"/>
      <c r="E32" s="99"/>
      <c r="F32" s="100"/>
      <c r="G32" s="101"/>
      <c r="H32" s="100"/>
      <c r="I32" s="101"/>
      <c r="J32" s="100"/>
      <c r="K32" s="101"/>
      <c r="L32" s="100"/>
      <c r="M32" s="101"/>
      <c r="N32" s="100"/>
      <c r="O32" s="101"/>
      <c r="P32" s="100"/>
      <c r="Q32" s="101"/>
      <c r="R32" s="44"/>
      <c r="S32" s="45"/>
      <c r="T32" s="44"/>
      <c r="U32" s="46"/>
      <c r="V32" s="100"/>
      <c r="W32" s="101"/>
    </row>
    <row r="33" spans="1:23" ht="13" customHeight="1" x14ac:dyDescent="0.3">
      <c r="A33" s="47" t="s">
        <v>58</v>
      </c>
      <c r="B33" s="93">
        <v>1389000</v>
      </c>
      <c r="C33" s="93"/>
      <c r="D33" s="93"/>
      <c r="E33" s="93">
        <f>$B33      +$C33      +$D33</f>
        <v>1389000</v>
      </c>
      <c r="F33" s="94">
        <v>1389000</v>
      </c>
      <c r="G33" s="95">
        <v>973000</v>
      </c>
      <c r="H33" s="94">
        <v>348000</v>
      </c>
      <c r="I33" s="95"/>
      <c r="J33" s="94"/>
      <c r="K33" s="95">
        <v>973000</v>
      </c>
      <c r="L33" s="94"/>
      <c r="M33" s="95"/>
      <c r="N33" s="94"/>
      <c r="O33" s="95"/>
      <c r="P33" s="94">
        <f>$H33      +$J33      +$L33      +$N33</f>
        <v>348000</v>
      </c>
      <c r="Q33" s="95">
        <f>$I33      +$K33      +$M33      +$O33</f>
        <v>973000</v>
      </c>
      <c r="R33" s="48">
        <f>IF(($H33      =0),0,((($J33      -$H33      )/$H33      )*100))</f>
        <v>-100</v>
      </c>
      <c r="S33" s="49">
        <f>IF(($I33      =0),0,((($K33      -$I33      )/$I33      )*100))</f>
        <v>0</v>
      </c>
      <c r="T33" s="48">
        <f>IF(($E33      =0),0,(($P33      /$E33      )*100))</f>
        <v>25.053995680345569</v>
      </c>
      <c r="U33" s="50">
        <f>IF(($E33      =0),0,(($Q33      /$E33      )*100))</f>
        <v>70.050395968322533</v>
      </c>
      <c r="V33" s="94" t="s">
        <v>36</v>
      </c>
      <c r="W33" s="95" t="s">
        <v>36</v>
      </c>
    </row>
    <row r="34" spans="1:23" ht="13" customHeight="1" x14ac:dyDescent="0.3">
      <c r="A34" s="51" t="s">
        <v>43</v>
      </c>
      <c r="B34" s="96">
        <f>B33</f>
        <v>1389000</v>
      </c>
      <c r="C34" s="96">
        <f>C33</f>
        <v>0</v>
      </c>
      <c r="D34" s="96"/>
      <c r="E34" s="96">
        <f>$B34      +$C34      +$D34</f>
        <v>1389000</v>
      </c>
      <c r="F34" s="97">
        <f t="shared" ref="F34:O34" si="17">F33</f>
        <v>1389000</v>
      </c>
      <c r="G34" s="98">
        <f t="shared" si="17"/>
        <v>973000</v>
      </c>
      <c r="H34" s="97">
        <f t="shared" si="17"/>
        <v>348000</v>
      </c>
      <c r="I34" s="98">
        <f t="shared" si="17"/>
        <v>0</v>
      </c>
      <c r="J34" s="97">
        <f t="shared" si="17"/>
        <v>0</v>
      </c>
      <c r="K34" s="98">
        <f t="shared" si="17"/>
        <v>973000</v>
      </c>
      <c r="L34" s="97">
        <f t="shared" si="17"/>
        <v>0</v>
      </c>
      <c r="M34" s="98">
        <f t="shared" si="17"/>
        <v>0</v>
      </c>
      <c r="N34" s="97">
        <f t="shared" si="17"/>
        <v>0</v>
      </c>
      <c r="O34" s="98">
        <f t="shared" si="17"/>
        <v>0</v>
      </c>
      <c r="P34" s="97">
        <f>$H34      +$J34      +$L34      +$N34</f>
        <v>348000</v>
      </c>
      <c r="Q34" s="98">
        <f>$I34      +$K34      +$M34      +$O34</f>
        <v>973000</v>
      </c>
      <c r="R34" s="52">
        <f>IF(($H34      =0),0,((($J34      -$H34      )/$H34      )*100))</f>
        <v>-100</v>
      </c>
      <c r="S34" s="53">
        <f>IF(($I34      =0),0,((($K34      -$I34      )/$I34      )*100))</f>
        <v>0</v>
      </c>
      <c r="T34" s="52">
        <f>IF($E34   =0,0,($P34   /$E34   )*100)</f>
        <v>25.053995680345569</v>
      </c>
      <c r="U34" s="54">
        <f>IF($E34   =0,0,($Q34   /$E34   )*100)</f>
        <v>70.050395968322533</v>
      </c>
      <c r="V34" s="97" t="s">
        <v>36</v>
      </c>
      <c r="W34" s="98" t="s">
        <v>36</v>
      </c>
    </row>
    <row r="35" spans="1:23" ht="13" customHeight="1" x14ac:dyDescent="0.3">
      <c r="A35" s="40" t="s">
        <v>59</v>
      </c>
      <c r="B35" s="99" t="s">
        <v>1</v>
      </c>
      <c r="C35" s="99"/>
      <c r="D35" s="99"/>
      <c r="E35" s="99"/>
      <c r="F35" s="100"/>
      <c r="G35" s="101"/>
      <c r="H35" s="100"/>
      <c r="I35" s="101"/>
      <c r="J35" s="100"/>
      <c r="K35" s="101"/>
      <c r="L35" s="100"/>
      <c r="M35" s="101"/>
      <c r="N35" s="100"/>
      <c r="O35" s="101"/>
      <c r="P35" s="100"/>
      <c r="Q35" s="101"/>
      <c r="R35" s="44"/>
      <c r="S35" s="45"/>
      <c r="T35" s="44"/>
      <c r="U35" s="46"/>
      <c r="V35" s="100"/>
      <c r="W35" s="101"/>
    </row>
    <row r="36" spans="1:23" ht="13" customHeight="1" x14ac:dyDescent="0.3">
      <c r="A36" s="47" t="s">
        <v>60</v>
      </c>
      <c r="B36" s="93"/>
      <c r="C36" s="93"/>
      <c r="D36" s="93"/>
      <c r="E36" s="93">
        <f t="shared" ref="E36:E41" si="18">$B36      +$C36      +$D36</f>
        <v>0</v>
      </c>
      <c r="F36" s="94">
        <v>0</v>
      </c>
      <c r="G36" s="95">
        <v>0</v>
      </c>
      <c r="H36" s="94"/>
      <c r="I36" s="95"/>
      <c r="J36" s="94"/>
      <c r="K36" s="95"/>
      <c r="L36" s="94"/>
      <c r="M36" s="95"/>
      <c r="N36" s="94"/>
      <c r="O36" s="95"/>
      <c r="P36" s="94">
        <f t="shared" ref="P36:P41" si="19">$H36      +$J36      +$L36      +$N36</f>
        <v>0</v>
      </c>
      <c r="Q36" s="95">
        <f t="shared" ref="Q36:Q41" si="20">$I36      +$K36      +$M36      +$O36</f>
        <v>0</v>
      </c>
      <c r="R36" s="48">
        <f t="shared" ref="R36:R41" si="21">IF(($H36      =0),0,((($J36      -$H36      )/$H36      )*100))</f>
        <v>0</v>
      </c>
      <c r="S36" s="49">
        <f t="shared" ref="S36:S41" si="22">IF(($I36      =0),0,((($K36      -$I36      )/$I36      )*100))</f>
        <v>0</v>
      </c>
      <c r="T36" s="48">
        <f t="shared" ref="T36:T40" si="23">IF(($E36      =0),0,(($P36      /$E36      )*100))</f>
        <v>0</v>
      </c>
      <c r="U36" s="50">
        <f t="shared" ref="U36:U40" si="24">IF(($E36      =0),0,(($Q36      /$E36      )*100))</f>
        <v>0</v>
      </c>
      <c r="V36" s="94" t="s">
        <v>36</v>
      </c>
      <c r="W36" s="95" t="s">
        <v>36</v>
      </c>
    </row>
    <row r="37" spans="1:23" ht="13" customHeight="1" x14ac:dyDescent="0.3">
      <c r="A37" s="47" t="s">
        <v>61</v>
      </c>
      <c r="B37" s="93"/>
      <c r="C37" s="93"/>
      <c r="D37" s="93"/>
      <c r="E37" s="93">
        <f t="shared" si="18"/>
        <v>0</v>
      </c>
      <c r="F37" s="94">
        <v>0</v>
      </c>
      <c r="G37" s="95">
        <v>0</v>
      </c>
      <c r="H37" s="94"/>
      <c r="I37" s="95"/>
      <c r="J37" s="94"/>
      <c r="K37" s="95"/>
      <c r="L37" s="94"/>
      <c r="M37" s="95"/>
      <c r="N37" s="94"/>
      <c r="O37" s="95"/>
      <c r="P37" s="94">
        <f t="shared" si="19"/>
        <v>0</v>
      </c>
      <c r="Q37" s="95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4" t="s">
        <v>36</v>
      </c>
      <c r="W37" s="95" t="s">
        <v>36</v>
      </c>
    </row>
    <row r="38" spans="1:23" ht="13" customHeight="1" x14ac:dyDescent="0.3">
      <c r="A38" s="47" t="s">
        <v>62</v>
      </c>
      <c r="B38" s="93"/>
      <c r="C38" s="93"/>
      <c r="D38" s="93"/>
      <c r="E38" s="93">
        <f t="shared" si="18"/>
        <v>0</v>
      </c>
      <c r="F38" s="94" t="s">
        <v>36</v>
      </c>
      <c r="G38" s="95" t="s">
        <v>36</v>
      </c>
      <c r="H38" s="94"/>
      <c r="I38" s="95"/>
      <c r="J38" s="94"/>
      <c r="K38" s="95"/>
      <c r="L38" s="94"/>
      <c r="M38" s="95"/>
      <c r="N38" s="94"/>
      <c r="O38" s="95"/>
      <c r="P38" s="94">
        <f t="shared" si="19"/>
        <v>0</v>
      </c>
      <c r="Q38" s="95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4" t="s">
        <v>36</v>
      </c>
      <c r="W38" s="95" t="s">
        <v>36</v>
      </c>
    </row>
    <row r="39" spans="1:23" ht="13" customHeight="1" x14ac:dyDescent="0.3">
      <c r="A39" s="47" t="s">
        <v>63</v>
      </c>
      <c r="B39" s="93"/>
      <c r="C39" s="93"/>
      <c r="D39" s="93"/>
      <c r="E39" s="93">
        <f t="shared" si="18"/>
        <v>0</v>
      </c>
      <c r="F39" s="94">
        <v>0</v>
      </c>
      <c r="G39" s="95">
        <v>0</v>
      </c>
      <c r="H39" s="94"/>
      <c r="I39" s="95"/>
      <c r="J39" s="94"/>
      <c r="K39" s="95"/>
      <c r="L39" s="94"/>
      <c r="M39" s="95"/>
      <c r="N39" s="94"/>
      <c r="O39" s="95"/>
      <c r="P39" s="94">
        <f t="shared" si="19"/>
        <v>0</v>
      </c>
      <c r="Q39" s="95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4" t="s">
        <v>36</v>
      </c>
      <c r="W39" s="95" t="s">
        <v>36</v>
      </c>
    </row>
    <row r="40" spans="1:23" ht="13" customHeight="1" x14ac:dyDescent="0.3">
      <c r="A40" s="47" t="s">
        <v>64</v>
      </c>
      <c r="B40" s="93"/>
      <c r="C40" s="93"/>
      <c r="D40" s="93"/>
      <c r="E40" s="93">
        <f t="shared" si="18"/>
        <v>0</v>
      </c>
      <c r="F40" s="94" t="s">
        <v>36</v>
      </c>
      <c r="G40" s="95" t="s">
        <v>36</v>
      </c>
      <c r="H40" s="94"/>
      <c r="I40" s="95"/>
      <c r="J40" s="94"/>
      <c r="K40" s="95"/>
      <c r="L40" s="94"/>
      <c r="M40" s="95"/>
      <c r="N40" s="94"/>
      <c r="O40" s="95"/>
      <c r="P40" s="94">
        <f t="shared" si="19"/>
        <v>0</v>
      </c>
      <c r="Q40" s="95">
        <f t="shared" si="20"/>
        <v>0</v>
      </c>
      <c r="R40" s="48">
        <f t="shared" si="21"/>
        <v>0</v>
      </c>
      <c r="S40" s="49">
        <f t="shared" si="22"/>
        <v>0</v>
      </c>
      <c r="T40" s="48">
        <f t="shared" si="23"/>
        <v>0</v>
      </c>
      <c r="U40" s="50">
        <f t="shared" si="24"/>
        <v>0</v>
      </c>
      <c r="V40" s="94" t="s">
        <v>36</v>
      </c>
      <c r="W40" s="95" t="s">
        <v>36</v>
      </c>
    </row>
    <row r="41" spans="1:23" ht="13" customHeight="1" x14ac:dyDescent="0.3">
      <c r="A41" s="51" t="s">
        <v>43</v>
      </c>
      <c r="B41" s="96">
        <f>SUM(B36:B40)</f>
        <v>0</v>
      </c>
      <c r="C41" s="96">
        <f>SUM(C36:C40)</f>
        <v>0</v>
      </c>
      <c r="D41" s="96"/>
      <c r="E41" s="96">
        <f t="shared" si="18"/>
        <v>0</v>
      </c>
      <c r="F41" s="97">
        <f t="shared" ref="F41:O41" si="25">SUM(F36:F40)</f>
        <v>0</v>
      </c>
      <c r="G41" s="98">
        <f t="shared" si="25"/>
        <v>0</v>
      </c>
      <c r="H41" s="97">
        <f t="shared" si="25"/>
        <v>0</v>
      </c>
      <c r="I41" s="98">
        <f t="shared" si="25"/>
        <v>0</v>
      </c>
      <c r="J41" s="97">
        <f t="shared" si="25"/>
        <v>0</v>
      </c>
      <c r="K41" s="98">
        <f t="shared" si="25"/>
        <v>0</v>
      </c>
      <c r="L41" s="97">
        <f t="shared" si="25"/>
        <v>0</v>
      </c>
      <c r="M41" s="98">
        <f t="shared" si="25"/>
        <v>0</v>
      </c>
      <c r="N41" s="97">
        <f t="shared" si="25"/>
        <v>0</v>
      </c>
      <c r="O41" s="98">
        <f t="shared" si="25"/>
        <v>0</v>
      </c>
      <c r="P41" s="97">
        <f t="shared" si="19"/>
        <v>0</v>
      </c>
      <c r="Q41" s="98">
        <f t="shared" si="20"/>
        <v>0</v>
      </c>
      <c r="R41" s="52">
        <f t="shared" si="21"/>
        <v>0</v>
      </c>
      <c r="S41" s="53">
        <f t="shared" si="22"/>
        <v>0</v>
      </c>
      <c r="T41" s="52">
        <f>IF((+$E36+$E39) =0,0,(P41   /(+$E36+$E39) )*100)</f>
        <v>0</v>
      </c>
      <c r="U41" s="54">
        <f>IF((+$E36+$E39) =0,0,(Q41   /(+$E36+$E39) )*100)</f>
        <v>0</v>
      </c>
      <c r="V41" s="97" t="s">
        <v>36</v>
      </c>
      <c r="W41" s="98" t="s">
        <v>36</v>
      </c>
    </row>
    <row r="42" spans="1:23" ht="13" customHeight="1" x14ac:dyDescent="0.3">
      <c r="A42" s="40" t="s">
        <v>65</v>
      </c>
      <c r="B42" s="99" t="s">
        <v>1</v>
      </c>
      <c r="C42" s="99"/>
      <c r="D42" s="99"/>
      <c r="E42" s="99"/>
      <c r="F42" s="100"/>
      <c r="G42" s="101"/>
      <c r="H42" s="100"/>
      <c r="I42" s="101"/>
      <c r="J42" s="100"/>
      <c r="K42" s="101"/>
      <c r="L42" s="100"/>
      <c r="M42" s="101"/>
      <c r="N42" s="100"/>
      <c r="O42" s="101"/>
      <c r="P42" s="100"/>
      <c r="Q42" s="101"/>
      <c r="R42" s="44"/>
      <c r="S42" s="45"/>
      <c r="T42" s="44"/>
      <c r="U42" s="46"/>
      <c r="V42" s="100"/>
      <c r="W42" s="101"/>
    </row>
    <row r="43" spans="1:23" ht="13" customHeight="1" x14ac:dyDescent="0.3">
      <c r="A43" s="47" t="s">
        <v>66</v>
      </c>
      <c r="B43" s="93"/>
      <c r="C43" s="93"/>
      <c r="D43" s="93"/>
      <c r="E43" s="93">
        <f t="shared" ref="E43:E54" si="26">$B43      +$C43      +$D43</f>
        <v>0</v>
      </c>
      <c r="F43" s="94" t="s">
        <v>36</v>
      </c>
      <c r="G43" s="95" t="s">
        <v>36</v>
      </c>
      <c r="H43" s="94"/>
      <c r="I43" s="95"/>
      <c r="J43" s="94"/>
      <c r="K43" s="95"/>
      <c r="L43" s="94"/>
      <c r="M43" s="95"/>
      <c r="N43" s="94"/>
      <c r="O43" s="95"/>
      <c r="P43" s="94">
        <f t="shared" ref="P43:P54" si="27">$H43      +$J43      +$L43      +$N43</f>
        <v>0</v>
      </c>
      <c r="Q43" s="95">
        <f t="shared" ref="Q43:Q54" si="28">$I43      +$K43      +$M43      +$O43</f>
        <v>0</v>
      </c>
      <c r="R43" s="48">
        <f t="shared" ref="R43:R54" si="29">IF(($H43      =0),0,((($J43      -$H43      )/$H43      )*100))</f>
        <v>0</v>
      </c>
      <c r="S43" s="49">
        <f t="shared" ref="S43:S54" si="30">IF(($I43      =0),0,((($K43      -$I43      )/$I43      )*100))</f>
        <v>0</v>
      </c>
      <c r="T43" s="48">
        <f t="shared" ref="T43:T53" si="31">IF(($E43      =0),0,(($P43      /$E43      )*100))</f>
        <v>0</v>
      </c>
      <c r="U43" s="50">
        <f t="shared" ref="U43:U53" si="32">IF(($E43      =0),0,(($Q43      /$E43      )*100))</f>
        <v>0</v>
      </c>
      <c r="V43" s="94" t="s">
        <v>36</v>
      </c>
      <c r="W43" s="95" t="s">
        <v>36</v>
      </c>
    </row>
    <row r="44" spans="1:23" ht="13" customHeight="1" x14ac:dyDescent="0.3">
      <c r="A44" s="47" t="s">
        <v>67</v>
      </c>
      <c r="B44" s="93"/>
      <c r="C44" s="93"/>
      <c r="D44" s="93"/>
      <c r="E44" s="93">
        <f t="shared" si="26"/>
        <v>0</v>
      </c>
      <c r="F44" s="94">
        <v>0</v>
      </c>
      <c r="G44" s="95">
        <v>0</v>
      </c>
      <c r="H44" s="94"/>
      <c r="I44" s="95"/>
      <c r="J44" s="94"/>
      <c r="K44" s="95"/>
      <c r="L44" s="94"/>
      <c r="M44" s="95"/>
      <c r="N44" s="94"/>
      <c r="O44" s="95"/>
      <c r="P44" s="94">
        <f t="shared" si="27"/>
        <v>0</v>
      </c>
      <c r="Q44" s="95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4" t="s">
        <v>36</v>
      </c>
      <c r="W44" s="95" t="s">
        <v>36</v>
      </c>
    </row>
    <row r="45" spans="1:23" ht="13" customHeight="1" x14ac:dyDescent="0.3">
      <c r="A45" s="47" t="s">
        <v>68</v>
      </c>
      <c r="B45" s="93"/>
      <c r="C45" s="93"/>
      <c r="D45" s="93"/>
      <c r="E45" s="93">
        <f t="shared" si="26"/>
        <v>0</v>
      </c>
      <c r="F45" s="94">
        <v>0</v>
      </c>
      <c r="G45" s="95">
        <v>0</v>
      </c>
      <c r="H45" s="94"/>
      <c r="I45" s="95"/>
      <c r="J45" s="94"/>
      <c r="K45" s="95"/>
      <c r="L45" s="94"/>
      <c r="M45" s="95"/>
      <c r="N45" s="94"/>
      <c r="O45" s="95"/>
      <c r="P45" s="94">
        <f t="shared" si="27"/>
        <v>0</v>
      </c>
      <c r="Q45" s="95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4" t="s">
        <v>36</v>
      </c>
      <c r="W45" s="95" t="s">
        <v>36</v>
      </c>
    </row>
    <row r="46" spans="1:23" ht="13" customHeight="1" x14ac:dyDescent="0.3">
      <c r="A46" s="47" t="s">
        <v>69</v>
      </c>
      <c r="B46" s="93"/>
      <c r="C46" s="93"/>
      <c r="D46" s="93"/>
      <c r="E46" s="93">
        <f t="shared" si="26"/>
        <v>0</v>
      </c>
      <c r="F46" s="94" t="s">
        <v>36</v>
      </c>
      <c r="G46" s="95" t="s">
        <v>36</v>
      </c>
      <c r="H46" s="94"/>
      <c r="I46" s="95"/>
      <c r="J46" s="94"/>
      <c r="K46" s="95"/>
      <c r="L46" s="94"/>
      <c r="M46" s="95"/>
      <c r="N46" s="94"/>
      <c r="O46" s="95"/>
      <c r="P46" s="94">
        <f t="shared" si="27"/>
        <v>0</v>
      </c>
      <c r="Q46" s="95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4" t="s">
        <v>36</v>
      </c>
      <c r="W46" s="95" t="s">
        <v>36</v>
      </c>
    </row>
    <row r="47" spans="1:23" ht="13" customHeight="1" x14ac:dyDescent="0.3">
      <c r="A47" s="47" t="s">
        <v>70</v>
      </c>
      <c r="B47" s="93"/>
      <c r="C47" s="93"/>
      <c r="D47" s="93"/>
      <c r="E47" s="93">
        <f t="shared" si="26"/>
        <v>0</v>
      </c>
      <c r="F47" s="94" t="s">
        <v>36</v>
      </c>
      <c r="G47" s="95" t="s">
        <v>36</v>
      </c>
      <c r="H47" s="94"/>
      <c r="I47" s="95"/>
      <c r="J47" s="94"/>
      <c r="K47" s="95"/>
      <c r="L47" s="94"/>
      <c r="M47" s="95"/>
      <c r="N47" s="94"/>
      <c r="O47" s="95"/>
      <c r="P47" s="94">
        <f t="shared" si="27"/>
        <v>0</v>
      </c>
      <c r="Q47" s="95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4" t="s">
        <v>36</v>
      </c>
      <c r="W47" s="95" t="s">
        <v>36</v>
      </c>
    </row>
    <row r="48" spans="1:23" ht="13" hidden="1" customHeight="1" x14ac:dyDescent="0.3">
      <c r="A48" s="47" t="s">
        <v>71</v>
      </c>
      <c r="B48" s="93"/>
      <c r="C48" s="93"/>
      <c r="D48" s="93"/>
      <c r="E48" s="93">
        <f t="shared" si="26"/>
        <v>0</v>
      </c>
      <c r="F48" s="94" t="s">
        <v>36</v>
      </c>
      <c r="G48" s="95" t="s">
        <v>36</v>
      </c>
      <c r="H48" s="94"/>
      <c r="I48" s="95"/>
      <c r="J48" s="94"/>
      <c r="K48" s="95"/>
      <c r="L48" s="94"/>
      <c r="M48" s="95"/>
      <c r="N48" s="94"/>
      <c r="O48" s="95"/>
      <c r="P48" s="94">
        <f t="shared" si="27"/>
        <v>0</v>
      </c>
      <c r="Q48" s="95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4" t="s">
        <v>36</v>
      </c>
      <c r="W48" s="95" t="s">
        <v>36</v>
      </c>
    </row>
    <row r="49" spans="1:23" ht="13" customHeight="1" x14ac:dyDescent="0.3">
      <c r="A49" s="47" t="s">
        <v>72</v>
      </c>
      <c r="B49" s="93"/>
      <c r="C49" s="93"/>
      <c r="D49" s="93"/>
      <c r="E49" s="93">
        <f t="shared" si="26"/>
        <v>0</v>
      </c>
      <c r="F49" s="94" t="s">
        <v>36</v>
      </c>
      <c r="G49" s="95" t="s">
        <v>36</v>
      </c>
      <c r="H49" s="94"/>
      <c r="I49" s="95"/>
      <c r="J49" s="94"/>
      <c r="K49" s="95"/>
      <c r="L49" s="94"/>
      <c r="M49" s="95"/>
      <c r="N49" s="94"/>
      <c r="O49" s="95"/>
      <c r="P49" s="94">
        <f t="shared" si="27"/>
        <v>0</v>
      </c>
      <c r="Q49" s="95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4" t="s">
        <v>36</v>
      </c>
      <c r="W49" s="95" t="s">
        <v>36</v>
      </c>
    </row>
    <row r="50" spans="1:23" ht="13" customHeight="1" x14ac:dyDescent="0.3">
      <c r="A50" s="47" t="s">
        <v>73</v>
      </c>
      <c r="B50" s="93"/>
      <c r="C50" s="93"/>
      <c r="D50" s="93"/>
      <c r="E50" s="93">
        <f t="shared" si="26"/>
        <v>0</v>
      </c>
      <c r="F50" s="94" t="s">
        <v>36</v>
      </c>
      <c r="G50" s="95" t="s">
        <v>36</v>
      </c>
      <c r="H50" s="94"/>
      <c r="I50" s="95"/>
      <c r="J50" s="94"/>
      <c r="K50" s="95"/>
      <c r="L50" s="94"/>
      <c r="M50" s="95"/>
      <c r="N50" s="94"/>
      <c r="O50" s="95"/>
      <c r="P50" s="94">
        <f t="shared" si="27"/>
        <v>0</v>
      </c>
      <c r="Q50" s="95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4" t="s">
        <v>36</v>
      </c>
      <c r="W50" s="95" t="s">
        <v>36</v>
      </c>
    </row>
    <row r="51" spans="1:23" ht="13" customHeight="1" x14ac:dyDescent="0.3">
      <c r="A51" s="47" t="s">
        <v>74</v>
      </c>
      <c r="B51" s="93"/>
      <c r="C51" s="93"/>
      <c r="D51" s="93"/>
      <c r="E51" s="93">
        <f t="shared" si="26"/>
        <v>0</v>
      </c>
      <c r="F51" s="94" t="s">
        <v>36</v>
      </c>
      <c r="G51" s="95" t="s">
        <v>36</v>
      </c>
      <c r="H51" s="94"/>
      <c r="I51" s="95"/>
      <c r="J51" s="94"/>
      <c r="K51" s="95"/>
      <c r="L51" s="94"/>
      <c r="M51" s="95"/>
      <c r="N51" s="94"/>
      <c r="O51" s="95"/>
      <c r="P51" s="94">
        <f t="shared" si="27"/>
        <v>0</v>
      </c>
      <c r="Q51" s="95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4" t="s">
        <v>36</v>
      </c>
      <c r="W51" s="95" t="s">
        <v>36</v>
      </c>
    </row>
    <row r="52" spans="1:23" ht="13" customHeight="1" x14ac:dyDescent="0.3">
      <c r="A52" s="47" t="s">
        <v>75</v>
      </c>
      <c r="B52" s="93"/>
      <c r="C52" s="93"/>
      <c r="D52" s="93"/>
      <c r="E52" s="93">
        <f t="shared" si="26"/>
        <v>0</v>
      </c>
      <c r="F52" s="94">
        <v>0</v>
      </c>
      <c r="G52" s="95">
        <v>0</v>
      </c>
      <c r="H52" s="94"/>
      <c r="I52" s="95"/>
      <c r="J52" s="94"/>
      <c r="K52" s="95"/>
      <c r="L52" s="94"/>
      <c r="M52" s="95"/>
      <c r="N52" s="94"/>
      <c r="O52" s="95"/>
      <c r="P52" s="94">
        <f t="shared" si="27"/>
        <v>0</v>
      </c>
      <c r="Q52" s="95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4" t="s">
        <v>36</v>
      </c>
      <c r="W52" s="95" t="s">
        <v>36</v>
      </c>
    </row>
    <row r="53" spans="1:23" ht="13" customHeight="1" x14ac:dyDescent="0.3">
      <c r="A53" s="47" t="s">
        <v>76</v>
      </c>
      <c r="B53" s="93"/>
      <c r="C53" s="93"/>
      <c r="D53" s="93"/>
      <c r="E53" s="93">
        <f t="shared" si="26"/>
        <v>0</v>
      </c>
      <c r="F53" s="94">
        <v>0</v>
      </c>
      <c r="G53" s="95">
        <v>0</v>
      </c>
      <c r="H53" s="94"/>
      <c r="I53" s="95"/>
      <c r="J53" s="94"/>
      <c r="K53" s="95"/>
      <c r="L53" s="94"/>
      <c r="M53" s="95"/>
      <c r="N53" s="94"/>
      <c r="O53" s="95"/>
      <c r="P53" s="94">
        <f t="shared" si="27"/>
        <v>0</v>
      </c>
      <c r="Q53" s="95">
        <f t="shared" si="28"/>
        <v>0</v>
      </c>
      <c r="R53" s="48">
        <f t="shared" si="29"/>
        <v>0</v>
      </c>
      <c r="S53" s="49">
        <f t="shared" si="30"/>
        <v>0</v>
      </c>
      <c r="T53" s="48">
        <f t="shared" si="31"/>
        <v>0</v>
      </c>
      <c r="U53" s="50">
        <f t="shared" si="32"/>
        <v>0</v>
      </c>
      <c r="V53" s="94" t="s">
        <v>36</v>
      </c>
      <c r="W53" s="95" t="s">
        <v>36</v>
      </c>
    </row>
    <row r="54" spans="1:23" ht="13" customHeight="1" x14ac:dyDescent="0.3">
      <c r="A54" s="51" t="s">
        <v>43</v>
      </c>
      <c r="B54" s="96">
        <f>SUM(B43:B53)</f>
        <v>0</v>
      </c>
      <c r="C54" s="96">
        <f>SUM(C43:C53)</f>
        <v>0</v>
      </c>
      <c r="D54" s="96"/>
      <c r="E54" s="96">
        <f t="shared" si="26"/>
        <v>0</v>
      </c>
      <c r="F54" s="97">
        <f t="shared" ref="F54:O54" si="33">SUM(F43:F53)</f>
        <v>0</v>
      </c>
      <c r="G54" s="98">
        <f t="shared" si="33"/>
        <v>0</v>
      </c>
      <c r="H54" s="97">
        <f t="shared" si="33"/>
        <v>0</v>
      </c>
      <c r="I54" s="98">
        <f t="shared" si="33"/>
        <v>0</v>
      </c>
      <c r="J54" s="97">
        <f t="shared" si="33"/>
        <v>0</v>
      </c>
      <c r="K54" s="98">
        <f t="shared" si="33"/>
        <v>0</v>
      </c>
      <c r="L54" s="97">
        <f t="shared" si="33"/>
        <v>0</v>
      </c>
      <c r="M54" s="98">
        <f t="shared" si="33"/>
        <v>0</v>
      </c>
      <c r="N54" s="97">
        <f t="shared" si="33"/>
        <v>0</v>
      </c>
      <c r="O54" s="98">
        <f t="shared" si="33"/>
        <v>0</v>
      </c>
      <c r="P54" s="97">
        <f t="shared" si="27"/>
        <v>0</v>
      </c>
      <c r="Q54" s="98">
        <f t="shared" si="28"/>
        <v>0</v>
      </c>
      <c r="R54" s="52">
        <f t="shared" si="29"/>
        <v>0</v>
      </c>
      <c r="S54" s="53">
        <f t="shared" si="30"/>
        <v>0</v>
      </c>
      <c r="T54" s="52">
        <f>IF((+$E44+$E46+$E48+$E49+$E52) =0,0,(P54   /(+$E44+$E46+$E48+$E49+$E52) )*100)</f>
        <v>0</v>
      </c>
      <c r="U54" s="54">
        <f>IF((+$E44+$E46+$E48+$E49+$E52) =0,0,(Q54   /(+$E44+$E46+$E48+$E49+$E52) )*100)</f>
        <v>0</v>
      </c>
      <c r="V54" s="97" t="s">
        <v>36</v>
      </c>
      <c r="W54" s="98" t="s">
        <v>36</v>
      </c>
    </row>
    <row r="55" spans="1:23" ht="13" customHeight="1" x14ac:dyDescent="0.3">
      <c r="A55" s="40" t="s">
        <v>77</v>
      </c>
      <c r="B55" s="99" t="s">
        <v>1</v>
      </c>
      <c r="C55" s="99"/>
      <c r="D55" s="99"/>
      <c r="E55" s="99"/>
      <c r="F55" s="100"/>
      <c r="G55" s="101"/>
      <c r="H55" s="100"/>
      <c r="I55" s="101"/>
      <c r="J55" s="100"/>
      <c r="K55" s="101"/>
      <c r="L55" s="100"/>
      <c r="M55" s="101"/>
      <c r="N55" s="100"/>
      <c r="O55" s="101"/>
      <c r="P55" s="100"/>
      <c r="Q55" s="101"/>
      <c r="R55" s="44"/>
      <c r="S55" s="45"/>
      <c r="T55" s="44"/>
      <c r="U55" s="46"/>
      <c r="V55" s="100"/>
      <c r="W55" s="101"/>
    </row>
    <row r="56" spans="1:23" ht="13" customHeight="1" x14ac:dyDescent="0.3">
      <c r="A56" s="55" t="s">
        <v>78</v>
      </c>
      <c r="B56" s="93"/>
      <c r="C56" s="93"/>
      <c r="D56" s="93"/>
      <c r="E56" s="93">
        <f>$B56      +$C56      +$D56</f>
        <v>0</v>
      </c>
      <c r="F56" s="94" t="s">
        <v>36</v>
      </c>
      <c r="G56" s="95" t="s">
        <v>36</v>
      </c>
      <c r="H56" s="94"/>
      <c r="I56" s="95"/>
      <c r="J56" s="94"/>
      <c r="K56" s="95"/>
      <c r="L56" s="94"/>
      <c r="M56" s="95"/>
      <c r="N56" s="94"/>
      <c r="O56" s="95"/>
      <c r="P56" s="94">
        <f>$H56      +$J56      +$L56      +$N56</f>
        <v>0</v>
      </c>
      <c r="Q56" s="95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4" t="s">
        <v>36</v>
      </c>
      <c r="W56" s="95" t="s">
        <v>36</v>
      </c>
    </row>
    <row r="57" spans="1:23" ht="13" customHeight="1" x14ac:dyDescent="0.3">
      <c r="A57" s="55" t="s">
        <v>79</v>
      </c>
      <c r="B57" s="93"/>
      <c r="C57" s="93"/>
      <c r="D57" s="93"/>
      <c r="E57" s="93">
        <f>$B57      +$C57      +$D57</f>
        <v>0</v>
      </c>
      <c r="F57" s="94" t="s">
        <v>36</v>
      </c>
      <c r="G57" s="95" t="s">
        <v>36</v>
      </c>
      <c r="H57" s="94"/>
      <c r="I57" s="95"/>
      <c r="J57" s="94"/>
      <c r="K57" s="95"/>
      <c r="L57" s="94"/>
      <c r="M57" s="95"/>
      <c r="N57" s="94"/>
      <c r="O57" s="95"/>
      <c r="P57" s="94">
        <f>$H57      +$J57      +$L57      +$N57</f>
        <v>0</v>
      </c>
      <c r="Q57" s="95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4" t="s">
        <v>36</v>
      </c>
      <c r="W57" s="95" t="s">
        <v>36</v>
      </c>
    </row>
    <row r="58" spans="1:23" ht="13" hidden="1" customHeight="1" x14ac:dyDescent="0.3">
      <c r="A58" s="55" t="s">
        <v>80</v>
      </c>
      <c r="B58" s="93"/>
      <c r="C58" s="93"/>
      <c r="D58" s="93"/>
      <c r="E58" s="93">
        <f>$B58      +$C58      +$D58</f>
        <v>0</v>
      </c>
      <c r="F58" s="94" t="s">
        <v>36</v>
      </c>
      <c r="G58" s="95" t="s">
        <v>36</v>
      </c>
      <c r="H58" s="94"/>
      <c r="I58" s="95"/>
      <c r="J58" s="94"/>
      <c r="K58" s="95"/>
      <c r="L58" s="94"/>
      <c r="M58" s="95"/>
      <c r="N58" s="94"/>
      <c r="O58" s="95"/>
      <c r="P58" s="94">
        <f>$H58      +$J58      +$L58      +$N58</f>
        <v>0</v>
      </c>
      <c r="Q58" s="95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4" t="s">
        <v>36</v>
      </c>
      <c r="W58" s="95" t="s">
        <v>36</v>
      </c>
    </row>
    <row r="59" spans="1:23" ht="13" hidden="1" customHeight="1" x14ac:dyDescent="0.3">
      <c r="A59" s="47" t="s">
        <v>81</v>
      </c>
      <c r="B59" s="93"/>
      <c r="C59" s="93"/>
      <c r="D59" s="93"/>
      <c r="E59" s="93">
        <f>$B59      +$C59      +$D59</f>
        <v>0</v>
      </c>
      <c r="F59" s="94" t="s">
        <v>36</v>
      </c>
      <c r="G59" s="95" t="s">
        <v>36</v>
      </c>
      <c r="H59" s="94"/>
      <c r="I59" s="95"/>
      <c r="J59" s="94"/>
      <c r="K59" s="95"/>
      <c r="L59" s="94"/>
      <c r="M59" s="95"/>
      <c r="N59" s="94"/>
      <c r="O59" s="95"/>
      <c r="P59" s="94">
        <f>$H59      +$J59      +$L59      +$N59</f>
        <v>0</v>
      </c>
      <c r="Q59" s="95">
        <f>$I59      +$K59      +$M59      +$O59</f>
        <v>0</v>
      </c>
      <c r="R59" s="48">
        <f>IF(($H59      =0),0,((($J59      -$H59      )/$H59      )*100))</f>
        <v>0</v>
      </c>
      <c r="S59" s="49">
        <f>IF(($I59      =0),0,((($K59      -$I59      )/$I59      )*100))</f>
        <v>0</v>
      </c>
      <c r="T59" s="48">
        <f>IF(($E59      =0),0,(($P59      /$E59      )*100))</f>
        <v>0</v>
      </c>
      <c r="U59" s="50">
        <f>IF(($E59      =0),0,(($Q59      /$E59      )*100))</f>
        <v>0</v>
      </c>
      <c r="V59" s="94" t="s">
        <v>36</v>
      </c>
      <c r="W59" s="95" t="s">
        <v>36</v>
      </c>
    </row>
    <row r="60" spans="1:23" ht="13" customHeight="1" x14ac:dyDescent="0.3">
      <c r="A60" s="56" t="s">
        <v>43</v>
      </c>
      <c r="B60" s="102">
        <f>SUM(B56:B59)</f>
        <v>0</v>
      </c>
      <c r="C60" s="102">
        <f>SUM(C56:C59)</f>
        <v>0</v>
      </c>
      <c r="D60" s="102"/>
      <c r="E60" s="102">
        <f>$B60      +$C60      +$D60</f>
        <v>0</v>
      </c>
      <c r="F60" s="103" t="s">
        <v>36</v>
      </c>
      <c r="G60" s="104" t="s">
        <v>36</v>
      </c>
      <c r="H60" s="103">
        <f t="shared" ref="H60:O60" si="34">SUM(H56:H59)</f>
        <v>0</v>
      </c>
      <c r="I60" s="104">
        <f t="shared" si="34"/>
        <v>0</v>
      </c>
      <c r="J60" s="103">
        <f t="shared" si="34"/>
        <v>0</v>
      </c>
      <c r="K60" s="104">
        <f t="shared" si="34"/>
        <v>0</v>
      </c>
      <c r="L60" s="103">
        <f t="shared" si="34"/>
        <v>0</v>
      </c>
      <c r="M60" s="104">
        <f t="shared" si="34"/>
        <v>0</v>
      </c>
      <c r="N60" s="103">
        <f t="shared" si="34"/>
        <v>0</v>
      </c>
      <c r="O60" s="104">
        <f t="shared" si="34"/>
        <v>0</v>
      </c>
      <c r="P60" s="103">
        <f>$H60      +$J60      +$L60      +$N60</f>
        <v>0</v>
      </c>
      <c r="Q60" s="104">
        <f>$I60      +$K60      +$M60      +$O60</f>
        <v>0</v>
      </c>
      <c r="R60" s="57">
        <f>IF(($H60      =0),0,((($J60      -$H60      )/$H60      )*100))</f>
        <v>0</v>
      </c>
      <c r="S60" s="58">
        <f>IF(($I60      =0),0,((($K60      -$I60      )/$I60      )*100))</f>
        <v>0</v>
      </c>
      <c r="T60" s="57">
        <f>IF($E60   =0,0,($P60   /$E60   )*100)</f>
        <v>0</v>
      </c>
      <c r="U60" s="59">
        <f>IF($E60   =0,0,($Q60   /$E60   )*100)</f>
        <v>0</v>
      </c>
      <c r="V60" s="103" t="s">
        <v>36</v>
      </c>
      <c r="W60" s="104" t="s">
        <v>36</v>
      </c>
    </row>
    <row r="61" spans="1:23" ht="13" customHeight="1" x14ac:dyDescent="0.3">
      <c r="A61" s="40" t="s">
        <v>82</v>
      </c>
      <c r="B61" s="99" t="s">
        <v>1</v>
      </c>
      <c r="C61" s="99"/>
      <c r="D61" s="99"/>
      <c r="E61" s="99"/>
      <c r="F61" s="100"/>
      <c r="G61" s="101"/>
      <c r="H61" s="100"/>
      <c r="I61" s="101"/>
      <c r="J61" s="100"/>
      <c r="K61" s="101"/>
      <c r="L61" s="100"/>
      <c r="M61" s="101"/>
      <c r="N61" s="100"/>
      <c r="O61" s="101"/>
      <c r="P61" s="100"/>
      <c r="Q61" s="101"/>
      <c r="R61" s="44"/>
      <c r="S61" s="45"/>
      <c r="T61" s="44"/>
      <c r="U61" s="46"/>
      <c r="V61" s="100"/>
      <c r="W61" s="101"/>
    </row>
    <row r="62" spans="1:23" ht="13" customHeight="1" x14ac:dyDescent="0.3">
      <c r="A62" s="47" t="s">
        <v>83</v>
      </c>
      <c r="B62" s="93"/>
      <c r="C62" s="93"/>
      <c r="D62" s="93"/>
      <c r="E62" s="93">
        <f t="shared" ref="E62:E68" si="35">$B62      +$C62      +$D62</f>
        <v>0</v>
      </c>
      <c r="F62" s="94" t="s">
        <v>36</v>
      </c>
      <c r="G62" s="95" t="s">
        <v>36</v>
      </c>
      <c r="H62" s="94"/>
      <c r="I62" s="95"/>
      <c r="J62" s="94"/>
      <c r="K62" s="95"/>
      <c r="L62" s="94"/>
      <c r="M62" s="95"/>
      <c r="N62" s="94"/>
      <c r="O62" s="95"/>
      <c r="P62" s="94">
        <f t="shared" ref="P62:P68" si="36">$H62      +$J62      +$L62      +$N62</f>
        <v>0</v>
      </c>
      <c r="Q62" s="95">
        <f t="shared" ref="Q62:Q68" si="37">$I62      +$K62      +$M62      +$O62</f>
        <v>0</v>
      </c>
      <c r="R62" s="48">
        <f t="shared" ref="R62:R68" si="38">IF(($H62      =0),0,((($J62      -$H62      )/$H62      )*100))</f>
        <v>0</v>
      </c>
      <c r="S62" s="49">
        <f t="shared" ref="S62:S68" si="39">IF(($I62      =0),0,((($K62      -$I62      )/$I62      )*100))</f>
        <v>0</v>
      </c>
      <c r="T62" s="48">
        <f t="shared" ref="T62:T66" si="40">IF(($E62      =0),0,(($P62      /$E62      )*100))</f>
        <v>0</v>
      </c>
      <c r="U62" s="50">
        <f t="shared" ref="U62:U66" si="41">IF(($E62      =0),0,(($Q62      /$E62      )*100))</f>
        <v>0</v>
      </c>
      <c r="V62" s="94" t="s">
        <v>36</v>
      </c>
      <c r="W62" s="95" t="s">
        <v>36</v>
      </c>
    </row>
    <row r="63" spans="1:23" ht="13" customHeight="1" x14ac:dyDescent="0.3">
      <c r="A63" s="47" t="s">
        <v>84</v>
      </c>
      <c r="B63" s="93"/>
      <c r="C63" s="93"/>
      <c r="D63" s="93"/>
      <c r="E63" s="93">
        <f t="shared" si="35"/>
        <v>0</v>
      </c>
      <c r="F63" s="94" t="s">
        <v>36</v>
      </c>
      <c r="G63" s="95" t="s">
        <v>36</v>
      </c>
      <c r="H63" s="94"/>
      <c r="I63" s="95"/>
      <c r="J63" s="94"/>
      <c r="K63" s="95"/>
      <c r="L63" s="94"/>
      <c r="M63" s="95"/>
      <c r="N63" s="94"/>
      <c r="O63" s="95"/>
      <c r="P63" s="94">
        <f t="shared" si="36"/>
        <v>0</v>
      </c>
      <c r="Q63" s="95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4" t="s">
        <v>36</v>
      </c>
      <c r="W63" s="95" t="s">
        <v>36</v>
      </c>
    </row>
    <row r="64" spans="1:23" ht="13" customHeight="1" x14ac:dyDescent="0.3">
      <c r="A64" s="47" t="s">
        <v>85</v>
      </c>
      <c r="B64" s="93"/>
      <c r="C64" s="93"/>
      <c r="D64" s="93"/>
      <c r="E64" s="93">
        <f t="shared" si="35"/>
        <v>0</v>
      </c>
      <c r="F64" s="94" t="s">
        <v>36</v>
      </c>
      <c r="G64" s="95" t="s">
        <v>36</v>
      </c>
      <c r="H64" s="94"/>
      <c r="I64" s="95"/>
      <c r="J64" s="94"/>
      <c r="K64" s="95"/>
      <c r="L64" s="94"/>
      <c r="M64" s="95"/>
      <c r="N64" s="94"/>
      <c r="O64" s="95"/>
      <c r="P64" s="94">
        <f t="shared" si="36"/>
        <v>0</v>
      </c>
      <c r="Q64" s="95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4" t="s">
        <v>36</v>
      </c>
      <c r="W64" s="95" t="s">
        <v>36</v>
      </c>
    </row>
    <row r="65" spans="1:23" ht="13" customHeight="1" x14ac:dyDescent="0.3">
      <c r="A65" s="47" t="s">
        <v>86</v>
      </c>
      <c r="B65" s="93"/>
      <c r="C65" s="93"/>
      <c r="D65" s="93"/>
      <c r="E65" s="93">
        <f t="shared" si="35"/>
        <v>0</v>
      </c>
      <c r="F65" s="94" t="s">
        <v>36</v>
      </c>
      <c r="G65" s="95" t="s">
        <v>36</v>
      </c>
      <c r="H65" s="94"/>
      <c r="I65" s="95"/>
      <c r="J65" s="94"/>
      <c r="K65" s="95"/>
      <c r="L65" s="94"/>
      <c r="M65" s="95"/>
      <c r="N65" s="94"/>
      <c r="O65" s="95"/>
      <c r="P65" s="94">
        <f t="shared" si="36"/>
        <v>0</v>
      </c>
      <c r="Q65" s="95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4" t="s">
        <v>36</v>
      </c>
      <c r="W65" s="95" t="s">
        <v>36</v>
      </c>
    </row>
    <row r="66" spans="1:23" ht="13" customHeight="1" x14ac:dyDescent="0.3">
      <c r="A66" s="47" t="s">
        <v>87</v>
      </c>
      <c r="B66" s="93"/>
      <c r="C66" s="93"/>
      <c r="D66" s="93"/>
      <c r="E66" s="93">
        <f t="shared" si="35"/>
        <v>0</v>
      </c>
      <c r="F66" s="94">
        <v>0</v>
      </c>
      <c r="G66" s="95">
        <v>0</v>
      </c>
      <c r="H66" s="94"/>
      <c r="I66" s="95"/>
      <c r="J66" s="94"/>
      <c r="K66" s="95"/>
      <c r="L66" s="94"/>
      <c r="M66" s="95"/>
      <c r="N66" s="94"/>
      <c r="O66" s="95"/>
      <c r="P66" s="94">
        <f t="shared" si="36"/>
        <v>0</v>
      </c>
      <c r="Q66" s="95">
        <f t="shared" si="37"/>
        <v>0</v>
      </c>
      <c r="R66" s="48">
        <f t="shared" si="38"/>
        <v>0</v>
      </c>
      <c r="S66" s="49">
        <f t="shared" si="39"/>
        <v>0</v>
      </c>
      <c r="T66" s="48">
        <f t="shared" si="40"/>
        <v>0</v>
      </c>
      <c r="U66" s="50">
        <f t="shared" si="41"/>
        <v>0</v>
      </c>
      <c r="V66" s="94" t="s">
        <v>36</v>
      </c>
      <c r="W66" s="95" t="s">
        <v>36</v>
      </c>
    </row>
    <row r="67" spans="1:23" ht="13" customHeight="1" x14ac:dyDescent="0.3">
      <c r="A67" s="51" t="s">
        <v>43</v>
      </c>
      <c r="B67" s="96">
        <f>SUM(B62:B66)</f>
        <v>0</v>
      </c>
      <c r="C67" s="96">
        <f>SUM(C62:C66)</f>
        <v>0</v>
      </c>
      <c r="D67" s="96"/>
      <c r="E67" s="96">
        <f t="shared" si="35"/>
        <v>0</v>
      </c>
      <c r="F67" s="97">
        <f t="shared" ref="F67:O67" si="42">SUM(F62:F66)</f>
        <v>0</v>
      </c>
      <c r="G67" s="98">
        <f t="shared" si="42"/>
        <v>0</v>
      </c>
      <c r="H67" s="97">
        <f t="shared" si="42"/>
        <v>0</v>
      </c>
      <c r="I67" s="98">
        <f t="shared" si="42"/>
        <v>0</v>
      </c>
      <c r="J67" s="97">
        <f t="shared" si="42"/>
        <v>0</v>
      </c>
      <c r="K67" s="98">
        <f t="shared" si="42"/>
        <v>0</v>
      </c>
      <c r="L67" s="97">
        <f t="shared" si="42"/>
        <v>0</v>
      </c>
      <c r="M67" s="98">
        <f t="shared" si="42"/>
        <v>0</v>
      </c>
      <c r="N67" s="97">
        <f t="shared" si="42"/>
        <v>0</v>
      </c>
      <c r="O67" s="98">
        <f t="shared" si="42"/>
        <v>0</v>
      </c>
      <c r="P67" s="97">
        <f t="shared" si="36"/>
        <v>0</v>
      </c>
      <c r="Q67" s="98">
        <f t="shared" si="37"/>
        <v>0</v>
      </c>
      <c r="R67" s="52">
        <f t="shared" si="38"/>
        <v>0</v>
      </c>
      <c r="S67" s="53">
        <f t="shared" si="39"/>
        <v>0</v>
      </c>
      <c r="T67" s="52">
        <f>IF((+$E62+$E64+$E65++$E66) =0,0,(P67   /(+$E62+$E64+$E65+$E66) )*100)</f>
        <v>0</v>
      </c>
      <c r="U67" s="54">
        <f>IF((+$E62+$E64+$E66) =0,0,(Q67  /(+$E62+$E64+$E66) )*100)</f>
        <v>0</v>
      </c>
      <c r="V67" s="97" t="s">
        <v>36</v>
      </c>
      <c r="W67" s="98" t="s">
        <v>36</v>
      </c>
    </row>
    <row r="68" spans="1:23" ht="13" customHeight="1" x14ac:dyDescent="0.3">
      <c r="A68" s="60" t="s">
        <v>88</v>
      </c>
      <c r="B68" s="105">
        <f>SUM(B9:B15,B18:B24,B27:B30,B33,B36:B40,B43:B53,B56:B59,B62:B66)</f>
        <v>11223000</v>
      </c>
      <c r="C68" s="105">
        <f>SUM(C9:C15,C18:C24,C27:C30,C33,C36:C40,C43:C53,C56:C59,C62:C66)</f>
        <v>0</v>
      </c>
      <c r="D68" s="105"/>
      <c r="E68" s="105">
        <f t="shared" si="35"/>
        <v>11223000</v>
      </c>
      <c r="F68" s="106">
        <f t="shared" ref="F68:O68" si="43">SUM(F9:F15,F18:F24,F27:F30,F33,F36:F40,F43:F53,F56:F59,F62:F66)</f>
        <v>11223000</v>
      </c>
      <c r="G68" s="107">
        <f t="shared" si="43"/>
        <v>5839000</v>
      </c>
      <c r="H68" s="106">
        <f t="shared" si="43"/>
        <v>1152000</v>
      </c>
      <c r="I68" s="107">
        <f t="shared" si="43"/>
        <v>0</v>
      </c>
      <c r="J68" s="106">
        <f t="shared" si="43"/>
        <v>1518000</v>
      </c>
      <c r="K68" s="107">
        <f t="shared" si="43"/>
        <v>3417951</v>
      </c>
      <c r="L68" s="106">
        <f t="shared" si="43"/>
        <v>0</v>
      </c>
      <c r="M68" s="107">
        <f t="shared" si="43"/>
        <v>0</v>
      </c>
      <c r="N68" s="106">
        <f t="shared" si="43"/>
        <v>0</v>
      </c>
      <c r="O68" s="107">
        <f t="shared" si="43"/>
        <v>0</v>
      </c>
      <c r="P68" s="106">
        <f t="shared" si="36"/>
        <v>2670000</v>
      </c>
      <c r="Q68" s="107">
        <f t="shared" si="37"/>
        <v>3417951</v>
      </c>
      <c r="R68" s="61">
        <f t="shared" si="38"/>
        <v>31.770833333333332</v>
      </c>
      <c r="S68" s="62">
        <f t="shared" si="39"/>
        <v>0</v>
      </c>
      <c r="T68" s="61">
        <f>IF((+$E9+$E10+$E11+$E12+$E13+$E18+$E19+$E21+$E22+$E23+$E27+$E28+$E29+$E30+$E33+$E36+$E39+$E44+$E46+$E48+$E49+$E52+$E56+$E57+$E58+$E59+$E62+$E64+$E65+$E66)=0,0,(P68/(+$E9+$E10+$E11+$E12+$E13+$E18+$E19+$E21+$E22+$E23+$E27+$E28+$E29+$E30+$E33+$E36+$E39+$E44+$E46+$E48+$E49+$E52+$E56+$E57+$E58+$E59+$E62+$E64+$E65+$E66)*100))</f>
        <v>31.812224472774929</v>
      </c>
      <c r="U68" s="61">
        <f>IF((+$E9+$E10+$E11+$E12+$E13+$E18+$E19+$E21+$E22+$E23+$E27+$E28+$E29+$E30+$E33+$E36+$E39+$E44+$E46+$E48+$E49+$E52+$E56+$E57+$E58+$E59+$E62+$E64+$E65+$E66)=0,0,(Q68/(+$E9+$E10+$E11+$E12+$E13+$E18+$E19+$E21+$E22+$E23+$E27+$E28+$E29+$E30+$E33+$E36+$E39+$E44+$E46+$E48+$E49+$E52+$E56+$E57+$E58+$E59+$E62+$E64+$E65+$E66)*100))</f>
        <v>40.723829381627546</v>
      </c>
      <c r="V68" s="106" t="s">
        <v>36</v>
      </c>
      <c r="W68" s="107" t="s">
        <v>36</v>
      </c>
    </row>
    <row r="69" spans="1:23" ht="13" customHeight="1" x14ac:dyDescent="0.3">
      <c r="A69" s="40" t="s">
        <v>44</v>
      </c>
      <c r="B69" s="99" t="s">
        <v>1</v>
      </c>
      <c r="C69" s="99"/>
      <c r="D69" s="99"/>
      <c r="E69" s="99"/>
      <c r="F69" s="100"/>
      <c r="G69" s="101"/>
      <c r="H69" s="100"/>
      <c r="I69" s="101"/>
      <c r="J69" s="100"/>
      <c r="K69" s="101"/>
      <c r="L69" s="100"/>
      <c r="M69" s="101"/>
      <c r="N69" s="100"/>
      <c r="O69" s="101"/>
      <c r="P69" s="100"/>
      <c r="Q69" s="101"/>
      <c r="R69" s="44"/>
      <c r="S69" s="45"/>
      <c r="T69" s="44"/>
      <c r="U69" s="46"/>
      <c r="V69" s="100"/>
      <c r="W69" s="101"/>
    </row>
    <row r="70" spans="1:23" s="64" customFormat="1" ht="13" customHeight="1" x14ac:dyDescent="0.3">
      <c r="A70" s="63" t="s">
        <v>89</v>
      </c>
      <c r="B70" s="93"/>
      <c r="C70" s="93"/>
      <c r="D70" s="93"/>
      <c r="E70" s="93">
        <f>$B70      +$C70      +$D70</f>
        <v>0</v>
      </c>
      <c r="F70" s="94">
        <v>0</v>
      </c>
      <c r="G70" s="95">
        <v>0</v>
      </c>
      <c r="H70" s="94"/>
      <c r="I70" s="95"/>
      <c r="J70" s="94"/>
      <c r="K70" s="95"/>
      <c r="L70" s="94"/>
      <c r="M70" s="95"/>
      <c r="N70" s="94"/>
      <c r="O70" s="95"/>
      <c r="P70" s="94">
        <f>$H70      +$J70      +$L70      +$N70</f>
        <v>0</v>
      </c>
      <c r="Q70" s="95">
        <f>$I70      +$K70      +$M70      +$O70</f>
        <v>0</v>
      </c>
      <c r="R70" s="48">
        <f>IF(($H70      =0),0,((($J70      -$H70      )/$H70      )*100))</f>
        <v>0</v>
      </c>
      <c r="S70" s="49">
        <f>IF(($I70      =0),0,((($K70      -$I70      )/$I70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4" t="s">
        <v>36</v>
      </c>
      <c r="W70" s="95" t="s">
        <v>36</v>
      </c>
    </row>
    <row r="71" spans="1:23" s="64" customFormat="1" ht="13" customHeight="1" x14ac:dyDescent="0.3">
      <c r="A71" s="63" t="s">
        <v>90</v>
      </c>
      <c r="B71" s="93"/>
      <c r="C71" s="93"/>
      <c r="D71" s="93"/>
      <c r="E71" s="93">
        <f>$B71      +$C71      +$D71</f>
        <v>0</v>
      </c>
      <c r="F71" s="94">
        <v>0</v>
      </c>
      <c r="G71" s="95">
        <v>0</v>
      </c>
      <c r="H71" s="94"/>
      <c r="I71" s="95"/>
      <c r="J71" s="94"/>
      <c r="K71" s="95"/>
      <c r="L71" s="94"/>
      <c r="M71" s="95"/>
      <c r="N71" s="94"/>
      <c r="O71" s="95"/>
      <c r="P71" s="94">
        <f>$H71      +$J71      +$L71      +$N71</f>
        <v>0</v>
      </c>
      <c r="Q71" s="95">
        <f>$I71      +$K71      +$M71      +$O71</f>
        <v>0</v>
      </c>
      <c r="R71" s="48">
        <f>IF(($H71      =0),0,((($J71      -$H71      )/$H71      )*100))</f>
        <v>0</v>
      </c>
      <c r="S71" s="49">
        <f>IF(($I71      =0),0,((($K71      -$I71      )/$I71      )*100))</f>
        <v>0</v>
      </c>
      <c r="T71" s="48">
        <f>IF(($E71      =0),0,(($P71      /$E71      )*100))</f>
        <v>0</v>
      </c>
      <c r="U71" s="50">
        <f>IF(($E71      =0),0,(($Q71      /$E71      )*100))</f>
        <v>0</v>
      </c>
      <c r="V71" s="94" t="s">
        <v>36</v>
      </c>
      <c r="W71" s="95" t="s">
        <v>36</v>
      </c>
    </row>
    <row r="72" spans="1:23" ht="13" customHeight="1" x14ac:dyDescent="0.3">
      <c r="A72" s="56" t="s">
        <v>43</v>
      </c>
      <c r="B72" s="102">
        <f>SUM(B70:B71)</f>
        <v>0</v>
      </c>
      <c r="C72" s="102">
        <f>SUM(C70:C71)</f>
        <v>0</v>
      </c>
      <c r="D72" s="102"/>
      <c r="E72" s="102">
        <f>$B72      +$C72      +$D72</f>
        <v>0</v>
      </c>
      <c r="F72" s="103">
        <f t="shared" ref="F72:O72" si="44">SUM(F70:F71)</f>
        <v>0</v>
      </c>
      <c r="G72" s="104">
        <f t="shared" si="44"/>
        <v>0</v>
      </c>
      <c r="H72" s="103">
        <f t="shared" si="44"/>
        <v>0</v>
      </c>
      <c r="I72" s="104">
        <f t="shared" si="44"/>
        <v>0</v>
      </c>
      <c r="J72" s="103">
        <f t="shared" si="44"/>
        <v>0</v>
      </c>
      <c r="K72" s="104">
        <f t="shared" si="44"/>
        <v>0</v>
      </c>
      <c r="L72" s="103">
        <f t="shared" si="44"/>
        <v>0</v>
      </c>
      <c r="M72" s="104">
        <f t="shared" si="44"/>
        <v>0</v>
      </c>
      <c r="N72" s="103">
        <f t="shared" si="44"/>
        <v>0</v>
      </c>
      <c r="O72" s="104">
        <f t="shared" si="44"/>
        <v>0</v>
      </c>
      <c r="P72" s="103">
        <f>$H72      +$J72      +$L72      +$N72</f>
        <v>0</v>
      </c>
      <c r="Q72" s="104">
        <f>$I72      +$K72      +$M72      +$O72</f>
        <v>0</v>
      </c>
      <c r="R72" s="57">
        <f>IF(($H72      =0),0,((($J72      -$H72      )/$H72      )*100))</f>
        <v>0</v>
      </c>
      <c r="S72" s="58">
        <f>IF(($I72      =0),0,((($K72      -$I72      )/$I72      )*100))</f>
        <v>0</v>
      </c>
      <c r="T72" s="57">
        <f>IF(($E70      =0),0,(($P70      /$E70      )*100))</f>
        <v>0</v>
      </c>
      <c r="U72" s="59">
        <f>IF($E70   =0,0,($Q70   /$E70 )*100)</f>
        <v>0</v>
      </c>
      <c r="V72" s="103" t="s">
        <v>36</v>
      </c>
      <c r="W72" s="104" t="s">
        <v>36</v>
      </c>
    </row>
    <row r="73" spans="1:23" ht="13" customHeight="1" x14ac:dyDescent="0.3">
      <c r="A73" s="60" t="s">
        <v>88</v>
      </c>
      <c r="B73" s="105">
        <f>SUM(B70:B71)</f>
        <v>0</v>
      </c>
      <c r="C73" s="105">
        <f>SUM(C70:C71)</f>
        <v>0</v>
      </c>
      <c r="D73" s="105"/>
      <c r="E73" s="105">
        <f>$B73      +$C73      +$D73</f>
        <v>0</v>
      </c>
      <c r="F73" s="106">
        <f t="shared" ref="F73:O73" si="45">SUM(F70:F71)</f>
        <v>0</v>
      </c>
      <c r="G73" s="107">
        <f t="shared" si="45"/>
        <v>0</v>
      </c>
      <c r="H73" s="106">
        <f t="shared" si="45"/>
        <v>0</v>
      </c>
      <c r="I73" s="107">
        <f t="shared" si="45"/>
        <v>0</v>
      </c>
      <c r="J73" s="106">
        <f t="shared" si="45"/>
        <v>0</v>
      </c>
      <c r="K73" s="107">
        <f t="shared" si="45"/>
        <v>0</v>
      </c>
      <c r="L73" s="106">
        <f t="shared" si="45"/>
        <v>0</v>
      </c>
      <c r="M73" s="107">
        <f t="shared" si="45"/>
        <v>0</v>
      </c>
      <c r="N73" s="106">
        <f t="shared" si="45"/>
        <v>0</v>
      </c>
      <c r="O73" s="107">
        <f t="shared" si="45"/>
        <v>0</v>
      </c>
      <c r="P73" s="106">
        <f>$H73      +$J73      +$L73      +$N73</f>
        <v>0</v>
      </c>
      <c r="Q73" s="107">
        <f>$I73      +$K73      +$M73      +$O73</f>
        <v>0</v>
      </c>
      <c r="R73" s="61">
        <f>IF(($H73      =0),0,((($J73      -$H73      )/$H73      )*100))</f>
        <v>0</v>
      </c>
      <c r="S73" s="62">
        <f>IF(($I73      =0),0,((($K73      -$I73      )/$I73      )*100))</f>
        <v>0</v>
      </c>
      <c r="T73" s="61">
        <f>IF(($E70      =0),0,(($P70      /$E70      )*100))</f>
        <v>0</v>
      </c>
      <c r="U73" s="65">
        <f>IF($E70   =0,0,($Q70   /$E70 )*100)</f>
        <v>0</v>
      </c>
      <c r="V73" s="106" t="s">
        <v>36</v>
      </c>
      <c r="W73" s="107" t="s">
        <v>36</v>
      </c>
    </row>
    <row r="74" spans="1:23" ht="13" customHeight="1" thickBot="1" x14ac:dyDescent="0.35">
      <c r="A74" s="60" t="s">
        <v>91</v>
      </c>
      <c r="B74" s="105">
        <f>SUM(B9:B15,B18:B24,B27:B30,B33,B36:B40,B43:B53,B56:B59,B62:B66,B70:B71)</f>
        <v>11223000</v>
      </c>
      <c r="C74" s="105">
        <f>SUM(C9:C15,C18:C24,C27:C30,C33,C36:C40,C43:C53,C56:C59,C62:C66,C70:C71)</f>
        <v>0</v>
      </c>
      <c r="D74" s="105"/>
      <c r="E74" s="105">
        <f>$B74      +$C74      +$D74</f>
        <v>11223000</v>
      </c>
      <c r="F74" s="106">
        <f t="shared" ref="F74:O74" si="46">SUM(F9:F15,F18:F24,F27:F30,F33,F36:F40,F43:F53,F56:F59,F62:F66,F70:F71)</f>
        <v>11223000</v>
      </c>
      <c r="G74" s="107">
        <f t="shared" si="46"/>
        <v>5839000</v>
      </c>
      <c r="H74" s="106">
        <f t="shared" si="46"/>
        <v>1152000</v>
      </c>
      <c r="I74" s="107">
        <f t="shared" si="46"/>
        <v>0</v>
      </c>
      <c r="J74" s="106">
        <f t="shared" si="46"/>
        <v>1518000</v>
      </c>
      <c r="K74" s="107">
        <f t="shared" si="46"/>
        <v>3417951</v>
      </c>
      <c r="L74" s="106">
        <f t="shared" si="46"/>
        <v>0</v>
      </c>
      <c r="M74" s="107">
        <f t="shared" si="46"/>
        <v>0</v>
      </c>
      <c r="N74" s="106">
        <f t="shared" si="46"/>
        <v>0</v>
      </c>
      <c r="O74" s="107">
        <f t="shared" si="46"/>
        <v>0</v>
      </c>
      <c r="P74" s="106">
        <f>$H74      +$J74      +$L74      +$N74</f>
        <v>2670000</v>
      </c>
      <c r="Q74" s="107">
        <f>$I74      +$K74      +$M74      +$O74</f>
        <v>3417951</v>
      </c>
      <c r="R74" s="61">
        <f>IF(($H74      =0),0,((($J74      -$H74      )/$H74      )*100))</f>
        <v>31.770833333333332</v>
      </c>
      <c r="S74" s="62">
        <f>IF(($I74      =0),0,((($K74      -$I74      )/$I74      )*100))</f>
        <v>0</v>
      </c>
      <c r="T74" s="61">
        <f>IF((+$E9+$E10+$E11+$E12+$E13+$E18+$E19+$E21+$E22+$E23+$E27+$E28+$E29+$E30+$E33+$E36+$E39+$E44+$E46+$E48+$E49+$E52+$E56+$E57+$E58+$E59+$E62++$E64+$E65+$E66+$E70)=0,0,(P74/(+$E9+$E10+$E11+$E12+$E13+$E18+$E19+$E21+$E22+$E23+$E27+$E28+$E29+$E30+$E33+$E36+$E39+$E44+$E46+$E48+$E49+$E52+$E56+$E57+$E58+$E59+$E62+$E64+$E65+$E66+$E70)*100))</f>
        <v>31.812224472774929</v>
      </c>
      <c r="U74" s="65">
        <f>IF((+$E9+$E10+$E11+$E12+$E13+$E18+$E19+$E21+$E22+$E23+$E27+$E28+$E29+$E30+$E33+$E36+$E39+$E44+$E46+$E48+$E49+$E52+$E56+$E57+$E58+$E59+$E62+$E64+$E66+$E70)=0,0,(Q74/(+$E9+$E10+$E11+$E12+$E13+$E18+$E19+$E21+$E22+$E23+$E27+$E28+$E29+$E30+$E33+$E36+$E39+$E44+$E46+$E48+$E49+$E52+$E56+$E57+$E58+$E59+$E62+$E64+$E66+$E70)*100))</f>
        <v>40.723829381627546</v>
      </c>
      <c r="V74" s="106" t="s">
        <v>36</v>
      </c>
      <c r="W74" s="107" t="s">
        <v>36</v>
      </c>
    </row>
    <row r="75" spans="1:23" ht="13" thickTop="1" x14ac:dyDescent="0.25">
      <c r="A75" s="66" t="s">
        <v>92</v>
      </c>
      <c r="B75" s="67"/>
      <c r="C75" s="68"/>
      <c r="D75" s="68"/>
      <c r="E75" s="69"/>
      <c r="F75" s="67"/>
      <c r="G75" s="68"/>
      <c r="H75" s="68"/>
      <c r="I75" s="69"/>
      <c r="J75" s="68"/>
      <c r="K75" s="69"/>
      <c r="L75" s="68"/>
      <c r="M75" s="68"/>
      <c r="N75" s="68"/>
      <c r="O75" s="68"/>
      <c r="P75" s="68"/>
      <c r="Q75" s="68"/>
      <c r="R75" s="68"/>
      <c r="S75" s="68"/>
      <c r="T75" s="68"/>
      <c r="U75" s="69"/>
      <c r="V75" s="67"/>
      <c r="W75" s="69"/>
    </row>
    <row r="76" spans="1:23" x14ac:dyDescent="0.25">
      <c r="A76" s="13" t="s">
        <v>1</v>
      </c>
      <c r="B76" s="70" t="s">
        <v>1</v>
      </c>
      <c r="C76" s="71" t="s">
        <v>1</v>
      </c>
      <c r="D76" s="71" t="s">
        <v>1</v>
      </c>
      <c r="E76" s="72" t="s">
        <v>1</v>
      </c>
      <c r="F76" s="73" t="s">
        <v>5</v>
      </c>
      <c r="G76" s="74"/>
      <c r="H76" s="73" t="s">
        <v>6</v>
      </c>
      <c r="I76" s="75"/>
      <c r="J76" s="73" t="s">
        <v>7</v>
      </c>
      <c r="K76" s="75"/>
      <c r="L76" s="73" t="s">
        <v>8</v>
      </c>
      <c r="M76" s="73"/>
      <c r="N76" s="76" t="s">
        <v>9</v>
      </c>
      <c r="O76" s="73"/>
      <c r="P76" s="132" t="s">
        <v>10</v>
      </c>
      <c r="Q76" s="133"/>
      <c r="R76" s="134" t="s">
        <v>11</v>
      </c>
      <c r="S76" s="133"/>
      <c r="T76" s="134" t="s">
        <v>12</v>
      </c>
      <c r="U76" s="133"/>
      <c r="V76" s="132"/>
      <c r="W76" s="133"/>
    </row>
    <row r="77" spans="1:23" ht="52.5" x14ac:dyDescent="0.25">
      <c r="A77" s="77" t="s">
        <v>93</v>
      </c>
      <c r="B77" s="78" t="s">
        <v>94</v>
      </c>
      <c r="C77" s="78" t="s">
        <v>95</v>
      </c>
      <c r="D77" s="79" t="s">
        <v>17</v>
      </c>
      <c r="E77" s="78" t="s">
        <v>18</v>
      </c>
      <c r="F77" s="78" t="s">
        <v>19</v>
      </c>
      <c r="G77" s="78" t="s">
        <v>96</v>
      </c>
      <c r="H77" s="78" t="s">
        <v>97</v>
      </c>
      <c r="I77" s="80" t="s">
        <v>22</v>
      </c>
      <c r="J77" s="78" t="s">
        <v>98</v>
      </c>
      <c r="K77" s="80" t="s">
        <v>24</v>
      </c>
      <c r="L77" s="78" t="s">
        <v>99</v>
      </c>
      <c r="M77" s="80" t="s">
        <v>26</v>
      </c>
      <c r="N77" s="78" t="s">
        <v>100</v>
      </c>
      <c r="O77" s="80" t="s">
        <v>28</v>
      </c>
      <c r="P77" s="80" t="s">
        <v>101</v>
      </c>
      <c r="Q77" s="81" t="s">
        <v>30</v>
      </c>
      <c r="R77" s="82" t="s">
        <v>101</v>
      </c>
      <c r="S77" s="83" t="s">
        <v>30</v>
      </c>
      <c r="T77" s="82" t="s">
        <v>102</v>
      </c>
      <c r="U77" s="79" t="s">
        <v>32</v>
      </c>
      <c r="V77" s="78"/>
      <c r="W77" s="80"/>
    </row>
    <row r="78" spans="1:23" hidden="1" x14ac:dyDescent="0.25">
      <c r="A78" s="1" t="str">
        <f>+A7</f>
        <v>R thousands</v>
      </c>
      <c r="B78" s="108"/>
      <c r="C78" s="108">
        <v>100</v>
      </c>
      <c r="D78" s="108"/>
      <c r="E78" s="108"/>
      <c r="F78" s="108"/>
      <c r="G78" s="108"/>
      <c r="H78" s="108"/>
      <c r="I78" s="108"/>
      <c r="J78" s="108"/>
      <c r="K78" s="108"/>
      <c r="L78" s="108"/>
      <c r="M78" s="109"/>
      <c r="N78" s="108"/>
      <c r="O78" s="109"/>
      <c r="P78" s="108"/>
      <c r="Q78" s="109"/>
      <c r="R78" s="2"/>
      <c r="S78" s="3"/>
      <c r="T78" s="2"/>
      <c r="U78" s="2"/>
      <c r="V78" s="108"/>
      <c r="W78" s="108"/>
    </row>
    <row r="79" spans="1:23" hidden="1" x14ac:dyDescent="0.25">
      <c r="A79" s="4"/>
      <c r="B79" s="110"/>
      <c r="C79" s="110"/>
      <c r="D79" s="110"/>
      <c r="E79" s="110"/>
      <c r="F79" s="110"/>
      <c r="G79" s="110"/>
      <c r="H79" s="110"/>
      <c r="I79" s="110"/>
      <c r="J79" s="110"/>
      <c r="K79" s="110"/>
      <c r="L79" s="110"/>
      <c r="M79" s="111"/>
      <c r="N79" s="110"/>
      <c r="O79" s="111"/>
      <c r="P79" s="110"/>
      <c r="Q79" s="111"/>
      <c r="R79" s="5"/>
      <c r="S79" s="6"/>
      <c r="T79" s="5"/>
      <c r="U79" s="5"/>
      <c r="V79" s="110"/>
      <c r="W79" s="110"/>
    </row>
    <row r="80" spans="1:23" hidden="1" x14ac:dyDescent="0.25">
      <c r="A80" s="7" t="s">
        <v>133</v>
      </c>
      <c r="B80" s="112"/>
      <c r="C80" s="112"/>
      <c r="D80" s="112"/>
      <c r="E80" s="112"/>
      <c r="F80" s="112"/>
      <c r="G80" s="112"/>
      <c r="H80" s="112"/>
      <c r="I80" s="112"/>
      <c r="J80" s="112"/>
      <c r="K80" s="112"/>
      <c r="L80" s="112"/>
      <c r="M80" s="113"/>
      <c r="N80" s="112"/>
      <c r="O80" s="113"/>
      <c r="P80" s="112"/>
      <c r="Q80" s="113"/>
      <c r="R80" s="8"/>
      <c r="S80" s="9"/>
      <c r="T80" s="8"/>
      <c r="U80" s="8"/>
      <c r="V80" s="112"/>
      <c r="W80" s="112"/>
    </row>
    <row r="81" spans="1:23" hidden="1" x14ac:dyDescent="0.25">
      <c r="A81" s="10" t="s">
        <v>134</v>
      </c>
      <c r="B81" s="114">
        <f>SUM(B82:B85)</f>
        <v>0</v>
      </c>
      <c r="C81" s="114">
        <f t="shared" ref="C81:I81" si="47">SUM(C82:C85)</f>
        <v>0</v>
      </c>
      <c r="D81" s="114">
        <f t="shared" si="47"/>
        <v>0</v>
      </c>
      <c r="E81" s="114">
        <f t="shared" si="47"/>
        <v>0</v>
      </c>
      <c r="F81" s="114">
        <f t="shared" si="47"/>
        <v>0</v>
      </c>
      <c r="G81" s="114">
        <f t="shared" si="47"/>
        <v>0</v>
      </c>
      <c r="H81" s="114">
        <f t="shared" si="47"/>
        <v>0</v>
      </c>
      <c r="I81" s="114">
        <f t="shared" si="47"/>
        <v>0</v>
      </c>
      <c r="J81" s="114">
        <f>SUM(J82:J85)</f>
        <v>0</v>
      </c>
      <c r="K81" s="114">
        <f>SUM(K82:K85)</f>
        <v>0</v>
      </c>
      <c r="L81" s="114">
        <f>SUM(L82:L85)</f>
        <v>0</v>
      </c>
      <c r="M81" s="115">
        <f>SUM(M82:M85)</f>
        <v>0</v>
      </c>
      <c r="N81" s="114"/>
      <c r="O81" s="115"/>
      <c r="P81" s="114"/>
      <c r="Q81" s="115"/>
      <c r="R81" s="11"/>
      <c r="S81" s="12"/>
      <c r="T81" s="11"/>
      <c r="U81" s="11"/>
      <c r="V81" s="114">
        <f>SUM(V82:V85)</f>
        <v>0</v>
      </c>
      <c r="W81" s="114">
        <f>SUM(W82:W85)</f>
        <v>0</v>
      </c>
    </row>
    <row r="82" spans="1:23" hidden="1" x14ac:dyDescent="0.25">
      <c r="A82" s="13" t="s">
        <v>135</v>
      </c>
      <c r="B82" s="116"/>
      <c r="C82" s="116"/>
      <c r="D82" s="116"/>
      <c r="E82" s="116">
        <f>SUM(B82:D82)</f>
        <v>0</v>
      </c>
      <c r="F82" s="116"/>
      <c r="G82" s="116"/>
      <c r="H82" s="116"/>
      <c r="I82" s="117"/>
      <c r="J82" s="116"/>
      <c r="K82" s="117"/>
      <c r="L82" s="116"/>
      <c r="M82" s="118"/>
      <c r="N82" s="116"/>
      <c r="O82" s="118"/>
      <c r="P82" s="116"/>
      <c r="Q82" s="118"/>
      <c r="R82" s="14"/>
      <c r="S82" s="15"/>
      <c r="T82" s="14"/>
      <c r="U82" s="14"/>
      <c r="V82" s="116"/>
      <c r="W82" s="116"/>
    </row>
    <row r="83" spans="1:23" hidden="1" x14ac:dyDescent="0.25">
      <c r="A83" s="13" t="s">
        <v>136</v>
      </c>
      <c r="B83" s="116"/>
      <c r="C83" s="116"/>
      <c r="D83" s="116"/>
      <c r="E83" s="116">
        <f>SUM(B83:D83)</f>
        <v>0</v>
      </c>
      <c r="F83" s="116"/>
      <c r="G83" s="116"/>
      <c r="H83" s="116"/>
      <c r="I83" s="117"/>
      <c r="J83" s="116"/>
      <c r="K83" s="117"/>
      <c r="L83" s="116"/>
      <c r="M83" s="118"/>
      <c r="N83" s="116"/>
      <c r="O83" s="118"/>
      <c r="P83" s="116"/>
      <c r="Q83" s="118"/>
      <c r="R83" s="14"/>
      <c r="S83" s="15"/>
      <c r="T83" s="14"/>
      <c r="U83" s="14"/>
      <c r="V83" s="116"/>
      <c r="W83" s="116"/>
    </row>
    <row r="84" spans="1:23" hidden="1" x14ac:dyDescent="0.25">
      <c r="A84" s="13" t="s">
        <v>137</v>
      </c>
      <c r="B84" s="116"/>
      <c r="C84" s="116"/>
      <c r="D84" s="116"/>
      <c r="E84" s="116">
        <f>SUM(B84:D84)</f>
        <v>0</v>
      </c>
      <c r="F84" s="116"/>
      <c r="G84" s="116"/>
      <c r="H84" s="116"/>
      <c r="I84" s="117"/>
      <c r="J84" s="116"/>
      <c r="K84" s="117"/>
      <c r="L84" s="116"/>
      <c r="M84" s="118"/>
      <c r="N84" s="116"/>
      <c r="O84" s="118"/>
      <c r="P84" s="116"/>
      <c r="Q84" s="118"/>
      <c r="R84" s="14"/>
      <c r="S84" s="15"/>
      <c r="T84" s="14"/>
      <c r="U84" s="14"/>
      <c r="V84" s="116"/>
      <c r="W84" s="116"/>
    </row>
    <row r="85" spans="1:23" hidden="1" x14ac:dyDescent="0.25">
      <c r="A85" s="13" t="s">
        <v>138</v>
      </c>
      <c r="B85" s="116"/>
      <c r="C85" s="116"/>
      <c r="D85" s="116"/>
      <c r="E85" s="116">
        <f>SUM(B85:D85)</f>
        <v>0</v>
      </c>
      <c r="F85" s="116"/>
      <c r="G85" s="116"/>
      <c r="H85" s="116"/>
      <c r="I85" s="117"/>
      <c r="J85" s="116"/>
      <c r="K85" s="117"/>
      <c r="L85" s="116"/>
      <c r="M85" s="118"/>
      <c r="N85" s="116"/>
      <c r="O85" s="118"/>
      <c r="P85" s="116"/>
      <c r="Q85" s="118"/>
      <c r="R85" s="14"/>
      <c r="S85" s="15"/>
      <c r="T85" s="14"/>
      <c r="U85" s="14"/>
      <c r="V85" s="116"/>
      <c r="W85" s="116"/>
    </row>
    <row r="86" spans="1:23" hidden="1" x14ac:dyDescent="0.25">
      <c r="A86" s="13" t="s">
        <v>92</v>
      </c>
      <c r="B86" s="116"/>
      <c r="C86" s="116"/>
      <c r="D86" s="116"/>
      <c r="E86" s="116">
        <f t="shared" ref="E86" si="48">$B86      +$C86      +$D86</f>
        <v>0</v>
      </c>
      <c r="F86" s="116" t="s">
        <v>36</v>
      </c>
      <c r="G86" s="116" t="s">
        <v>36</v>
      </c>
      <c r="H86" s="116"/>
      <c r="I86" s="116"/>
      <c r="J86" s="116"/>
      <c r="K86" s="116"/>
      <c r="L86" s="116"/>
      <c r="M86" s="118"/>
      <c r="N86" s="116"/>
      <c r="O86" s="118"/>
      <c r="P86" s="116">
        <f t="shared" ref="P86" si="49">$H86      +$J86      +$L86      +$N86</f>
        <v>0</v>
      </c>
      <c r="Q86" s="118">
        <f t="shared" ref="Q86" si="50">$I86      +$K86      +$M86      +$O86</f>
        <v>0</v>
      </c>
      <c r="R86" s="14">
        <f t="shared" ref="R86" si="51">IF(($H86      =0),0,((($J86      -$H86      )/$H86      )*100))</f>
        <v>0</v>
      </c>
      <c r="S86" s="15">
        <f t="shared" ref="S86" si="52">IF(($I86      =0),0,((($K86      -$I86      )/$I86      )*100))</f>
        <v>0</v>
      </c>
      <c r="T86" s="14">
        <f t="shared" ref="T86" si="53">IF(($E86      =0),0,(($P86      /$E86      )*100))</f>
        <v>0</v>
      </c>
      <c r="U86" s="14">
        <f t="shared" ref="U86" si="54">IF(($E86      =0),0,(($Q86      /$E86      )*100))</f>
        <v>0</v>
      </c>
      <c r="V86" s="116"/>
      <c r="W86" s="116"/>
    </row>
    <row r="87" spans="1:23" x14ac:dyDescent="0.25">
      <c r="A87" s="84" t="s">
        <v>103</v>
      </c>
      <c r="B87" s="119">
        <f t="shared" ref="B87:S87" si="55">+B88+B89+B90+B91+B92+B93+B94+B95+B96</f>
        <v>0</v>
      </c>
      <c r="C87" s="119">
        <f t="shared" si="55"/>
        <v>0</v>
      </c>
      <c r="D87" s="119">
        <f t="shared" si="55"/>
        <v>0</v>
      </c>
      <c r="E87" s="119">
        <f t="shared" si="55"/>
        <v>0</v>
      </c>
      <c r="F87" s="119">
        <f t="shared" si="55"/>
        <v>0</v>
      </c>
      <c r="G87" s="119">
        <f t="shared" si="55"/>
        <v>0</v>
      </c>
      <c r="H87" s="119">
        <f t="shared" si="55"/>
        <v>0</v>
      </c>
      <c r="I87" s="119">
        <f t="shared" si="55"/>
        <v>0</v>
      </c>
      <c r="J87" s="119">
        <f t="shared" si="55"/>
        <v>0</v>
      </c>
      <c r="K87" s="119">
        <f t="shared" si="55"/>
        <v>0</v>
      </c>
      <c r="L87" s="119">
        <f t="shared" si="55"/>
        <v>0</v>
      </c>
      <c r="M87" s="119">
        <f t="shared" si="55"/>
        <v>0</v>
      </c>
      <c r="N87" s="119">
        <f t="shared" si="55"/>
        <v>0</v>
      </c>
      <c r="O87" s="119">
        <f t="shared" si="55"/>
        <v>0</v>
      </c>
      <c r="P87" s="119">
        <f t="shared" si="55"/>
        <v>0</v>
      </c>
      <c r="Q87" s="120">
        <f t="shared" si="55"/>
        <v>0</v>
      </c>
      <c r="R87" s="85">
        <f t="shared" si="55"/>
        <v>0</v>
      </c>
      <c r="S87" s="85">
        <f t="shared" si="55"/>
        <v>0</v>
      </c>
      <c r="T87" s="86">
        <f>IF(SUM($E88:$E96) =0,0,(P87   /SUM($E88:$E96) )*100)</f>
        <v>0</v>
      </c>
      <c r="U87" s="87">
        <f>IF(SUM($E88:$E96) =0,0,(Q87   /SUM($E88:$E96) )*100)</f>
        <v>0</v>
      </c>
      <c r="V87" s="119">
        <f>+V88+V89+V90+V91+V92+V93+V94+V95+V96</f>
        <v>0</v>
      </c>
      <c r="W87" s="119">
        <f>+W88+W89+W90+W91+W92+W93+W94+W95+W96</f>
        <v>0</v>
      </c>
    </row>
    <row r="88" spans="1:23" ht="13" x14ac:dyDescent="0.3">
      <c r="A88" s="88" t="s">
        <v>104</v>
      </c>
      <c r="B88" s="121"/>
      <c r="C88" s="121"/>
      <c r="D88" s="121"/>
      <c r="E88" s="121">
        <f t="shared" ref="E88:E96" si="56">$B88      +$C88      +$D88</f>
        <v>0</v>
      </c>
      <c r="F88" s="121">
        <v>0</v>
      </c>
      <c r="G88" s="121">
        <v>0</v>
      </c>
      <c r="H88" s="121"/>
      <c r="I88" s="121"/>
      <c r="J88" s="121"/>
      <c r="K88" s="121"/>
      <c r="L88" s="121"/>
      <c r="M88" s="121"/>
      <c r="N88" s="121"/>
      <c r="O88" s="121"/>
      <c r="P88" s="121">
        <f t="shared" ref="P88:P96" si="57">$H88      +$J88      +$L88      +$N88</f>
        <v>0</v>
      </c>
      <c r="Q88" s="121">
        <f t="shared" ref="Q88:Q96" si="58">$I88      +$K88      +$M88      +$O88</f>
        <v>0</v>
      </c>
      <c r="R88" s="89">
        <f t="shared" ref="R88:R96" si="59">IF(($H88      =0),0,((($J88      -$H88      )/$H88      )*100))</f>
        <v>0</v>
      </c>
      <c r="S88" s="89">
        <f t="shared" ref="S88:S96" si="60">IF(($I88      =0),0,((($K88      -$I88      )/$I88      )*100))</f>
        <v>0</v>
      </c>
      <c r="T88" s="89">
        <f t="shared" ref="T88:T96" si="61">IF(($E88      =0),0,(($P88      /$E88      )*100))</f>
        <v>0</v>
      </c>
      <c r="U88" s="90">
        <f t="shared" ref="U88:U96" si="62">IF(($E88      =0),0,(($Q88      /$E88      )*100))</f>
        <v>0</v>
      </c>
      <c r="V88" s="121"/>
      <c r="W88" s="121"/>
    </row>
    <row r="89" spans="1:23" ht="13" x14ac:dyDescent="0.3">
      <c r="A89" s="91" t="s">
        <v>105</v>
      </c>
      <c r="B89" s="93"/>
      <c r="C89" s="93"/>
      <c r="D89" s="93"/>
      <c r="E89" s="93">
        <f t="shared" si="56"/>
        <v>0</v>
      </c>
      <c r="F89" s="93">
        <v>0</v>
      </c>
      <c r="G89" s="93">
        <v>0</v>
      </c>
      <c r="H89" s="93"/>
      <c r="I89" s="93"/>
      <c r="J89" s="93"/>
      <c r="K89" s="93"/>
      <c r="L89" s="93"/>
      <c r="M89" s="93"/>
      <c r="N89" s="93"/>
      <c r="O89" s="93"/>
      <c r="P89" s="93">
        <f t="shared" si="57"/>
        <v>0</v>
      </c>
      <c r="Q89" s="93">
        <f t="shared" si="58"/>
        <v>0</v>
      </c>
      <c r="R89" s="89">
        <f t="shared" si="59"/>
        <v>0</v>
      </c>
      <c r="S89" s="89">
        <f t="shared" si="60"/>
        <v>0</v>
      </c>
      <c r="T89" s="89">
        <f t="shared" si="61"/>
        <v>0</v>
      </c>
      <c r="U89" s="90">
        <f t="shared" si="62"/>
        <v>0</v>
      </c>
      <c r="V89" s="93"/>
      <c r="W89" s="93"/>
    </row>
    <row r="90" spans="1:23" ht="13" x14ac:dyDescent="0.3">
      <c r="A90" s="91" t="s">
        <v>106</v>
      </c>
      <c r="B90" s="93"/>
      <c r="C90" s="93"/>
      <c r="D90" s="93"/>
      <c r="E90" s="93">
        <f t="shared" si="56"/>
        <v>0</v>
      </c>
      <c r="F90" s="93">
        <v>0</v>
      </c>
      <c r="G90" s="93">
        <v>0</v>
      </c>
      <c r="H90" s="93"/>
      <c r="I90" s="93"/>
      <c r="J90" s="93"/>
      <c r="K90" s="93"/>
      <c r="L90" s="93"/>
      <c r="M90" s="93"/>
      <c r="N90" s="93"/>
      <c r="O90" s="93"/>
      <c r="P90" s="93">
        <f t="shared" si="57"/>
        <v>0</v>
      </c>
      <c r="Q90" s="93">
        <f t="shared" si="58"/>
        <v>0</v>
      </c>
      <c r="R90" s="89">
        <f t="shared" si="59"/>
        <v>0</v>
      </c>
      <c r="S90" s="89">
        <f t="shared" si="60"/>
        <v>0</v>
      </c>
      <c r="T90" s="89">
        <f t="shared" si="61"/>
        <v>0</v>
      </c>
      <c r="U90" s="90">
        <f t="shared" si="62"/>
        <v>0</v>
      </c>
      <c r="V90" s="93"/>
      <c r="W90" s="93"/>
    </row>
    <row r="91" spans="1:23" ht="13" x14ac:dyDescent="0.3">
      <c r="A91" s="91" t="s">
        <v>107</v>
      </c>
      <c r="B91" s="93"/>
      <c r="C91" s="93"/>
      <c r="D91" s="93"/>
      <c r="E91" s="93">
        <f t="shared" si="56"/>
        <v>0</v>
      </c>
      <c r="F91" s="93">
        <v>0</v>
      </c>
      <c r="G91" s="93">
        <v>0</v>
      </c>
      <c r="H91" s="93"/>
      <c r="I91" s="93"/>
      <c r="J91" s="93"/>
      <c r="K91" s="93"/>
      <c r="L91" s="93"/>
      <c r="M91" s="93"/>
      <c r="N91" s="93"/>
      <c r="O91" s="93"/>
      <c r="P91" s="93">
        <f t="shared" si="57"/>
        <v>0</v>
      </c>
      <c r="Q91" s="93">
        <f t="shared" si="58"/>
        <v>0</v>
      </c>
      <c r="R91" s="89">
        <f t="shared" si="59"/>
        <v>0</v>
      </c>
      <c r="S91" s="89">
        <f t="shared" si="60"/>
        <v>0</v>
      </c>
      <c r="T91" s="89">
        <f t="shared" si="61"/>
        <v>0</v>
      </c>
      <c r="U91" s="90">
        <f t="shared" si="62"/>
        <v>0</v>
      </c>
      <c r="V91" s="93"/>
      <c r="W91" s="93"/>
    </row>
    <row r="92" spans="1:23" ht="13" x14ac:dyDescent="0.3">
      <c r="A92" s="91" t="s">
        <v>108</v>
      </c>
      <c r="B92" s="93"/>
      <c r="C92" s="93"/>
      <c r="D92" s="93"/>
      <c r="E92" s="93">
        <f t="shared" si="56"/>
        <v>0</v>
      </c>
      <c r="F92" s="93">
        <v>0</v>
      </c>
      <c r="G92" s="93">
        <v>0</v>
      </c>
      <c r="H92" s="93"/>
      <c r="I92" s="93"/>
      <c r="J92" s="93"/>
      <c r="K92" s="93"/>
      <c r="L92" s="93"/>
      <c r="M92" s="93"/>
      <c r="N92" s="93"/>
      <c r="O92" s="93"/>
      <c r="P92" s="93">
        <f t="shared" si="57"/>
        <v>0</v>
      </c>
      <c r="Q92" s="93">
        <f t="shared" si="58"/>
        <v>0</v>
      </c>
      <c r="R92" s="89">
        <f t="shared" si="59"/>
        <v>0</v>
      </c>
      <c r="S92" s="89">
        <f t="shared" si="60"/>
        <v>0</v>
      </c>
      <c r="T92" s="89">
        <f t="shared" si="61"/>
        <v>0</v>
      </c>
      <c r="U92" s="90">
        <f t="shared" si="62"/>
        <v>0</v>
      </c>
      <c r="V92" s="93"/>
      <c r="W92" s="93"/>
    </row>
    <row r="93" spans="1:23" ht="13" x14ac:dyDescent="0.3">
      <c r="A93" s="91" t="s">
        <v>109</v>
      </c>
      <c r="B93" s="93"/>
      <c r="C93" s="93"/>
      <c r="D93" s="93"/>
      <c r="E93" s="93">
        <f t="shared" si="56"/>
        <v>0</v>
      </c>
      <c r="F93" s="93">
        <v>0</v>
      </c>
      <c r="G93" s="93">
        <v>0</v>
      </c>
      <c r="H93" s="93"/>
      <c r="I93" s="93"/>
      <c r="J93" s="93"/>
      <c r="K93" s="93"/>
      <c r="L93" s="93"/>
      <c r="M93" s="93"/>
      <c r="N93" s="93"/>
      <c r="O93" s="93"/>
      <c r="P93" s="93">
        <f t="shared" si="57"/>
        <v>0</v>
      </c>
      <c r="Q93" s="93">
        <f t="shared" si="58"/>
        <v>0</v>
      </c>
      <c r="R93" s="89">
        <f t="shared" si="59"/>
        <v>0</v>
      </c>
      <c r="S93" s="89">
        <f t="shared" si="60"/>
        <v>0</v>
      </c>
      <c r="T93" s="89">
        <f t="shared" si="61"/>
        <v>0</v>
      </c>
      <c r="U93" s="90">
        <f t="shared" si="62"/>
        <v>0</v>
      </c>
      <c r="V93" s="93"/>
      <c r="W93" s="93"/>
    </row>
    <row r="94" spans="1:23" ht="13" x14ac:dyDescent="0.3">
      <c r="A94" s="91" t="s">
        <v>110</v>
      </c>
      <c r="B94" s="93"/>
      <c r="C94" s="93"/>
      <c r="D94" s="93"/>
      <c r="E94" s="93">
        <f t="shared" si="56"/>
        <v>0</v>
      </c>
      <c r="F94" s="93">
        <v>0</v>
      </c>
      <c r="G94" s="93">
        <v>0</v>
      </c>
      <c r="H94" s="93"/>
      <c r="I94" s="93"/>
      <c r="J94" s="93"/>
      <c r="K94" s="93"/>
      <c r="L94" s="93"/>
      <c r="M94" s="93"/>
      <c r="N94" s="93"/>
      <c r="O94" s="93"/>
      <c r="P94" s="93">
        <f t="shared" si="57"/>
        <v>0</v>
      </c>
      <c r="Q94" s="93">
        <f t="shared" si="58"/>
        <v>0</v>
      </c>
      <c r="R94" s="89">
        <f t="shared" si="59"/>
        <v>0</v>
      </c>
      <c r="S94" s="89">
        <f t="shared" si="60"/>
        <v>0</v>
      </c>
      <c r="T94" s="89">
        <f t="shared" si="61"/>
        <v>0</v>
      </c>
      <c r="U94" s="90">
        <f t="shared" si="62"/>
        <v>0</v>
      </c>
      <c r="V94" s="93"/>
      <c r="W94" s="93"/>
    </row>
    <row r="95" spans="1:23" ht="13" x14ac:dyDescent="0.3">
      <c r="A95" s="91" t="s">
        <v>111</v>
      </c>
      <c r="B95" s="93"/>
      <c r="C95" s="93"/>
      <c r="D95" s="93"/>
      <c r="E95" s="93">
        <f t="shared" si="56"/>
        <v>0</v>
      </c>
      <c r="F95" s="93">
        <v>0</v>
      </c>
      <c r="G95" s="93">
        <v>0</v>
      </c>
      <c r="H95" s="93"/>
      <c r="I95" s="93"/>
      <c r="J95" s="93"/>
      <c r="K95" s="93"/>
      <c r="L95" s="93"/>
      <c r="M95" s="93"/>
      <c r="N95" s="93"/>
      <c r="O95" s="93"/>
      <c r="P95" s="93">
        <f t="shared" si="57"/>
        <v>0</v>
      </c>
      <c r="Q95" s="93">
        <f t="shared" si="58"/>
        <v>0</v>
      </c>
      <c r="R95" s="89">
        <f t="shared" si="59"/>
        <v>0</v>
      </c>
      <c r="S95" s="89">
        <f t="shared" si="60"/>
        <v>0</v>
      </c>
      <c r="T95" s="89">
        <f t="shared" si="61"/>
        <v>0</v>
      </c>
      <c r="U95" s="90">
        <f t="shared" si="62"/>
        <v>0</v>
      </c>
      <c r="V95" s="93"/>
      <c r="W95" s="93"/>
    </row>
    <row r="96" spans="1:23" ht="13" x14ac:dyDescent="0.3">
      <c r="A96" s="91" t="s">
        <v>112</v>
      </c>
      <c r="B96" s="122"/>
      <c r="C96" s="122"/>
      <c r="D96" s="122"/>
      <c r="E96" s="122">
        <f t="shared" si="56"/>
        <v>0</v>
      </c>
      <c r="F96" s="122">
        <v>0</v>
      </c>
      <c r="G96" s="122">
        <v>0</v>
      </c>
      <c r="H96" s="122"/>
      <c r="I96" s="122"/>
      <c r="J96" s="122"/>
      <c r="K96" s="122"/>
      <c r="L96" s="122"/>
      <c r="M96" s="122"/>
      <c r="N96" s="122"/>
      <c r="O96" s="122"/>
      <c r="P96" s="122">
        <f t="shared" si="57"/>
        <v>0</v>
      </c>
      <c r="Q96" s="122">
        <f t="shared" si="58"/>
        <v>0</v>
      </c>
      <c r="R96" s="89">
        <f t="shared" si="59"/>
        <v>0</v>
      </c>
      <c r="S96" s="89">
        <f t="shared" si="60"/>
        <v>0</v>
      </c>
      <c r="T96" s="89">
        <f t="shared" si="61"/>
        <v>0</v>
      </c>
      <c r="U96" s="90">
        <f t="shared" si="62"/>
        <v>0</v>
      </c>
      <c r="V96" s="122"/>
      <c r="W96" s="122"/>
    </row>
    <row r="97" spans="1:23" s="92" customFormat="1" ht="21" hidden="1" x14ac:dyDescent="0.25">
      <c r="A97" s="16" t="s">
        <v>139</v>
      </c>
      <c r="B97" s="123">
        <f t="shared" ref="B97:I97" si="63">SUM(B98:B112)</f>
        <v>0</v>
      </c>
      <c r="C97" s="123">
        <f t="shared" si="63"/>
        <v>0</v>
      </c>
      <c r="D97" s="123">
        <f t="shared" si="63"/>
        <v>0</v>
      </c>
      <c r="E97" s="123">
        <f t="shared" si="63"/>
        <v>0</v>
      </c>
      <c r="F97" s="123">
        <f t="shared" si="63"/>
        <v>0</v>
      </c>
      <c r="G97" s="123">
        <f t="shared" si="63"/>
        <v>0</v>
      </c>
      <c r="H97" s="123">
        <f t="shared" si="63"/>
        <v>0</v>
      </c>
      <c r="I97" s="123">
        <f t="shared" si="63"/>
        <v>0</v>
      </c>
      <c r="J97" s="123">
        <f>SUM(J98:J112)</f>
        <v>0</v>
      </c>
      <c r="K97" s="123">
        <f>SUM(K98:K112)</f>
        <v>0</v>
      </c>
      <c r="L97" s="123">
        <f>SUM(L98:L112)</f>
        <v>0</v>
      </c>
      <c r="M97" s="124">
        <f>SUM(M98:M112)</f>
        <v>0</v>
      </c>
      <c r="N97" s="123"/>
      <c r="O97" s="124"/>
      <c r="P97" s="123"/>
      <c r="Q97" s="124"/>
      <c r="R97" s="17" t="str">
        <f t="shared" ref="R97:S112" si="64">IF(L97=0," ",(N97-L97)/L97)</f>
        <v xml:space="preserve"> </v>
      </c>
      <c r="S97" s="17" t="str">
        <f t="shared" si="64"/>
        <v xml:space="preserve"> </v>
      </c>
      <c r="T97" s="17" t="str">
        <f t="shared" ref="T97:T115" si="65">IF(E97=0," ",(P97/E97))</f>
        <v xml:space="preserve"> </v>
      </c>
      <c r="U97" s="18" t="str">
        <f t="shared" ref="U97:U115" si="66">IF(E97=0," ",(Q97/E97))</f>
        <v xml:space="preserve"> </v>
      </c>
      <c r="V97" s="123">
        <f>SUM(V98:V112)</f>
        <v>0</v>
      </c>
      <c r="W97" s="123">
        <f>SUM(W98:W112)</f>
        <v>0</v>
      </c>
    </row>
    <row r="98" spans="1:23" hidden="1" x14ac:dyDescent="0.25">
      <c r="A98" s="19"/>
      <c r="B98" s="125"/>
      <c r="C98" s="125"/>
      <c r="D98" s="125"/>
      <c r="E98" s="126">
        <f>SUM(B98:D98)</f>
        <v>0</v>
      </c>
      <c r="F98" s="125"/>
      <c r="G98" s="125"/>
      <c r="H98" s="125"/>
      <c r="I98" s="125"/>
      <c r="J98" s="125"/>
      <c r="K98" s="125"/>
      <c r="L98" s="125"/>
      <c r="M98" s="127"/>
      <c r="N98" s="125"/>
      <c r="O98" s="127"/>
      <c r="P98" s="125"/>
      <c r="Q98" s="127"/>
      <c r="R98" s="20" t="str">
        <f t="shared" si="64"/>
        <v xml:space="preserve"> </v>
      </c>
      <c r="S98" s="20" t="str">
        <f t="shared" si="64"/>
        <v xml:space="preserve"> </v>
      </c>
      <c r="T98" s="20" t="str">
        <f t="shared" si="65"/>
        <v xml:space="preserve"> </v>
      </c>
      <c r="U98" s="21" t="str">
        <f t="shared" si="66"/>
        <v xml:space="preserve"> </v>
      </c>
      <c r="V98" s="125"/>
      <c r="W98" s="125"/>
    </row>
    <row r="99" spans="1:23" hidden="1" x14ac:dyDescent="0.25">
      <c r="A99" s="19"/>
      <c r="B99" s="125"/>
      <c r="C99" s="125"/>
      <c r="D99" s="125"/>
      <c r="E99" s="126">
        <f t="shared" ref="E99:E112" si="67">SUM(B99:D99)</f>
        <v>0</v>
      </c>
      <c r="F99" s="125"/>
      <c r="G99" s="125"/>
      <c r="H99" s="125"/>
      <c r="I99" s="125"/>
      <c r="J99" s="125"/>
      <c r="K99" s="125"/>
      <c r="L99" s="125"/>
      <c r="M99" s="127"/>
      <c r="N99" s="125"/>
      <c r="O99" s="127"/>
      <c r="P99" s="125"/>
      <c r="Q99" s="127"/>
      <c r="R99" s="20" t="str">
        <f t="shared" si="64"/>
        <v xml:space="preserve"> </v>
      </c>
      <c r="S99" s="20" t="str">
        <f t="shared" si="64"/>
        <v xml:space="preserve"> </v>
      </c>
      <c r="T99" s="20" t="str">
        <f t="shared" si="65"/>
        <v xml:space="preserve"> </v>
      </c>
      <c r="U99" s="21" t="str">
        <f t="shared" si="66"/>
        <v xml:space="preserve"> </v>
      </c>
      <c r="V99" s="125"/>
      <c r="W99" s="125"/>
    </row>
    <row r="100" spans="1:23" hidden="1" x14ac:dyDescent="0.25">
      <c r="A100" s="19"/>
      <c r="B100" s="125"/>
      <c r="C100" s="125"/>
      <c r="D100" s="125"/>
      <c r="E100" s="126">
        <f t="shared" si="67"/>
        <v>0</v>
      </c>
      <c r="F100" s="125"/>
      <c r="G100" s="125"/>
      <c r="H100" s="125"/>
      <c r="I100" s="125"/>
      <c r="J100" s="125"/>
      <c r="K100" s="125"/>
      <c r="L100" s="125"/>
      <c r="M100" s="127"/>
      <c r="N100" s="125"/>
      <c r="O100" s="127"/>
      <c r="P100" s="125"/>
      <c r="Q100" s="127"/>
      <c r="R100" s="20" t="str">
        <f t="shared" si="64"/>
        <v xml:space="preserve"> </v>
      </c>
      <c r="S100" s="20" t="str">
        <f t="shared" si="64"/>
        <v xml:space="preserve"> </v>
      </c>
      <c r="T100" s="20" t="str">
        <f t="shared" si="65"/>
        <v xml:space="preserve"> </v>
      </c>
      <c r="U100" s="21" t="str">
        <f t="shared" si="66"/>
        <v xml:space="preserve"> </v>
      </c>
      <c r="V100" s="125"/>
      <c r="W100" s="125"/>
    </row>
    <row r="101" spans="1:23" hidden="1" x14ac:dyDescent="0.25">
      <c r="A101" s="19"/>
      <c r="B101" s="125"/>
      <c r="C101" s="125"/>
      <c r="D101" s="125"/>
      <c r="E101" s="126">
        <f t="shared" si="67"/>
        <v>0</v>
      </c>
      <c r="F101" s="125"/>
      <c r="G101" s="125"/>
      <c r="H101" s="125"/>
      <c r="I101" s="125"/>
      <c r="J101" s="125"/>
      <c r="K101" s="125"/>
      <c r="L101" s="125"/>
      <c r="M101" s="127"/>
      <c r="N101" s="125"/>
      <c r="O101" s="127"/>
      <c r="P101" s="125"/>
      <c r="Q101" s="127"/>
      <c r="R101" s="20" t="str">
        <f t="shared" si="64"/>
        <v xml:space="preserve"> </v>
      </c>
      <c r="S101" s="20" t="str">
        <f t="shared" si="64"/>
        <v xml:space="preserve"> </v>
      </c>
      <c r="T101" s="20" t="str">
        <f t="shared" si="65"/>
        <v xml:space="preserve"> </v>
      </c>
      <c r="U101" s="21" t="str">
        <f t="shared" si="66"/>
        <v xml:space="preserve"> </v>
      </c>
      <c r="V101" s="125"/>
      <c r="W101" s="125"/>
    </row>
    <row r="102" spans="1:23" hidden="1" x14ac:dyDescent="0.25">
      <c r="A102" s="19"/>
      <c r="B102" s="125"/>
      <c r="C102" s="125"/>
      <c r="D102" s="125"/>
      <c r="E102" s="126">
        <f t="shared" si="67"/>
        <v>0</v>
      </c>
      <c r="F102" s="125"/>
      <c r="G102" s="125"/>
      <c r="H102" s="125"/>
      <c r="I102" s="125"/>
      <c r="J102" s="125"/>
      <c r="K102" s="125"/>
      <c r="L102" s="125"/>
      <c r="M102" s="127"/>
      <c r="N102" s="125"/>
      <c r="O102" s="127"/>
      <c r="P102" s="125"/>
      <c r="Q102" s="127"/>
      <c r="R102" s="20" t="str">
        <f t="shared" si="64"/>
        <v xml:space="preserve"> </v>
      </c>
      <c r="S102" s="20" t="str">
        <f t="shared" si="64"/>
        <v xml:space="preserve"> </v>
      </c>
      <c r="T102" s="20" t="str">
        <f t="shared" si="65"/>
        <v xml:space="preserve"> </v>
      </c>
      <c r="U102" s="21" t="str">
        <f t="shared" si="66"/>
        <v xml:space="preserve"> </v>
      </c>
      <c r="V102" s="125"/>
      <c r="W102" s="125"/>
    </row>
    <row r="103" spans="1:23" hidden="1" x14ac:dyDescent="0.25">
      <c r="A103" s="19"/>
      <c r="B103" s="125"/>
      <c r="C103" s="125"/>
      <c r="D103" s="125"/>
      <c r="E103" s="126">
        <f t="shared" si="67"/>
        <v>0</v>
      </c>
      <c r="F103" s="125"/>
      <c r="G103" s="125"/>
      <c r="H103" s="125"/>
      <c r="I103" s="125"/>
      <c r="J103" s="125"/>
      <c r="K103" s="125"/>
      <c r="L103" s="125"/>
      <c r="M103" s="127"/>
      <c r="N103" s="125"/>
      <c r="O103" s="127"/>
      <c r="P103" s="125"/>
      <c r="Q103" s="127"/>
      <c r="R103" s="20" t="str">
        <f t="shared" si="64"/>
        <v xml:space="preserve"> </v>
      </c>
      <c r="S103" s="20" t="str">
        <f t="shared" si="64"/>
        <v xml:space="preserve"> </v>
      </c>
      <c r="T103" s="20" t="str">
        <f t="shared" si="65"/>
        <v xml:space="preserve"> </v>
      </c>
      <c r="U103" s="21" t="str">
        <f t="shared" si="66"/>
        <v xml:space="preserve"> </v>
      </c>
      <c r="V103" s="125"/>
      <c r="W103" s="125"/>
    </row>
    <row r="104" spans="1:23" hidden="1" x14ac:dyDescent="0.25">
      <c r="A104" s="19"/>
      <c r="B104" s="125"/>
      <c r="C104" s="125"/>
      <c r="D104" s="125"/>
      <c r="E104" s="126">
        <f t="shared" si="67"/>
        <v>0</v>
      </c>
      <c r="F104" s="125"/>
      <c r="G104" s="125"/>
      <c r="H104" s="125"/>
      <c r="I104" s="125"/>
      <c r="J104" s="125"/>
      <c r="K104" s="125"/>
      <c r="L104" s="125"/>
      <c r="M104" s="127"/>
      <c r="N104" s="125"/>
      <c r="O104" s="127"/>
      <c r="P104" s="125"/>
      <c r="Q104" s="127"/>
      <c r="R104" s="20" t="str">
        <f t="shared" si="64"/>
        <v xml:space="preserve"> </v>
      </c>
      <c r="S104" s="20" t="str">
        <f t="shared" si="64"/>
        <v xml:space="preserve"> </v>
      </c>
      <c r="T104" s="20" t="str">
        <f t="shared" si="65"/>
        <v xml:space="preserve"> </v>
      </c>
      <c r="U104" s="21" t="str">
        <f t="shared" si="66"/>
        <v xml:space="preserve"> </v>
      </c>
      <c r="V104" s="125"/>
      <c r="W104" s="125"/>
    </row>
    <row r="105" spans="1:23" hidden="1" x14ac:dyDescent="0.25">
      <c r="A105" s="19"/>
      <c r="B105" s="125"/>
      <c r="C105" s="125"/>
      <c r="D105" s="125"/>
      <c r="E105" s="126">
        <f t="shared" si="67"/>
        <v>0</v>
      </c>
      <c r="F105" s="125"/>
      <c r="G105" s="125"/>
      <c r="H105" s="125"/>
      <c r="I105" s="125"/>
      <c r="J105" s="125"/>
      <c r="K105" s="125"/>
      <c r="L105" s="125"/>
      <c r="M105" s="127"/>
      <c r="N105" s="125"/>
      <c r="O105" s="127"/>
      <c r="P105" s="125"/>
      <c r="Q105" s="127"/>
      <c r="R105" s="20" t="str">
        <f t="shared" si="64"/>
        <v xml:space="preserve"> </v>
      </c>
      <c r="S105" s="20" t="str">
        <f t="shared" si="64"/>
        <v xml:space="preserve"> </v>
      </c>
      <c r="T105" s="20" t="str">
        <f t="shared" si="65"/>
        <v xml:space="preserve"> </v>
      </c>
      <c r="U105" s="21" t="str">
        <f t="shared" si="66"/>
        <v xml:space="preserve"> </v>
      </c>
      <c r="V105" s="125"/>
      <c r="W105" s="125"/>
    </row>
    <row r="106" spans="1:23" hidden="1" x14ac:dyDescent="0.25">
      <c r="A106" s="19"/>
      <c r="B106" s="125"/>
      <c r="C106" s="125"/>
      <c r="D106" s="125"/>
      <c r="E106" s="126">
        <f t="shared" si="67"/>
        <v>0</v>
      </c>
      <c r="F106" s="125"/>
      <c r="G106" s="125"/>
      <c r="H106" s="125"/>
      <c r="I106" s="125"/>
      <c r="J106" s="125"/>
      <c r="K106" s="125"/>
      <c r="L106" s="125"/>
      <c r="M106" s="127"/>
      <c r="N106" s="125"/>
      <c r="O106" s="127"/>
      <c r="P106" s="125"/>
      <c r="Q106" s="127"/>
      <c r="R106" s="20" t="str">
        <f t="shared" si="64"/>
        <v xml:space="preserve"> </v>
      </c>
      <c r="S106" s="20" t="str">
        <f t="shared" si="64"/>
        <v xml:space="preserve"> </v>
      </c>
      <c r="T106" s="20" t="str">
        <f t="shared" si="65"/>
        <v xml:space="preserve"> </v>
      </c>
      <c r="U106" s="21" t="str">
        <f t="shared" si="66"/>
        <v xml:space="preserve"> </v>
      </c>
      <c r="V106" s="125"/>
      <c r="W106" s="125"/>
    </row>
    <row r="107" spans="1:23" hidden="1" x14ac:dyDescent="0.25">
      <c r="A107" s="19"/>
      <c r="B107" s="125"/>
      <c r="C107" s="125"/>
      <c r="D107" s="125"/>
      <c r="E107" s="126">
        <f t="shared" si="67"/>
        <v>0</v>
      </c>
      <c r="F107" s="125"/>
      <c r="G107" s="125"/>
      <c r="H107" s="125"/>
      <c r="I107" s="125"/>
      <c r="J107" s="125"/>
      <c r="K107" s="125"/>
      <c r="L107" s="125"/>
      <c r="M107" s="127"/>
      <c r="N107" s="125"/>
      <c r="O107" s="127"/>
      <c r="P107" s="125"/>
      <c r="Q107" s="127"/>
      <c r="R107" s="20" t="str">
        <f t="shared" si="64"/>
        <v xml:space="preserve"> </v>
      </c>
      <c r="S107" s="20" t="str">
        <f t="shared" si="64"/>
        <v xml:space="preserve"> </v>
      </c>
      <c r="T107" s="20" t="str">
        <f t="shared" si="65"/>
        <v xml:space="preserve"> </v>
      </c>
      <c r="U107" s="21" t="str">
        <f t="shared" si="66"/>
        <v xml:space="preserve"> </v>
      </c>
      <c r="V107" s="125"/>
      <c r="W107" s="125"/>
    </row>
    <row r="108" spans="1:23" hidden="1" x14ac:dyDescent="0.25">
      <c r="A108" s="19"/>
      <c r="B108" s="125"/>
      <c r="C108" s="125"/>
      <c r="D108" s="125"/>
      <c r="E108" s="126">
        <f t="shared" si="67"/>
        <v>0</v>
      </c>
      <c r="F108" s="125"/>
      <c r="G108" s="125"/>
      <c r="H108" s="125"/>
      <c r="I108" s="125"/>
      <c r="J108" s="125"/>
      <c r="K108" s="125"/>
      <c r="L108" s="125"/>
      <c r="M108" s="127"/>
      <c r="N108" s="125"/>
      <c r="O108" s="127"/>
      <c r="P108" s="125"/>
      <c r="Q108" s="127"/>
      <c r="R108" s="20" t="str">
        <f t="shared" si="64"/>
        <v xml:space="preserve"> </v>
      </c>
      <c r="S108" s="20" t="str">
        <f t="shared" si="64"/>
        <v xml:space="preserve"> </v>
      </c>
      <c r="T108" s="20" t="str">
        <f t="shared" si="65"/>
        <v xml:space="preserve"> </v>
      </c>
      <c r="U108" s="21" t="str">
        <f t="shared" si="66"/>
        <v xml:space="preserve"> </v>
      </c>
      <c r="V108" s="125"/>
      <c r="W108" s="125"/>
    </row>
    <row r="109" spans="1:23" hidden="1" x14ac:dyDescent="0.25">
      <c r="A109" s="19"/>
      <c r="B109" s="125"/>
      <c r="C109" s="125"/>
      <c r="D109" s="125"/>
      <c r="E109" s="126">
        <f t="shared" si="67"/>
        <v>0</v>
      </c>
      <c r="F109" s="125"/>
      <c r="G109" s="125"/>
      <c r="H109" s="125"/>
      <c r="I109" s="125"/>
      <c r="J109" s="125"/>
      <c r="K109" s="125"/>
      <c r="L109" s="125"/>
      <c r="M109" s="127"/>
      <c r="N109" s="125"/>
      <c r="O109" s="127"/>
      <c r="P109" s="125"/>
      <c r="Q109" s="127"/>
      <c r="R109" s="20" t="str">
        <f t="shared" si="64"/>
        <v xml:space="preserve"> </v>
      </c>
      <c r="S109" s="20" t="str">
        <f t="shared" si="64"/>
        <v xml:space="preserve"> </v>
      </c>
      <c r="T109" s="20" t="str">
        <f t="shared" si="65"/>
        <v xml:space="preserve"> </v>
      </c>
      <c r="U109" s="21" t="str">
        <f t="shared" si="66"/>
        <v xml:space="preserve"> </v>
      </c>
      <c r="V109" s="125"/>
      <c r="W109" s="125"/>
    </row>
    <row r="110" spans="1:23" hidden="1" x14ac:dyDescent="0.25">
      <c r="A110" s="19"/>
      <c r="B110" s="125"/>
      <c r="C110" s="125"/>
      <c r="D110" s="125"/>
      <c r="E110" s="126">
        <f t="shared" si="67"/>
        <v>0</v>
      </c>
      <c r="F110" s="125"/>
      <c r="G110" s="125"/>
      <c r="H110" s="127"/>
      <c r="I110" s="125"/>
      <c r="J110" s="127"/>
      <c r="K110" s="125"/>
      <c r="L110" s="127"/>
      <c r="M110" s="127"/>
      <c r="N110" s="127"/>
      <c r="O110" s="127"/>
      <c r="P110" s="127"/>
      <c r="Q110" s="127"/>
      <c r="R110" s="20" t="str">
        <f t="shared" si="64"/>
        <v xml:space="preserve"> </v>
      </c>
      <c r="S110" s="20" t="str">
        <f t="shared" si="64"/>
        <v xml:space="preserve"> </v>
      </c>
      <c r="T110" s="20" t="str">
        <f t="shared" si="65"/>
        <v xml:space="preserve"> </v>
      </c>
      <c r="U110" s="21" t="str">
        <f t="shared" si="66"/>
        <v xml:space="preserve"> </v>
      </c>
      <c r="V110" s="125"/>
      <c r="W110" s="125"/>
    </row>
    <row r="111" spans="1:23" hidden="1" x14ac:dyDescent="0.25">
      <c r="A111" s="19"/>
      <c r="B111" s="125"/>
      <c r="C111" s="125"/>
      <c r="D111" s="125"/>
      <c r="E111" s="126">
        <f t="shared" si="67"/>
        <v>0</v>
      </c>
      <c r="F111" s="125"/>
      <c r="G111" s="125"/>
      <c r="H111" s="127"/>
      <c r="I111" s="125"/>
      <c r="J111" s="127"/>
      <c r="K111" s="125"/>
      <c r="L111" s="127"/>
      <c r="M111" s="127"/>
      <c r="N111" s="127"/>
      <c r="O111" s="127"/>
      <c r="P111" s="127"/>
      <c r="Q111" s="127"/>
      <c r="R111" s="20" t="str">
        <f t="shared" si="64"/>
        <v xml:space="preserve"> </v>
      </c>
      <c r="S111" s="20" t="str">
        <f t="shared" si="64"/>
        <v xml:space="preserve"> </v>
      </c>
      <c r="T111" s="20" t="str">
        <f t="shared" si="65"/>
        <v xml:space="preserve"> </v>
      </c>
      <c r="U111" s="21" t="str">
        <f t="shared" si="66"/>
        <v xml:space="preserve"> </v>
      </c>
      <c r="V111" s="125"/>
      <c r="W111" s="125"/>
    </row>
    <row r="112" spans="1:23" hidden="1" x14ac:dyDescent="0.25">
      <c r="A112" s="19"/>
      <c r="B112" s="125"/>
      <c r="C112" s="125"/>
      <c r="D112" s="125"/>
      <c r="E112" s="126">
        <f t="shared" si="67"/>
        <v>0</v>
      </c>
      <c r="F112" s="125"/>
      <c r="G112" s="125"/>
      <c r="H112" s="127"/>
      <c r="I112" s="125"/>
      <c r="J112" s="127"/>
      <c r="K112" s="125"/>
      <c r="L112" s="127"/>
      <c r="M112" s="127"/>
      <c r="N112" s="127"/>
      <c r="O112" s="127"/>
      <c r="P112" s="127"/>
      <c r="Q112" s="127"/>
      <c r="R112" s="20" t="str">
        <f t="shared" si="64"/>
        <v xml:space="preserve"> </v>
      </c>
      <c r="S112" s="20" t="str">
        <f t="shared" si="64"/>
        <v xml:space="preserve"> </v>
      </c>
      <c r="T112" s="20" t="str">
        <f t="shared" si="65"/>
        <v xml:space="preserve"> </v>
      </c>
      <c r="U112" s="21" t="str">
        <f t="shared" si="66"/>
        <v xml:space="preserve"> </v>
      </c>
      <c r="V112" s="125"/>
      <c r="W112" s="125"/>
    </row>
    <row r="113" spans="1:23" hidden="1" x14ac:dyDescent="0.25">
      <c r="A113" s="22"/>
      <c r="B113" s="128"/>
      <c r="C113" s="129"/>
      <c r="D113" s="129"/>
      <c r="E113" s="129"/>
      <c r="F113" s="128"/>
      <c r="G113" s="129"/>
      <c r="H113" s="128"/>
      <c r="I113" s="129"/>
      <c r="J113" s="128"/>
      <c r="K113" s="129"/>
      <c r="L113" s="128"/>
      <c r="M113" s="128"/>
      <c r="N113" s="128"/>
      <c r="O113" s="128"/>
      <c r="P113" s="128"/>
      <c r="Q113" s="128"/>
      <c r="R113" s="23" t="str">
        <f t="shared" ref="R113:S115" si="68">IF(L113=0," ",(N113-L113)/L113)</f>
        <v xml:space="preserve"> </v>
      </c>
      <c r="S113" s="24" t="str">
        <f t="shared" si="68"/>
        <v xml:space="preserve"> </v>
      </c>
      <c r="T113" s="23" t="str">
        <f t="shared" si="65"/>
        <v xml:space="preserve"> </v>
      </c>
      <c r="U113" s="24" t="str">
        <f t="shared" si="66"/>
        <v xml:space="preserve"> </v>
      </c>
      <c r="V113" s="128"/>
      <c r="W113" s="129"/>
    </row>
    <row r="114" spans="1:23" hidden="1" x14ac:dyDescent="0.25">
      <c r="A114" s="22" t="s">
        <v>88</v>
      </c>
      <c r="B114" s="128">
        <f t="shared" ref="B114:Q114" si="69">B97+B87</f>
        <v>0</v>
      </c>
      <c r="C114" s="128">
        <f t="shared" si="69"/>
        <v>0</v>
      </c>
      <c r="D114" s="128">
        <f t="shared" si="69"/>
        <v>0</v>
      </c>
      <c r="E114" s="128">
        <f t="shared" si="69"/>
        <v>0</v>
      </c>
      <c r="F114" s="128">
        <f t="shared" si="69"/>
        <v>0</v>
      </c>
      <c r="G114" s="128">
        <f t="shared" si="69"/>
        <v>0</v>
      </c>
      <c r="H114" s="128">
        <f t="shared" si="69"/>
        <v>0</v>
      </c>
      <c r="I114" s="128">
        <f t="shared" si="69"/>
        <v>0</v>
      </c>
      <c r="J114" s="128">
        <f t="shared" si="69"/>
        <v>0</v>
      </c>
      <c r="K114" s="128">
        <f t="shared" si="69"/>
        <v>0</v>
      </c>
      <c r="L114" s="128">
        <f t="shared" si="69"/>
        <v>0</v>
      </c>
      <c r="M114" s="128">
        <f t="shared" si="69"/>
        <v>0</v>
      </c>
      <c r="N114" s="128">
        <f t="shared" si="69"/>
        <v>0</v>
      </c>
      <c r="O114" s="128">
        <f t="shared" si="69"/>
        <v>0</v>
      </c>
      <c r="P114" s="128">
        <f t="shared" si="69"/>
        <v>0</v>
      </c>
      <c r="Q114" s="128">
        <f t="shared" si="69"/>
        <v>0</v>
      </c>
      <c r="R114" s="17" t="str">
        <f t="shared" si="68"/>
        <v xml:space="preserve"> </v>
      </c>
      <c r="S114" s="18" t="str">
        <f t="shared" si="68"/>
        <v xml:space="preserve"> </v>
      </c>
      <c r="T114" s="17" t="str">
        <f t="shared" si="65"/>
        <v xml:space="preserve"> </v>
      </c>
      <c r="U114" s="18" t="str">
        <f t="shared" si="66"/>
        <v xml:space="preserve"> </v>
      </c>
      <c r="V114" s="128">
        <f>V97+V87</f>
        <v>0</v>
      </c>
      <c r="W114" s="131">
        <f>W97+W87</f>
        <v>0</v>
      </c>
    </row>
    <row r="115" spans="1:23" hidden="1" x14ac:dyDescent="0.25">
      <c r="A115" s="25" t="s">
        <v>140</v>
      </c>
      <c r="B115" s="130">
        <f>B87</f>
        <v>0</v>
      </c>
      <c r="C115" s="130">
        <f t="shared" ref="C115:Q115" si="70">C87</f>
        <v>0</v>
      </c>
      <c r="D115" s="130">
        <f t="shared" si="70"/>
        <v>0</v>
      </c>
      <c r="E115" s="130">
        <f t="shared" si="70"/>
        <v>0</v>
      </c>
      <c r="F115" s="130">
        <f t="shared" si="70"/>
        <v>0</v>
      </c>
      <c r="G115" s="130">
        <f t="shared" si="70"/>
        <v>0</v>
      </c>
      <c r="H115" s="130">
        <f t="shared" si="70"/>
        <v>0</v>
      </c>
      <c r="I115" s="130">
        <f t="shared" si="70"/>
        <v>0</v>
      </c>
      <c r="J115" s="130">
        <f t="shared" si="70"/>
        <v>0</v>
      </c>
      <c r="K115" s="130">
        <f t="shared" si="70"/>
        <v>0</v>
      </c>
      <c r="L115" s="130">
        <f t="shared" si="70"/>
        <v>0</v>
      </c>
      <c r="M115" s="130">
        <f t="shared" si="70"/>
        <v>0</v>
      </c>
      <c r="N115" s="130">
        <f t="shared" si="70"/>
        <v>0</v>
      </c>
      <c r="O115" s="130">
        <f t="shared" si="70"/>
        <v>0</v>
      </c>
      <c r="P115" s="130">
        <f t="shared" si="70"/>
        <v>0</v>
      </c>
      <c r="Q115" s="130">
        <f t="shared" si="70"/>
        <v>0</v>
      </c>
      <c r="R115" s="17" t="str">
        <f t="shared" si="68"/>
        <v xml:space="preserve"> </v>
      </c>
      <c r="S115" s="18" t="str">
        <f t="shared" si="68"/>
        <v xml:space="preserve"> </v>
      </c>
      <c r="T115" s="17" t="str">
        <f t="shared" si="65"/>
        <v xml:space="preserve"> </v>
      </c>
      <c r="U115" s="18" t="str">
        <f t="shared" si="66"/>
        <v xml:space="preserve"> </v>
      </c>
      <c r="V115" s="130">
        <f>V87</f>
        <v>0</v>
      </c>
      <c r="W115" s="131">
        <f>W87</f>
        <v>0</v>
      </c>
    </row>
    <row r="116" spans="1:23" x14ac:dyDescent="0.25">
      <c r="A116" s="26"/>
      <c r="B116" s="27"/>
      <c r="C116" s="27"/>
      <c r="D116" s="27"/>
      <c r="E116" s="27"/>
      <c r="F116" s="27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/>
      <c r="R116" s="28"/>
      <c r="S116" s="28"/>
      <c r="T116" s="28"/>
      <c r="U116" s="28"/>
      <c r="V116" s="27"/>
      <c r="W116" s="27"/>
    </row>
    <row r="117" spans="1:23" x14ac:dyDescent="0.25">
      <c r="A117" s="29" t="s">
        <v>141</v>
      </c>
    </row>
    <row r="118" spans="1:23" x14ac:dyDescent="0.25">
      <c r="A118" s="29" t="s">
        <v>142</v>
      </c>
    </row>
    <row r="119" spans="1:23" ht="13" x14ac:dyDescent="0.3">
      <c r="A119" s="29" t="s">
        <v>143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ht="13" x14ac:dyDescent="0.3">
      <c r="A120" s="29" t="s">
        <v>144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ht="13" x14ac:dyDescent="0.3">
      <c r="A121" s="29" t="s">
        <v>145</v>
      </c>
      <c r="B121" s="30"/>
      <c r="C121" s="30"/>
      <c r="D121" s="30"/>
      <c r="E121" s="30"/>
      <c r="F121" s="30"/>
      <c r="H121" s="30"/>
      <c r="I121" s="30"/>
      <c r="J121" s="30"/>
      <c r="K121" s="30"/>
      <c r="V121" s="30"/>
    </row>
    <row r="122" spans="1:23" x14ac:dyDescent="0.25">
      <c r="A122" s="29" t="s">
        <v>146</v>
      </c>
    </row>
    <row r="125" spans="1:23" ht="13" x14ac:dyDescent="0.3">
      <c r="A125" s="30"/>
      <c r="G125" s="30"/>
      <c r="W125" s="30"/>
    </row>
    <row r="126" spans="1:23" ht="13" x14ac:dyDescent="0.3">
      <c r="A126" s="30"/>
      <c r="G126" s="30"/>
      <c r="W126" s="30"/>
    </row>
    <row r="127" spans="1:23" ht="13" x14ac:dyDescent="0.3">
      <c r="A127" s="30"/>
      <c r="G127" s="30"/>
      <c r="W127" s="30"/>
    </row>
  </sheetData>
  <sheetProtection algorithmName="SHA-512" hashValue="K2gAivLlgpQcMM2TMjY2z69zoqPZh4GvZRM56H5H895L3WZTWywk74nO8/sLsBCyJuAbl4YRCmUB4VG5ambRlw==" saltValue="9sS/dbnSyt4go/vXBS+qpg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6:Q76"/>
    <mergeCell ref="R76:S76"/>
    <mergeCell ref="T76:U76"/>
    <mergeCell ref="V76:W76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1" manualBreakCount="1">
    <brk id="75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W127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37" t="s">
        <v>0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7"/>
      <c r="U1" s="137"/>
      <c r="V1" s="31"/>
      <c r="W1" s="31"/>
    </row>
    <row r="2" spans="1:23" ht="18" x14ac:dyDescent="0.4">
      <c r="A2" s="138" t="s">
        <v>1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32"/>
      <c r="W2" s="32"/>
    </row>
    <row r="3" spans="1:23" ht="18" customHeight="1" x14ac:dyDescent="0.4">
      <c r="A3" s="138" t="s">
        <v>2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32"/>
      <c r="W3" s="32"/>
    </row>
    <row r="4" spans="1:23" ht="18" customHeight="1" x14ac:dyDescent="0.4">
      <c r="A4" s="138" t="s">
        <v>3</v>
      </c>
      <c r="B4" s="138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32"/>
      <c r="W4" s="32"/>
    </row>
    <row r="5" spans="1:23" ht="15" customHeight="1" x14ac:dyDescent="0.3">
      <c r="A5" s="139" t="s">
        <v>114</v>
      </c>
      <c r="B5" s="139"/>
      <c r="C5" s="139"/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39"/>
      <c r="U5" s="139"/>
      <c r="V5" s="33"/>
      <c r="W5" s="33"/>
    </row>
    <row r="6" spans="1:23" ht="12.75" customHeight="1" x14ac:dyDescent="0.3">
      <c r="A6" s="34" t="s">
        <v>92</v>
      </c>
      <c r="B6" s="34" t="s">
        <v>92</v>
      </c>
      <c r="C6" s="34" t="s">
        <v>1</v>
      </c>
      <c r="D6" s="34" t="s">
        <v>1</v>
      </c>
      <c r="E6" s="35" t="s">
        <v>1</v>
      </c>
      <c r="F6" s="135" t="s">
        <v>5</v>
      </c>
      <c r="G6" s="136"/>
      <c r="H6" s="135" t="s">
        <v>6</v>
      </c>
      <c r="I6" s="136"/>
      <c r="J6" s="135" t="s">
        <v>7</v>
      </c>
      <c r="K6" s="136"/>
      <c r="L6" s="135" t="s">
        <v>8</v>
      </c>
      <c r="M6" s="136"/>
      <c r="N6" s="135" t="s">
        <v>9</v>
      </c>
      <c r="O6" s="136"/>
      <c r="P6" s="135" t="s">
        <v>10</v>
      </c>
      <c r="Q6" s="136"/>
      <c r="R6" s="135" t="s">
        <v>11</v>
      </c>
      <c r="S6" s="136"/>
      <c r="T6" s="135" t="s">
        <v>12</v>
      </c>
      <c r="U6" s="136"/>
      <c r="V6" s="135" t="s">
        <v>13</v>
      </c>
      <c r="W6" s="136"/>
    </row>
    <row r="7" spans="1:23" ht="65" x14ac:dyDescent="0.3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3" customHeight="1" x14ac:dyDescent="0.3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3" customHeight="1" x14ac:dyDescent="0.3">
      <c r="A9" s="47" t="s">
        <v>35</v>
      </c>
      <c r="B9" s="93"/>
      <c r="C9" s="93"/>
      <c r="D9" s="93"/>
      <c r="E9" s="93">
        <f>$B9       +$C9       +$D9</f>
        <v>0</v>
      </c>
      <c r="F9" s="94">
        <v>0</v>
      </c>
      <c r="G9" s="95">
        <v>0</v>
      </c>
      <c r="H9" s="94"/>
      <c r="I9" s="95"/>
      <c r="J9" s="94"/>
      <c r="K9" s="95"/>
      <c r="L9" s="94"/>
      <c r="M9" s="95"/>
      <c r="N9" s="94"/>
      <c r="O9" s="95"/>
      <c r="P9" s="94">
        <f>$H9       +$J9       +$L9       +$N9</f>
        <v>0</v>
      </c>
      <c r="Q9" s="95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4" t="s">
        <v>36</v>
      </c>
      <c r="W9" s="95" t="s">
        <v>36</v>
      </c>
    </row>
    <row r="10" spans="1:23" ht="13" customHeight="1" x14ac:dyDescent="0.3">
      <c r="A10" s="47" t="s">
        <v>37</v>
      </c>
      <c r="B10" s="93">
        <v>3800000</v>
      </c>
      <c r="C10" s="93"/>
      <c r="D10" s="93"/>
      <c r="E10" s="93">
        <f t="shared" ref="E10:E16" si="0">$B10      +$C10      +$D10</f>
        <v>3800000</v>
      </c>
      <c r="F10" s="94">
        <v>3800000</v>
      </c>
      <c r="G10" s="95">
        <v>3800000</v>
      </c>
      <c r="H10" s="94">
        <v>85000</v>
      </c>
      <c r="I10" s="95"/>
      <c r="J10" s="94">
        <v>275000</v>
      </c>
      <c r="K10" s="95"/>
      <c r="L10" s="94"/>
      <c r="M10" s="95"/>
      <c r="N10" s="94"/>
      <c r="O10" s="95"/>
      <c r="P10" s="94">
        <f t="shared" ref="P10:P16" si="1">$H10      +$J10      +$L10      +$N10</f>
        <v>360000</v>
      </c>
      <c r="Q10" s="95">
        <f t="shared" ref="Q10:Q16" si="2">$I10      +$K10      +$M10      +$O10</f>
        <v>0</v>
      </c>
      <c r="R10" s="48">
        <f t="shared" ref="R10:R16" si="3">IF(($H10      =0),0,((($J10      -$H10      )/$H10      )*100))</f>
        <v>223.52941176470588</v>
      </c>
      <c r="S10" s="49">
        <f t="shared" ref="S10:S16" si="4">IF(($I10      =0),0,((($K10      -$I10      )/$I10      )*100))</f>
        <v>0</v>
      </c>
      <c r="T10" s="48">
        <f t="shared" ref="T10:T15" si="5">IF(($E10      =0),0,(($P10      /$E10      )*100))</f>
        <v>9.4736842105263168</v>
      </c>
      <c r="U10" s="50">
        <f t="shared" ref="U10:U15" si="6">IF(($E10      =0),0,(($Q10      /$E10      )*100))</f>
        <v>0</v>
      </c>
      <c r="V10" s="94" t="s">
        <v>36</v>
      </c>
      <c r="W10" s="95" t="s">
        <v>36</v>
      </c>
    </row>
    <row r="11" spans="1:23" ht="13" customHeight="1" x14ac:dyDescent="0.3">
      <c r="A11" s="47" t="s">
        <v>38</v>
      </c>
      <c r="B11" s="93"/>
      <c r="C11" s="93"/>
      <c r="D11" s="93"/>
      <c r="E11" s="93">
        <f t="shared" si="0"/>
        <v>0</v>
      </c>
      <c r="F11" s="94">
        <v>0</v>
      </c>
      <c r="G11" s="95">
        <v>0</v>
      </c>
      <c r="H11" s="94"/>
      <c r="I11" s="95"/>
      <c r="J11" s="94"/>
      <c r="K11" s="95"/>
      <c r="L11" s="94"/>
      <c r="M11" s="95"/>
      <c r="N11" s="94"/>
      <c r="O11" s="95"/>
      <c r="P11" s="94">
        <f t="shared" si="1"/>
        <v>0</v>
      </c>
      <c r="Q11" s="95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4" t="s">
        <v>36</v>
      </c>
      <c r="W11" s="95" t="s">
        <v>36</v>
      </c>
    </row>
    <row r="12" spans="1:23" ht="13" customHeight="1" x14ac:dyDescent="0.3">
      <c r="A12" s="47" t="s">
        <v>39</v>
      </c>
      <c r="B12" s="93"/>
      <c r="C12" s="93"/>
      <c r="D12" s="93"/>
      <c r="E12" s="93">
        <f t="shared" si="0"/>
        <v>0</v>
      </c>
      <c r="F12" s="94" t="s">
        <v>36</v>
      </c>
      <c r="G12" s="95" t="s">
        <v>36</v>
      </c>
      <c r="H12" s="94"/>
      <c r="I12" s="95"/>
      <c r="J12" s="94"/>
      <c r="K12" s="95"/>
      <c r="L12" s="94"/>
      <c r="M12" s="95"/>
      <c r="N12" s="94"/>
      <c r="O12" s="95"/>
      <c r="P12" s="94">
        <f t="shared" si="1"/>
        <v>0</v>
      </c>
      <c r="Q12" s="95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4" t="s">
        <v>36</v>
      </c>
      <c r="W12" s="95" t="s">
        <v>36</v>
      </c>
    </row>
    <row r="13" spans="1:23" ht="13" customHeight="1" x14ac:dyDescent="0.3">
      <c r="A13" s="47" t="s">
        <v>40</v>
      </c>
      <c r="B13" s="93"/>
      <c r="C13" s="93"/>
      <c r="D13" s="93"/>
      <c r="E13" s="93">
        <f t="shared" si="0"/>
        <v>0</v>
      </c>
      <c r="F13" s="94">
        <v>0</v>
      </c>
      <c r="G13" s="95">
        <v>0</v>
      </c>
      <c r="H13" s="94"/>
      <c r="I13" s="95"/>
      <c r="J13" s="94"/>
      <c r="K13" s="95"/>
      <c r="L13" s="94"/>
      <c r="M13" s="95"/>
      <c r="N13" s="94"/>
      <c r="O13" s="95"/>
      <c r="P13" s="94">
        <f t="shared" si="1"/>
        <v>0</v>
      </c>
      <c r="Q13" s="95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4" t="s">
        <v>36</v>
      </c>
      <c r="W13" s="95" t="s">
        <v>36</v>
      </c>
    </row>
    <row r="14" spans="1:23" ht="13" customHeight="1" x14ac:dyDescent="0.3">
      <c r="A14" s="47" t="s">
        <v>41</v>
      </c>
      <c r="B14" s="93"/>
      <c r="C14" s="93"/>
      <c r="D14" s="93"/>
      <c r="E14" s="93">
        <f t="shared" si="0"/>
        <v>0</v>
      </c>
      <c r="F14" s="94">
        <v>0</v>
      </c>
      <c r="G14" s="95">
        <v>0</v>
      </c>
      <c r="H14" s="94"/>
      <c r="I14" s="95"/>
      <c r="J14" s="94"/>
      <c r="K14" s="95"/>
      <c r="L14" s="94"/>
      <c r="M14" s="95"/>
      <c r="N14" s="94"/>
      <c r="O14" s="95"/>
      <c r="P14" s="94">
        <f t="shared" si="1"/>
        <v>0</v>
      </c>
      <c r="Q14" s="95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4" t="s">
        <v>36</v>
      </c>
      <c r="W14" s="95" t="s">
        <v>36</v>
      </c>
    </row>
    <row r="15" spans="1:23" ht="13" customHeight="1" x14ac:dyDescent="0.3">
      <c r="A15" s="47" t="s">
        <v>42</v>
      </c>
      <c r="B15" s="93"/>
      <c r="C15" s="93"/>
      <c r="D15" s="93"/>
      <c r="E15" s="93">
        <f t="shared" si="0"/>
        <v>0</v>
      </c>
      <c r="F15" s="94" t="s">
        <v>36</v>
      </c>
      <c r="G15" s="95" t="s">
        <v>36</v>
      </c>
      <c r="H15" s="94"/>
      <c r="I15" s="95"/>
      <c r="J15" s="94"/>
      <c r="K15" s="95"/>
      <c r="L15" s="94"/>
      <c r="M15" s="95"/>
      <c r="N15" s="94"/>
      <c r="O15" s="95"/>
      <c r="P15" s="94">
        <f t="shared" si="1"/>
        <v>0</v>
      </c>
      <c r="Q15" s="95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4" t="s">
        <v>36</v>
      </c>
      <c r="W15" s="95" t="s">
        <v>36</v>
      </c>
    </row>
    <row r="16" spans="1:23" ht="13" customHeight="1" x14ac:dyDescent="0.3">
      <c r="A16" s="51" t="s">
        <v>43</v>
      </c>
      <c r="B16" s="96">
        <f>SUM(B9:B15)</f>
        <v>3800000</v>
      </c>
      <c r="C16" s="96">
        <f>SUM(C9:C15)</f>
        <v>0</v>
      </c>
      <c r="D16" s="96"/>
      <c r="E16" s="96">
        <f t="shared" si="0"/>
        <v>3800000</v>
      </c>
      <c r="F16" s="97">
        <f t="shared" ref="F16:O16" si="7">SUM(F9:F15)</f>
        <v>3800000</v>
      </c>
      <c r="G16" s="98">
        <f t="shared" si="7"/>
        <v>3800000</v>
      </c>
      <c r="H16" s="97">
        <f t="shared" si="7"/>
        <v>85000</v>
      </c>
      <c r="I16" s="98">
        <f t="shared" si="7"/>
        <v>0</v>
      </c>
      <c r="J16" s="97">
        <f t="shared" si="7"/>
        <v>275000</v>
      </c>
      <c r="K16" s="98">
        <f t="shared" si="7"/>
        <v>0</v>
      </c>
      <c r="L16" s="97">
        <f t="shared" si="7"/>
        <v>0</v>
      </c>
      <c r="M16" s="98">
        <f t="shared" si="7"/>
        <v>0</v>
      </c>
      <c r="N16" s="97">
        <f t="shared" si="7"/>
        <v>0</v>
      </c>
      <c r="O16" s="98">
        <f t="shared" si="7"/>
        <v>0</v>
      </c>
      <c r="P16" s="97">
        <f t="shared" si="1"/>
        <v>360000</v>
      </c>
      <c r="Q16" s="98">
        <f t="shared" si="2"/>
        <v>0</v>
      </c>
      <c r="R16" s="52">
        <f t="shared" si="3"/>
        <v>223.52941176470588</v>
      </c>
      <c r="S16" s="53">
        <f t="shared" si="4"/>
        <v>0</v>
      </c>
      <c r="T16" s="52">
        <f>IF((SUM($E9:$E13))=0,0,(P16/(SUM($E9:$E13))*100))</f>
        <v>9.4736842105263168</v>
      </c>
      <c r="U16" s="54">
        <f>IF((SUM($E9:$E13))=0,0,(Q16/(SUM($E9:$E13))*100))</f>
        <v>0</v>
      </c>
      <c r="V16" s="97" t="s">
        <v>36</v>
      </c>
      <c r="W16" s="98" t="s">
        <v>36</v>
      </c>
    </row>
    <row r="17" spans="1:23" ht="13" customHeight="1" x14ac:dyDescent="0.3">
      <c r="A17" s="40" t="s">
        <v>44</v>
      </c>
      <c r="B17" s="99" t="s">
        <v>1</v>
      </c>
      <c r="C17" s="99"/>
      <c r="D17" s="99"/>
      <c r="E17" s="99"/>
      <c r="F17" s="100"/>
      <c r="G17" s="101"/>
      <c r="H17" s="100"/>
      <c r="I17" s="101"/>
      <c r="J17" s="100"/>
      <c r="K17" s="101"/>
      <c r="L17" s="100"/>
      <c r="M17" s="101"/>
      <c r="N17" s="100"/>
      <c r="O17" s="101"/>
      <c r="P17" s="100"/>
      <c r="Q17" s="101"/>
      <c r="R17" s="44"/>
      <c r="S17" s="45"/>
      <c r="T17" s="44"/>
      <c r="U17" s="46"/>
      <c r="V17" s="100"/>
      <c r="W17" s="101"/>
    </row>
    <row r="18" spans="1:23" ht="13" customHeight="1" x14ac:dyDescent="0.3">
      <c r="A18" s="47" t="s">
        <v>45</v>
      </c>
      <c r="B18" s="93"/>
      <c r="C18" s="93"/>
      <c r="D18" s="93"/>
      <c r="E18" s="93">
        <f t="shared" ref="E18:E25" si="8">$B18      +$C18      +$D18</f>
        <v>0</v>
      </c>
      <c r="F18" s="94">
        <v>0</v>
      </c>
      <c r="G18" s="95">
        <v>0</v>
      </c>
      <c r="H18" s="94"/>
      <c r="I18" s="95"/>
      <c r="J18" s="94"/>
      <c r="K18" s="95"/>
      <c r="L18" s="94"/>
      <c r="M18" s="95"/>
      <c r="N18" s="94"/>
      <c r="O18" s="95"/>
      <c r="P18" s="94">
        <f t="shared" ref="P18:P25" si="9">$H18      +$J18      +$L18      +$N18</f>
        <v>0</v>
      </c>
      <c r="Q18" s="95">
        <f t="shared" ref="Q18:Q25" si="10">$I18      +$K18      +$M18      +$O18</f>
        <v>0</v>
      </c>
      <c r="R18" s="48">
        <f t="shared" ref="R18:R25" si="11">IF(($H18      =0),0,((($J18      -$H18      )/$H18      )*100))</f>
        <v>0</v>
      </c>
      <c r="S18" s="49">
        <f t="shared" ref="S18:S25" si="12">IF(($I18      =0),0,((($K18      -$I18      )/$I18      )*100))</f>
        <v>0</v>
      </c>
      <c r="T18" s="48">
        <f t="shared" ref="T18:T24" si="13">IF(($E18      =0),0,(($P18      /$E18      )*100))</f>
        <v>0</v>
      </c>
      <c r="U18" s="50">
        <f t="shared" ref="U18:U24" si="14">IF(($E18      =0),0,(($Q18      /$E18      )*100))</f>
        <v>0</v>
      </c>
      <c r="V18" s="94" t="s">
        <v>36</v>
      </c>
      <c r="W18" s="95" t="s">
        <v>36</v>
      </c>
    </row>
    <row r="19" spans="1:23" ht="13" customHeight="1" x14ac:dyDescent="0.3">
      <c r="A19" s="47" t="s">
        <v>46</v>
      </c>
      <c r="B19" s="93"/>
      <c r="C19" s="93"/>
      <c r="D19" s="93"/>
      <c r="E19" s="93">
        <f t="shared" si="8"/>
        <v>0</v>
      </c>
      <c r="F19" s="94" t="s">
        <v>36</v>
      </c>
      <c r="G19" s="95" t="s">
        <v>36</v>
      </c>
      <c r="H19" s="94"/>
      <c r="I19" s="95"/>
      <c r="J19" s="94"/>
      <c r="K19" s="95"/>
      <c r="L19" s="94"/>
      <c r="M19" s="95"/>
      <c r="N19" s="94"/>
      <c r="O19" s="95"/>
      <c r="P19" s="94">
        <f t="shared" si="9"/>
        <v>0</v>
      </c>
      <c r="Q19" s="95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4" t="s">
        <v>36</v>
      </c>
      <c r="W19" s="95" t="s">
        <v>36</v>
      </c>
    </row>
    <row r="20" spans="1:23" ht="13" customHeight="1" x14ac:dyDescent="0.3">
      <c r="A20" s="47" t="s">
        <v>47</v>
      </c>
      <c r="B20" s="93"/>
      <c r="C20" s="93"/>
      <c r="D20" s="93"/>
      <c r="E20" s="93">
        <f t="shared" si="8"/>
        <v>0</v>
      </c>
      <c r="F20" s="94">
        <v>0</v>
      </c>
      <c r="G20" s="95">
        <v>0</v>
      </c>
      <c r="H20" s="94"/>
      <c r="I20" s="95"/>
      <c r="J20" s="94"/>
      <c r="K20" s="95"/>
      <c r="L20" s="94"/>
      <c r="M20" s="95"/>
      <c r="N20" s="94"/>
      <c r="O20" s="95"/>
      <c r="P20" s="94">
        <f t="shared" si="9"/>
        <v>0</v>
      </c>
      <c r="Q20" s="95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4" t="s">
        <v>36</v>
      </c>
      <c r="W20" s="95" t="s">
        <v>36</v>
      </c>
    </row>
    <row r="21" spans="1:23" ht="13" customHeight="1" x14ac:dyDescent="0.3">
      <c r="A21" s="47" t="s">
        <v>48</v>
      </c>
      <c r="B21" s="93"/>
      <c r="C21" s="93"/>
      <c r="D21" s="93"/>
      <c r="E21" s="93">
        <f t="shared" si="8"/>
        <v>0</v>
      </c>
      <c r="F21" s="94">
        <v>0</v>
      </c>
      <c r="G21" s="95">
        <v>0</v>
      </c>
      <c r="H21" s="94"/>
      <c r="I21" s="95"/>
      <c r="J21" s="94"/>
      <c r="K21" s="95"/>
      <c r="L21" s="94"/>
      <c r="M21" s="95"/>
      <c r="N21" s="94"/>
      <c r="O21" s="95"/>
      <c r="P21" s="94">
        <f t="shared" si="9"/>
        <v>0</v>
      </c>
      <c r="Q21" s="95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4" t="s">
        <v>36</v>
      </c>
      <c r="W21" s="95" t="s">
        <v>36</v>
      </c>
    </row>
    <row r="22" spans="1:23" ht="13" customHeight="1" x14ac:dyDescent="0.3">
      <c r="A22" s="47" t="s">
        <v>49</v>
      </c>
      <c r="B22" s="93"/>
      <c r="C22" s="93"/>
      <c r="D22" s="93"/>
      <c r="E22" s="93">
        <f t="shared" si="8"/>
        <v>0</v>
      </c>
      <c r="F22" s="94">
        <v>0</v>
      </c>
      <c r="G22" s="95">
        <v>0</v>
      </c>
      <c r="H22" s="94"/>
      <c r="I22" s="95"/>
      <c r="J22" s="94"/>
      <c r="K22" s="95"/>
      <c r="L22" s="94"/>
      <c r="M22" s="95"/>
      <c r="N22" s="94"/>
      <c r="O22" s="95"/>
      <c r="P22" s="94">
        <f t="shared" si="9"/>
        <v>0</v>
      </c>
      <c r="Q22" s="95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4" t="s">
        <v>36</v>
      </c>
      <c r="W22" s="95" t="s">
        <v>36</v>
      </c>
    </row>
    <row r="23" spans="1:23" ht="13" customHeight="1" x14ac:dyDescent="0.3">
      <c r="A23" s="47" t="s">
        <v>50</v>
      </c>
      <c r="B23" s="93"/>
      <c r="C23" s="93"/>
      <c r="D23" s="93"/>
      <c r="E23" s="93">
        <f t="shared" si="8"/>
        <v>0</v>
      </c>
      <c r="F23" s="94" t="s">
        <v>36</v>
      </c>
      <c r="G23" s="95" t="s">
        <v>36</v>
      </c>
      <c r="H23" s="94"/>
      <c r="I23" s="95"/>
      <c r="J23" s="94"/>
      <c r="K23" s="95"/>
      <c r="L23" s="94"/>
      <c r="M23" s="95"/>
      <c r="N23" s="94"/>
      <c r="O23" s="95"/>
      <c r="P23" s="94">
        <f t="shared" si="9"/>
        <v>0</v>
      </c>
      <c r="Q23" s="95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4" t="s">
        <v>36</v>
      </c>
      <c r="W23" s="95" t="s">
        <v>36</v>
      </c>
    </row>
    <row r="24" spans="1:23" ht="13" customHeight="1" x14ac:dyDescent="0.3">
      <c r="A24" s="47" t="s">
        <v>51</v>
      </c>
      <c r="B24" s="93"/>
      <c r="C24" s="93"/>
      <c r="D24" s="93"/>
      <c r="E24" s="93">
        <f t="shared" si="8"/>
        <v>0</v>
      </c>
      <c r="F24" s="94" t="s">
        <v>36</v>
      </c>
      <c r="G24" s="95" t="s">
        <v>36</v>
      </c>
      <c r="H24" s="94"/>
      <c r="I24" s="95"/>
      <c r="J24" s="94"/>
      <c r="K24" s="95"/>
      <c r="L24" s="94"/>
      <c r="M24" s="95"/>
      <c r="N24" s="94"/>
      <c r="O24" s="95"/>
      <c r="P24" s="94">
        <f t="shared" si="9"/>
        <v>0</v>
      </c>
      <c r="Q24" s="95">
        <f t="shared" si="10"/>
        <v>0</v>
      </c>
      <c r="R24" s="48">
        <f t="shared" si="11"/>
        <v>0</v>
      </c>
      <c r="S24" s="49">
        <f t="shared" si="12"/>
        <v>0</v>
      </c>
      <c r="T24" s="48">
        <f t="shared" si="13"/>
        <v>0</v>
      </c>
      <c r="U24" s="50">
        <f t="shared" si="14"/>
        <v>0</v>
      </c>
      <c r="V24" s="94" t="s">
        <v>36</v>
      </c>
      <c r="W24" s="95" t="s">
        <v>36</v>
      </c>
    </row>
    <row r="25" spans="1:23" ht="13" customHeight="1" x14ac:dyDescent="0.3">
      <c r="A25" s="51" t="s">
        <v>43</v>
      </c>
      <c r="B25" s="96">
        <f>SUM(B18:B24)</f>
        <v>0</v>
      </c>
      <c r="C25" s="96">
        <f>SUM(C18:C24)</f>
        <v>0</v>
      </c>
      <c r="D25" s="96"/>
      <c r="E25" s="96">
        <f t="shared" si="8"/>
        <v>0</v>
      </c>
      <c r="F25" s="97">
        <f t="shared" ref="F25:O25" si="15">SUM(F18:F24)</f>
        <v>0</v>
      </c>
      <c r="G25" s="98">
        <f t="shared" si="15"/>
        <v>0</v>
      </c>
      <c r="H25" s="97">
        <f t="shared" si="15"/>
        <v>0</v>
      </c>
      <c r="I25" s="98">
        <f t="shared" si="15"/>
        <v>0</v>
      </c>
      <c r="J25" s="97">
        <f t="shared" si="15"/>
        <v>0</v>
      </c>
      <c r="K25" s="98">
        <f t="shared" si="15"/>
        <v>0</v>
      </c>
      <c r="L25" s="97">
        <f t="shared" si="15"/>
        <v>0</v>
      </c>
      <c r="M25" s="98">
        <f t="shared" si="15"/>
        <v>0</v>
      </c>
      <c r="N25" s="97">
        <f t="shared" si="15"/>
        <v>0</v>
      </c>
      <c r="O25" s="98">
        <f t="shared" si="15"/>
        <v>0</v>
      </c>
      <c r="P25" s="97">
        <f t="shared" si="9"/>
        <v>0</v>
      </c>
      <c r="Q25" s="98">
        <f t="shared" si="10"/>
        <v>0</v>
      </c>
      <c r="R25" s="52">
        <f t="shared" si="11"/>
        <v>0</v>
      </c>
      <c r="S25" s="53">
        <f t="shared" si="12"/>
        <v>0</v>
      </c>
      <c r="T25" s="52">
        <f>IF(($E25-$E20-$E24)   =0,0,($P25   /($E25-$E20-$E24)   )*100)</f>
        <v>0</v>
      </c>
      <c r="U25" s="54">
        <f>IF(($E25-$E20-$E24)   =0,0,($Q25   /($E25-$E20-$E24)   )*100)</f>
        <v>0</v>
      </c>
      <c r="V25" s="97" t="s">
        <v>36</v>
      </c>
      <c r="W25" s="98" t="s">
        <v>36</v>
      </c>
    </row>
    <row r="26" spans="1:23" ht="13" customHeight="1" x14ac:dyDescent="0.3">
      <c r="A26" s="40" t="s">
        <v>52</v>
      </c>
      <c r="B26" s="99" t="s">
        <v>1</v>
      </c>
      <c r="C26" s="99"/>
      <c r="D26" s="99"/>
      <c r="E26" s="99"/>
      <c r="F26" s="100"/>
      <c r="G26" s="101"/>
      <c r="H26" s="100"/>
      <c r="I26" s="101"/>
      <c r="J26" s="100"/>
      <c r="K26" s="101"/>
      <c r="L26" s="100"/>
      <c r="M26" s="101"/>
      <c r="N26" s="100"/>
      <c r="O26" s="101"/>
      <c r="P26" s="100"/>
      <c r="Q26" s="101"/>
      <c r="R26" s="44"/>
      <c r="S26" s="45"/>
      <c r="T26" s="44"/>
      <c r="U26" s="46"/>
      <c r="V26" s="100"/>
      <c r="W26" s="101"/>
    </row>
    <row r="27" spans="1:23" ht="13" customHeight="1" x14ac:dyDescent="0.3">
      <c r="A27" s="47" t="s">
        <v>53</v>
      </c>
      <c r="B27" s="93"/>
      <c r="C27" s="93"/>
      <c r="D27" s="93"/>
      <c r="E27" s="93">
        <f>$B27      +$C27      +$D27</f>
        <v>0</v>
      </c>
      <c r="F27" s="94" t="s">
        <v>36</v>
      </c>
      <c r="G27" s="95" t="s">
        <v>36</v>
      </c>
      <c r="H27" s="94"/>
      <c r="I27" s="95"/>
      <c r="J27" s="94"/>
      <c r="K27" s="95"/>
      <c r="L27" s="94"/>
      <c r="M27" s="95"/>
      <c r="N27" s="94"/>
      <c r="O27" s="95"/>
      <c r="P27" s="94">
        <f>$H27      +$J27      +$L27      +$N27</f>
        <v>0</v>
      </c>
      <c r="Q27" s="95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4" t="s">
        <v>36</v>
      </c>
      <c r="W27" s="95" t="s">
        <v>36</v>
      </c>
    </row>
    <row r="28" spans="1:23" ht="13" customHeight="1" x14ac:dyDescent="0.3">
      <c r="A28" s="47" t="s">
        <v>54</v>
      </c>
      <c r="B28" s="93"/>
      <c r="C28" s="93"/>
      <c r="D28" s="93"/>
      <c r="E28" s="93">
        <f>$B28      +$C28      +$D28</f>
        <v>0</v>
      </c>
      <c r="F28" s="94" t="s">
        <v>36</v>
      </c>
      <c r="G28" s="95" t="s">
        <v>36</v>
      </c>
      <c r="H28" s="94"/>
      <c r="I28" s="95"/>
      <c r="J28" s="94"/>
      <c r="K28" s="95"/>
      <c r="L28" s="94"/>
      <c r="M28" s="95"/>
      <c r="N28" s="94"/>
      <c r="O28" s="95"/>
      <c r="P28" s="94">
        <f>$H28      +$J28      +$L28      +$N28</f>
        <v>0</v>
      </c>
      <c r="Q28" s="95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4" t="s">
        <v>36</v>
      </c>
      <c r="W28" s="95" t="s">
        <v>36</v>
      </c>
    </row>
    <row r="29" spans="1:23" ht="13" customHeight="1" x14ac:dyDescent="0.3">
      <c r="A29" s="47" t="s">
        <v>55</v>
      </c>
      <c r="B29" s="93"/>
      <c r="C29" s="93"/>
      <c r="D29" s="93"/>
      <c r="E29" s="93">
        <f>$B29      +$C29      +$D29</f>
        <v>0</v>
      </c>
      <c r="F29" s="94">
        <v>0</v>
      </c>
      <c r="G29" s="95">
        <v>0</v>
      </c>
      <c r="H29" s="94"/>
      <c r="I29" s="95"/>
      <c r="J29" s="94"/>
      <c r="K29" s="95"/>
      <c r="L29" s="94"/>
      <c r="M29" s="95"/>
      <c r="N29" s="94"/>
      <c r="O29" s="95"/>
      <c r="P29" s="94">
        <f>$H29      +$J29      +$L29      +$N29</f>
        <v>0</v>
      </c>
      <c r="Q29" s="95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4" t="s">
        <v>36</v>
      </c>
      <c r="W29" s="95" t="s">
        <v>36</v>
      </c>
    </row>
    <row r="30" spans="1:23" ht="13" customHeight="1" x14ac:dyDescent="0.3">
      <c r="A30" s="47" t="s">
        <v>56</v>
      </c>
      <c r="B30" s="93"/>
      <c r="C30" s="93"/>
      <c r="D30" s="93"/>
      <c r="E30" s="93">
        <f>$B30      +$C30      +$D30</f>
        <v>0</v>
      </c>
      <c r="F30" s="94">
        <v>0</v>
      </c>
      <c r="G30" s="95">
        <v>0</v>
      </c>
      <c r="H30" s="94"/>
      <c r="I30" s="95"/>
      <c r="J30" s="94"/>
      <c r="K30" s="95"/>
      <c r="L30" s="94"/>
      <c r="M30" s="95"/>
      <c r="N30" s="94"/>
      <c r="O30" s="95"/>
      <c r="P30" s="94">
        <f>$H30      +$J30      +$L30      +$N30</f>
        <v>0</v>
      </c>
      <c r="Q30" s="95">
        <f>$I30      +$K30      +$M30      +$O30</f>
        <v>0</v>
      </c>
      <c r="R30" s="48">
        <f>IF(($H30      =0),0,((($J30      -$H30      )/$H30      )*100))</f>
        <v>0</v>
      </c>
      <c r="S30" s="49">
        <f>IF(($I30      =0),0,((($K30      -$I30      )/$I30      )*100))</f>
        <v>0</v>
      </c>
      <c r="T30" s="48">
        <f>IF(($E30      =0),0,(($P30      /$E30      )*100))</f>
        <v>0</v>
      </c>
      <c r="U30" s="50">
        <f>IF(($E30      =0),0,(($Q30      /$E30      )*100))</f>
        <v>0</v>
      </c>
      <c r="V30" s="94" t="s">
        <v>36</v>
      </c>
      <c r="W30" s="95" t="s">
        <v>36</v>
      </c>
    </row>
    <row r="31" spans="1:23" ht="13" customHeight="1" x14ac:dyDescent="0.3">
      <c r="A31" s="51" t="s">
        <v>43</v>
      </c>
      <c r="B31" s="96">
        <f>SUM(B27:B30)</f>
        <v>0</v>
      </c>
      <c r="C31" s="96">
        <f>SUM(C27:C30)</f>
        <v>0</v>
      </c>
      <c r="D31" s="96"/>
      <c r="E31" s="96">
        <f>$B31      +$C31      +$D31</f>
        <v>0</v>
      </c>
      <c r="F31" s="97">
        <f t="shared" ref="F31:O31" si="16">SUM(F27:F30)</f>
        <v>0</v>
      </c>
      <c r="G31" s="98">
        <f t="shared" si="16"/>
        <v>0</v>
      </c>
      <c r="H31" s="97">
        <f t="shared" si="16"/>
        <v>0</v>
      </c>
      <c r="I31" s="98">
        <f t="shared" si="16"/>
        <v>0</v>
      </c>
      <c r="J31" s="97">
        <f t="shared" si="16"/>
        <v>0</v>
      </c>
      <c r="K31" s="98">
        <f t="shared" si="16"/>
        <v>0</v>
      </c>
      <c r="L31" s="97">
        <f t="shared" si="16"/>
        <v>0</v>
      </c>
      <c r="M31" s="98">
        <f t="shared" si="16"/>
        <v>0</v>
      </c>
      <c r="N31" s="97">
        <f t="shared" si="16"/>
        <v>0</v>
      </c>
      <c r="O31" s="98">
        <f t="shared" si="16"/>
        <v>0</v>
      </c>
      <c r="P31" s="97">
        <f>$H31      +$J31      +$L31      +$N31</f>
        <v>0</v>
      </c>
      <c r="Q31" s="98">
        <f>$I31      +$K31      +$M31      +$O31</f>
        <v>0</v>
      </c>
      <c r="R31" s="52">
        <f>IF(($H31      =0),0,((($J31      -$H31      )/$H31      )*100))</f>
        <v>0</v>
      </c>
      <c r="S31" s="53">
        <f>IF(($I31      =0),0,((($K31      -$I31      )/$I31      )*100))</f>
        <v>0</v>
      </c>
      <c r="T31" s="52">
        <f>IF($E31   =0,0,($P31   /$E31   )*100)</f>
        <v>0</v>
      </c>
      <c r="U31" s="54">
        <f>IF($E31   =0,0,($Q31   /$E31   )*100)</f>
        <v>0</v>
      </c>
      <c r="V31" s="97" t="s">
        <v>36</v>
      </c>
      <c r="W31" s="98" t="s">
        <v>36</v>
      </c>
    </row>
    <row r="32" spans="1:23" ht="13" customHeight="1" x14ac:dyDescent="0.3">
      <c r="A32" s="40" t="s">
        <v>57</v>
      </c>
      <c r="B32" s="99" t="s">
        <v>1</v>
      </c>
      <c r="C32" s="99"/>
      <c r="D32" s="99"/>
      <c r="E32" s="99"/>
      <c r="F32" s="100"/>
      <c r="G32" s="101"/>
      <c r="H32" s="100"/>
      <c r="I32" s="101"/>
      <c r="J32" s="100"/>
      <c r="K32" s="101"/>
      <c r="L32" s="100"/>
      <c r="M32" s="101"/>
      <c r="N32" s="100"/>
      <c r="O32" s="101"/>
      <c r="P32" s="100"/>
      <c r="Q32" s="101"/>
      <c r="R32" s="44"/>
      <c r="S32" s="45"/>
      <c r="T32" s="44"/>
      <c r="U32" s="46"/>
      <c r="V32" s="100"/>
      <c r="W32" s="101"/>
    </row>
    <row r="33" spans="1:23" ht="13" customHeight="1" x14ac:dyDescent="0.3">
      <c r="A33" s="47" t="s">
        <v>58</v>
      </c>
      <c r="B33" s="93">
        <v>1285000</v>
      </c>
      <c r="C33" s="93"/>
      <c r="D33" s="93"/>
      <c r="E33" s="93">
        <f>$B33      +$C33      +$D33</f>
        <v>1285000</v>
      </c>
      <c r="F33" s="94">
        <v>1285000</v>
      </c>
      <c r="G33" s="95">
        <v>900000</v>
      </c>
      <c r="H33" s="94">
        <v>259000</v>
      </c>
      <c r="I33" s="95">
        <v>-322000</v>
      </c>
      <c r="J33" s="94"/>
      <c r="K33" s="95">
        <v>-578000</v>
      </c>
      <c r="L33" s="94"/>
      <c r="M33" s="95"/>
      <c r="N33" s="94"/>
      <c r="O33" s="95"/>
      <c r="P33" s="94">
        <f>$H33      +$J33      +$L33      +$N33</f>
        <v>259000</v>
      </c>
      <c r="Q33" s="95">
        <f>$I33      +$K33      +$M33      +$O33</f>
        <v>-900000</v>
      </c>
      <c r="R33" s="48">
        <f>IF(($H33      =0),0,((($J33      -$H33      )/$H33      )*100))</f>
        <v>-100</v>
      </c>
      <c r="S33" s="49">
        <f>IF(($I33      =0),0,((($K33      -$I33      )/$I33      )*100))</f>
        <v>79.503105590062106</v>
      </c>
      <c r="T33" s="48">
        <f>IF(($E33      =0),0,(($P33      /$E33      )*100))</f>
        <v>20.155642023346303</v>
      </c>
      <c r="U33" s="50">
        <f>IF(($E33      =0),0,(($Q33      /$E33      )*100))</f>
        <v>-70.038910505836569</v>
      </c>
      <c r="V33" s="94" t="s">
        <v>36</v>
      </c>
      <c r="W33" s="95" t="s">
        <v>36</v>
      </c>
    </row>
    <row r="34" spans="1:23" ht="13" customHeight="1" x14ac:dyDescent="0.3">
      <c r="A34" s="51" t="s">
        <v>43</v>
      </c>
      <c r="B34" s="96">
        <f>B33</f>
        <v>1285000</v>
      </c>
      <c r="C34" s="96">
        <f>C33</f>
        <v>0</v>
      </c>
      <c r="D34" s="96"/>
      <c r="E34" s="96">
        <f>$B34      +$C34      +$D34</f>
        <v>1285000</v>
      </c>
      <c r="F34" s="97">
        <f t="shared" ref="F34:O34" si="17">F33</f>
        <v>1285000</v>
      </c>
      <c r="G34" s="98">
        <f t="shared" si="17"/>
        <v>900000</v>
      </c>
      <c r="H34" s="97">
        <f t="shared" si="17"/>
        <v>259000</v>
      </c>
      <c r="I34" s="98">
        <f t="shared" si="17"/>
        <v>-322000</v>
      </c>
      <c r="J34" s="97">
        <f t="shared" si="17"/>
        <v>0</v>
      </c>
      <c r="K34" s="98">
        <f t="shared" si="17"/>
        <v>-578000</v>
      </c>
      <c r="L34" s="97">
        <f t="shared" si="17"/>
        <v>0</v>
      </c>
      <c r="M34" s="98">
        <f t="shared" si="17"/>
        <v>0</v>
      </c>
      <c r="N34" s="97">
        <f t="shared" si="17"/>
        <v>0</v>
      </c>
      <c r="O34" s="98">
        <f t="shared" si="17"/>
        <v>0</v>
      </c>
      <c r="P34" s="97">
        <f>$H34      +$J34      +$L34      +$N34</f>
        <v>259000</v>
      </c>
      <c r="Q34" s="98">
        <f>$I34      +$K34      +$M34      +$O34</f>
        <v>-900000</v>
      </c>
      <c r="R34" s="52">
        <f>IF(($H34      =0),0,((($J34      -$H34      )/$H34      )*100))</f>
        <v>-100</v>
      </c>
      <c r="S34" s="53">
        <f>IF(($I34      =0),0,((($K34      -$I34      )/$I34      )*100))</f>
        <v>79.503105590062106</v>
      </c>
      <c r="T34" s="52">
        <f>IF($E34   =0,0,($P34   /$E34   )*100)</f>
        <v>20.155642023346303</v>
      </c>
      <c r="U34" s="54">
        <f>IF($E34   =0,0,($Q34   /$E34   )*100)</f>
        <v>-70.038910505836569</v>
      </c>
      <c r="V34" s="97" t="s">
        <v>36</v>
      </c>
      <c r="W34" s="98" t="s">
        <v>36</v>
      </c>
    </row>
    <row r="35" spans="1:23" ht="13" customHeight="1" x14ac:dyDescent="0.3">
      <c r="A35" s="40" t="s">
        <v>59</v>
      </c>
      <c r="B35" s="99" t="s">
        <v>1</v>
      </c>
      <c r="C35" s="99"/>
      <c r="D35" s="99"/>
      <c r="E35" s="99"/>
      <c r="F35" s="100"/>
      <c r="G35" s="101"/>
      <c r="H35" s="100"/>
      <c r="I35" s="101"/>
      <c r="J35" s="100"/>
      <c r="K35" s="101"/>
      <c r="L35" s="100"/>
      <c r="M35" s="101"/>
      <c r="N35" s="100"/>
      <c r="O35" s="101"/>
      <c r="P35" s="100"/>
      <c r="Q35" s="101"/>
      <c r="R35" s="44"/>
      <c r="S35" s="45"/>
      <c r="T35" s="44"/>
      <c r="U35" s="46"/>
      <c r="V35" s="100"/>
      <c r="W35" s="101"/>
    </row>
    <row r="36" spans="1:23" ht="13" customHeight="1" x14ac:dyDescent="0.3">
      <c r="A36" s="47" t="s">
        <v>60</v>
      </c>
      <c r="B36" s="93">
        <v>2116000</v>
      </c>
      <c r="C36" s="93"/>
      <c r="D36" s="93"/>
      <c r="E36" s="93">
        <f t="shared" ref="E36:E41" si="18">$B36      +$C36      +$D36</f>
        <v>2116000</v>
      </c>
      <c r="F36" s="94">
        <v>2116000</v>
      </c>
      <c r="G36" s="95">
        <v>2116000</v>
      </c>
      <c r="H36" s="94">
        <v>523000</v>
      </c>
      <c r="I36" s="95"/>
      <c r="J36" s="94">
        <v>823000</v>
      </c>
      <c r="K36" s="95"/>
      <c r="L36" s="94"/>
      <c r="M36" s="95"/>
      <c r="N36" s="94"/>
      <c r="O36" s="95"/>
      <c r="P36" s="94">
        <f t="shared" ref="P36:P41" si="19">$H36      +$J36      +$L36      +$N36</f>
        <v>1346000</v>
      </c>
      <c r="Q36" s="95">
        <f t="shared" ref="Q36:Q41" si="20">$I36      +$K36      +$M36      +$O36</f>
        <v>0</v>
      </c>
      <c r="R36" s="48">
        <f t="shared" ref="R36:R41" si="21">IF(($H36      =0),0,((($J36      -$H36      )/$H36      )*100))</f>
        <v>57.361376673040155</v>
      </c>
      <c r="S36" s="49">
        <f t="shared" ref="S36:S41" si="22">IF(($I36      =0),0,((($K36      -$I36      )/$I36      )*100))</f>
        <v>0</v>
      </c>
      <c r="T36" s="48">
        <f t="shared" ref="T36:T40" si="23">IF(($E36      =0),0,(($P36      /$E36      )*100))</f>
        <v>63.61058601134215</v>
      </c>
      <c r="U36" s="50">
        <f t="shared" ref="U36:U40" si="24">IF(($E36      =0),0,(($Q36      /$E36      )*100))</f>
        <v>0</v>
      </c>
      <c r="V36" s="94" t="s">
        <v>36</v>
      </c>
      <c r="W36" s="95" t="s">
        <v>36</v>
      </c>
    </row>
    <row r="37" spans="1:23" ht="13" customHeight="1" x14ac:dyDescent="0.3">
      <c r="A37" s="47" t="s">
        <v>61</v>
      </c>
      <c r="B37" s="93">
        <v>19316000</v>
      </c>
      <c r="C37" s="93"/>
      <c r="D37" s="93"/>
      <c r="E37" s="93">
        <f t="shared" si="18"/>
        <v>19316000</v>
      </c>
      <c r="F37" s="94">
        <v>19316000</v>
      </c>
      <c r="G37" s="95">
        <v>0</v>
      </c>
      <c r="H37" s="94"/>
      <c r="I37" s="95"/>
      <c r="J37" s="94"/>
      <c r="K37" s="95"/>
      <c r="L37" s="94"/>
      <c r="M37" s="95"/>
      <c r="N37" s="94"/>
      <c r="O37" s="95"/>
      <c r="P37" s="94">
        <f t="shared" si="19"/>
        <v>0</v>
      </c>
      <c r="Q37" s="95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4" t="s">
        <v>36</v>
      </c>
      <c r="W37" s="95" t="s">
        <v>36</v>
      </c>
    </row>
    <row r="38" spans="1:23" ht="13" customHeight="1" x14ac:dyDescent="0.3">
      <c r="A38" s="47" t="s">
        <v>62</v>
      </c>
      <c r="B38" s="93"/>
      <c r="C38" s="93"/>
      <c r="D38" s="93"/>
      <c r="E38" s="93">
        <f t="shared" si="18"/>
        <v>0</v>
      </c>
      <c r="F38" s="94" t="s">
        <v>36</v>
      </c>
      <c r="G38" s="95" t="s">
        <v>36</v>
      </c>
      <c r="H38" s="94"/>
      <c r="I38" s="95"/>
      <c r="J38" s="94"/>
      <c r="K38" s="95"/>
      <c r="L38" s="94"/>
      <c r="M38" s="95"/>
      <c r="N38" s="94"/>
      <c r="O38" s="95"/>
      <c r="P38" s="94">
        <f t="shared" si="19"/>
        <v>0</v>
      </c>
      <c r="Q38" s="95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4" t="s">
        <v>36</v>
      </c>
      <c r="W38" s="95" t="s">
        <v>36</v>
      </c>
    </row>
    <row r="39" spans="1:23" ht="13" customHeight="1" x14ac:dyDescent="0.3">
      <c r="A39" s="47" t="s">
        <v>63</v>
      </c>
      <c r="B39" s="93">
        <v>4000000</v>
      </c>
      <c r="C39" s="93"/>
      <c r="D39" s="93"/>
      <c r="E39" s="93">
        <f t="shared" si="18"/>
        <v>4000000</v>
      </c>
      <c r="F39" s="94">
        <v>4000000</v>
      </c>
      <c r="G39" s="95">
        <v>3200000</v>
      </c>
      <c r="H39" s="94"/>
      <c r="I39" s="95"/>
      <c r="J39" s="94">
        <v>2771000</v>
      </c>
      <c r="K39" s="95"/>
      <c r="L39" s="94"/>
      <c r="M39" s="95"/>
      <c r="N39" s="94"/>
      <c r="O39" s="95"/>
      <c r="P39" s="94">
        <f t="shared" si="19"/>
        <v>2771000</v>
      </c>
      <c r="Q39" s="95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69.274999999999991</v>
      </c>
      <c r="U39" s="50">
        <f t="shared" si="24"/>
        <v>0</v>
      </c>
      <c r="V39" s="94" t="s">
        <v>36</v>
      </c>
      <c r="W39" s="95" t="s">
        <v>36</v>
      </c>
    </row>
    <row r="40" spans="1:23" ht="13" customHeight="1" x14ac:dyDescent="0.3">
      <c r="A40" s="47" t="s">
        <v>64</v>
      </c>
      <c r="B40" s="93"/>
      <c r="C40" s="93"/>
      <c r="D40" s="93"/>
      <c r="E40" s="93">
        <f t="shared" si="18"/>
        <v>0</v>
      </c>
      <c r="F40" s="94" t="s">
        <v>36</v>
      </c>
      <c r="G40" s="95" t="s">
        <v>36</v>
      </c>
      <c r="H40" s="94"/>
      <c r="I40" s="95"/>
      <c r="J40" s="94"/>
      <c r="K40" s="95"/>
      <c r="L40" s="94"/>
      <c r="M40" s="95"/>
      <c r="N40" s="94"/>
      <c r="O40" s="95"/>
      <c r="P40" s="94">
        <f t="shared" si="19"/>
        <v>0</v>
      </c>
      <c r="Q40" s="95">
        <f t="shared" si="20"/>
        <v>0</v>
      </c>
      <c r="R40" s="48">
        <f t="shared" si="21"/>
        <v>0</v>
      </c>
      <c r="S40" s="49">
        <f t="shared" si="22"/>
        <v>0</v>
      </c>
      <c r="T40" s="48">
        <f t="shared" si="23"/>
        <v>0</v>
      </c>
      <c r="U40" s="50">
        <f t="shared" si="24"/>
        <v>0</v>
      </c>
      <c r="V40" s="94" t="s">
        <v>36</v>
      </c>
      <c r="W40" s="95" t="s">
        <v>36</v>
      </c>
    </row>
    <row r="41" spans="1:23" ht="13" customHeight="1" x14ac:dyDescent="0.3">
      <c r="A41" s="51" t="s">
        <v>43</v>
      </c>
      <c r="B41" s="96">
        <f>SUM(B36:B40)</f>
        <v>25432000</v>
      </c>
      <c r="C41" s="96">
        <f>SUM(C36:C40)</f>
        <v>0</v>
      </c>
      <c r="D41" s="96"/>
      <c r="E41" s="96">
        <f t="shared" si="18"/>
        <v>25432000</v>
      </c>
      <c r="F41" s="97">
        <f t="shared" ref="F41:O41" si="25">SUM(F36:F40)</f>
        <v>25432000</v>
      </c>
      <c r="G41" s="98">
        <f t="shared" si="25"/>
        <v>5316000</v>
      </c>
      <c r="H41" s="97">
        <f t="shared" si="25"/>
        <v>523000</v>
      </c>
      <c r="I41" s="98">
        <f t="shared" si="25"/>
        <v>0</v>
      </c>
      <c r="J41" s="97">
        <f t="shared" si="25"/>
        <v>3594000</v>
      </c>
      <c r="K41" s="98">
        <f t="shared" si="25"/>
        <v>0</v>
      </c>
      <c r="L41" s="97">
        <f t="shared" si="25"/>
        <v>0</v>
      </c>
      <c r="M41" s="98">
        <f t="shared" si="25"/>
        <v>0</v>
      </c>
      <c r="N41" s="97">
        <f t="shared" si="25"/>
        <v>0</v>
      </c>
      <c r="O41" s="98">
        <f t="shared" si="25"/>
        <v>0</v>
      </c>
      <c r="P41" s="97">
        <f t="shared" si="19"/>
        <v>4117000</v>
      </c>
      <c r="Q41" s="98">
        <f t="shared" si="20"/>
        <v>0</v>
      </c>
      <c r="R41" s="52">
        <f t="shared" si="21"/>
        <v>587.18929254302111</v>
      </c>
      <c r="S41" s="53">
        <f t="shared" si="22"/>
        <v>0</v>
      </c>
      <c r="T41" s="52">
        <f>IF((+$E36+$E39) =0,0,(P41   /(+$E36+$E39) )*100)</f>
        <v>67.315238718116419</v>
      </c>
      <c r="U41" s="54">
        <f>IF((+$E36+$E39) =0,0,(Q41   /(+$E36+$E39) )*100)</f>
        <v>0</v>
      </c>
      <c r="V41" s="97" t="s">
        <v>36</v>
      </c>
      <c r="W41" s="98" t="s">
        <v>36</v>
      </c>
    </row>
    <row r="42" spans="1:23" ht="13" customHeight="1" x14ac:dyDescent="0.3">
      <c r="A42" s="40" t="s">
        <v>65</v>
      </c>
      <c r="B42" s="99" t="s">
        <v>1</v>
      </c>
      <c r="C42" s="99"/>
      <c r="D42" s="99"/>
      <c r="E42" s="99"/>
      <c r="F42" s="100"/>
      <c r="G42" s="101"/>
      <c r="H42" s="100"/>
      <c r="I42" s="101"/>
      <c r="J42" s="100"/>
      <c r="K42" s="101"/>
      <c r="L42" s="100"/>
      <c r="M42" s="101"/>
      <c r="N42" s="100"/>
      <c r="O42" s="101"/>
      <c r="P42" s="100"/>
      <c r="Q42" s="101"/>
      <c r="R42" s="44"/>
      <c r="S42" s="45"/>
      <c r="T42" s="44"/>
      <c r="U42" s="46"/>
      <c r="V42" s="100"/>
      <c r="W42" s="101"/>
    </row>
    <row r="43" spans="1:23" ht="13" customHeight="1" x14ac:dyDescent="0.3">
      <c r="A43" s="47" t="s">
        <v>66</v>
      </c>
      <c r="B43" s="93"/>
      <c r="C43" s="93"/>
      <c r="D43" s="93"/>
      <c r="E43" s="93">
        <f t="shared" ref="E43:E54" si="26">$B43      +$C43      +$D43</f>
        <v>0</v>
      </c>
      <c r="F43" s="94" t="s">
        <v>36</v>
      </c>
      <c r="G43" s="95" t="s">
        <v>36</v>
      </c>
      <c r="H43" s="94"/>
      <c r="I43" s="95"/>
      <c r="J43" s="94"/>
      <c r="K43" s="95"/>
      <c r="L43" s="94"/>
      <c r="M43" s="95"/>
      <c r="N43" s="94"/>
      <c r="O43" s="95"/>
      <c r="P43" s="94">
        <f t="shared" ref="P43:P54" si="27">$H43      +$J43      +$L43      +$N43</f>
        <v>0</v>
      </c>
      <c r="Q43" s="95">
        <f t="shared" ref="Q43:Q54" si="28">$I43      +$K43      +$M43      +$O43</f>
        <v>0</v>
      </c>
      <c r="R43" s="48">
        <f t="shared" ref="R43:R54" si="29">IF(($H43      =0),0,((($J43      -$H43      )/$H43      )*100))</f>
        <v>0</v>
      </c>
      <c r="S43" s="49">
        <f t="shared" ref="S43:S54" si="30">IF(($I43      =0),0,((($K43      -$I43      )/$I43      )*100))</f>
        <v>0</v>
      </c>
      <c r="T43" s="48">
        <f t="shared" ref="T43:T53" si="31">IF(($E43      =0),0,(($P43      /$E43      )*100))</f>
        <v>0</v>
      </c>
      <c r="U43" s="50">
        <f t="shared" ref="U43:U53" si="32">IF(($E43      =0),0,(($Q43      /$E43      )*100))</f>
        <v>0</v>
      </c>
      <c r="V43" s="94" t="s">
        <v>36</v>
      </c>
      <c r="W43" s="95" t="s">
        <v>36</v>
      </c>
    </row>
    <row r="44" spans="1:23" ht="13" customHeight="1" x14ac:dyDescent="0.3">
      <c r="A44" s="47" t="s">
        <v>67</v>
      </c>
      <c r="B44" s="93">
        <v>90000000</v>
      </c>
      <c r="C44" s="93"/>
      <c r="D44" s="93"/>
      <c r="E44" s="93">
        <f t="shared" si="26"/>
        <v>90000000</v>
      </c>
      <c r="F44" s="94">
        <v>90000000</v>
      </c>
      <c r="G44" s="95">
        <v>50000000</v>
      </c>
      <c r="H44" s="94">
        <v>10000000</v>
      </c>
      <c r="I44" s="95"/>
      <c r="J44" s="94">
        <v>22313000</v>
      </c>
      <c r="K44" s="95"/>
      <c r="L44" s="94"/>
      <c r="M44" s="95"/>
      <c r="N44" s="94"/>
      <c r="O44" s="95"/>
      <c r="P44" s="94">
        <f t="shared" si="27"/>
        <v>32313000</v>
      </c>
      <c r="Q44" s="95">
        <f t="shared" si="28"/>
        <v>0</v>
      </c>
      <c r="R44" s="48">
        <f t="shared" si="29"/>
        <v>123.13000000000001</v>
      </c>
      <c r="S44" s="49">
        <f t="shared" si="30"/>
        <v>0</v>
      </c>
      <c r="T44" s="48">
        <f t="shared" si="31"/>
        <v>35.903333333333329</v>
      </c>
      <c r="U44" s="50">
        <f t="shared" si="32"/>
        <v>0</v>
      </c>
      <c r="V44" s="94" t="s">
        <v>36</v>
      </c>
      <c r="W44" s="95" t="s">
        <v>36</v>
      </c>
    </row>
    <row r="45" spans="1:23" ht="13" customHeight="1" x14ac:dyDescent="0.3">
      <c r="A45" s="47" t="s">
        <v>68</v>
      </c>
      <c r="B45" s="93"/>
      <c r="C45" s="93"/>
      <c r="D45" s="93"/>
      <c r="E45" s="93">
        <f t="shared" si="26"/>
        <v>0</v>
      </c>
      <c r="F45" s="94">
        <v>0</v>
      </c>
      <c r="G45" s="95">
        <v>0</v>
      </c>
      <c r="H45" s="94"/>
      <c r="I45" s="95"/>
      <c r="J45" s="94"/>
      <c r="K45" s="95"/>
      <c r="L45" s="94"/>
      <c r="M45" s="95"/>
      <c r="N45" s="94"/>
      <c r="O45" s="95"/>
      <c r="P45" s="94">
        <f t="shared" si="27"/>
        <v>0</v>
      </c>
      <c r="Q45" s="95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4" t="s">
        <v>36</v>
      </c>
      <c r="W45" s="95" t="s">
        <v>36</v>
      </c>
    </row>
    <row r="46" spans="1:23" ht="13" customHeight="1" x14ac:dyDescent="0.3">
      <c r="A46" s="47" t="s">
        <v>69</v>
      </c>
      <c r="B46" s="93"/>
      <c r="C46" s="93"/>
      <c r="D46" s="93"/>
      <c r="E46" s="93">
        <f t="shared" si="26"/>
        <v>0</v>
      </c>
      <c r="F46" s="94" t="s">
        <v>36</v>
      </c>
      <c r="G46" s="95" t="s">
        <v>36</v>
      </c>
      <c r="H46" s="94"/>
      <c r="I46" s="95"/>
      <c r="J46" s="94"/>
      <c r="K46" s="95"/>
      <c r="L46" s="94"/>
      <c r="M46" s="95"/>
      <c r="N46" s="94"/>
      <c r="O46" s="95"/>
      <c r="P46" s="94">
        <f t="shared" si="27"/>
        <v>0</v>
      </c>
      <c r="Q46" s="95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4" t="s">
        <v>36</v>
      </c>
      <c r="W46" s="95" t="s">
        <v>36</v>
      </c>
    </row>
    <row r="47" spans="1:23" ht="13" customHeight="1" x14ac:dyDescent="0.3">
      <c r="A47" s="47" t="s">
        <v>70</v>
      </c>
      <c r="B47" s="93"/>
      <c r="C47" s="93"/>
      <c r="D47" s="93"/>
      <c r="E47" s="93">
        <f t="shared" si="26"/>
        <v>0</v>
      </c>
      <c r="F47" s="94" t="s">
        <v>36</v>
      </c>
      <c r="G47" s="95" t="s">
        <v>36</v>
      </c>
      <c r="H47" s="94"/>
      <c r="I47" s="95"/>
      <c r="J47" s="94"/>
      <c r="K47" s="95"/>
      <c r="L47" s="94"/>
      <c r="M47" s="95"/>
      <c r="N47" s="94"/>
      <c r="O47" s="95"/>
      <c r="P47" s="94">
        <f t="shared" si="27"/>
        <v>0</v>
      </c>
      <c r="Q47" s="95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4" t="s">
        <v>36</v>
      </c>
      <c r="W47" s="95" t="s">
        <v>36</v>
      </c>
    </row>
    <row r="48" spans="1:23" ht="13" hidden="1" customHeight="1" x14ac:dyDescent="0.3">
      <c r="A48" s="47" t="s">
        <v>71</v>
      </c>
      <c r="B48" s="93"/>
      <c r="C48" s="93"/>
      <c r="D48" s="93"/>
      <c r="E48" s="93">
        <f t="shared" si="26"/>
        <v>0</v>
      </c>
      <c r="F48" s="94" t="s">
        <v>36</v>
      </c>
      <c r="G48" s="95" t="s">
        <v>36</v>
      </c>
      <c r="H48" s="94"/>
      <c r="I48" s="95"/>
      <c r="J48" s="94"/>
      <c r="K48" s="95"/>
      <c r="L48" s="94"/>
      <c r="M48" s="95"/>
      <c r="N48" s="94"/>
      <c r="O48" s="95"/>
      <c r="P48" s="94">
        <f t="shared" si="27"/>
        <v>0</v>
      </c>
      <c r="Q48" s="95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4" t="s">
        <v>36</v>
      </c>
      <c r="W48" s="95" t="s">
        <v>36</v>
      </c>
    </row>
    <row r="49" spans="1:23" ht="13" customHeight="1" x14ac:dyDescent="0.3">
      <c r="A49" s="47" t="s">
        <v>72</v>
      </c>
      <c r="B49" s="93"/>
      <c r="C49" s="93"/>
      <c r="D49" s="93"/>
      <c r="E49" s="93">
        <f t="shared" si="26"/>
        <v>0</v>
      </c>
      <c r="F49" s="94" t="s">
        <v>36</v>
      </c>
      <c r="G49" s="95" t="s">
        <v>36</v>
      </c>
      <c r="H49" s="94"/>
      <c r="I49" s="95"/>
      <c r="J49" s="94"/>
      <c r="K49" s="95"/>
      <c r="L49" s="94"/>
      <c r="M49" s="95"/>
      <c r="N49" s="94"/>
      <c r="O49" s="95"/>
      <c r="P49" s="94">
        <f t="shared" si="27"/>
        <v>0</v>
      </c>
      <c r="Q49" s="95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4" t="s">
        <v>36</v>
      </c>
      <c r="W49" s="95" t="s">
        <v>36</v>
      </c>
    </row>
    <row r="50" spans="1:23" ht="13" customHeight="1" x14ac:dyDescent="0.3">
      <c r="A50" s="47" t="s">
        <v>73</v>
      </c>
      <c r="B50" s="93"/>
      <c r="C50" s="93"/>
      <c r="D50" s="93"/>
      <c r="E50" s="93">
        <f t="shared" si="26"/>
        <v>0</v>
      </c>
      <c r="F50" s="94" t="s">
        <v>36</v>
      </c>
      <c r="G50" s="95" t="s">
        <v>36</v>
      </c>
      <c r="H50" s="94"/>
      <c r="I50" s="95"/>
      <c r="J50" s="94"/>
      <c r="K50" s="95"/>
      <c r="L50" s="94"/>
      <c r="M50" s="95"/>
      <c r="N50" s="94"/>
      <c r="O50" s="95"/>
      <c r="P50" s="94">
        <f t="shared" si="27"/>
        <v>0</v>
      </c>
      <c r="Q50" s="95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4" t="s">
        <v>36</v>
      </c>
      <c r="W50" s="95" t="s">
        <v>36</v>
      </c>
    </row>
    <row r="51" spans="1:23" ht="13" customHeight="1" x14ac:dyDescent="0.3">
      <c r="A51" s="47" t="s">
        <v>74</v>
      </c>
      <c r="B51" s="93"/>
      <c r="C51" s="93"/>
      <c r="D51" s="93"/>
      <c r="E51" s="93">
        <f t="shared" si="26"/>
        <v>0</v>
      </c>
      <c r="F51" s="94" t="s">
        <v>36</v>
      </c>
      <c r="G51" s="95" t="s">
        <v>36</v>
      </c>
      <c r="H51" s="94"/>
      <c r="I51" s="95"/>
      <c r="J51" s="94"/>
      <c r="K51" s="95"/>
      <c r="L51" s="94"/>
      <c r="M51" s="95"/>
      <c r="N51" s="94"/>
      <c r="O51" s="95"/>
      <c r="P51" s="94">
        <f t="shared" si="27"/>
        <v>0</v>
      </c>
      <c r="Q51" s="95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4" t="s">
        <v>36</v>
      </c>
      <c r="W51" s="95" t="s">
        <v>36</v>
      </c>
    </row>
    <row r="52" spans="1:23" ht="13" customHeight="1" x14ac:dyDescent="0.3">
      <c r="A52" s="47" t="s">
        <v>75</v>
      </c>
      <c r="B52" s="93">
        <v>30000000</v>
      </c>
      <c r="C52" s="93"/>
      <c r="D52" s="93"/>
      <c r="E52" s="93">
        <f t="shared" si="26"/>
        <v>30000000</v>
      </c>
      <c r="F52" s="94">
        <v>30000000</v>
      </c>
      <c r="G52" s="95">
        <v>20000000</v>
      </c>
      <c r="H52" s="94">
        <v>7093000</v>
      </c>
      <c r="I52" s="95"/>
      <c r="J52" s="94">
        <v>12412000</v>
      </c>
      <c r="K52" s="95"/>
      <c r="L52" s="94"/>
      <c r="M52" s="95"/>
      <c r="N52" s="94"/>
      <c r="O52" s="95"/>
      <c r="P52" s="94">
        <f t="shared" si="27"/>
        <v>19505000</v>
      </c>
      <c r="Q52" s="95">
        <f t="shared" si="28"/>
        <v>0</v>
      </c>
      <c r="R52" s="48">
        <f t="shared" si="29"/>
        <v>74.989426194839979</v>
      </c>
      <c r="S52" s="49">
        <f t="shared" si="30"/>
        <v>0</v>
      </c>
      <c r="T52" s="48">
        <f t="shared" si="31"/>
        <v>65.016666666666666</v>
      </c>
      <c r="U52" s="50">
        <f t="shared" si="32"/>
        <v>0</v>
      </c>
      <c r="V52" s="94" t="s">
        <v>36</v>
      </c>
      <c r="W52" s="95" t="s">
        <v>36</v>
      </c>
    </row>
    <row r="53" spans="1:23" ht="13" customHeight="1" x14ac:dyDescent="0.3">
      <c r="A53" s="47" t="s">
        <v>76</v>
      </c>
      <c r="B53" s="93"/>
      <c r="C53" s="93"/>
      <c r="D53" s="93"/>
      <c r="E53" s="93">
        <f t="shared" si="26"/>
        <v>0</v>
      </c>
      <c r="F53" s="94">
        <v>0</v>
      </c>
      <c r="G53" s="95">
        <v>0</v>
      </c>
      <c r="H53" s="94"/>
      <c r="I53" s="95"/>
      <c r="J53" s="94"/>
      <c r="K53" s="95"/>
      <c r="L53" s="94"/>
      <c r="M53" s="95"/>
      <c r="N53" s="94"/>
      <c r="O53" s="95"/>
      <c r="P53" s="94">
        <f t="shared" si="27"/>
        <v>0</v>
      </c>
      <c r="Q53" s="95">
        <f t="shared" si="28"/>
        <v>0</v>
      </c>
      <c r="R53" s="48">
        <f t="shared" si="29"/>
        <v>0</v>
      </c>
      <c r="S53" s="49">
        <f t="shared" si="30"/>
        <v>0</v>
      </c>
      <c r="T53" s="48">
        <f t="shared" si="31"/>
        <v>0</v>
      </c>
      <c r="U53" s="50">
        <f t="shared" si="32"/>
        <v>0</v>
      </c>
      <c r="V53" s="94" t="s">
        <v>36</v>
      </c>
      <c r="W53" s="95" t="s">
        <v>36</v>
      </c>
    </row>
    <row r="54" spans="1:23" ht="13" customHeight="1" x14ac:dyDescent="0.3">
      <c r="A54" s="51" t="s">
        <v>43</v>
      </c>
      <c r="B54" s="96">
        <f>SUM(B43:B53)</f>
        <v>120000000</v>
      </c>
      <c r="C54" s="96">
        <f>SUM(C43:C53)</f>
        <v>0</v>
      </c>
      <c r="D54" s="96"/>
      <c r="E54" s="96">
        <f t="shared" si="26"/>
        <v>120000000</v>
      </c>
      <c r="F54" s="97">
        <f t="shared" ref="F54:O54" si="33">SUM(F43:F53)</f>
        <v>120000000</v>
      </c>
      <c r="G54" s="98">
        <f t="shared" si="33"/>
        <v>70000000</v>
      </c>
      <c r="H54" s="97">
        <f t="shared" si="33"/>
        <v>17093000</v>
      </c>
      <c r="I54" s="98">
        <f t="shared" si="33"/>
        <v>0</v>
      </c>
      <c r="J54" s="97">
        <f t="shared" si="33"/>
        <v>34725000</v>
      </c>
      <c r="K54" s="98">
        <f t="shared" si="33"/>
        <v>0</v>
      </c>
      <c r="L54" s="97">
        <f t="shared" si="33"/>
        <v>0</v>
      </c>
      <c r="M54" s="98">
        <f t="shared" si="33"/>
        <v>0</v>
      </c>
      <c r="N54" s="97">
        <f t="shared" si="33"/>
        <v>0</v>
      </c>
      <c r="O54" s="98">
        <f t="shared" si="33"/>
        <v>0</v>
      </c>
      <c r="P54" s="97">
        <f t="shared" si="27"/>
        <v>51818000</v>
      </c>
      <c r="Q54" s="98">
        <f t="shared" si="28"/>
        <v>0</v>
      </c>
      <c r="R54" s="52">
        <f t="shared" si="29"/>
        <v>103.1533376235886</v>
      </c>
      <c r="S54" s="53">
        <f t="shared" si="30"/>
        <v>0</v>
      </c>
      <c r="T54" s="52">
        <f>IF((+$E44+$E46+$E48+$E49+$E52) =0,0,(P54   /(+$E44+$E46+$E48+$E49+$E52) )*100)</f>
        <v>43.181666666666665</v>
      </c>
      <c r="U54" s="54">
        <f>IF((+$E44+$E46+$E48+$E49+$E52) =0,0,(Q54   /(+$E44+$E46+$E48+$E49+$E52) )*100)</f>
        <v>0</v>
      </c>
      <c r="V54" s="97" t="s">
        <v>36</v>
      </c>
      <c r="W54" s="98" t="s">
        <v>36</v>
      </c>
    </row>
    <row r="55" spans="1:23" ht="13" customHeight="1" x14ac:dyDescent="0.3">
      <c r="A55" s="40" t="s">
        <v>77</v>
      </c>
      <c r="B55" s="99" t="s">
        <v>1</v>
      </c>
      <c r="C55" s="99"/>
      <c r="D55" s="99"/>
      <c r="E55" s="99"/>
      <c r="F55" s="100"/>
      <c r="G55" s="101"/>
      <c r="H55" s="100"/>
      <c r="I55" s="101"/>
      <c r="J55" s="100"/>
      <c r="K55" s="101"/>
      <c r="L55" s="100"/>
      <c r="M55" s="101"/>
      <c r="N55" s="100"/>
      <c r="O55" s="101"/>
      <c r="P55" s="100"/>
      <c r="Q55" s="101"/>
      <c r="R55" s="44"/>
      <c r="S55" s="45"/>
      <c r="T55" s="44"/>
      <c r="U55" s="46"/>
      <c r="V55" s="100"/>
      <c r="W55" s="101"/>
    </row>
    <row r="56" spans="1:23" ht="13" customHeight="1" x14ac:dyDescent="0.3">
      <c r="A56" s="55" t="s">
        <v>78</v>
      </c>
      <c r="B56" s="93"/>
      <c r="C56" s="93"/>
      <c r="D56" s="93"/>
      <c r="E56" s="93">
        <f>$B56      +$C56      +$D56</f>
        <v>0</v>
      </c>
      <c r="F56" s="94" t="s">
        <v>36</v>
      </c>
      <c r="G56" s="95" t="s">
        <v>36</v>
      </c>
      <c r="H56" s="94"/>
      <c r="I56" s="95"/>
      <c r="J56" s="94"/>
      <c r="K56" s="95"/>
      <c r="L56" s="94"/>
      <c r="M56" s="95"/>
      <c r="N56" s="94"/>
      <c r="O56" s="95"/>
      <c r="P56" s="94">
        <f>$H56      +$J56      +$L56      +$N56</f>
        <v>0</v>
      </c>
      <c r="Q56" s="95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4" t="s">
        <v>36</v>
      </c>
      <c r="W56" s="95" t="s">
        <v>36</v>
      </c>
    </row>
    <row r="57" spans="1:23" ht="13" customHeight="1" x14ac:dyDescent="0.3">
      <c r="A57" s="55" t="s">
        <v>79</v>
      </c>
      <c r="B57" s="93"/>
      <c r="C57" s="93"/>
      <c r="D57" s="93"/>
      <c r="E57" s="93">
        <f>$B57      +$C57      +$D57</f>
        <v>0</v>
      </c>
      <c r="F57" s="94" t="s">
        <v>36</v>
      </c>
      <c r="G57" s="95" t="s">
        <v>36</v>
      </c>
      <c r="H57" s="94"/>
      <c r="I57" s="95"/>
      <c r="J57" s="94"/>
      <c r="K57" s="95"/>
      <c r="L57" s="94"/>
      <c r="M57" s="95"/>
      <c r="N57" s="94"/>
      <c r="O57" s="95"/>
      <c r="P57" s="94">
        <f>$H57      +$J57      +$L57      +$N57</f>
        <v>0</v>
      </c>
      <c r="Q57" s="95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4" t="s">
        <v>36</v>
      </c>
      <c r="W57" s="95" t="s">
        <v>36</v>
      </c>
    </row>
    <row r="58" spans="1:23" ht="13" hidden="1" customHeight="1" x14ac:dyDescent="0.3">
      <c r="A58" s="55" t="s">
        <v>80</v>
      </c>
      <c r="B58" s="93"/>
      <c r="C58" s="93"/>
      <c r="D58" s="93"/>
      <c r="E58" s="93">
        <f>$B58      +$C58      +$D58</f>
        <v>0</v>
      </c>
      <c r="F58" s="94" t="s">
        <v>36</v>
      </c>
      <c r="G58" s="95" t="s">
        <v>36</v>
      </c>
      <c r="H58" s="94"/>
      <c r="I58" s="95"/>
      <c r="J58" s="94"/>
      <c r="K58" s="95"/>
      <c r="L58" s="94"/>
      <c r="M58" s="95"/>
      <c r="N58" s="94"/>
      <c r="O58" s="95"/>
      <c r="P58" s="94">
        <f>$H58      +$J58      +$L58      +$N58</f>
        <v>0</v>
      </c>
      <c r="Q58" s="95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4" t="s">
        <v>36</v>
      </c>
      <c r="W58" s="95" t="s">
        <v>36</v>
      </c>
    </row>
    <row r="59" spans="1:23" ht="13" hidden="1" customHeight="1" x14ac:dyDescent="0.3">
      <c r="A59" s="47" t="s">
        <v>81</v>
      </c>
      <c r="B59" s="93"/>
      <c r="C59" s="93"/>
      <c r="D59" s="93"/>
      <c r="E59" s="93">
        <f>$B59      +$C59      +$D59</f>
        <v>0</v>
      </c>
      <c r="F59" s="94" t="s">
        <v>36</v>
      </c>
      <c r="G59" s="95" t="s">
        <v>36</v>
      </c>
      <c r="H59" s="94"/>
      <c r="I59" s="95"/>
      <c r="J59" s="94"/>
      <c r="K59" s="95"/>
      <c r="L59" s="94"/>
      <c r="M59" s="95"/>
      <c r="N59" s="94"/>
      <c r="O59" s="95"/>
      <c r="P59" s="94">
        <f>$H59      +$J59      +$L59      +$N59</f>
        <v>0</v>
      </c>
      <c r="Q59" s="95">
        <f>$I59      +$K59      +$M59      +$O59</f>
        <v>0</v>
      </c>
      <c r="R59" s="48">
        <f>IF(($H59      =0),0,((($J59      -$H59      )/$H59      )*100))</f>
        <v>0</v>
      </c>
      <c r="S59" s="49">
        <f>IF(($I59      =0),0,((($K59      -$I59      )/$I59      )*100))</f>
        <v>0</v>
      </c>
      <c r="T59" s="48">
        <f>IF(($E59      =0),0,(($P59      /$E59      )*100))</f>
        <v>0</v>
      </c>
      <c r="U59" s="50">
        <f>IF(($E59      =0),0,(($Q59      /$E59      )*100))</f>
        <v>0</v>
      </c>
      <c r="V59" s="94" t="s">
        <v>36</v>
      </c>
      <c r="W59" s="95" t="s">
        <v>36</v>
      </c>
    </row>
    <row r="60" spans="1:23" ht="13" customHeight="1" x14ac:dyDescent="0.3">
      <c r="A60" s="56" t="s">
        <v>43</v>
      </c>
      <c r="B60" s="102">
        <f>SUM(B56:B59)</f>
        <v>0</v>
      </c>
      <c r="C60" s="102">
        <f>SUM(C56:C59)</f>
        <v>0</v>
      </c>
      <c r="D60" s="102"/>
      <c r="E60" s="102">
        <f>$B60      +$C60      +$D60</f>
        <v>0</v>
      </c>
      <c r="F60" s="103" t="s">
        <v>36</v>
      </c>
      <c r="G60" s="104" t="s">
        <v>36</v>
      </c>
      <c r="H60" s="103">
        <f t="shared" ref="H60:O60" si="34">SUM(H56:H59)</f>
        <v>0</v>
      </c>
      <c r="I60" s="104">
        <f t="shared" si="34"/>
        <v>0</v>
      </c>
      <c r="J60" s="103">
        <f t="shared" si="34"/>
        <v>0</v>
      </c>
      <c r="K60" s="104">
        <f t="shared" si="34"/>
        <v>0</v>
      </c>
      <c r="L60" s="103">
        <f t="shared" si="34"/>
        <v>0</v>
      </c>
      <c r="M60" s="104">
        <f t="shared" si="34"/>
        <v>0</v>
      </c>
      <c r="N60" s="103">
        <f t="shared" si="34"/>
        <v>0</v>
      </c>
      <c r="O60" s="104">
        <f t="shared" si="34"/>
        <v>0</v>
      </c>
      <c r="P60" s="103">
        <f>$H60      +$J60      +$L60      +$N60</f>
        <v>0</v>
      </c>
      <c r="Q60" s="104">
        <f>$I60      +$K60      +$M60      +$O60</f>
        <v>0</v>
      </c>
      <c r="R60" s="57">
        <f>IF(($H60      =0),0,((($J60      -$H60      )/$H60      )*100))</f>
        <v>0</v>
      </c>
      <c r="S60" s="58">
        <f>IF(($I60      =0),0,((($K60      -$I60      )/$I60      )*100))</f>
        <v>0</v>
      </c>
      <c r="T60" s="57">
        <f>IF($E60   =0,0,($P60   /$E60   )*100)</f>
        <v>0</v>
      </c>
      <c r="U60" s="59">
        <f>IF($E60   =0,0,($Q60   /$E60   )*100)</f>
        <v>0</v>
      </c>
      <c r="V60" s="103" t="s">
        <v>36</v>
      </c>
      <c r="W60" s="104" t="s">
        <v>36</v>
      </c>
    </row>
    <row r="61" spans="1:23" ht="13" customHeight="1" x14ac:dyDescent="0.3">
      <c r="A61" s="40" t="s">
        <v>82</v>
      </c>
      <c r="B61" s="99" t="s">
        <v>1</v>
      </c>
      <c r="C61" s="99"/>
      <c r="D61" s="99"/>
      <c r="E61" s="99"/>
      <c r="F61" s="100"/>
      <c r="G61" s="101"/>
      <c r="H61" s="100"/>
      <c r="I61" s="101"/>
      <c r="J61" s="100"/>
      <c r="K61" s="101"/>
      <c r="L61" s="100"/>
      <c r="M61" s="101"/>
      <c r="N61" s="100"/>
      <c r="O61" s="101"/>
      <c r="P61" s="100"/>
      <c r="Q61" s="101"/>
      <c r="R61" s="44"/>
      <c r="S61" s="45"/>
      <c r="T61" s="44"/>
      <c r="U61" s="46"/>
      <c r="V61" s="100"/>
      <c r="W61" s="101"/>
    </row>
    <row r="62" spans="1:23" ht="13" customHeight="1" x14ac:dyDescent="0.3">
      <c r="A62" s="47" t="s">
        <v>83</v>
      </c>
      <c r="B62" s="93"/>
      <c r="C62" s="93"/>
      <c r="D62" s="93"/>
      <c r="E62" s="93">
        <f t="shared" ref="E62:E68" si="35">$B62      +$C62      +$D62</f>
        <v>0</v>
      </c>
      <c r="F62" s="94" t="s">
        <v>36</v>
      </c>
      <c r="G62" s="95" t="s">
        <v>36</v>
      </c>
      <c r="H62" s="94"/>
      <c r="I62" s="95"/>
      <c r="J62" s="94"/>
      <c r="K62" s="95"/>
      <c r="L62" s="94"/>
      <c r="M62" s="95"/>
      <c r="N62" s="94"/>
      <c r="O62" s="95"/>
      <c r="P62" s="94">
        <f t="shared" ref="P62:P68" si="36">$H62      +$J62      +$L62      +$N62</f>
        <v>0</v>
      </c>
      <c r="Q62" s="95">
        <f t="shared" ref="Q62:Q68" si="37">$I62      +$K62      +$M62      +$O62</f>
        <v>0</v>
      </c>
      <c r="R62" s="48">
        <f t="shared" ref="R62:R68" si="38">IF(($H62      =0),0,((($J62      -$H62      )/$H62      )*100))</f>
        <v>0</v>
      </c>
      <c r="S62" s="49">
        <f t="shared" ref="S62:S68" si="39">IF(($I62      =0),0,((($K62      -$I62      )/$I62      )*100))</f>
        <v>0</v>
      </c>
      <c r="T62" s="48">
        <f t="shared" ref="T62:T66" si="40">IF(($E62      =0),0,(($P62      /$E62      )*100))</f>
        <v>0</v>
      </c>
      <c r="U62" s="50">
        <f t="shared" ref="U62:U66" si="41">IF(($E62      =0),0,(($Q62      /$E62      )*100))</f>
        <v>0</v>
      </c>
      <c r="V62" s="94" t="s">
        <v>36</v>
      </c>
      <c r="W62" s="95" t="s">
        <v>36</v>
      </c>
    </row>
    <row r="63" spans="1:23" ht="13" customHeight="1" x14ac:dyDescent="0.3">
      <c r="A63" s="47" t="s">
        <v>84</v>
      </c>
      <c r="B63" s="93"/>
      <c r="C63" s="93"/>
      <c r="D63" s="93"/>
      <c r="E63" s="93">
        <f t="shared" si="35"/>
        <v>0</v>
      </c>
      <c r="F63" s="94" t="s">
        <v>36</v>
      </c>
      <c r="G63" s="95" t="s">
        <v>36</v>
      </c>
      <c r="H63" s="94"/>
      <c r="I63" s="95"/>
      <c r="J63" s="94"/>
      <c r="K63" s="95"/>
      <c r="L63" s="94"/>
      <c r="M63" s="95"/>
      <c r="N63" s="94"/>
      <c r="O63" s="95"/>
      <c r="P63" s="94">
        <f t="shared" si="36"/>
        <v>0</v>
      </c>
      <c r="Q63" s="95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4" t="s">
        <v>36</v>
      </c>
      <c r="W63" s="95" t="s">
        <v>36</v>
      </c>
    </row>
    <row r="64" spans="1:23" ht="13" customHeight="1" x14ac:dyDescent="0.3">
      <c r="A64" s="47" t="s">
        <v>85</v>
      </c>
      <c r="B64" s="93"/>
      <c r="C64" s="93"/>
      <c r="D64" s="93"/>
      <c r="E64" s="93">
        <f t="shared" si="35"/>
        <v>0</v>
      </c>
      <c r="F64" s="94" t="s">
        <v>36</v>
      </c>
      <c r="G64" s="95" t="s">
        <v>36</v>
      </c>
      <c r="H64" s="94"/>
      <c r="I64" s="95"/>
      <c r="J64" s="94"/>
      <c r="K64" s="95"/>
      <c r="L64" s="94"/>
      <c r="M64" s="95"/>
      <c r="N64" s="94"/>
      <c r="O64" s="95"/>
      <c r="P64" s="94">
        <f t="shared" si="36"/>
        <v>0</v>
      </c>
      <c r="Q64" s="95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4" t="s">
        <v>36</v>
      </c>
      <c r="W64" s="95" t="s">
        <v>36</v>
      </c>
    </row>
    <row r="65" spans="1:23" ht="13" customHeight="1" x14ac:dyDescent="0.3">
      <c r="A65" s="47" t="s">
        <v>86</v>
      </c>
      <c r="B65" s="93"/>
      <c r="C65" s="93"/>
      <c r="D65" s="93"/>
      <c r="E65" s="93">
        <f t="shared" si="35"/>
        <v>0</v>
      </c>
      <c r="F65" s="94" t="s">
        <v>36</v>
      </c>
      <c r="G65" s="95" t="s">
        <v>36</v>
      </c>
      <c r="H65" s="94"/>
      <c r="I65" s="95"/>
      <c r="J65" s="94"/>
      <c r="K65" s="95"/>
      <c r="L65" s="94"/>
      <c r="M65" s="95"/>
      <c r="N65" s="94"/>
      <c r="O65" s="95"/>
      <c r="P65" s="94">
        <f t="shared" si="36"/>
        <v>0</v>
      </c>
      <c r="Q65" s="95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4" t="s">
        <v>36</v>
      </c>
      <c r="W65" s="95" t="s">
        <v>36</v>
      </c>
    </row>
    <row r="66" spans="1:23" ht="13" customHeight="1" x14ac:dyDescent="0.3">
      <c r="A66" s="47" t="s">
        <v>87</v>
      </c>
      <c r="B66" s="93"/>
      <c r="C66" s="93"/>
      <c r="D66" s="93"/>
      <c r="E66" s="93">
        <f t="shared" si="35"/>
        <v>0</v>
      </c>
      <c r="F66" s="94">
        <v>0</v>
      </c>
      <c r="G66" s="95">
        <v>0</v>
      </c>
      <c r="H66" s="94"/>
      <c r="I66" s="95"/>
      <c r="J66" s="94"/>
      <c r="K66" s="95"/>
      <c r="L66" s="94"/>
      <c r="M66" s="95"/>
      <c r="N66" s="94"/>
      <c r="O66" s="95"/>
      <c r="P66" s="94">
        <f t="shared" si="36"/>
        <v>0</v>
      </c>
      <c r="Q66" s="95">
        <f t="shared" si="37"/>
        <v>0</v>
      </c>
      <c r="R66" s="48">
        <f t="shared" si="38"/>
        <v>0</v>
      </c>
      <c r="S66" s="49">
        <f t="shared" si="39"/>
        <v>0</v>
      </c>
      <c r="T66" s="48">
        <f t="shared" si="40"/>
        <v>0</v>
      </c>
      <c r="U66" s="50">
        <f t="shared" si="41"/>
        <v>0</v>
      </c>
      <c r="V66" s="94" t="s">
        <v>36</v>
      </c>
      <c r="W66" s="95" t="s">
        <v>36</v>
      </c>
    </row>
    <row r="67" spans="1:23" ht="13" customHeight="1" x14ac:dyDescent="0.3">
      <c r="A67" s="51" t="s">
        <v>43</v>
      </c>
      <c r="B67" s="96">
        <f>SUM(B62:B66)</f>
        <v>0</v>
      </c>
      <c r="C67" s="96">
        <f>SUM(C62:C66)</f>
        <v>0</v>
      </c>
      <c r="D67" s="96"/>
      <c r="E67" s="96">
        <f t="shared" si="35"/>
        <v>0</v>
      </c>
      <c r="F67" s="97">
        <f t="shared" ref="F67:O67" si="42">SUM(F62:F66)</f>
        <v>0</v>
      </c>
      <c r="G67" s="98">
        <f t="shared" si="42"/>
        <v>0</v>
      </c>
      <c r="H67" s="97">
        <f t="shared" si="42"/>
        <v>0</v>
      </c>
      <c r="I67" s="98">
        <f t="shared" si="42"/>
        <v>0</v>
      </c>
      <c r="J67" s="97">
        <f t="shared" si="42"/>
        <v>0</v>
      </c>
      <c r="K67" s="98">
        <f t="shared" si="42"/>
        <v>0</v>
      </c>
      <c r="L67" s="97">
        <f t="shared" si="42"/>
        <v>0</v>
      </c>
      <c r="M67" s="98">
        <f t="shared" si="42"/>
        <v>0</v>
      </c>
      <c r="N67" s="97">
        <f t="shared" si="42"/>
        <v>0</v>
      </c>
      <c r="O67" s="98">
        <f t="shared" si="42"/>
        <v>0</v>
      </c>
      <c r="P67" s="97">
        <f t="shared" si="36"/>
        <v>0</v>
      </c>
      <c r="Q67" s="98">
        <f t="shared" si="37"/>
        <v>0</v>
      </c>
      <c r="R67" s="52">
        <f t="shared" si="38"/>
        <v>0</v>
      </c>
      <c r="S67" s="53">
        <f t="shared" si="39"/>
        <v>0</v>
      </c>
      <c r="T67" s="52">
        <f>IF((+$E62+$E64+$E65++$E66) =0,0,(P67   /(+$E62+$E64+$E65+$E66) )*100)</f>
        <v>0</v>
      </c>
      <c r="U67" s="54">
        <f>IF((+$E62+$E64+$E66) =0,0,(Q67  /(+$E62+$E64+$E66) )*100)</f>
        <v>0</v>
      </c>
      <c r="V67" s="97" t="s">
        <v>36</v>
      </c>
      <c r="W67" s="98" t="s">
        <v>36</v>
      </c>
    </row>
    <row r="68" spans="1:23" ht="13" customHeight="1" x14ac:dyDescent="0.3">
      <c r="A68" s="60" t="s">
        <v>88</v>
      </c>
      <c r="B68" s="105">
        <f>SUM(B9:B15,B18:B24,B27:B30,B33,B36:B40,B43:B53,B56:B59,B62:B66)</f>
        <v>150517000</v>
      </c>
      <c r="C68" s="105">
        <f>SUM(C9:C15,C18:C24,C27:C30,C33,C36:C40,C43:C53,C56:C59,C62:C66)</f>
        <v>0</v>
      </c>
      <c r="D68" s="105"/>
      <c r="E68" s="105">
        <f t="shared" si="35"/>
        <v>150517000</v>
      </c>
      <c r="F68" s="106">
        <f t="shared" ref="F68:O68" si="43">SUM(F9:F15,F18:F24,F27:F30,F33,F36:F40,F43:F53,F56:F59,F62:F66)</f>
        <v>150517000</v>
      </c>
      <c r="G68" s="107">
        <f t="shared" si="43"/>
        <v>80016000</v>
      </c>
      <c r="H68" s="106">
        <f t="shared" si="43"/>
        <v>17960000</v>
      </c>
      <c r="I68" s="107">
        <f t="shared" si="43"/>
        <v>-322000</v>
      </c>
      <c r="J68" s="106">
        <f t="shared" si="43"/>
        <v>38594000</v>
      </c>
      <c r="K68" s="107">
        <f t="shared" si="43"/>
        <v>-578000</v>
      </c>
      <c r="L68" s="106">
        <f t="shared" si="43"/>
        <v>0</v>
      </c>
      <c r="M68" s="107">
        <f t="shared" si="43"/>
        <v>0</v>
      </c>
      <c r="N68" s="106">
        <f t="shared" si="43"/>
        <v>0</v>
      </c>
      <c r="O68" s="107">
        <f t="shared" si="43"/>
        <v>0</v>
      </c>
      <c r="P68" s="106">
        <f t="shared" si="36"/>
        <v>56554000</v>
      </c>
      <c r="Q68" s="107">
        <f t="shared" si="37"/>
        <v>-900000</v>
      </c>
      <c r="R68" s="61">
        <f t="shared" si="38"/>
        <v>114.88864142538975</v>
      </c>
      <c r="S68" s="62">
        <f t="shared" si="39"/>
        <v>79.503105590062106</v>
      </c>
      <c r="T68" s="61">
        <f>IF((+$E9+$E10+$E11+$E12+$E13+$E18+$E19+$E21+$E22+$E23+$E27+$E28+$E29+$E30+$E33+$E36+$E39+$E44+$E46+$E48+$E49+$E52+$E56+$E57+$E58+$E59+$E62+$E64+$E65+$E66)=0,0,(P68/(+$E9+$E10+$E11+$E12+$E13+$E18+$E19+$E21+$E22+$E23+$E27+$E28+$E29+$E30+$E33+$E36+$E39+$E44+$E46+$E48+$E49+$E52+$E56+$E57+$E58+$E59+$E62+$E64+$E65+$E66)*100))</f>
        <v>43.104854383731833</v>
      </c>
      <c r="U68" s="61">
        <f>IF((+$E9+$E10+$E11+$E12+$E13+$E18+$E19+$E21+$E22+$E23+$E27+$E28+$E29+$E30+$E33+$E36+$E39+$E44+$E46+$E48+$E49+$E52+$E56+$E57+$E58+$E59+$E62+$E64+$E65+$E66)=0,0,(Q68/(+$E9+$E10+$E11+$E12+$E13+$E18+$E19+$E21+$E22+$E23+$E27+$E28+$E29+$E30+$E33+$E36+$E39+$E44+$E46+$E48+$E49+$E52+$E56+$E57+$E58+$E59+$E62+$E64+$E65+$E66)*100))</f>
        <v>-0.68597038132331312</v>
      </c>
      <c r="V68" s="106" t="s">
        <v>36</v>
      </c>
      <c r="W68" s="107" t="s">
        <v>36</v>
      </c>
    </row>
    <row r="69" spans="1:23" ht="13" customHeight="1" x14ac:dyDescent="0.3">
      <c r="A69" s="40" t="s">
        <v>44</v>
      </c>
      <c r="B69" s="99" t="s">
        <v>1</v>
      </c>
      <c r="C69" s="99"/>
      <c r="D69" s="99"/>
      <c r="E69" s="99"/>
      <c r="F69" s="100"/>
      <c r="G69" s="101"/>
      <c r="H69" s="100"/>
      <c r="I69" s="101"/>
      <c r="J69" s="100"/>
      <c r="K69" s="101"/>
      <c r="L69" s="100"/>
      <c r="M69" s="101"/>
      <c r="N69" s="100"/>
      <c r="O69" s="101"/>
      <c r="P69" s="100"/>
      <c r="Q69" s="101"/>
      <c r="R69" s="44"/>
      <c r="S69" s="45"/>
      <c r="T69" s="44"/>
      <c r="U69" s="46"/>
      <c r="V69" s="100"/>
      <c r="W69" s="101"/>
    </row>
    <row r="70" spans="1:23" s="64" customFormat="1" ht="13" customHeight="1" x14ac:dyDescent="0.3">
      <c r="A70" s="63" t="s">
        <v>89</v>
      </c>
      <c r="B70" s="93">
        <v>60855000</v>
      </c>
      <c r="C70" s="93">
        <v>-257000</v>
      </c>
      <c r="D70" s="93"/>
      <c r="E70" s="93">
        <f>$B70      +$C70      +$D70</f>
        <v>60598000</v>
      </c>
      <c r="F70" s="94">
        <v>60855000</v>
      </c>
      <c r="G70" s="95">
        <v>48217000</v>
      </c>
      <c r="H70" s="94">
        <v>32322000</v>
      </c>
      <c r="I70" s="95"/>
      <c r="J70" s="94">
        <v>20437000</v>
      </c>
      <c r="K70" s="95"/>
      <c r="L70" s="94"/>
      <c r="M70" s="95"/>
      <c r="N70" s="94"/>
      <c r="O70" s="95"/>
      <c r="P70" s="94">
        <f>$H70      +$J70      +$L70      +$N70</f>
        <v>52759000</v>
      </c>
      <c r="Q70" s="95">
        <f>$I70      +$K70      +$M70      +$O70</f>
        <v>0</v>
      </c>
      <c r="R70" s="48">
        <f>IF(($H70      =0),0,((($J70      -$H70      )/$H70      )*100))</f>
        <v>-36.770620629911512</v>
      </c>
      <c r="S70" s="49">
        <f>IF(($I70      =0),0,((($K70      -$I70      )/$I70      )*100))</f>
        <v>0</v>
      </c>
      <c r="T70" s="48">
        <f>IF(($E70      =0),0,(($P70      /$E70      )*100))</f>
        <v>87.06392950262385</v>
      </c>
      <c r="U70" s="50">
        <f>IF(($E70      =0),0,(($Q70      /$E70      )*100))</f>
        <v>0</v>
      </c>
      <c r="V70" s="94" t="s">
        <v>36</v>
      </c>
      <c r="W70" s="95" t="s">
        <v>36</v>
      </c>
    </row>
    <row r="71" spans="1:23" s="64" customFormat="1" ht="13" customHeight="1" x14ac:dyDescent="0.3">
      <c r="A71" s="63" t="s">
        <v>90</v>
      </c>
      <c r="B71" s="93"/>
      <c r="C71" s="93"/>
      <c r="D71" s="93"/>
      <c r="E71" s="93">
        <f>$B71      +$C71      +$D71</f>
        <v>0</v>
      </c>
      <c r="F71" s="94">
        <v>0</v>
      </c>
      <c r="G71" s="95">
        <v>0</v>
      </c>
      <c r="H71" s="94"/>
      <c r="I71" s="95"/>
      <c r="J71" s="94"/>
      <c r="K71" s="95"/>
      <c r="L71" s="94"/>
      <c r="M71" s="95"/>
      <c r="N71" s="94"/>
      <c r="O71" s="95"/>
      <c r="P71" s="94">
        <f>$H71      +$J71      +$L71      +$N71</f>
        <v>0</v>
      </c>
      <c r="Q71" s="95">
        <f>$I71      +$K71      +$M71      +$O71</f>
        <v>0</v>
      </c>
      <c r="R71" s="48">
        <f>IF(($H71      =0),0,((($J71      -$H71      )/$H71      )*100))</f>
        <v>0</v>
      </c>
      <c r="S71" s="49">
        <f>IF(($I71      =0),0,((($K71      -$I71      )/$I71      )*100))</f>
        <v>0</v>
      </c>
      <c r="T71" s="48">
        <f>IF(($E71      =0),0,(($P71      /$E71      )*100))</f>
        <v>0</v>
      </c>
      <c r="U71" s="50">
        <f>IF(($E71      =0),0,(($Q71      /$E71      )*100))</f>
        <v>0</v>
      </c>
      <c r="V71" s="94" t="s">
        <v>36</v>
      </c>
      <c r="W71" s="95" t="s">
        <v>36</v>
      </c>
    </row>
    <row r="72" spans="1:23" ht="13" customHeight="1" x14ac:dyDescent="0.3">
      <c r="A72" s="56" t="s">
        <v>43</v>
      </c>
      <c r="B72" s="102">
        <f>SUM(B70:B71)</f>
        <v>60855000</v>
      </c>
      <c r="C72" s="102">
        <f>SUM(C70:C71)</f>
        <v>-257000</v>
      </c>
      <c r="D72" s="102"/>
      <c r="E72" s="102">
        <f>$B72      +$C72      +$D72</f>
        <v>60598000</v>
      </c>
      <c r="F72" s="103">
        <f t="shared" ref="F72:O72" si="44">SUM(F70:F71)</f>
        <v>60855000</v>
      </c>
      <c r="G72" s="104">
        <f t="shared" si="44"/>
        <v>48217000</v>
      </c>
      <c r="H72" s="103">
        <f t="shared" si="44"/>
        <v>32322000</v>
      </c>
      <c r="I72" s="104">
        <f t="shared" si="44"/>
        <v>0</v>
      </c>
      <c r="J72" s="103">
        <f t="shared" si="44"/>
        <v>20437000</v>
      </c>
      <c r="K72" s="104">
        <f t="shared" si="44"/>
        <v>0</v>
      </c>
      <c r="L72" s="103">
        <f t="shared" si="44"/>
        <v>0</v>
      </c>
      <c r="M72" s="104">
        <f t="shared" si="44"/>
        <v>0</v>
      </c>
      <c r="N72" s="103">
        <f t="shared" si="44"/>
        <v>0</v>
      </c>
      <c r="O72" s="104">
        <f t="shared" si="44"/>
        <v>0</v>
      </c>
      <c r="P72" s="103">
        <f>$H72      +$J72      +$L72      +$N72</f>
        <v>52759000</v>
      </c>
      <c r="Q72" s="104">
        <f>$I72      +$K72      +$M72      +$O72</f>
        <v>0</v>
      </c>
      <c r="R72" s="57">
        <f>IF(($H72      =0),0,((($J72      -$H72      )/$H72      )*100))</f>
        <v>-36.770620629911512</v>
      </c>
      <c r="S72" s="58">
        <f>IF(($I72      =0),0,((($K72      -$I72      )/$I72      )*100))</f>
        <v>0</v>
      </c>
      <c r="T72" s="57">
        <f>IF(($E70      =0),0,(($P70      /$E70      )*100))</f>
        <v>87.06392950262385</v>
      </c>
      <c r="U72" s="59">
        <f>IF($E70   =0,0,($Q70   /$E70 )*100)</f>
        <v>0</v>
      </c>
      <c r="V72" s="103" t="s">
        <v>36</v>
      </c>
      <c r="W72" s="104" t="s">
        <v>36</v>
      </c>
    </row>
    <row r="73" spans="1:23" ht="13" customHeight="1" x14ac:dyDescent="0.3">
      <c r="A73" s="60" t="s">
        <v>88</v>
      </c>
      <c r="B73" s="105">
        <f>SUM(B70:B71)</f>
        <v>60855000</v>
      </c>
      <c r="C73" s="105">
        <f>SUM(C70:C71)</f>
        <v>-257000</v>
      </c>
      <c r="D73" s="105"/>
      <c r="E73" s="105">
        <f>$B73      +$C73      +$D73</f>
        <v>60598000</v>
      </c>
      <c r="F73" s="106">
        <f t="shared" ref="F73:O73" si="45">SUM(F70:F71)</f>
        <v>60855000</v>
      </c>
      <c r="G73" s="107">
        <f t="shared" si="45"/>
        <v>48217000</v>
      </c>
      <c r="H73" s="106">
        <f t="shared" si="45"/>
        <v>32322000</v>
      </c>
      <c r="I73" s="107">
        <f t="shared" si="45"/>
        <v>0</v>
      </c>
      <c r="J73" s="106">
        <f t="shared" si="45"/>
        <v>20437000</v>
      </c>
      <c r="K73" s="107">
        <f t="shared" si="45"/>
        <v>0</v>
      </c>
      <c r="L73" s="106">
        <f t="shared" si="45"/>
        <v>0</v>
      </c>
      <c r="M73" s="107">
        <f t="shared" si="45"/>
        <v>0</v>
      </c>
      <c r="N73" s="106">
        <f t="shared" si="45"/>
        <v>0</v>
      </c>
      <c r="O73" s="107">
        <f t="shared" si="45"/>
        <v>0</v>
      </c>
      <c r="P73" s="106">
        <f>$H73      +$J73      +$L73      +$N73</f>
        <v>52759000</v>
      </c>
      <c r="Q73" s="107">
        <f>$I73      +$K73      +$M73      +$O73</f>
        <v>0</v>
      </c>
      <c r="R73" s="61">
        <f>IF(($H73      =0),0,((($J73      -$H73      )/$H73      )*100))</f>
        <v>-36.770620629911512</v>
      </c>
      <c r="S73" s="62">
        <f>IF(($I73      =0),0,((($K73      -$I73      )/$I73      )*100))</f>
        <v>0</v>
      </c>
      <c r="T73" s="61">
        <f>IF(($E70      =0),0,(($P70      /$E70      )*100))</f>
        <v>87.06392950262385</v>
      </c>
      <c r="U73" s="65">
        <f>IF($E70   =0,0,($Q70   /$E70 )*100)</f>
        <v>0</v>
      </c>
      <c r="V73" s="106" t="s">
        <v>36</v>
      </c>
      <c r="W73" s="107" t="s">
        <v>36</v>
      </c>
    </row>
    <row r="74" spans="1:23" ht="13" customHeight="1" thickBot="1" x14ac:dyDescent="0.35">
      <c r="A74" s="60" t="s">
        <v>91</v>
      </c>
      <c r="B74" s="105">
        <f>SUM(B9:B15,B18:B24,B27:B30,B33,B36:B40,B43:B53,B56:B59,B62:B66,B70:B71)</f>
        <v>211372000</v>
      </c>
      <c r="C74" s="105">
        <f>SUM(C9:C15,C18:C24,C27:C30,C33,C36:C40,C43:C53,C56:C59,C62:C66,C70:C71)</f>
        <v>-257000</v>
      </c>
      <c r="D74" s="105"/>
      <c r="E74" s="105">
        <f>$B74      +$C74      +$D74</f>
        <v>211115000</v>
      </c>
      <c r="F74" s="106">
        <f t="shared" ref="F74:O74" si="46">SUM(F9:F15,F18:F24,F27:F30,F33,F36:F40,F43:F53,F56:F59,F62:F66,F70:F71)</f>
        <v>211372000</v>
      </c>
      <c r="G74" s="107">
        <f t="shared" si="46"/>
        <v>128233000</v>
      </c>
      <c r="H74" s="106">
        <f t="shared" si="46"/>
        <v>50282000</v>
      </c>
      <c r="I74" s="107">
        <f t="shared" si="46"/>
        <v>-322000</v>
      </c>
      <c r="J74" s="106">
        <f t="shared" si="46"/>
        <v>59031000</v>
      </c>
      <c r="K74" s="107">
        <f t="shared" si="46"/>
        <v>-578000</v>
      </c>
      <c r="L74" s="106">
        <f t="shared" si="46"/>
        <v>0</v>
      </c>
      <c r="M74" s="107">
        <f t="shared" si="46"/>
        <v>0</v>
      </c>
      <c r="N74" s="106">
        <f t="shared" si="46"/>
        <v>0</v>
      </c>
      <c r="O74" s="107">
        <f t="shared" si="46"/>
        <v>0</v>
      </c>
      <c r="P74" s="106">
        <f>$H74      +$J74      +$L74      +$N74</f>
        <v>109313000</v>
      </c>
      <c r="Q74" s="107">
        <f>$I74      +$K74      +$M74      +$O74</f>
        <v>-900000</v>
      </c>
      <c r="R74" s="61">
        <f>IF(($H74      =0),0,((($J74      -$H74      )/$H74      )*100))</f>
        <v>17.399864762738158</v>
      </c>
      <c r="S74" s="62">
        <f>IF(($I74      =0),0,((($K74      -$I74      )/$I74      )*100))</f>
        <v>79.503105590062106</v>
      </c>
      <c r="T74" s="61">
        <f>IF((+$E9+$E10+$E11+$E12+$E13+$E18+$E19+$E21+$E22+$E23+$E27+$E28+$E29+$E30+$E33+$E36+$E39+$E44+$E46+$E48+$E49+$E52+$E56+$E57+$E58+$E59+$E62++$E64+$E65+$E66+$E70)=0,0,(P74/(+$E9+$E10+$E11+$E12+$E13+$E18+$E19+$E21+$E22+$E23+$E27+$E28+$E29+$E30+$E33+$E36+$E39+$E44+$E46+$E48+$E49+$E52+$E56+$E57+$E58+$E59+$E62+$E64+$E65+$E66+$E70)*100))</f>
        <v>56.993519257138978</v>
      </c>
      <c r="U74" s="65">
        <f>IF((+$E9+$E10+$E11+$E12+$E13+$E18+$E19+$E21+$E22+$E23+$E27+$E28+$E29+$E30+$E33+$E36+$E39+$E44+$E46+$E48+$E49+$E52+$E56+$E57+$E58+$E59+$E62+$E64+$E66+$E70)=0,0,(Q74/(+$E9+$E10+$E11+$E12+$E13+$E18+$E19+$E21+$E22+$E23+$E27+$E28+$E29+$E30+$E33+$E36+$E39+$E44+$E46+$E48+$E49+$E52+$E56+$E57+$E58+$E59+$E62+$E64+$E66+$E70)*100))</f>
        <v>-0.46924123691990055</v>
      </c>
      <c r="V74" s="106" t="s">
        <v>36</v>
      </c>
      <c r="W74" s="107" t="s">
        <v>36</v>
      </c>
    </row>
    <row r="75" spans="1:23" ht="13" thickTop="1" x14ac:dyDescent="0.25">
      <c r="A75" s="66" t="s">
        <v>92</v>
      </c>
      <c r="B75" s="67"/>
      <c r="C75" s="68"/>
      <c r="D75" s="68"/>
      <c r="E75" s="69"/>
      <c r="F75" s="67"/>
      <c r="G75" s="68"/>
      <c r="H75" s="68"/>
      <c r="I75" s="69"/>
      <c r="J75" s="68"/>
      <c r="K75" s="69"/>
      <c r="L75" s="68"/>
      <c r="M75" s="68"/>
      <c r="N75" s="68"/>
      <c r="O75" s="68"/>
      <c r="P75" s="68"/>
      <c r="Q75" s="68"/>
      <c r="R75" s="68"/>
      <c r="S75" s="68"/>
      <c r="T75" s="68"/>
      <c r="U75" s="69"/>
      <c r="V75" s="67"/>
      <c r="W75" s="69"/>
    </row>
    <row r="76" spans="1:23" x14ac:dyDescent="0.25">
      <c r="A76" s="13" t="s">
        <v>1</v>
      </c>
      <c r="B76" s="70" t="s">
        <v>1</v>
      </c>
      <c r="C76" s="71" t="s">
        <v>1</v>
      </c>
      <c r="D76" s="71" t="s">
        <v>1</v>
      </c>
      <c r="E76" s="72" t="s">
        <v>1</v>
      </c>
      <c r="F76" s="73" t="s">
        <v>5</v>
      </c>
      <c r="G76" s="74"/>
      <c r="H76" s="73" t="s">
        <v>6</v>
      </c>
      <c r="I76" s="75"/>
      <c r="J76" s="73" t="s">
        <v>7</v>
      </c>
      <c r="K76" s="75"/>
      <c r="L76" s="73" t="s">
        <v>8</v>
      </c>
      <c r="M76" s="73"/>
      <c r="N76" s="76" t="s">
        <v>9</v>
      </c>
      <c r="O76" s="73"/>
      <c r="P76" s="132" t="s">
        <v>10</v>
      </c>
      <c r="Q76" s="133"/>
      <c r="R76" s="134" t="s">
        <v>11</v>
      </c>
      <c r="S76" s="133"/>
      <c r="T76" s="134" t="s">
        <v>12</v>
      </c>
      <c r="U76" s="133"/>
      <c r="V76" s="132"/>
      <c r="W76" s="133"/>
    </row>
    <row r="77" spans="1:23" ht="52.5" x14ac:dyDescent="0.25">
      <c r="A77" s="77" t="s">
        <v>93</v>
      </c>
      <c r="B77" s="78" t="s">
        <v>94</v>
      </c>
      <c r="C77" s="78" t="s">
        <v>95</v>
      </c>
      <c r="D77" s="79" t="s">
        <v>17</v>
      </c>
      <c r="E77" s="78" t="s">
        <v>18</v>
      </c>
      <c r="F77" s="78" t="s">
        <v>19</v>
      </c>
      <c r="G77" s="78" t="s">
        <v>96</v>
      </c>
      <c r="H77" s="78" t="s">
        <v>97</v>
      </c>
      <c r="I77" s="80" t="s">
        <v>22</v>
      </c>
      <c r="J77" s="78" t="s">
        <v>98</v>
      </c>
      <c r="K77" s="80" t="s">
        <v>24</v>
      </c>
      <c r="L77" s="78" t="s">
        <v>99</v>
      </c>
      <c r="M77" s="80" t="s">
        <v>26</v>
      </c>
      <c r="N77" s="78" t="s">
        <v>100</v>
      </c>
      <c r="O77" s="80" t="s">
        <v>28</v>
      </c>
      <c r="P77" s="80" t="s">
        <v>101</v>
      </c>
      <c r="Q77" s="81" t="s">
        <v>30</v>
      </c>
      <c r="R77" s="82" t="s">
        <v>101</v>
      </c>
      <c r="S77" s="83" t="s">
        <v>30</v>
      </c>
      <c r="T77" s="82" t="s">
        <v>102</v>
      </c>
      <c r="U77" s="79" t="s">
        <v>32</v>
      </c>
      <c r="V77" s="78"/>
      <c r="W77" s="80"/>
    </row>
    <row r="78" spans="1:23" hidden="1" x14ac:dyDescent="0.25">
      <c r="A78" s="1" t="str">
        <f>+A7</f>
        <v>R thousands</v>
      </c>
      <c r="B78" s="108"/>
      <c r="C78" s="108">
        <v>100</v>
      </c>
      <c r="D78" s="108"/>
      <c r="E78" s="108"/>
      <c r="F78" s="108"/>
      <c r="G78" s="108"/>
      <c r="H78" s="108"/>
      <c r="I78" s="108"/>
      <c r="J78" s="108"/>
      <c r="K78" s="108"/>
      <c r="L78" s="108"/>
      <c r="M78" s="109"/>
      <c r="N78" s="108"/>
      <c r="O78" s="109"/>
      <c r="P78" s="108"/>
      <c r="Q78" s="109"/>
      <c r="R78" s="2"/>
      <c r="S78" s="3"/>
      <c r="T78" s="2"/>
      <c r="U78" s="2"/>
      <c r="V78" s="108"/>
      <c r="W78" s="108"/>
    </row>
    <row r="79" spans="1:23" hidden="1" x14ac:dyDescent="0.25">
      <c r="A79" s="4"/>
      <c r="B79" s="110"/>
      <c r="C79" s="110"/>
      <c r="D79" s="110"/>
      <c r="E79" s="110"/>
      <c r="F79" s="110"/>
      <c r="G79" s="110"/>
      <c r="H79" s="110"/>
      <c r="I79" s="110"/>
      <c r="J79" s="110"/>
      <c r="K79" s="110"/>
      <c r="L79" s="110"/>
      <c r="M79" s="111"/>
      <c r="N79" s="110"/>
      <c r="O79" s="111"/>
      <c r="P79" s="110"/>
      <c r="Q79" s="111"/>
      <c r="R79" s="5"/>
      <c r="S79" s="6"/>
      <c r="T79" s="5"/>
      <c r="U79" s="5"/>
      <c r="V79" s="110"/>
      <c r="W79" s="110"/>
    </row>
    <row r="80" spans="1:23" hidden="1" x14ac:dyDescent="0.25">
      <c r="A80" s="7" t="s">
        <v>133</v>
      </c>
      <c r="B80" s="112"/>
      <c r="C80" s="112"/>
      <c r="D80" s="112"/>
      <c r="E80" s="112"/>
      <c r="F80" s="112"/>
      <c r="G80" s="112"/>
      <c r="H80" s="112"/>
      <c r="I80" s="112"/>
      <c r="J80" s="112"/>
      <c r="K80" s="112"/>
      <c r="L80" s="112"/>
      <c r="M80" s="113"/>
      <c r="N80" s="112"/>
      <c r="O80" s="113"/>
      <c r="P80" s="112"/>
      <c r="Q80" s="113"/>
      <c r="R80" s="8"/>
      <c r="S80" s="9"/>
      <c r="T80" s="8"/>
      <c r="U80" s="8"/>
      <c r="V80" s="112"/>
      <c r="W80" s="112"/>
    </row>
    <row r="81" spans="1:23" hidden="1" x14ac:dyDescent="0.25">
      <c r="A81" s="10" t="s">
        <v>134</v>
      </c>
      <c r="B81" s="114">
        <f>SUM(B82:B85)</f>
        <v>0</v>
      </c>
      <c r="C81" s="114">
        <f t="shared" ref="C81:I81" si="47">SUM(C82:C85)</f>
        <v>0</v>
      </c>
      <c r="D81" s="114">
        <f t="shared" si="47"/>
        <v>0</v>
      </c>
      <c r="E81" s="114">
        <f t="shared" si="47"/>
        <v>0</v>
      </c>
      <c r="F81" s="114">
        <f t="shared" si="47"/>
        <v>0</v>
      </c>
      <c r="G81" s="114">
        <f t="shared" si="47"/>
        <v>0</v>
      </c>
      <c r="H81" s="114">
        <f t="shared" si="47"/>
        <v>0</v>
      </c>
      <c r="I81" s="114">
        <f t="shared" si="47"/>
        <v>0</v>
      </c>
      <c r="J81" s="114">
        <f>SUM(J82:J85)</f>
        <v>0</v>
      </c>
      <c r="K81" s="114">
        <f>SUM(K82:K85)</f>
        <v>0</v>
      </c>
      <c r="L81" s="114">
        <f>SUM(L82:L85)</f>
        <v>0</v>
      </c>
      <c r="M81" s="115">
        <f>SUM(M82:M85)</f>
        <v>0</v>
      </c>
      <c r="N81" s="114"/>
      <c r="O81" s="115"/>
      <c r="P81" s="114"/>
      <c r="Q81" s="115"/>
      <c r="R81" s="11"/>
      <c r="S81" s="12"/>
      <c r="T81" s="11"/>
      <c r="U81" s="11"/>
      <c r="V81" s="114">
        <f>SUM(V82:V85)</f>
        <v>0</v>
      </c>
      <c r="W81" s="114">
        <f>SUM(W82:W85)</f>
        <v>0</v>
      </c>
    </row>
    <row r="82" spans="1:23" hidden="1" x14ac:dyDescent="0.25">
      <c r="A82" s="13" t="s">
        <v>135</v>
      </c>
      <c r="B82" s="116"/>
      <c r="C82" s="116"/>
      <c r="D82" s="116"/>
      <c r="E82" s="116">
        <f>SUM(B82:D82)</f>
        <v>0</v>
      </c>
      <c r="F82" s="116"/>
      <c r="G82" s="116"/>
      <c r="H82" s="116"/>
      <c r="I82" s="117"/>
      <c r="J82" s="116"/>
      <c r="K82" s="117"/>
      <c r="L82" s="116"/>
      <c r="M82" s="118"/>
      <c r="N82" s="116"/>
      <c r="O82" s="118"/>
      <c r="P82" s="116"/>
      <c r="Q82" s="118"/>
      <c r="R82" s="14"/>
      <c r="S82" s="15"/>
      <c r="T82" s="14"/>
      <c r="U82" s="14"/>
      <c r="V82" s="116"/>
      <c r="W82" s="116"/>
    </row>
    <row r="83" spans="1:23" hidden="1" x14ac:dyDescent="0.25">
      <c r="A83" s="13" t="s">
        <v>136</v>
      </c>
      <c r="B83" s="116"/>
      <c r="C83" s="116"/>
      <c r="D83" s="116"/>
      <c r="E83" s="116">
        <f>SUM(B83:D83)</f>
        <v>0</v>
      </c>
      <c r="F83" s="116"/>
      <c r="G83" s="116"/>
      <c r="H83" s="116"/>
      <c r="I83" s="117"/>
      <c r="J83" s="116"/>
      <c r="K83" s="117"/>
      <c r="L83" s="116"/>
      <c r="M83" s="118"/>
      <c r="N83" s="116"/>
      <c r="O83" s="118"/>
      <c r="P83" s="116"/>
      <c r="Q83" s="118"/>
      <c r="R83" s="14"/>
      <c r="S83" s="15"/>
      <c r="T83" s="14"/>
      <c r="U83" s="14"/>
      <c r="V83" s="116"/>
      <c r="W83" s="116"/>
    </row>
    <row r="84" spans="1:23" hidden="1" x14ac:dyDescent="0.25">
      <c r="A84" s="13" t="s">
        <v>137</v>
      </c>
      <c r="B84" s="116"/>
      <c r="C84" s="116"/>
      <c r="D84" s="116"/>
      <c r="E84" s="116">
        <f>SUM(B84:D84)</f>
        <v>0</v>
      </c>
      <c r="F84" s="116"/>
      <c r="G84" s="116"/>
      <c r="H84" s="116"/>
      <c r="I84" s="117"/>
      <c r="J84" s="116"/>
      <c r="K84" s="117"/>
      <c r="L84" s="116"/>
      <c r="M84" s="118"/>
      <c r="N84" s="116"/>
      <c r="O84" s="118"/>
      <c r="P84" s="116"/>
      <c r="Q84" s="118"/>
      <c r="R84" s="14"/>
      <c r="S84" s="15"/>
      <c r="T84" s="14"/>
      <c r="U84" s="14"/>
      <c r="V84" s="116"/>
      <c r="W84" s="116"/>
    </row>
    <row r="85" spans="1:23" hidden="1" x14ac:dyDescent="0.25">
      <c r="A85" s="13" t="s">
        <v>138</v>
      </c>
      <c r="B85" s="116"/>
      <c r="C85" s="116"/>
      <c r="D85" s="116"/>
      <c r="E85" s="116">
        <f>SUM(B85:D85)</f>
        <v>0</v>
      </c>
      <c r="F85" s="116"/>
      <c r="G85" s="116"/>
      <c r="H85" s="116"/>
      <c r="I85" s="117"/>
      <c r="J85" s="116"/>
      <c r="K85" s="117"/>
      <c r="L85" s="116"/>
      <c r="M85" s="118"/>
      <c r="N85" s="116"/>
      <c r="O85" s="118"/>
      <c r="P85" s="116"/>
      <c r="Q85" s="118"/>
      <c r="R85" s="14"/>
      <c r="S85" s="15"/>
      <c r="T85" s="14"/>
      <c r="U85" s="14"/>
      <c r="V85" s="116"/>
      <c r="W85" s="116"/>
    </row>
    <row r="86" spans="1:23" hidden="1" x14ac:dyDescent="0.25">
      <c r="A86" s="13" t="s">
        <v>92</v>
      </c>
      <c r="B86" s="116"/>
      <c r="C86" s="116"/>
      <c r="D86" s="116"/>
      <c r="E86" s="116">
        <f t="shared" ref="E86" si="48">$B86      +$C86      +$D86</f>
        <v>0</v>
      </c>
      <c r="F86" s="116" t="s">
        <v>36</v>
      </c>
      <c r="G86" s="116" t="s">
        <v>36</v>
      </c>
      <c r="H86" s="116"/>
      <c r="I86" s="116"/>
      <c r="J86" s="116"/>
      <c r="K86" s="116"/>
      <c r="L86" s="116"/>
      <c r="M86" s="118"/>
      <c r="N86" s="116"/>
      <c r="O86" s="118"/>
      <c r="P86" s="116">
        <f t="shared" ref="P86" si="49">$H86      +$J86      +$L86      +$N86</f>
        <v>0</v>
      </c>
      <c r="Q86" s="118">
        <f t="shared" ref="Q86" si="50">$I86      +$K86      +$M86      +$O86</f>
        <v>0</v>
      </c>
      <c r="R86" s="14">
        <f t="shared" ref="R86" si="51">IF(($H86      =0),0,((($J86      -$H86      )/$H86      )*100))</f>
        <v>0</v>
      </c>
      <c r="S86" s="15">
        <f t="shared" ref="S86" si="52">IF(($I86      =0),0,((($K86      -$I86      )/$I86      )*100))</f>
        <v>0</v>
      </c>
      <c r="T86" s="14">
        <f t="shared" ref="T86" si="53">IF(($E86      =0),0,(($P86      /$E86      )*100))</f>
        <v>0</v>
      </c>
      <c r="U86" s="14">
        <f t="shared" ref="U86" si="54">IF(($E86      =0),0,(($Q86      /$E86      )*100))</f>
        <v>0</v>
      </c>
      <c r="V86" s="116"/>
      <c r="W86" s="116"/>
    </row>
    <row r="87" spans="1:23" x14ac:dyDescent="0.25">
      <c r="A87" s="84" t="s">
        <v>103</v>
      </c>
      <c r="B87" s="119">
        <f t="shared" ref="B87:S87" si="55">+B88+B89+B90+B91+B92+B93+B94+B95+B96</f>
        <v>11776000</v>
      </c>
      <c r="C87" s="119">
        <f t="shared" si="55"/>
        <v>0</v>
      </c>
      <c r="D87" s="119">
        <f t="shared" si="55"/>
        <v>0</v>
      </c>
      <c r="E87" s="119">
        <f t="shared" si="55"/>
        <v>11776000</v>
      </c>
      <c r="F87" s="119">
        <f t="shared" si="55"/>
        <v>0</v>
      </c>
      <c r="G87" s="119">
        <f t="shared" si="55"/>
        <v>0</v>
      </c>
      <c r="H87" s="119">
        <f t="shared" si="55"/>
        <v>9559000</v>
      </c>
      <c r="I87" s="119">
        <f t="shared" si="55"/>
        <v>0</v>
      </c>
      <c r="J87" s="119">
        <f t="shared" si="55"/>
        <v>2750000</v>
      </c>
      <c r="K87" s="119">
        <f t="shared" si="55"/>
        <v>0</v>
      </c>
      <c r="L87" s="119">
        <f t="shared" si="55"/>
        <v>0</v>
      </c>
      <c r="M87" s="119">
        <f t="shared" si="55"/>
        <v>0</v>
      </c>
      <c r="N87" s="119">
        <f t="shared" si="55"/>
        <v>0</v>
      </c>
      <c r="O87" s="119">
        <f t="shared" si="55"/>
        <v>0</v>
      </c>
      <c r="P87" s="119">
        <f t="shared" si="55"/>
        <v>12309000</v>
      </c>
      <c r="Q87" s="120">
        <f t="shared" si="55"/>
        <v>0</v>
      </c>
      <c r="R87" s="85">
        <f t="shared" si="55"/>
        <v>-71.231300345224398</v>
      </c>
      <c r="S87" s="85">
        <f t="shared" si="55"/>
        <v>0</v>
      </c>
      <c r="T87" s="86">
        <f>IF(SUM($E88:$E96) =0,0,(P87   /SUM($E88:$E96) )*100)</f>
        <v>104.52615489130434</v>
      </c>
      <c r="U87" s="87">
        <f>IF(SUM($E88:$E96) =0,0,(Q87   /SUM($E88:$E96) )*100)</f>
        <v>0</v>
      </c>
      <c r="V87" s="119">
        <f>+V88+V89+V90+V91+V92+V93+V94+V95+V96</f>
        <v>0</v>
      </c>
      <c r="W87" s="119">
        <f>+W88+W89+W90+W91+W92+W93+W94+W95+W96</f>
        <v>0</v>
      </c>
    </row>
    <row r="88" spans="1:23" ht="13" x14ac:dyDescent="0.3">
      <c r="A88" s="88" t="s">
        <v>104</v>
      </c>
      <c r="B88" s="121"/>
      <c r="C88" s="121"/>
      <c r="D88" s="121"/>
      <c r="E88" s="121">
        <f t="shared" ref="E88:E96" si="56">$B88      +$C88      +$D88</f>
        <v>0</v>
      </c>
      <c r="F88" s="121">
        <v>0</v>
      </c>
      <c r="G88" s="121">
        <v>0</v>
      </c>
      <c r="H88" s="121"/>
      <c r="I88" s="121"/>
      <c r="J88" s="121"/>
      <c r="K88" s="121"/>
      <c r="L88" s="121"/>
      <c r="M88" s="121"/>
      <c r="N88" s="121"/>
      <c r="O88" s="121"/>
      <c r="P88" s="121">
        <f t="shared" ref="P88:P96" si="57">$H88      +$J88      +$L88      +$N88</f>
        <v>0</v>
      </c>
      <c r="Q88" s="121">
        <f t="shared" ref="Q88:Q96" si="58">$I88      +$K88      +$M88      +$O88</f>
        <v>0</v>
      </c>
      <c r="R88" s="89">
        <f t="shared" ref="R88:R96" si="59">IF(($H88      =0),0,((($J88      -$H88      )/$H88      )*100))</f>
        <v>0</v>
      </c>
      <c r="S88" s="89">
        <f t="shared" ref="S88:S96" si="60">IF(($I88      =0),0,((($K88      -$I88      )/$I88      )*100))</f>
        <v>0</v>
      </c>
      <c r="T88" s="89">
        <f t="shared" ref="T88:T96" si="61">IF(($E88      =0),0,(($P88      /$E88      )*100))</f>
        <v>0</v>
      </c>
      <c r="U88" s="90">
        <f t="shared" ref="U88:U96" si="62">IF(($E88      =0),0,(($Q88      /$E88      )*100))</f>
        <v>0</v>
      </c>
      <c r="V88" s="121"/>
      <c r="W88" s="121"/>
    </row>
    <row r="89" spans="1:23" ht="13" x14ac:dyDescent="0.3">
      <c r="A89" s="91" t="s">
        <v>105</v>
      </c>
      <c r="B89" s="93"/>
      <c r="C89" s="93"/>
      <c r="D89" s="93"/>
      <c r="E89" s="93">
        <f t="shared" si="56"/>
        <v>0</v>
      </c>
      <c r="F89" s="93">
        <v>0</v>
      </c>
      <c r="G89" s="93">
        <v>0</v>
      </c>
      <c r="H89" s="93"/>
      <c r="I89" s="93"/>
      <c r="J89" s="93"/>
      <c r="K89" s="93"/>
      <c r="L89" s="93"/>
      <c r="M89" s="93"/>
      <c r="N89" s="93"/>
      <c r="O89" s="93"/>
      <c r="P89" s="93">
        <f t="shared" si="57"/>
        <v>0</v>
      </c>
      <c r="Q89" s="93">
        <f t="shared" si="58"/>
        <v>0</v>
      </c>
      <c r="R89" s="89">
        <f t="shared" si="59"/>
        <v>0</v>
      </c>
      <c r="S89" s="89">
        <f t="shared" si="60"/>
        <v>0</v>
      </c>
      <c r="T89" s="89">
        <f t="shared" si="61"/>
        <v>0</v>
      </c>
      <c r="U89" s="90">
        <f t="shared" si="62"/>
        <v>0</v>
      </c>
      <c r="V89" s="93"/>
      <c r="W89" s="93"/>
    </row>
    <row r="90" spans="1:23" ht="13" x14ac:dyDescent="0.3">
      <c r="A90" s="91" t="s">
        <v>106</v>
      </c>
      <c r="B90" s="93"/>
      <c r="C90" s="93"/>
      <c r="D90" s="93"/>
      <c r="E90" s="93">
        <f t="shared" si="56"/>
        <v>0</v>
      </c>
      <c r="F90" s="93">
        <v>0</v>
      </c>
      <c r="G90" s="93">
        <v>0</v>
      </c>
      <c r="H90" s="93"/>
      <c r="I90" s="93"/>
      <c r="J90" s="93"/>
      <c r="K90" s="93"/>
      <c r="L90" s="93"/>
      <c r="M90" s="93"/>
      <c r="N90" s="93"/>
      <c r="O90" s="93"/>
      <c r="P90" s="93">
        <f t="shared" si="57"/>
        <v>0</v>
      </c>
      <c r="Q90" s="93">
        <f t="shared" si="58"/>
        <v>0</v>
      </c>
      <c r="R90" s="89">
        <f t="shared" si="59"/>
        <v>0</v>
      </c>
      <c r="S90" s="89">
        <f t="shared" si="60"/>
        <v>0</v>
      </c>
      <c r="T90" s="89">
        <f t="shared" si="61"/>
        <v>0</v>
      </c>
      <c r="U90" s="90">
        <f t="shared" si="62"/>
        <v>0</v>
      </c>
      <c r="V90" s="93"/>
      <c r="W90" s="93"/>
    </row>
    <row r="91" spans="1:23" ht="13" x14ac:dyDescent="0.3">
      <c r="A91" s="91" t="s">
        <v>107</v>
      </c>
      <c r="B91" s="93">
        <v>11776000</v>
      </c>
      <c r="C91" s="93"/>
      <c r="D91" s="93"/>
      <c r="E91" s="93">
        <f t="shared" si="56"/>
        <v>11776000</v>
      </c>
      <c r="F91" s="93">
        <v>0</v>
      </c>
      <c r="G91" s="93">
        <v>0</v>
      </c>
      <c r="H91" s="93">
        <v>9559000</v>
      </c>
      <c r="I91" s="93"/>
      <c r="J91" s="93">
        <v>2750000</v>
      </c>
      <c r="K91" s="93"/>
      <c r="L91" s="93"/>
      <c r="M91" s="93"/>
      <c r="N91" s="93"/>
      <c r="O91" s="93"/>
      <c r="P91" s="93">
        <f t="shared" si="57"/>
        <v>12309000</v>
      </c>
      <c r="Q91" s="93">
        <f t="shared" si="58"/>
        <v>0</v>
      </c>
      <c r="R91" s="89">
        <f t="shared" si="59"/>
        <v>-71.231300345224398</v>
      </c>
      <c r="S91" s="89">
        <f t="shared" si="60"/>
        <v>0</v>
      </c>
      <c r="T91" s="89">
        <f t="shared" si="61"/>
        <v>104.52615489130434</v>
      </c>
      <c r="U91" s="90">
        <f t="shared" si="62"/>
        <v>0</v>
      </c>
      <c r="V91" s="93"/>
      <c r="W91" s="93"/>
    </row>
    <row r="92" spans="1:23" ht="13" x14ac:dyDescent="0.3">
      <c r="A92" s="91" t="s">
        <v>108</v>
      </c>
      <c r="B92" s="93"/>
      <c r="C92" s="93"/>
      <c r="D92" s="93"/>
      <c r="E92" s="93">
        <f t="shared" si="56"/>
        <v>0</v>
      </c>
      <c r="F92" s="93">
        <v>0</v>
      </c>
      <c r="G92" s="93">
        <v>0</v>
      </c>
      <c r="H92" s="93"/>
      <c r="I92" s="93"/>
      <c r="J92" s="93"/>
      <c r="K92" s="93"/>
      <c r="L92" s="93"/>
      <c r="M92" s="93"/>
      <c r="N92" s="93"/>
      <c r="O92" s="93"/>
      <c r="P92" s="93">
        <f t="shared" si="57"/>
        <v>0</v>
      </c>
      <c r="Q92" s="93">
        <f t="shared" si="58"/>
        <v>0</v>
      </c>
      <c r="R92" s="89">
        <f t="shared" si="59"/>
        <v>0</v>
      </c>
      <c r="S92" s="89">
        <f t="shared" si="60"/>
        <v>0</v>
      </c>
      <c r="T92" s="89">
        <f t="shared" si="61"/>
        <v>0</v>
      </c>
      <c r="U92" s="90">
        <f t="shared" si="62"/>
        <v>0</v>
      </c>
      <c r="V92" s="93"/>
      <c r="W92" s="93"/>
    </row>
    <row r="93" spans="1:23" ht="13" x14ac:dyDescent="0.3">
      <c r="A93" s="91" t="s">
        <v>109</v>
      </c>
      <c r="B93" s="93"/>
      <c r="C93" s="93"/>
      <c r="D93" s="93"/>
      <c r="E93" s="93">
        <f t="shared" si="56"/>
        <v>0</v>
      </c>
      <c r="F93" s="93">
        <v>0</v>
      </c>
      <c r="G93" s="93">
        <v>0</v>
      </c>
      <c r="H93" s="93"/>
      <c r="I93" s="93"/>
      <c r="J93" s="93"/>
      <c r="K93" s="93"/>
      <c r="L93" s="93"/>
      <c r="M93" s="93"/>
      <c r="N93" s="93"/>
      <c r="O93" s="93"/>
      <c r="P93" s="93">
        <f t="shared" si="57"/>
        <v>0</v>
      </c>
      <c r="Q93" s="93">
        <f t="shared" si="58"/>
        <v>0</v>
      </c>
      <c r="R93" s="89">
        <f t="shared" si="59"/>
        <v>0</v>
      </c>
      <c r="S93" s="89">
        <f t="shared" si="60"/>
        <v>0</v>
      </c>
      <c r="T93" s="89">
        <f t="shared" si="61"/>
        <v>0</v>
      </c>
      <c r="U93" s="90">
        <f t="shared" si="62"/>
        <v>0</v>
      </c>
      <c r="V93" s="93"/>
      <c r="W93" s="93"/>
    </row>
    <row r="94" spans="1:23" ht="13" x14ac:dyDescent="0.3">
      <c r="A94" s="91" t="s">
        <v>110</v>
      </c>
      <c r="B94" s="93"/>
      <c r="C94" s="93"/>
      <c r="D94" s="93"/>
      <c r="E94" s="93">
        <f t="shared" si="56"/>
        <v>0</v>
      </c>
      <c r="F94" s="93">
        <v>0</v>
      </c>
      <c r="G94" s="93">
        <v>0</v>
      </c>
      <c r="H94" s="93"/>
      <c r="I94" s="93"/>
      <c r="J94" s="93"/>
      <c r="K94" s="93"/>
      <c r="L94" s="93"/>
      <c r="M94" s="93"/>
      <c r="N94" s="93"/>
      <c r="O94" s="93"/>
      <c r="P94" s="93">
        <f t="shared" si="57"/>
        <v>0</v>
      </c>
      <c r="Q94" s="93">
        <f t="shared" si="58"/>
        <v>0</v>
      </c>
      <c r="R94" s="89">
        <f t="shared" si="59"/>
        <v>0</v>
      </c>
      <c r="S94" s="89">
        <f t="shared" si="60"/>
        <v>0</v>
      </c>
      <c r="T94" s="89">
        <f t="shared" si="61"/>
        <v>0</v>
      </c>
      <c r="U94" s="90">
        <f t="shared" si="62"/>
        <v>0</v>
      </c>
      <c r="V94" s="93"/>
      <c r="W94" s="93"/>
    </row>
    <row r="95" spans="1:23" ht="13" x14ac:dyDescent="0.3">
      <c r="A95" s="91" t="s">
        <v>111</v>
      </c>
      <c r="B95" s="93"/>
      <c r="C95" s="93"/>
      <c r="D95" s="93"/>
      <c r="E95" s="93">
        <f t="shared" si="56"/>
        <v>0</v>
      </c>
      <c r="F95" s="93">
        <v>0</v>
      </c>
      <c r="G95" s="93">
        <v>0</v>
      </c>
      <c r="H95" s="93"/>
      <c r="I95" s="93"/>
      <c r="J95" s="93"/>
      <c r="K95" s="93"/>
      <c r="L95" s="93"/>
      <c r="M95" s="93"/>
      <c r="N95" s="93"/>
      <c r="O95" s="93"/>
      <c r="P95" s="93">
        <f t="shared" si="57"/>
        <v>0</v>
      </c>
      <c r="Q95" s="93">
        <f t="shared" si="58"/>
        <v>0</v>
      </c>
      <c r="R95" s="89">
        <f t="shared" si="59"/>
        <v>0</v>
      </c>
      <c r="S95" s="89">
        <f t="shared" si="60"/>
        <v>0</v>
      </c>
      <c r="T95" s="89">
        <f t="shared" si="61"/>
        <v>0</v>
      </c>
      <c r="U95" s="90">
        <f t="shared" si="62"/>
        <v>0</v>
      </c>
      <c r="V95" s="93"/>
      <c r="W95" s="93"/>
    </row>
    <row r="96" spans="1:23" ht="13" x14ac:dyDescent="0.3">
      <c r="A96" s="91" t="s">
        <v>112</v>
      </c>
      <c r="B96" s="122"/>
      <c r="C96" s="122"/>
      <c r="D96" s="122"/>
      <c r="E96" s="122">
        <f t="shared" si="56"/>
        <v>0</v>
      </c>
      <c r="F96" s="122">
        <v>0</v>
      </c>
      <c r="G96" s="122">
        <v>0</v>
      </c>
      <c r="H96" s="122"/>
      <c r="I96" s="122"/>
      <c r="J96" s="122"/>
      <c r="K96" s="122"/>
      <c r="L96" s="122"/>
      <c r="M96" s="122"/>
      <c r="N96" s="122"/>
      <c r="O96" s="122"/>
      <c r="P96" s="122">
        <f t="shared" si="57"/>
        <v>0</v>
      </c>
      <c r="Q96" s="122">
        <f t="shared" si="58"/>
        <v>0</v>
      </c>
      <c r="R96" s="89">
        <f t="shared" si="59"/>
        <v>0</v>
      </c>
      <c r="S96" s="89">
        <f t="shared" si="60"/>
        <v>0</v>
      </c>
      <c r="T96" s="89">
        <f t="shared" si="61"/>
        <v>0</v>
      </c>
      <c r="U96" s="90">
        <f t="shared" si="62"/>
        <v>0</v>
      </c>
      <c r="V96" s="122"/>
      <c r="W96" s="122"/>
    </row>
    <row r="97" spans="1:23" s="92" customFormat="1" ht="21" hidden="1" x14ac:dyDescent="0.25">
      <c r="A97" s="16" t="s">
        <v>139</v>
      </c>
      <c r="B97" s="123">
        <f t="shared" ref="B97:I97" si="63">SUM(B98:B112)</f>
        <v>0</v>
      </c>
      <c r="C97" s="123">
        <f t="shared" si="63"/>
        <v>0</v>
      </c>
      <c r="D97" s="123">
        <f t="shared" si="63"/>
        <v>0</v>
      </c>
      <c r="E97" s="123">
        <f t="shared" si="63"/>
        <v>0</v>
      </c>
      <c r="F97" s="123">
        <f t="shared" si="63"/>
        <v>0</v>
      </c>
      <c r="G97" s="123">
        <f t="shared" si="63"/>
        <v>0</v>
      </c>
      <c r="H97" s="123">
        <f t="shared" si="63"/>
        <v>0</v>
      </c>
      <c r="I97" s="123">
        <f t="shared" si="63"/>
        <v>0</v>
      </c>
      <c r="J97" s="123">
        <f>SUM(J98:J112)</f>
        <v>0</v>
      </c>
      <c r="K97" s="123">
        <f>SUM(K98:K112)</f>
        <v>0</v>
      </c>
      <c r="L97" s="123">
        <f>SUM(L98:L112)</f>
        <v>0</v>
      </c>
      <c r="M97" s="124">
        <f>SUM(M98:M112)</f>
        <v>0</v>
      </c>
      <c r="N97" s="123"/>
      <c r="O97" s="124"/>
      <c r="P97" s="123"/>
      <c r="Q97" s="124"/>
      <c r="R97" s="17" t="str">
        <f t="shared" ref="R97:S112" si="64">IF(L97=0," ",(N97-L97)/L97)</f>
        <v xml:space="preserve"> </v>
      </c>
      <c r="S97" s="17" t="str">
        <f t="shared" si="64"/>
        <v xml:space="preserve"> </v>
      </c>
      <c r="T97" s="17" t="str">
        <f t="shared" ref="T97:T115" si="65">IF(E97=0," ",(P97/E97))</f>
        <v xml:space="preserve"> </v>
      </c>
      <c r="U97" s="18" t="str">
        <f t="shared" ref="U97:U115" si="66">IF(E97=0," ",(Q97/E97))</f>
        <v xml:space="preserve"> </v>
      </c>
      <c r="V97" s="123">
        <f>SUM(V98:V112)</f>
        <v>0</v>
      </c>
      <c r="W97" s="123">
        <f>SUM(W98:W112)</f>
        <v>0</v>
      </c>
    </row>
    <row r="98" spans="1:23" hidden="1" x14ac:dyDescent="0.25">
      <c r="A98" s="19"/>
      <c r="B98" s="125"/>
      <c r="C98" s="125"/>
      <c r="D98" s="125"/>
      <c r="E98" s="126">
        <f>SUM(B98:D98)</f>
        <v>0</v>
      </c>
      <c r="F98" s="125"/>
      <c r="G98" s="125"/>
      <c r="H98" s="125"/>
      <c r="I98" s="125"/>
      <c r="J98" s="125"/>
      <c r="K98" s="125"/>
      <c r="L98" s="125"/>
      <c r="M98" s="127"/>
      <c r="N98" s="125"/>
      <c r="O98" s="127"/>
      <c r="P98" s="125"/>
      <c r="Q98" s="127"/>
      <c r="R98" s="20" t="str">
        <f t="shared" si="64"/>
        <v xml:space="preserve"> </v>
      </c>
      <c r="S98" s="20" t="str">
        <f t="shared" si="64"/>
        <v xml:space="preserve"> </v>
      </c>
      <c r="T98" s="20" t="str">
        <f t="shared" si="65"/>
        <v xml:space="preserve"> </v>
      </c>
      <c r="U98" s="21" t="str">
        <f t="shared" si="66"/>
        <v xml:space="preserve"> </v>
      </c>
      <c r="V98" s="125"/>
      <c r="W98" s="125"/>
    </row>
    <row r="99" spans="1:23" hidden="1" x14ac:dyDescent="0.25">
      <c r="A99" s="19"/>
      <c r="B99" s="125"/>
      <c r="C99" s="125"/>
      <c r="D99" s="125"/>
      <c r="E99" s="126">
        <f t="shared" ref="E99:E112" si="67">SUM(B99:D99)</f>
        <v>0</v>
      </c>
      <c r="F99" s="125"/>
      <c r="G99" s="125"/>
      <c r="H99" s="125"/>
      <c r="I99" s="125"/>
      <c r="J99" s="125"/>
      <c r="K99" s="125"/>
      <c r="L99" s="125"/>
      <c r="M99" s="127"/>
      <c r="N99" s="125"/>
      <c r="O99" s="127"/>
      <c r="P99" s="125"/>
      <c r="Q99" s="127"/>
      <c r="R99" s="20" t="str">
        <f t="shared" si="64"/>
        <v xml:space="preserve"> </v>
      </c>
      <c r="S99" s="20" t="str">
        <f t="shared" si="64"/>
        <v xml:space="preserve"> </v>
      </c>
      <c r="T99" s="20" t="str">
        <f t="shared" si="65"/>
        <v xml:space="preserve"> </v>
      </c>
      <c r="U99" s="21" t="str">
        <f t="shared" si="66"/>
        <v xml:space="preserve"> </v>
      </c>
      <c r="V99" s="125"/>
      <c r="W99" s="125"/>
    </row>
    <row r="100" spans="1:23" hidden="1" x14ac:dyDescent="0.25">
      <c r="A100" s="19"/>
      <c r="B100" s="125"/>
      <c r="C100" s="125"/>
      <c r="D100" s="125"/>
      <c r="E100" s="126">
        <f t="shared" si="67"/>
        <v>0</v>
      </c>
      <c r="F100" s="125"/>
      <c r="G100" s="125"/>
      <c r="H100" s="125"/>
      <c r="I100" s="125"/>
      <c r="J100" s="125"/>
      <c r="K100" s="125"/>
      <c r="L100" s="125"/>
      <c r="M100" s="127"/>
      <c r="N100" s="125"/>
      <c r="O100" s="127"/>
      <c r="P100" s="125"/>
      <c r="Q100" s="127"/>
      <c r="R100" s="20" t="str">
        <f t="shared" si="64"/>
        <v xml:space="preserve"> </v>
      </c>
      <c r="S100" s="20" t="str">
        <f t="shared" si="64"/>
        <v xml:space="preserve"> </v>
      </c>
      <c r="T100" s="20" t="str">
        <f t="shared" si="65"/>
        <v xml:space="preserve"> </v>
      </c>
      <c r="U100" s="21" t="str">
        <f t="shared" si="66"/>
        <v xml:space="preserve"> </v>
      </c>
      <c r="V100" s="125"/>
      <c r="W100" s="125"/>
    </row>
    <row r="101" spans="1:23" hidden="1" x14ac:dyDescent="0.25">
      <c r="A101" s="19"/>
      <c r="B101" s="125"/>
      <c r="C101" s="125"/>
      <c r="D101" s="125"/>
      <c r="E101" s="126">
        <f t="shared" si="67"/>
        <v>0</v>
      </c>
      <c r="F101" s="125"/>
      <c r="G101" s="125"/>
      <c r="H101" s="125"/>
      <c r="I101" s="125"/>
      <c r="J101" s="125"/>
      <c r="K101" s="125"/>
      <c r="L101" s="125"/>
      <c r="M101" s="127"/>
      <c r="N101" s="125"/>
      <c r="O101" s="127"/>
      <c r="P101" s="125"/>
      <c r="Q101" s="127"/>
      <c r="R101" s="20" t="str">
        <f t="shared" si="64"/>
        <v xml:space="preserve"> </v>
      </c>
      <c r="S101" s="20" t="str">
        <f t="shared" si="64"/>
        <v xml:space="preserve"> </v>
      </c>
      <c r="T101" s="20" t="str">
        <f t="shared" si="65"/>
        <v xml:space="preserve"> </v>
      </c>
      <c r="U101" s="21" t="str">
        <f t="shared" si="66"/>
        <v xml:space="preserve"> </v>
      </c>
      <c r="V101" s="125"/>
      <c r="W101" s="125"/>
    </row>
    <row r="102" spans="1:23" hidden="1" x14ac:dyDescent="0.25">
      <c r="A102" s="19"/>
      <c r="B102" s="125"/>
      <c r="C102" s="125"/>
      <c r="D102" s="125"/>
      <c r="E102" s="126">
        <f t="shared" si="67"/>
        <v>0</v>
      </c>
      <c r="F102" s="125"/>
      <c r="G102" s="125"/>
      <c r="H102" s="125"/>
      <c r="I102" s="125"/>
      <c r="J102" s="125"/>
      <c r="K102" s="125"/>
      <c r="L102" s="125"/>
      <c r="M102" s="127"/>
      <c r="N102" s="125"/>
      <c r="O102" s="127"/>
      <c r="P102" s="125"/>
      <c r="Q102" s="127"/>
      <c r="R102" s="20" t="str">
        <f t="shared" si="64"/>
        <v xml:space="preserve"> </v>
      </c>
      <c r="S102" s="20" t="str">
        <f t="shared" si="64"/>
        <v xml:space="preserve"> </v>
      </c>
      <c r="T102" s="20" t="str">
        <f t="shared" si="65"/>
        <v xml:space="preserve"> </v>
      </c>
      <c r="U102" s="21" t="str">
        <f t="shared" si="66"/>
        <v xml:space="preserve"> </v>
      </c>
      <c r="V102" s="125"/>
      <c r="W102" s="125"/>
    </row>
    <row r="103" spans="1:23" hidden="1" x14ac:dyDescent="0.25">
      <c r="A103" s="19"/>
      <c r="B103" s="125"/>
      <c r="C103" s="125"/>
      <c r="D103" s="125"/>
      <c r="E103" s="126">
        <f t="shared" si="67"/>
        <v>0</v>
      </c>
      <c r="F103" s="125"/>
      <c r="G103" s="125"/>
      <c r="H103" s="125"/>
      <c r="I103" s="125"/>
      <c r="J103" s="125"/>
      <c r="K103" s="125"/>
      <c r="L103" s="125"/>
      <c r="M103" s="127"/>
      <c r="N103" s="125"/>
      <c r="O103" s="127"/>
      <c r="P103" s="125"/>
      <c r="Q103" s="127"/>
      <c r="R103" s="20" t="str">
        <f t="shared" si="64"/>
        <v xml:space="preserve"> </v>
      </c>
      <c r="S103" s="20" t="str">
        <f t="shared" si="64"/>
        <v xml:space="preserve"> </v>
      </c>
      <c r="T103" s="20" t="str">
        <f t="shared" si="65"/>
        <v xml:space="preserve"> </v>
      </c>
      <c r="U103" s="21" t="str">
        <f t="shared" si="66"/>
        <v xml:space="preserve"> </v>
      </c>
      <c r="V103" s="125"/>
      <c r="W103" s="125"/>
    </row>
    <row r="104" spans="1:23" hidden="1" x14ac:dyDescent="0.25">
      <c r="A104" s="19"/>
      <c r="B104" s="125"/>
      <c r="C104" s="125"/>
      <c r="D104" s="125"/>
      <c r="E104" s="126">
        <f t="shared" si="67"/>
        <v>0</v>
      </c>
      <c r="F104" s="125"/>
      <c r="G104" s="125"/>
      <c r="H104" s="125"/>
      <c r="I104" s="125"/>
      <c r="J104" s="125"/>
      <c r="K104" s="125"/>
      <c r="L104" s="125"/>
      <c r="M104" s="127"/>
      <c r="N104" s="125"/>
      <c r="O104" s="127"/>
      <c r="P104" s="125"/>
      <c r="Q104" s="127"/>
      <c r="R104" s="20" t="str">
        <f t="shared" si="64"/>
        <v xml:space="preserve"> </v>
      </c>
      <c r="S104" s="20" t="str">
        <f t="shared" si="64"/>
        <v xml:space="preserve"> </v>
      </c>
      <c r="T104" s="20" t="str">
        <f t="shared" si="65"/>
        <v xml:space="preserve"> </v>
      </c>
      <c r="U104" s="21" t="str">
        <f t="shared" si="66"/>
        <v xml:space="preserve"> </v>
      </c>
      <c r="V104" s="125"/>
      <c r="W104" s="125"/>
    </row>
    <row r="105" spans="1:23" hidden="1" x14ac:dyDescent="0.25">
      <c r="A105" s="19"/>
      <c r="B105" s="125"/>
      <c r="C105" s="125"/>
      <c r="D105" s="125"/>
      <c r="E105" s="126">
        <f t="shared" si="67"/>
        <v>0</v>
      </c>
      <c r="F105" s="125"/>
      <c r="G105" s="125"/>
      <c r="H105" s="125"/>
      <c r="I105" s="125"/>
      <c r="J105" s="125"/>
      <c r="K105" s="125"/>
      <c r="L105" s="125"/>
      <c r="M105" s="127"/>
      <c r="N105" s="125"/>
      <c r="O105" s="127"/>
      <c r="P105" s="125"/>
      <c r="Q105" s="127"/>
      <c r="R105" s="20" t="str">
        <f t="shared" si="64"/>
        <v xml:space="preserve"> </v>
      </c>
      <c r="S105" s="20" t="str">
        <f t="shared" si="64"/>
        <v xml:space="preserve"> </v>
      </c>
      <c r="T105" s="20" t="str">
        <f t="shared" si="65"/>
        <v xml:space="preserve"> </v>
      </c>
      <c r="U105" s="21" t="str">
        <f t="shared" si="66"/>
        <v xml:space="preserve"> </v>
      </c>
      <c r="V105" s="125"/>
      <c r="W105" s="125"/>
    </row>
    <row r="106" spans="1:23" hidden="1" x14ac:dyDescent="0.25">
      <c r="A106" s="19"/>
      <c r="B106" s="125"/>
      <c r="C106" s="125"/>
      <c r="D106" s="125"/>
      <c r="E106" s="126">
        <f t="shared" si="67"/>
        <v>0</v>
      </c>
      <c r="F106" s="125"/>
      <c r="G106" s="125"/>
      <c r="H106" s="125"/>
      <c r="I106" s="125"/>
      <c r="J106" s="125"/>
      <c r="K106" s="125"/>
      <c r="L106" s="125"/>
      <c r="M106" s="127"/>
      <c r="N106" s="125"/>
      <c r="O106" s="127"/>
      <c r="P106" s="125"/>
      <c r="Q106" s="127"/>
      <c r="R106" s="20" t="str">
        <f t="shared" si="64"/>
        <v xml:space="preserve"> </v>
      </c>
      <c r="S106" s="20" t="str">
        <f t="shared" si="64"/>
        <v xml:space="preserve"> </v>
      </c>
      <c r="T106" s="20" t="str">
        <f t="shared" si="65"/>
        <v xml:space="preserve"> </v>
      </c>
      <c r="U106" s="21" t="str">
        <f t="shared" si="66"/>
        <v xml:space="preserve"> </v>
      </c>
      <c r="V106" s="125"/>
      <c r="W106" s="125"/>
    </row>
    <row r="107" spans="1:23" hidden="1" x14ac:dyDescent="0.25">
      <c r="A107" s="19"/>
      <c r="B107" s="125"/>
      <c r="C107" s="125"/>
      <c r="D107" s="125"/>
      <c r="E107" s="126">
        <f t="shared" si="67"/>
        <v>0</v>
      </c>
      <c r="F107" s="125"/>
      <c r="G107" s="125"/>
      <c r="H107" s="125"/>
      <c r="I107" s="125"/>
      <c r="J107" s="125"/>
      <c r="K107" s="125"/>
      <c r="L107" s="125"/>
      <c r="M107" s="127"/>
      <c r="N107" s="125"/>
      <c r="O107" s="127"/>
      <c r="P107" s="125"/>
      <c r="Q107" s="127"/>
      <c r="R107" s="20" t="str">
        <f t="shared" si="64"/>
        <v xml:space="preserve"> </v>
      </c>
      <c r="S107" s="20" t="str">
        <f t="shared" si="64"/>
        <v xml:space="preserve"> </v>
      </c>
      <c r="T107" s="20" t="str">
        <f t="shared" si="65"/>
        <v xml:space="preserve"> </v>
      </c>
      <c r="U107" s="21" t="str">
        <f t="shared" si="66"/>
        <v xml:space="preserve"> </v>
      </c>
      <c r="V107" s="125"/>
      <c r="W107" s="125"/>
    </row>
    <row r="108" spans="1:23" hidden="1" x14ac:dyDescent="0.25">
      <c r="A108" s="19"/>
      <c r="B108" s="125"/>
      <c r="C108" s="125"/>
      <c r="D108" s="125"/>
      <c r="E108" s="126">
        <f t="shared" si="67"/>
        <v>0</v>
      </c>
      <c r="F108" s="125"/>
      <c r="G108" s="125"/>
      <c r="H108" s="125"/>
      <c r="I108" s="125"/>
      <c r="J108" s="125"/>
      <c r="K108" s="125"/>
      <c r="L108" s="125"/>
      <c r="M108" s="127"/>
      <c r="N108" s="125"/>
      <c r="O108" s="127"/>
      <c r="P108" s="125"/>
      <c r="Q108" s="127"/>
      <c r="R108" s="20" t="str">
        <f t="shared" si="64"/>
        <v xml:space="preserve"> </v>
      </c>
      <c r="S108" s="20" t="str">
        <f t="shared" si="64"/>
        <v xml:space="preserve"> </v>
      </c>
      <c r="T108" s="20" t="str">
        <f t="shared" si="65"/>
        <v xml:space="preserve"> </v>
      </c>
      <c r="U108" s="21" t="str">
        <f t="shared" si="66"/>
        <v xml:space="preserve"> </v>
      </c>
      <c r="V108" s="125"/>
      <c r="W108" s="125"/>
    </row>
    <row r="109" spans="1:23" hidden="1" x14ac:dyDescent="0.25">
      <c r="A109" s="19"/>
      <c r="B109" s="125"/>
      <c r="C109" s="125"/>
      <c r="D109" s="125"/>
      <c r="E109" s="126">
        <f t="shared" si="67"/>
        <v>0</v>
      </c>
      <c r="F109" s="125"/>
      <c r="G109" s="125"/>
      <c r="H109" s="125"/>
      <c r="I109" s="125"/>
      <c r="J109" s="125"/>
      <c r="K109" s="125"/>
      <c r="L109" s="125"/>
      <c r="M109" s="127"/>
      <c r="N109" s="125"/>
      <c r="O109" s="127"/>
      <c r="P109" s="125"/>
      <c r="Q109" s="127"/>
      <c r="R109" s="20" t="str">
        <f t="shared" si="64"/>
        <v xml:space="preserve"> </v>
      </c>
      <c r="S109" s="20" t="str">
        <f t="shared" si="64"/>
        <v xml:space="preserve"> </v>
      </c>
      <c r="T109" s="20" t="str">
        <f t="shared" si="65"/>
        <v xml:space="preserve"> </v>
      </c>
      <c r="U109" s="21" t="str">
        <f t="shared" si="66"/>
        <v xml:space="preserve"> </v>
      </c>
      <c r="V109" s="125"/>
      <c r="W109" s="125"/>
    </row>
    <row r="110" spans="1:23" hidden="1" x14ac:dyDescent="0.25">
      <c r="A110" s="19"/>
      <c r="B110" s="125"/>
      <c r="C110" s="125"/>
      <c r="D110" s="125"/>
      <c r="E110" s="126">
        <f t="shared" si="67"/>
        <v>0</v>
      </c>
      <c r="F110" s="125"/>
      <c r="G110" s="125"/>
      <c r="H110" s="127"/>
      <c r="I110" s="125"/>
      <c r="J110" s="127"/>
      <c r="K110" s="125"/>
      <c r="L110" s="127"/>
      <c r="M110" s="127"/>
      <c r="N110" s="127"/>
      <c r="O110" s="127"/>
      <c r="P110" s="127"/>
      <c r="Q110" s="127"/>
      <c r="R110" s="20" t="str">
        <f t="shared" si="64"/>
        <v xml:space="preserve"> </v>
      </c>
      <c r="S110" s="20" t="str">
        <f t="shared" si="64"/>
        <v xml:space="preserve"> </v>
      </c>
      <c r="T110" s="20" t="str">
        <f t="shared" si="65"/>
        <v xml:space="preserve"> </v>
      </c>
      <c r="U110" s="21" t="str">
        <f t="shared" si="66"/>
        <v xml:space="preserve"> </v>
      </c>
      <c r="V110" s="125"/>
      <c r="W110" s="125"/>
    </row>
    <row r="111" spans="1:23" hidden="1" x14ac:dyDescent="0.25">
      <c r="A111" s="19"/>
      <c r="B111" s="125"/>
      <c r="C111" s="125"/>
      <c r="D111" s="125"/>
      <c r="E111" s="126">
        <f t="shared" si="67"/>
        <v>0</v>
      </c>
      <c r="F111" s="125"/>
      <c r="G111" s="125"/>
      <c r="H111" s="127"/>
      <c r="I111" s="125"/>
      <c r="J111" s="127"/>
      <c r="K111" s="125"/>
      <c r="L111" s="127"/>
      <c r="M111" s="127"/>
      <c r="N111" s="127"/>
      <c r="O111" s="127"/>
      <c r="P111" s="127"/>
      <c r="Q111" s="127"/>
      <c r="R111" s="20" t="str">
        <f t="shared" si="64"/>
        <v xml:space="preserve"> </v>
      </c>
      <c r="S111" s="20" t="str">
        <f t="shared" si="64"/>
        <v xml:space="preserve"> </v>
      </c>
      <c r="T111" s="20" t="str">
        <f t="shared" si="65"/>
        <v xml:space="preserve"> </v>
      </c>
      <c r="U111" s="21" t="str">
        <f t="shared" si="66"/>
        <v xml:space="preserve"> </v>
      </c>
      <c r="V111" s="125"/>
      <c r="W111" s="125"/>
    </row>
    <row r="112" spans="1:23" hidden="1" x14ac:dyDescent="0.25">
      <c r="A112" s="19"/>
      <c r="B112" s="125"/>
      <c r="C112" s="125"/>
      <c r="D112" s="125"/>
      <c r="E112" s="126">
        <f t="shared" si="67"/>
        <v>0</v>
      </c>
      <c r="F112" s="125"/>
      <c r="G112" s="125"/>
      <c r="H112" s="127"/>
      <c r="I112" s="125"/>
      <c r="J112" s="127"/>
      <c r="K112" s="125"/>
      <c r="L112" s="127"/>
      <c r="M112" s="127"/>
      <c r="N112" s="127"/>
      <c r="O112" s="127"/>
      <c r="P112" s="127"/>
      <c r="Q112" s="127"/>
      <c r="R112" s="20" t="str">
        <f t="shared" si="64"/>
        <v xml:space="preserve"> </v>
      </c>
      <c r="S112" s="20" t="str">
        <f t="shared" si="64"/>
        <v xml:space="preserve"> </v>
      </c>
      <c r="T112" s="20" t="str">
        <f t="shared" si="65"/>
        <v xml:space="preserve"> </v>
      </c>
      <c r="U112" s="21" t="str">
        <f t="shared" si="66"/>
        <v xml:space="preserve"> </v>
      </c>
      <c r="V112" s="125"/>
      <c r="W112" s="125"/>
    </row>
    <row r="113" spans="1:23" hidden="1" x14ac:dyDescent="0.25">
      <c r="A113" s="22"/>
      <c r="B113" s="128"/>
      <c r="C113" s="129"/>
      <c r="D113" s="129"/>
      <c r="E113" s="129"/>
      <c r="F113" s="128"/>
      <c r="G113" s="129"/>
      <c r="H113" s="128"/>
      <c r="I113" s="129"/>
      <c r="J113" s="128"/>
      <c r="K113" s="129"/>
      <c r="L113" s="128"/>
      <c r="M113" s="128"/>
      <c r="N113" s="128"/>
      <c r="O113" s="128"/>
      <c r="P113" s="128"/>
      <c r="Q113" s="128"/>
      <c r="R113" s="23" t="str">
        <f t="shared" ref="R113:S115" si="68">IF(L113=0," ",(N113-L113)/L113)</f>
        <v xml:space="preserve"> </v>
      </c>
      <c r="S113" s="24" t="str">
        <f t="shared" si="68"/>
        <v xml:space="preserve"> </v>
      </c>
      <c r="T113" s="23" t="str">
        <f t="shared" si="65"/>
        <v xml:space="preserve"> </v>
      </c>
      <c r="U113" s="24" t="str">
        <f t="shared" si="66"/>
        <v xml:space="preserve"> </v>
      </c>
      <c r="V113" s="128"/>
      <c r="W113" s="129"/>
    </row>
    <row r="114" spans="1:23" hidden="1" x14ac:dyDescent="0.25">
      <c r="A114" s="22" t="s">
        <v>88</v>
      </c>
      <c r="B114" s="128">
        <f t="shared" ref="B114:Q114" si="69">B97+B87</f>
        <v>11776000</v>
      </c>
      <c r="C114" s="128">
        <f t="shared" si="69"/>
        <v>0</v>
      </c>
      <c r="D114" s="128">
        <f t="shared" si="69"/>
        <v>0</v>
      </c>
      <c r="E114" s="128">
        <f t="shared" si="69"/>
        <v>11776000</v>
      </c>
      <c r="F114" s="128">
        <f t="shared" si="69"/>
        <v>0</v>
      </c>
      <c r="G114" s="128">
        <f t="shared" si="69"/>
        <v>0</v>
      </c>
      <c r="H114" s="128">
        <f t="shared" si="69"/>
        <v>9559000</v>
      </c>
      <c r="I114" s="128">
        <f t="shared" si="69"/>
        <v>0</v>
      </c>
      <c r="J114" s="128">
        <f t="shared" si="69"/>
        <v>2750000</v>
      </c>
      <c r="K114" s="128">
        <f t="shared" si="69"/>
        <v>0</v>
      </c>
      <c r="L114" s="128">
        <f t="shared" si="69"/>
        <v>0</v>
      </c>
      <c r="M114" s="128">
        <f t="shared" si="69"/>
        <v>0</v>
      </c>
      <c r="N114" s="128">
        <f t="shared" si="69"/>
        <v>0</v>
      </c>
      <c r="O114" s="128">
        <f t="shared" si="69"/>
        <v>0</v>
      </c>
      <c r="P114" s="128">
        <f t="shared" si="69"/>
        <v>12309000</v>
      </c>
      <c r="Q114" s="128">
        <f t="shared" si="69"/>
        <v>0</v>
      </c>
      <c r="R114" s="17" t="str">
        <f t="shared" si="68"/>
        <v xml:space="preserve"> </v>
      </c>
      <c r="S114" s="18" t="str">
        <f t="shared" si="68"/>
        <v xml:space="preserve"> </v>
      </c>
      <c r="T114" s="17">
        <f t="shared" si="65"/>
        <v>1.0452615489130435</v>
      </c>
      <c r="U114" s="18">
        <f t="shared" si="66"/>
        <v>0</v>
      </c>
      <c r="V114" s="128">
        <f>V97+V87</f>
        <v>0</v>
      </c>
      <c r="W114" s="131">
        <f>W97+W87</f>
        <v>0</v>
      </c>
    </row>
    <row r="115" spans="1:23" hidden="1" x14ac:dyDescent="0.25">
      <c r="A115" s="25" t="s">
        <v>140</v>
      </c>
      <c r="B115" s="130">
        <f>B87</f>
        <v>11776000</v>
      </c>
      <c r="C115" s="130">
        <f t="shared" ref="C115:Q115" si="70">C87</f>
        <v>0</v>
      </c>
      <c r="D115" s="130">
        <f t="shared" si="70"/>
        <v>0</v>
      </c>
      <c r="E115" s="130">
        <f t="shared" si="70"/>
        <v>11776000</v>
      </c>
      <c r="F115" s="130">
        <f t="shared" si="70"/>
        <v>0</v>
      </c>
      <c r="G115" s="130">
        <f t="shared" si="70"/>
        <v>0</v>
      </c>
      <c r="H115" s="130">
        <f t="shared" si="70"/>
        <v>9559000</v>
      </c>
      <c r="I115" s="130">
        <f t="shared" si="70"/>
        <v>0</v>
      </c>
      <c r="J115" s="130">
        <f t="shared" si="70"/>
        <v>2750000</v>
      </c>
      <c r="K115" s="130">
        <f t="shared" si="70"/>
        <v>0</v>
      </c>
      <c r="L115" s="130">
        <f t="shared" si="70"/>
        <v>0</v>
      </c>
      <c r="M115" s="130">
        <f t="shared" si="70"/>
        <v>0</v>
      </c>
      <c r="N115" s="130">
        <f t="shared" si="70"/>
        <v>0</v>
      </c>
      <c r="O115" s="130">
        <f t="shared" si="70"/>
        <v>0</v>
      </c>
      <c r="P115" s="130">
        <f t="shared" si="70"/>
        <v>12309000</v>
      </c>
      <c r="Q115" s="130">
        <f t="shared" si="70"/>
        <v>0</v>
      </c>
      <c r="R115" s="17" t="str">
        <f t="shared" si="68"/>
        <v xml:space="preserve"> </v>
      </c>
      <c r="S115" s="18" t="str">
        <f t="shared" si="68"/>
        <v xml:space="preserve"> </v>
      </c>
      <c r="T115" s="17">
        <f t="shared" si="65"/>
        <v>1.0452615489130435</v>
      </c>
      <c r="U115" s="18">
        <f t="shared" si="66"/>
        <v>0</v>
      </c>
      <c r="V115" s="130">
        <f>V87</f>
        <v>0</v>
      </c>
      <c r="W115" s="131">
        <f>W87</f>
        <v>0</v>
      </c>
    </row>
    <row r="116" spans="1:23" x14ac:dyDescent="0.25">
      <c r="A116" s="26"/>
      <c r="B116" s="27"/>
      <c r="C116" s="27"/>
      <c r="D116" s="27"/>
      <c r="E116" s="27"/>
      <c r="F116" s="27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/>
      <c r="R116" s="28"/>
      <c r="S116" s="28"/>
      <c r="T116" s="28"/>
      <c r="U116" s="28"/>
      <c r="V116" s="27"/>
      <c r="W116" s="27"/>
    </row>
    <row r="117" spans="1:23" x14ac:dyDescent="0.25">
      <c r="A117" s="29" t="s">
        <v>141</v>
      </c>
    </row>
    <row r="118" spans="1:23" x14ac:dyDescent="0.25">
      <c r="A118" s="29" t="s">
        <v>142</v>
      </c>
    </row>
    <row r="119" spans="1:23" ht="13" x14ac:dyDescent="0.3">
      <c r="A119" s="29" t="s">
        <v>143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ht="13" x14ac:dyDescent="0.3">
      <c r="A120" s="29" t="s">
        <v>144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ht="13" x14ac:dyDescent="0.3">
      <c r="A121" s="29" t="s">
        <v>145</v>
      </c>
      <c r="B121" s="30"/>
      <c r="C121" s="30"/>
      <c r="D121" s="30"/>
      <c r="E121" s="30"/>
      <c r="F121" s="30"/>
      <c r="H121" s="30"/>
      <c r="I121" s="30"/>
      <c r="J121" s="30"/>
      <c r="K121" s="30"/>
      <c r="V121" s="30"/>
    </row>
    <row r="122" spans="1:23" x14ac:dyDescent="0.25">
      <c r="A122" s="29" t="s">
        <v>146</v>
      </c>
    </row>
    <row r="125" spans="1:23" ht="13" x14ac:dyDescent="0.3">
      <c r="A125" s="30"/>
      <c r="G125" s="30"/>
      <c r="W125" s="30"/>
    </row>
    <row r="126" spans="1:23" ht="13" x14ac:dyDescent="0.3">
      <c r="A126" s="30"/>
      <c r="G126" s="30"/>
      <c r="W126" s="30"/>
    </row>
    <row r="127" spans="1:23" ht="13" x14ac:dyDescent="0.3">
      <c r="A127" s="30"/>
      <c r="G127" s="30"/>
      <c r="W127" s="30"/>
    </row>
  </sheetData>
  <sheetProtection algorithmName="SHA-512" hashValue="RzYd/XYoNB6izMwdJ9YGiW8VTWg7XUNKmZRlHpIWe2m0LXntUX//z4QqjENL+Hus+diXmsMPdXDwM7FVKLseqg==" saltValue="pjNTA7W8nQy57iqvUgUrJg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6:Q76"/>
    <mergeCell ref="R76:S76"/>
    <mergeCell ref="T76:U76"/>
    <mergeCell ref="V76:W76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5" max="16383" man="1"/>
    <brk id="97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W127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37" t="s">
        <v>0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7"/>
      <c r="U1" s="137"/>
      <c r="V1" s="31"/>
      <c r="W1" s="31"/>
    </row>
    <row r="2" spans="1:23" ht="18" x14ac:dyDescent="0.4">
      <c r="A2" s="138" t="s">
        <v>1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32"/>
      <c r="W2" s="32"/>
    </row>
    <row r="3" spans="1:23" ht="18" customHeight="1" x14ac:dyDescent="0.4">
      <c r="A3" s="138" t="s">
        <v>2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32"/>
      <c r="W3" s="32"/>
    </row>
    <row r="4" spans="1:23" ht="18" customHeight="1" x14ac:dyDescent="0.4">
      <c r="A4" s="138" t="s">
        <v>3</v>
      </c>
      <c r="B4" s="138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32"/>
      <c r="W4" s="32"/>
    </row>
    <row r="5" spans="1:23" ht="15" customHeight="1" x14ac:dyDescent="0.3">
      <c r="A5" s="139" t="s">
        <v>115</v>
      </c>
      <c r="B5" s="139"/>
      <c r="C5" s="139"/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39"/>
      <c r="U5" s="139"/>
      <c r="V5" s="33"/>
      <c r="W5" s="33"/>
    </row>
    <row r="6" spans="1:23" ht="12.75" customHeight="1" x14ac:dyDescent="0.3">
      <c r="A6" s="34" t="s">
        <v>92</v>
      </c>
      <c r="B6" s="34" t="s">
        <v>92</v>
      </c>
      <c r="C6" s="34" t="s">
        <v>1</v>
      </c>
      <c r="D6" s="34" t="s">
        <v>1</v>
      </c>
      <c r="E6" s="35" t="s">
        <v>1</v>
      </c>
      <c r="F6" s="135" t="s">
        <v>5</v>
      </c>
      <c r="G6" s="136"/>
      <c r="H6" s="135" t="s">
        <v>6</v>
      </c>
      <c r="I6" s="136"/>
      <c r="J6" s="135" t="s">
        <v>7</v>
      </c>
      <c r="K6" s="136"/>
      <c r="L6" s="135" t="s">
        <v>8</v>
      </c>
      <c r="M6" s="136"/>
      <c r="N6" s="135" t="s">
        <v>9</v>
      </c>
      <c r="O6" s="136"/>
      <c r="P6" s="135" t="s">
        <v>10</v>
      </c>
      <c r="Q6" s="136"/>
      <c r="R6" s="135" t="s">
        <v>11</v>
      </c>
      <c r="S6" s="136"/>
      <c r="T6" s="135" t="s">
        <v>12</v>
      </c>
      <c r="U6" s="136"/>
      <c r="V6" s="135" t="s">
        <v>13</v>
      </c>
      <c r="W6" s="136"/>
    </row>
    <row r="7" spans="1:23" ht="65" x14ac:dyDescent="0.3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3" customHeight="1" x14ac:dyDescent="0.3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3" customHeight="1" x14ac:dyDescent="0.3">
      <c r="A9" s="47" t="s">
        <v>35</v>
      </c>
      <c r="B9" s="93"/>
      <c r="C9" s="93"/>
      <c r="D9" s="93"/>
      <c r="E9" s="93">
        <f>$B9       +$C9       +$D9</f>
        <v>0</v>
      </c>
      <c r="F9" s="94">
        <v>0</v>
      </c>
      <c r="G9" s="95">
        <v>0</v>
      </c>
      <c r="H9" s="94"/>
      <c r="I9" s="95"/>
      <c r="J9" s="94"/>
      <c r="K9" s="95"/>
      <c r="L9" s="94"/>
      <c r="M9" s="95"/>
      <c r="N9" s="94"/>
      <c r="O9" s="95"/>
      <c r="P9" s="94">
        <f>$H9       +$J9       +$L9       +$N9</f>
        <v>0</v>
      </c>
      <c r="Q9" s="95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4" t="s">
        <v>36</v>
      </c>
      <c r="W9" s="95" t="s">
        <v>36</v>
      </c>
    </row>
    <row r="10" spans="1:23" ht="13" customHeight="1" x14ac:dyDescent="0.3">
      <c r="A10" s="47" t="s">
        <v>37</v>
      </c>
      <c r="B10" s="93">
        <v>3000000</v>
      </c>
      <c r="C10" s="93"/>
      <c r="D10" s="93"/>
      <c r="E10" s="93">
        <f t="shared" ref="E10:E16" si="0">$B10      +$C10      +$D10</f>
        <v>3000000</v>
      </c>
      <c r="F10" s="94">
        <v>3000000</v>
      </c>
      <c r="G10" s="95">
        <v>3000000</v>
      </c>
      <c r="H10" s="94">
        <v>179000</v>
      </c>
      <c r="I10" s="95"/>
      <c r="J10" s="94">
        <v>63000</v>
      </c>
      <c r="K10" s="95"/>
      <c r="L10" s="94"/>
      <c r="M10" s="95"/>
      <c r="N10" s="94"/>
      <c r="O10" s="95"/>
      <c r="P10" s="94">
        <f t="shared" ref="P10:P16" si="1">$H10      +$J10      +$L10      +$N10</f>
        <v>242000</v>
      </c>
      <c r="Q10" s="95">
        <f t="shared" ref="Q10:Q16" si="2">$I10      +$K10      +$M10      +$O10</f>
        <v>0</v>
      </c>
      <c r="R10" s="48">
        <f t="shared" ref="R10:R16" si="3">IF(($H10      =0),0,((($J10      -$H10      )/$H10      )*100))</f>
        <v>-64.80446927374301</v>
      </c>
      <c r="S10" s="49">
        <f t="shared" ref="S10:S16" si="4">IF(($I10      =0),0,((($K10      -$I10      )/$I10      )*100))</f>
        <v>0</v>
      </c>
      <c r="T10" s="48">
        <f t="shared" ref="T10:T15" si="5">IF(($E10      =0),0,(($P10      /$E10      )*100))</f>
        <v>8.0666666666666664</v>
      </c>
      <c r="U10" s="50">
        <f t="shared" ref="U10:U15" si="6">IF(($E10      =0),0,(($Q10      /$E10      )*100))</f>
        <v>0</v>
      </c>
      <c r="V10" s="94" t="s">
        <v>36</v>
      </c>
      <c r="W10" s="95" t="s">
        <v>36</v>
      </c>
    </row>
    <row r="11" spans="1:23" ht="13" customHeight="1" x14ac:dyDescent="0.3">
      <c r="A11" s="47" t="s">
        <v>38</v>
      </c>
      <c r="B11" s="93"/>
      <c r="C11" s="93"/>
      <c r="D11" s="93"/>
      <c r="E11" s="93">
        <f t="shared" si="0"/>
        <v>0</v>
      </c>
      <c r="F11" s="94">
        <v>0</v>
      </c>
      <c r="G11" s="95">
        <v>0</v>
      </c>
      <c r="H11" s="94"/>
      <c r="I11" s="95"/>
      <c r="J11" s="94"/>
      <c r="K11" s="95"/>
      <c r="L11" s="94"/>
      <c r="M11" s="95"/>
      <c r="N11" s="94"/>
      <c r="O11" s="95"/>
      <c r="P11" s="94">
        <f t="shared" si="1"/>
        <v>0</v>
      </c>
      <c r="Q11" s="95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4" t="s">
        <v>36</v>
      </c>
      <c r="W11" s="95" t="s">
        <v>36</v>
      </c>
    </row>
    <row r="12" spans="1:23" ht="13" customHeight="1" x14ac:dyDescent="0.3">
      <c r="A12" s="47" t="s">
        <v>39</v>
      </c>
      <c r="B12" s="93"/>
      <c r="C12" s="93"/>
      <c r="D12" s="93"/>
      <c r="E12" s="93">
        <f t="shared" si="0"/>
        <v>0</v>
      </c>
      <c r="F12" s="94" t="s">
        <v>36</v>
      </c>
      <c r="G12" s="95" t="s">
        <v>36</v>
      </c>
      <c r="H12" s="94"/>
      <c r="I12" s="95"/>
      <c r="J12" s="94"/>
      <c r="K12" s="95"/>
      <c r="L12" s="94"/>
      <c r="M12" s="95"/>
      <c r="N12" s="94"/>
      <c r="O12" s="95"/>
      <c r="P12" s="94">
        <f t="shared" si="1"/>
        <v>0</v>
      </c>
      <c r="Q12" s="95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4" t="s">
        <v>36</v>
      </c>
      <c r="W12" s="95" t="s">
        <v>36</v>
      </c>
    </row>
    <row r="13" spans="1:23" ht="13" customHeight="1" x14ac:dyDescent="0.3">
      <c r="A13" s="47" t="s">
        <v>40</v>
      </c>
      <c r="B13" s="93"/>
      <c r="C13" s="93"/>
      <c r="D13" s="93"/>
      <c r="E13" s="93">
        <f t="shared" si="0"/>
        <v>0</v>
      </c>
      <c r="F13" s="94">
        <v>0</v>
      </c>
      <c r="G13" s="95">
        <v>0</v>
      </c>
      <c r="H13" s="94"/>
      <c r="I13" s="95"/>
      <c r="J13" s="94"/>
      <c r="K13" s="95"/>
      <c r="L13" s="94"/>
      <c r="M13" s="95"/>
      <c r="N13" s="94"/>
      <c r="O13" s="95"/>
      <c r="P13" s="94">
        <f t="shared" si="1"/>
        <v>0</v>
      </c>
      <c r="Q13" s="95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4" t="s">
        <v>36</v>
      </c>
      <c r="W13" s="95" t="s">
        <v>36</v>
      </c>
    </row>
    <row r="14" spans="1:23" ht="13" customHeight="1" x14ac:dyDescent="0.3">
      <c r="A14" s="47" t="s">
        <v>41</v>
      </c>
      <c r="B14" s="93"/>
      <c r="C14" s="93"/>
      <c r="D14" s="93"/>
      <c r="E14" s="93">
        <f t="shared" si="0"/>
        <v>0</v>
      </c>
      <c r="F14" s="94">
        <v>0</v>
      </c>
      <c r="G14" s="95">
        <v>0</v>
      </c>
      <c r="H14" s="94"/>
      <c r="I14" s="95"/>
      <c r="J14" s="94"/>
      <c r="K14" s="95"/>
      <c r="L14" s="94"/>
      <c r="M14" s="95"/>
      <c r="N14" s="94"/>
      <c r="O14" s="95"/>
      <c r="P14" s="94">
        <f t="shared" si="1"/>
        <v>0</v>
      </c>
      <c r="Q14" s="95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4" t="s">
        <v>36</v>
      </c>
      <c r="W14" s="95" t="s">
        <v>36</v>
      </c>
    </row>
    <row r="15" spans="1:23" ht="13" customHeight="1" x14ac:dyDescent="0.3">
      <c r="A15" s="47" t="s">
        <v>42</v>
      </c>
      <c r="B15" s="93"/>
      <c r="C15" s="93"/>
      <c r="D15" s="93"/>
      <c r="E15" s="93">
        <f t="shared" si="0"/>
        <v>0</v>
      </c>
      <c r="F15" s="94" t="s">
        <v>36</v>
      </c>
      <c r="G15" s="95" t="s">
        <v>36</v>
      </c>
      <c r="H15" s="94"/>
      <c r="I15" s="95"/>
      <c r="J15" s="94"/>
      <c r="K15" s="95"/>
      <c r="L15" s="94"/>
      <c r="M15" s="95"/>
      <c r="N15" s="94"/>
      <c r="O15" s="95"/>
      <c r="P15" s="94">
        <f t="shared" si="1"/>
        <v>0</v>
      </c>
      <c r="Q15" s="95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4" t="s">
        <v>36</v>
      </c>
      <c r="W15" s="95" t="s">
        <v>36</v>
      </c>
    </row>
    <row r="16" spans="1:23" ht="13" customHeight="1" x14ac:dyDescent="0.3">
      <c r="A16" s="51" t="s">
        <v>43</v>
      </c>
      <c r="B16" s="96">
        <f>SUM(B9:B15)</f>
        <v>3000000</v>
      </c>
      <c r="C16" s="96">
        <f>SUM(C9:C15)</f>
        <v>0</v>
      </c>
      <c r="D16" s="96"/>
      <c r="E16" s="96">
        <f t="shared" si="0"/>
        <v>3000000</v>
      </c>
      <c r="F16" s="97">
        <f t="shared" ref="F16:O16" si="7">SUM(F9:F15)</f>
        <v>3000000</v>
      </c>
      <c r="G16" s="98">
        <f t="shared" si="7"/>
        <v>3000000</v>
      </c>
      <c r="H16" s="97">
        <f t="shared" si="7"/>
        <v>179000</v>
      </c>
      <c r="I16" s="98">
        <f t="shared" si="7"/>
        <v>0</v>
      </c>
      <c r="J16" s="97">
        <f t="shared" si="7"/>
        <v>63000</v>
      </c>
      <c r="K16" s="98">
        <f t="shared" si="7"/>
        <v>0</v>
      </c>
      <c r="L16" s="97">
        <f t="shared" si="7"/>
        <v>0</v>
      </c>
      <c r="M16" s="98">
        <f t="shared" si="7"/>
        <v>0</v>
      </c>
      <c r="N16" s="97">
        <f t="shared" si="7"/>
        <v>0</v>
      </c>
      <c r="O16" s="98">
        <f t="shared" si="7"/>
        <v>0</v>
      </c>
      <c r="P16" s="97">
        <f t="shared" si="1"/>
        <v>242000</v>
      </c>
      <c r="Q16" s="98">
        <f t="shared" si="2"/>
        <v>0</v>
      </c>
      <c r="R16" s="52">
        <f t="shared" si="3"/>
        <v>-64.80446927374301</v>
      </c>
      <c r="S16" s="53">
        <f t="shared" si="4"/>
        <v>0</v>
      </c>
      <c r="T16" s="52">
        <f>IF((SUM($E9:$E13))=0,0,(P16/(SUM($E9:$E13))*100))</f>
        <v>8.0666666666666664</v>
      </c>
      <c r="U16" s="54">
        <f>IF((SUM($E9:$E13))=0,0,(Q16/(SUM($E9:$E13))*100))</f>
        <v>0</v>
      </c>
      <c r="V16" s="97" t="s">
        <v>36</v>
      </c>
      <c r="W16" s="98" t="s">
        <v>36</v>
      </c>
    </row>
    <row r="17" spans="1:23" ht="13" customHeight="1" x14ac:dyDescent="0.3">
      <c r="A17" s="40" t="s">
        <v>44</v>
      </c>
      <c r="B17" s="99" t="s">
        <v>1</v>
      </c>
      <c r="C17" s="99"/>
      <c r="D17" s="99"/>
      <c r="E17" s="99"/>
      <c r="F17" s="100"/>
      <c r="G17" s="101"/>
      <c r="H17" s="100"/>
      <c r="I17" s="101"/>
      <c r="J17" s="100"/>
      <c r="K17" s="101"/>
      <c r="L17" s="100"/>
      <c r="M17" s="101"/>
      <c r="N17" s="100"/>
      <c r="O17" s="101"/>
      <c r="P17" s="100"/>
      <c r="Q17" s="101"/>
      <c r="R17" s="44"/>
      <c r="S17" s="45"/>
      <c r="T17" s="44"/>
      <c r="U17" s="46"/>
      <c r="V17" s="100"/>
      <c r="W17" s="101"/>
    </row>
    <row r="18" spans="1:23" ht="13" customHeight="1" x14ac:dyDescent="0.3">
      <c r="A18" s="47" t="s">
        <v>45</v>
      </c>
      <c r="B18" s="93"/>
      <c r="C18" s="93"/>
      <c r="D18" s="93"/>
      <c r="E18" s="93">
        <f t="shared" ref="E18:E25" si="8">$B18      +$C18      +$D18</f>
        <v>0</v>
      </c>
      <c r="F18" s="94">
        <v>0</v>
      </c>
      <c r="G18" s="95">
        <v>0</v>
      </c>
      <c r="H18" s="94"/>
      <c r="I18" s="95"/>
      <c r="J18" s="94"/>
      <c r="K18" s="95"/>
      <c r="L18" s="94"/>
      <c r="M18" s="95"/>
      <c r="N18" s="94"/>
      <c r="O18" s="95"/>
      <c r="P18" s="94">
        <f t="shared" ref="P18:P25" si="9">$H18      +$J18      +$L18      +$N18</f>
        <v>0</v>
      </c>
      <c r="Q18" s="95">
        <f t="shared" ref="Q18:Q25" si="10">$I18      +$K18      +$M18      +$O18</f>
        <v>0</v>
      </c>
      <c r="R18" s="48">
        <f t="shared" ref="R18:R25" si="11">IF(($H18      =0),0,((($J18      -$H18      )/$H18      )*100))</f>
        <v>0</v>
      </c>
      <c r="S18" s="49">
        <f t="shared" ref="S18:S25" si="12">IF(($I18      =0),0,((($K18      -$I18      )/$I18      )*100))</f>
        <v>0</v>
      </c>
      <c r="T18" s="48">
        <f t="shared" ref="T18:T24" si="13">IF(($E18      =0),0,(($P18      /$E18      )*100))</f>
        <v>0</v>
      </c>
      <c r="U18" s="50">
        <f t="shared" ref="U18:U24" si="14">IF(($E18      =0),0,(($Q18      /$E18      )*100))</f>
        <v>0</v>
      </c>
      <c r="V18" s="94" t="s">
        <v>36</v>
      </c>
      <c r="W18" s="95" t="s">
        <v>36</v>
      </c>
    </row>
    <row r="19" spans="1:23" ht="13" customHeight="1" x14ac:dyDescent="0.3">
      <c r="A19" s="47" t="s">
        <v>46</v>
      </c>
      <c r="B19" s="93"/>
      <c r="C19" s="93"/>
      <c r="D19" s="93"/>
      <c r="E19" s="93">
        <f t="shared" si="8"/>
        <v>0</v>
      </c>
      <c r="F19" s="94" t="s">
        <v>36</v>
      </c>
      <c r="G19" s="95" t="s">
        <v>36</v>
      </c>
      <c r="H19" s="94"/>
      <c r="I19" s="95"/>
      <c r="J19" s="94"/>
      <c r="K19" s="95"/>
      <c r="L19" s="94"/>
      <c r="M19" s="95"/>
      <c r="N19" s="94"/>
      <c r="O19" s="95"/>
      <c r="P19" s="94">
        <f t="shared" si="9"/>
        <v>0</v>
      </c>
      <c r="Q19" s="95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4" t="s">
        <v>36</v>
      </c>
      <c r="W19" s="95" t="s">
        <v>36</v>
      </c>
    </row>
    <row r="20" spans="1:23" ht="13" customHeight="1" x14ac:dyDescent="0.3">
      <c r="A20" s="47" t="s">
        <v>47</v>
      </c>
      <c r="B20" s="93"/>
      <c r="C20" s="93"/>
      <c r="D20" s="93"/>
      <c r="E20" s="93">
        <f t="shared" si="8"/>
        <v>0</v>
      </c>
      <c r="F20" s="94">
        <v>0</v>
      </c>
      <c r="G20" s="95">
        <v>0</v>
      </c>
      <c r="H20" s="94"/>
      <c r="I20" s="95"/>
      <c r="J20" s="94"/>
      <c r="K20" s="95"/>
      <c r="L20" s="94"/>
      <c r="M20" s="95"/>
      <c r="N20" s="94"/>
      <c r="O20" s="95"/>
      <c r="P20" s="94">
        <f t="shared" si="9"/>
        <v>0</v>
      </c>
      <c r="Q20" s="95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4" t="s">
        <v>36</v>
      </c>
      <c r="W20" s="95" t="s">
        <v>36</v>
      </c>
    </row>
    <row r="21" spans="1:23" ht="13" customHeight="1" x14ac:dyDescent="0.3">
      <c r="A21" s="47" t="s">
        <v>48</v>
      </c>
      <c r="B21" s="93"/>
      <c r="C21" s="93"/>
      <c r="D21" s="93"/>
      <c r="E21" s="93">
        <f t="shared" si="8"/>
        <v>0</v>
      </c>
      <c r="F21" s="94">
        <v>0</v>
      </c>
      <c r="G21" s="95">
        <v>0</v>
      </c>
      <c r="H21" s="94"/>
      <c r="I21" s="95"/>
      <c r="J21" s="94"/>
      <c r="K21" s="95"/>
      <c r="L21" s="94"/>
      <c r="M21" s="95"/>
      <c r="N21" s="94"/>
      <c r="O21" s="95"/>
      <c r="P21" s="94">
        <f t="shared" si="9"/>
        <v>0</v>
      </c>
      <c r="Q21" s="95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4" t="s">
        <v>36</v>
      </c>
      <c r="W21" s="95" t="s">
        <v>36</v>
      </c>
    </row>
    <row r="22" spans="1:23" ht="13" customHeight="1" x14ac:dyDescent="0.3">
      <c r="A22" s="47" t="s">
        <v>49</v>
      </c>
      <c r="B22" s="93">
        <v>16967000</v>
      </c>
      <c r="C22" s="93"/>
      <c r="D22" s="93"/>
      <c r="E22" s="93">
        <f t="shared" si="8"/>
        <v>16967000</v>
      </c>
      <c r="F22" s="94">
        <v>16967000</v>
      </c>
      <c r="G22" s="95">
        <v>3393000</v>
      </c>
      <c r="H22" s="94"/>
      <c r="I22" s="95"/>
      <c r="J22" s="94">
        <v>7486000</v>
      </c>
      <c r="K22" s="95"/>
      <c r="L22" s="94"/>
      <c r="M22" s="95"/>
      <c r="N22" s="94"/>
      <c r="O22" s="95"/>
      <c r="P22" s="94">
        <f t="shared" si="9"/>
        <v>7486000</v>
      </c>
      <c r="Q22" s="95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44.120940649496085</v>
      </c>
      <c r="U22" s="50">
        <f t="shared" si="14"/>
        <v>0</v>
      </c>
      <c r="V22" s="94" t="s">
        <v>36</v>
      </c>
      <c r="W22" s="95" t="s">
        <v>36</v>
      </c>
    </row>
    <row r="23" spans="1:23" ht="13" customHeight="1" x14ac:dyDescent="0.3">
      <c r="A23" s="47" t="s">
        <v>50</v>
      </c>
      <c r="B23" s="93"/>
      <c r="C23" s="93"/>
      <c r="D23" s="93"/>
      <c r="E23" s="93">
        <f t="shared" si="8"/>
        <v>0</v>
      </c>
      <c r="F23" s="94" t="s">
        <v>36</v>
      </c>
      <c r="G23" s="95" t="s">
        <v>36</v>
      </c>
      <c r="H23" s="94"/>
      <c r="I23" s="95"/>
      <c r="J23" s="94"/>
      <c r="K23" s="95"/>
      <c r="L23" s="94"/>
      <c r="M23" s="95"/>
      <c r="N23" s="94"/>
      <c r="O23" s="95"/>
      <c r="P23" s="94">
        <f t="shared" si="9"/>
        <v>0</v>
      </c>
      <c r="Q23" s="95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4" t="s">
        <v>36</v>
      </c>
      <c r="W23" s="95" t="s">
        <v>36</v>
      </c>
    </row>
    <row r="24" spans="1:23" ht="13" customHeight="1" x14ac:dyDescent="0.3">
      <c r="A24" s="47" t="s">
        <v>51</v>
      </c>
      <c r="B24" s="93"/>
      <c r="C24" s="93"/>
      <c r="D24" s="93"/>
      <c r="E24" s="93">
        <f t="shared" si="8"/>
        <v>0</v>
      </c>
      <c r="F24" s="94" t="s">
        <v>36</v>
      </c>
      <c r="G24" s="95" t="s">
        <v>36</v>
      </c>
      <c r="H24" s="94"/>
      <c r="I24" s="95"/>
      <c r="J24" s="94"/>
      <c r="K24" s="95"/>
      <c r="L24" s="94"/>
      <c r="M24" s="95"/>
      <c r="N24" s="94"/>
      <c r="O24" s="95"/>
      <c r="P24" s="94">
        <f t="shared" si="9"/>
        <v>0</v>
      </c>
      <c r="Q24" s="95">
        <f t="shared" si="10"/>
        <v>0</v>
      </c>
      <c r="R24" s="48">
        <f t="shared" si="11"/>
        <v>0</v>
      </c>
      <c r="S24" s="49">
        <f t="shared" si="12"/>
        <v>0</v>
      </c>
      <c r="T24" s="48">
        <f t="shared" si="13"/>
        <v>0</v>
      </c>
      <c r="U24" s="50">
        <f t="shared" si="14"/>
        <v>0</v>
      </c>
      <c r="V24" s="94" t="s">
        <v>36</v>
      </c>
      <c r="W24" s="95" t="s">
        <v>36</v>
      </c>
    </row>
    <row r="25" spans="1:23" ht="13" customHeight="1" x14ac:dyDescent="0.3">
      <c r="A25" s="51" t="s">
        <v>43</v>
      </c>
      <c r="B25" s="96">
        <f>SUM(B18:B24)</f>
        <v>16967000</v>
      </c>
      <c r="C25" s="96">
        <f>SUM(C18:C24)</f>
        <v>0</v>
      </c>
      <c r="D25" s="96"/>
      <c r="E25" s="96">
        <f t="shared" si="8"/>
        <v>16967000</v>
      </c>
      <c r="F25" s="97">
        <f t="shared" ref="F25:O25" si="15">SUM(F18:F24)</f>
        <v>16967000</v>
      </c>
      <c r="G25" s="98">
        <f t="shared" si="15"/>
        <v>3393000</v>
      </c>
      <c r="H25" s="97">
        <f t="shared" si="15"/>
        <v>0</v>
      </c>
      <c r="I25" s="98">
        <f t="shared" si="15"/>
        <v>0</v>
      </c>
      <c r="J25" s="97">
        <f t="shared" si="15"/>
        <v>7486000</v>
      </c>
      <c r="K25" s="98">
        <f t="shared" si="15"/>
        <v>0</v>
      </c>
      <c r="L25" s="97">
        <f t="shared" si="15"/>
        <v>0</v>
      </c>
      <c r="M25" s="98">
        <f t="shared" si="15"/>
        <v>0</v>
      </c>
      <c r="N25" s="97">
        <f t="shared" si="15"/>
        <v>0</v>
      </c>
      <c r="O25" s="98">
        <f t="shared" si="15"/>
        <v>0</v>
      </c>
      <c r="P25" s="97">
        <f t="shared" si="9"/>
        <v>7486000</v>
      </c>
      <c r="Q25" s="98">
        <f t="shared" si="10"/>
        <v>0</v>
      </c>
      <c r="R25" s="52">
        <f t="shared" si="11"/>
        <v>0</v>
      </c>
      <c r="S25" s="53">
        <f t="shared" si="12"/>
        <v>0</v>
      </c>
      <c r="T25" s="52">
        <f>IF(($E25-$E20-$E24)   =0,0,($P25   /($E25-$E20-$E24)   )*100)</f>
        <v>44.120940649496085</v>
      </c>
      <c r="U25" s="54">
        <f>IF(($E25-$E20-$E24)   =0,0,($Q25   /($E25-$E20-$E24)   )*100)</f>
        <v>0</v>
      </c>
      <c r="V25" s="97" t="s">
        <v>36</v>
      </c>
      <c r="W25" s="98" t="s">
        <v>36</v>
      </c>
    </row>
    <row r="26" spans="1:23" ht="13" customHeight="1" x14ac:dyDescent="0.3">
      <c r="A26" s="40" t="s">
        <v>52</v>
      </c>
      <c r="B26" s="99" t="s">
        <v>1</v>
      </c>
      <c r="C26" s="99"/>
      <c r="D26" s="99"/>
      <c r="E26" s="99"/>
      <c r="F26" s="100"/>
      <c r="G26" s="101"/>
      <c r="H26" s="100"/>
      <c r="I26" s="101"/>
      <c r="J26" s="100"/>
      <c r="K26" s="101"/>
      <c r="L26" s="100"/>
      <c r="M26" s="101"/>
      <c r="N26" s="100"/>
      <c r="O26" s="101"/>
      <c r="P26" s="100"/>
      <c r="Q26" s="101"/>
      <c r="R26" s="44"/>
      <c r="S26" s="45"/>
      <c r="T26" s="44"/>
      <c r="U26" s="46"/>
      <c r="V26" s="100"/>
      <c r="W26" s="101"/>
    </row>
    <row r="27" spans="1:23" ht="13" customHeight="1" x14ac:dyDescent="0.3">
      <c r="A27" s="47" t="s">
        <v>53</v>
      </c>
      <c r="B27" s="93"/>
      <c r="C27" s="93"/>
      <c r="D27" s="93"/>
      <c r="E27" s="93">
        <f>$B27      +$C27      +$D27</f>
        <v>0</v>
      </c>
      <c r="F27" s="94" t="s">
        <v>36</v>
      </c>
      <c r="G27" s="95" t="s">
        <v>36</v>
      </c>
      <c r="H27" s="94"/>
      <c r="I27" s="95"/>
      <c r="J27" s="94"/>
      <c r="K27" s="95"/>
      <c r="L27" s="94"/>
      <c r="M27" s="95"/>
      <c r="N27" s="94"/>
      <c r="O27" s="95"/>
      <c r="P27" s="94">
        <f>$H27      +$J27      +$L27      +$N27</f>
        <v>0</v>
      </c>
      <c r="Q27" s="95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4" t="s">
        <v>36</v>
      </c>
      <c r="W27" s="95" t="s">
        <v>36</v>
      </c>
    </row>
    <row r="28" spans="1:23" ht="13" customHeight="1" x14ac:dyDescent="0.3">
      <c r="A28" s="47" t="s">
        <v>54</v>
      </c>
      <c r="B28" s="93"/>
      <c r="C28" s="93"/>
      <c r="D28" s="93"/>
      <c r="E28" s="93">
        <f>$B28      +$C28      +$D28</f>
        <v>0</v>
      </c>
      <c r="F28" s="94" t="s">
        <v>36</v>
      </c>
      <c r="G28" s="95" t="s">
        <v>36</v>
      </c>
      <c r="H28" s="94"/>
      <c r="I28" s="95"/>
      <c r="J28" s="94"/>
      <c r="K28" s="95"/>
      <c r="L28" s="94"/>
      <c r="M28" s="95"/>
      <c r="N28" s="94"/>
      <c r="O28" s="95"/>
      <c r="P28" s="94">
        <f>$H28      +$J28      +$L28      +$N28</f>
        <v>0</v>
      </c>
      <c r="Q28" s="95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4" t="s">
        <v>36</v>
      </c>
      <c r="W28" s="95" t="s">
        <v>36</v>
      </c>
    </row>
    <row r="29" spans="1:23" ht="13" customHeight="1" x14ac:dyDescent="0.3">
      <c r="A29" s="47" t="s">
        <v>55</v>
      </c>
      <c r="B29" s="93"/>
      <c r="C29" s="93"/>
      <c r="D29" s="93"/>
      <c r="E29" s="93">
        <f>$B29      +$C29      +$D29</f>
        <v>0</v>
      </c>
      <c r="F29" s="94">
        <v>0</v>
      </c>
      <c r="G29" s="95">
        <v>0</v>
      </c>
      <c r="H29" s="94"/>
      <c r="I29" s="95"/>
      <c r="J29" s="94"/>
      <c r="K29" s="95"/>
      <c r="L29" s="94"/>
      <c r="M29" s="95"/>
      <c r="N29" s="94"/>
      <c r="O29" s="95"/>
      <c r="P29" s="94">
        <f>$H29      +$J29      +$L29      +$N29</f>
        <v>0</v>
      </c>
      <c r="Q29" s="95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4" t="s">
        <v>36</v>
      </c>
      <c r="W29" s="95" t="s">
        <v>36</v>
      </c>
    </row>
    <row r="30" spans="1:23" ht="13" customHeight="1" x14ac:dyDescent="0.3">
      <c r="A30" s="47" t="s">
        <v>56</v>
      </c>
      <c r="B30" s="93"/>
      <c r="C30" s="93"/>
      <c r="D30" s="93"/>
      <c r="E30" s="93">
        <f>$B30      +$C30      +$D30</f>
        <v>0</v>
      </c>
      <c r="F30" s="94">
        <v>0</v>
      </c>
      <c r="G30" s="95">
        <v>0</v>
      </c>
      <c r="H30" s="94"/>
      <c r="I30" s="95"/>
      <c r="J30" s="94"/>
      <c r="K30" s="95"/>
      <c r="L30" s="94"/>
      <c r="M30" s="95"/>
      <c r="N30" s="94"/>
      <c r="O30" s="95"/>
      <c r="P30" s="94">
        <f>$H30      +$J30      +$L30      +$N30</f>
        <v>0</v>
      </c>
      <c r="Q30" s="95">
        <f>$I30      +$K30      +$M30      +$O30</f>
        <v>0</v>
      </c>
      <c r="R30" s="48">
        <f>IF(($H30      =0),0,((($J30      -$H30      )/$H30      )*100))</f>
        <v>0</v>
      </c>
      <c r="S30" s="49">
        <f>IF(($I30      =0),0,((($K30      -$I30      )/$I30      )*100))</f>
        <v>0</v>
      </c>
      <c r="T30" s="48">
        <f>IF(($E30      =0),0,(($P30      /$E30      )*100))</f>
        <v>0</v>
      </c>
      <c r="U30" s="50">
        <f>IF(($E30      =0),0,(($Q30      /$E30      )*100))</f>
        <v>0</v>
      </c>
      <c r="V30" s="94" t="s">
        <v>36</v>
      </c>
      <c r="W30" s="95" t="s">
        <v>36</v>
      </c>
    </row>
    <row r="31" spans="1:23" ht="13" customHeight="1" x14ac:dyDescent="0.3">
      <c r="A31" s="51" t="s">
        <v>43</v>
      </c>
      <c r="B31" s="96">
        <f>SUM(B27:B30)</f>
        <v>0</v>
      </c>
      <c r="C31" s="96">
        <f>SUM(C27:C30)</f>
        <v>0</v>
      </c>
      <c r="D31" s="96"/>
      <c r="E31" s="96">
        <f>$B31      +$C31      +$D31</f>
        <v>0</v>
      </c>
      <c r="F31" s="97">
        <f t="shared" ref="F31:O31" si="16">SUM(F27:F30)</f>
        <v>0</v>
      </c>
      <c r="G31" s="98">
        <f t="shared" si="16"/>
        <v>0</v>
      </c>
      <c r="H31" s="97">
        <f t="shared" si="16"/>
        <v>0</v>
      </c>
      <c r="I31" s="98">
        <f t="shared" si="16"/>
        <v>0</v>
      </c>
      <c r="J31" s="97">
        <f t="shared" si="16"/>
        <v>0</v>
      </c>
      <c r="K31" s="98">
        <f t="shared" si="16"/>
        <v>0</v>
      </c>
      <c r="L31" s="97">
        <f t="shared" si="16"/>
        <v>0</v>
      </c>
      <c r="M31" s="98">
        <f t="shared" si="16"/>
        <v>0</v>
      </c>
      <c r="N31" s="97">
        <f t="shared" si="16"/>
        <v>0</v>
      </c>
      <c r="O31" s="98">
        <f t="shared" si="16"/>
        <v>0</v>
      </c>
      <c r="P31" s="97">
        <f>$H31      +$J31      +$L31      +$N31</f>
        <v>0</v>
      </c>
      <c r="Q31" s="98">
        <f>$I31      +$K31      +$M31      +$O31</f>
        <v>0</v>
      </c>
      <c r="R31" s="52">
        <f>IF(($H31      =0),0,((($J31      -$H31      )/$H31      )*100))</f>
        <v>0</v>
      </c>
      <c r="S31" s="53">
        <f>IF(($I31      =0),0,((($K31      -$I31      )/$I31      )*100))</f>
        <v>0</v>
      </c>
      <c r="T31" s="52">
        <f>IF($E31   =0,0,($P31   /$E31   )*100)</f>
        <v>0</v>
      </c>
      <c r="U31" s="54">
        <f>IF($E31   =0,0,($Q31   /$E31   )*100)</f>
        <v>0</v>
      </c>
      <c r="V31" s="97" t="s">
        <v>36</v>
      </c>
      <c r="W31" s="98" t="s">
        <v>36</v>
      </c>
    </row>
    <row r="32" spans="1:23" ht="13" customHeight="1" x14ac:dyDescent="0.3">
      <c r="A32" s="40" t="s">
        <v>57</v>
      </c>
      <c r="B32" s="99" t="s">
        <v>1</v>
      </c>
      <c r="C32" s="99"/>
      <c r="D32" s="99"/>
      <c r="E32" s="99"/>
      <c r="F32" s="100"/>
      <c r="G32" s="101"/>
      <c r="H32" s="100"/>
      <c r="I32" s="101"/>
      <c r="J32" s="100"/>
      <c r="K32" s="101"/>
      <c r="L32" s="100"/>
      <c r="M32" s="101"/>
      <c r="N32" s="100"/>
      <c r="O32" s="101"/>
      <c r="P32" s="100"/>
      <c r="Q32" s="101"/>
      <c r="R32" s="44"/>
      <c r="S32" s="45"/>
      <c r="T32" s="44"/>
      <c r="U32" s="46"/>
      <c r="V32" s="100"/>
      <c r="W32" s="101"/>
    </row>
    <row r="33" spans="1:23" ht="13" customHeight="1" x14ac:dyDescent="0.3">
      <c r="A33" s="47" t="s">
        <v>58</v>
      </c>
      <c r="B33" s="93">
        <v>2004000</v>
      </c>
      <c r="C33" s="93"/>
      <c r="D33" s="93"/>
      <c r="E33" s="93">
        <f>$B33      +$C33      +$D33</f>
        <v>2004000</v>
      </c>
      <c r="F33" s="94">
        <v>2004000</v>
      </c>
      <c r="G33" s="95">
        <v>1402000</v>
      </c>
      <c r="H33" s="94">
        <v>500000</v>
      </c>
      <c r="I33" s="95"/>
      <c r="J33" s="94">
        <v>433000</v>
      </c>
      <c r="K33" s="95"/>
      <c r="L33" s="94"/>
      <c r="M33" s="95"/>
      <c r="N33" s="94"/>
      <c r="O33" s="95"/>
      <c r="P33" s="94">
        <f>$H33      +$J33      +$L33      +$N33</f>
        <v>933000</v>
      </c>
      <c r="Q33" s="95">
        <f>$I33      +$K33      +$M33      +$O33</f>
        <v>0</v>
      </c>
      <c r="R33" s="48">
        <f>IF(($H33      =0),0,((($J33      -$H33      )/$H33      )*100))</f>
        <v>-13.4</v>
      </c>
      <c r="S33" s="49">
        <f>IF(($I33      =0),0,((($K33      -$I33      )/$I33      )*100))</f>
        <v>0</v>
      </c>
      <c r="T33" s="48">
        <f>IF(($E33      =0),0,(($P33      /$E33      )*100))</f>
        <v>46.556886227544908</v>
      </c>
      <c r="U33" s="50">
        <f>IF(($E33      =0),0,(($Q33      /$E33      )*100))</f>
        <v>0</v>
      </c>
      <c r="V33" s="94" t="s">
        <v>36</v>
      </c>
      <c r="W33" s="95" t="s">
        <v>36</v>
      </c>
    </row>
    <row r="34" spans="1:23" ht="13" customHeight="1" x14ac:dyDescent="0.3">
      <c r="A34" s="51" t="s">
        <v>43</v>
      </c>
      <c r="B34" s="96">
        <f>B33</f>
        <v>2004000</v>
      </c>
      <c r="C34" s="96">
        <f>C33</f>
        <v>0</v>
      </c>
      <c r="D34" s="96"/>
      <c r="E34" s="96">
        <f>$B34      +$C34      +$D34</f>
        <v>2004000</v>
      </c>
      <c r="F34" s="97">
        <f t="shared" ref="F34:O34" si="17">F33</f>
        <v>2004000</v>
      </c>
      <c r="G34" s="98">
        <f t="shared" si="17"/>
        <v>1402000</v>
      </c>
      <c r="H34" s="97">
        <f t="shared" si="17"/>
        <v>500000</v>
      </c>
      <c r="I34" s="98">
        <f t="shared" si="17"/>
        <v>0</v>
      </c>
      <c r="J34" s="97">
        <f t="shared" si="17"/>
        <v>433000</v>
      </c>
      <c r="K34" s="98">
        <f t="shared" si="17"/>
        <v>0</v>
      </c>
      <c r="L34" s="97">
        <f t="shared" si="17"/>
        <v>0</v>
      </c>
      <c r="M34" s="98">
        <f t="shared" si="17"/>
        <v>0</v>
      </c>
      <c r="N34" s="97">
        <f t="shared" si="17"/>
        <v>0</v>
      </c>
      <c r="O34" s="98">
        <f t="shared" si="17"/>
        <v>0</v>
      </c>
      <c r="P34" s="97">
        <f>$H34      +$J34      +$L34      +$N34</f>
        <v>933000</v>
      </c>
      <c r="Q34" s="98">
        <f>$I34      +$K34      +$M34      +$O34</f>
        <v>0</v>
      </c>
      <c r="R34" s="52">
        <f>IF(($H34      =0),0,((($J34      -$H34      )/$H34      )*100))</f>
        <v>-13.4</v>
      </c>
      <c r="S34" s="53">
        <f>IF(($I34      =0),0,((($K34      -$I34      )/$I34      )*100))</f>
        <v>0</v>
      </c>
      <c r="T34" s="52">
        <f>IF($E34   =0,0,($P34   /$E34   )*100)</f>
        <v>46.556886227544908</v>
      </c>
      <c r="U34" s="54">
        <f>IF($E34   =0,0,($Q34   /$E34   )*100)</f>
        <v>0</v>
      </c>
      <c r="V34" s="97" t="s">
        <v>36</v>
      </c>
      <c r="W34" s="98" t="s">
        <v>36</v>
      </c>
    </row>
    <row r="35" spans="1:23" ht="13" customHeight="1" x14ac:dyDescent="0.3">
      <c r="A35" s="40" t="s">
        <v>59</v>
      </c>
      <c r="B35" s="99" t="s">
        <v>1</v>
      </c>
      <c r="C35" s="99"/>
      <c r="D35" s="99"/>
      <c r="E35" s="99"/>
      <c r="F35" s="100"/>
      <c r="G35" s="101"/>
      <c r="H35" s="100"/>
      <c r="I35" s="101"/>
      <c r="J35" s="100"/>
      <c r="K35" s="101"/>
      <c r="L35" s="100"/>
      <c r="M35" s="101"/>
      <c r="N35" s="100"/>
      <c r="O35" s="101"/>
      <c r="P35" s="100"/>
      <c r="Q35" s="101"/>
      <c r="R35" s="44"/>
      <c r="S35" s="45"/>
      <c r="T35" s="44"/>
      <c r="U35" s="46"/>
      <c r="V35" s="100"/>
      <c r="W35" s="101"/>
    </row>
    <row r="36" spans="1:23" ht="13" customHeight="1" x14ac:dyDescent="0.3">
      <c r="A36" s="47" t="s">
        <v>60</v>
      </c>
      <c r="B36" s="93">
        <v>31272000</v>
      </c>
      <c r="C36" s="93"/>
      <c r="D36" s="93"/>
      <c r="E36" s="93">
        <f t="shared" ref="E36:E41" si="18">$B36      +$C36      +$D36</f>
        <v>31272000</v>
      </c>
      <c r="F36" s="94">
        <v>31272000</v>
      </c>
      <c r="G36" s="95">
        <v>20000000</v>
      </c>
      <c r="H36" s="94">
        <v>4502000</v>
      </c>
      <c r="I36" s="95"/>
      <c r="J36" s="94">
        <v>5243000</v>
      </c>
      <c r="K36" s="95"/>
      <c r="L36" s="94"/>
      <c r="M36" s="95"/>
      <c r="N36" s="94"/>
      <c r="O36" s="95"/>
      <c r="P36" s="94">
        <f t="shared" ref="P36:P41" si="19">$H36      +$J36      +$L36      +$N36</f>
        <v>9745000</v>
      </c>
      <c r="Q36" s="95">
        <f t="shared" ref="Q36:Q41" si="20">$I36      +$K36      +$M36      +$O36</f>
        <v>0</v>
      </c>
      <c r="R36" s="48">
        <f t="shared" ref="R36:R41" si="21">IF(($H36      =0),0,((($J36      -$H36      )/$H36      )*100))</f>
        <v>16.459351399378054</v>
      </c>
      <c r="S36" s="49">
        <f t="shared" ref="S36:S41" si="22">IF(($I36      =0),0,((($K36      -$I36      )/$I36      )*100))</f>
        <v>0</v>
      </c>
      <c r="T36" s="48">
        <f t="shared" ref="T36:T40" si="23">IF(($E36      =0),0,(($P36      /$E36      )*100))</f>
        <v>31.162061908416476</v>
      </c>
      <c r="U36" s="50">
        <f t="shared" ref="U36:U40" si="24">IF(($E36      =0),0,(($Q36      /$E36      )*100))</f>
        <v>0</v>
      </c>
      <c r="V36" s="94" t="s">
        <v>36</v>
      </c>
      <c r="W36" s="95" t="s">
        <v>36</v>
      </c>
    </row>
    <row r="37" spans="1:23" ht="13" customHeight="1" x14ac:dyDescent="0.3">
      <c r="A37" s="47" t="s">
        <v>61</v>
      </c>
      <c r="B37" s="93">
        <v>27002000</v>
      </c>
      <c r="C37" s="93"/>
      <c r="D37" s="93"/>
      <c r="E37" s="93">
        <f t="shared" si="18"/>
        <v>27002000</v>
      </c>
      <c r="F37" s="94">
        <v>27002000</v>
      </c>
      <c r="G37" s="95">
        <v>0</v>
      </c>
      <c r="H37" s="94"/>
      <c r="I37" s="95"/>
      <c r="J37" s="94"/>
      <c r="K37" s="95"/>
      <c r="L37" s="94"/>
      <c r="M37" s="95"/>
      <c r="N37" s="94"/>
      <c r="O37" s="95"/>
      <c r="P37" s="94">
        <f t="shared" si="19"/>
        <v>0</v>
      </c>
      <c r="Q37" s="95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4" t="s">
        <v>36</v>
      </c>
      <c r="W37" s="95" t="s">
        <v>36</v>
      </c>
    </row>
    <row r="38" spans="1:23" ht="13" customHeight="1" x14ac:dyDescent="0.3">
      <c r="A38" s="47" t="s">
        <v>62</v>
      </c>
      <c r="B38" s="93"/>
      <c r="C38" s="93"/>
      <c r="D38" s="93"/>
      <c r="E38" s="93">
        <f t="shared" si="18"/>
        <v>0</v>
      </c>
      <c r="F38" s="94" t="s">
        <v>36</v>
      </c>
      <c r="G38" s="95" t="s">
        <v>36</v>
      </c>
      <c r="H38" s="94"/>
      <c r="I38" s="95"/>
      <c r="J38" s="94"/>
      <c r="K38" s="95"/>
      <c r="L38" s="94"/>
      <c r="M38" s="95"/>
      <c r="N38" s="94"/>
      <c r="O38" s="95"/>
      <c r="P38" s="94">
        <f t="shared" si="19"/>
        <v>0</v>
      </c>
      <c r="Q38" s="95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4" t="s">
        <v>36</v>
      </c>
      <c r="W38" s="95" t="s">
        <v>36</v>
      </c>
    </row>
    <row r="39" spans="1:23" ht="13" customHeight="1" x14ac:dyDescent="0.3">
      <c r="A39" s="47" t="s">
        <v>63</v>
      </c>
      <c r="B39" s="93">
        <v>4000000</v>
      </c>
      <c r="C39" s="93"/>
      <c r="D39" s="93"/>
      <c r="E39" s="93">
        <f t="shared" si="18"/>
        <v>4000000</v>
      </c>
      <c r="F39" s="94">
        <v>4000000</v>
      </c>
      <c r="G39" s="95">
        <v>3200000</v>
      </c>
      <c r="H39" s="94">
        <v>949000</v>
      </c>
      <c r="I39" s="95"/>
      <c r="J39" s="94">
        <v>2251000</v>
      </c>
      <c r="K39" s="95"/>
      <c r="L39" s="94"/>
      <c r="M39" s="95"/>
      <c r="N39" s="94"/>
      <c r="O39" s="95"/>
      <c r="P39" s="94">
        <f t="shared" si="19"/>
        <v>3200000</v>
      </c>
      <c r="Q39" s="95">
        <f t="shared" si="20"/>
        <v>0</v>
      </c>
      <c r="R39" s="48">
        <f t="shared" si="21"/>
        <v>137.19704952581665</v>
      </c>
      <c r="S39" s="49">
        <f t="shared" si="22"/>
        <v>0</v>
      </c>
      <c r="T39" s="48">
        <f t="shared" si="23"/>
        <v>80</v>
      </c>
      <c r="U39" s="50">
        <f t="shared" si="24"/>
        <v>0</v>
      </c>
      <c r="V39" s="94" t="s">
        <v>36</v>
      </c>
      <c r="W39" s="95" t="s">
        <v>36</v>
      </c>
    </row>
    <row r="40" spans="1:23" ht="13" customHeight="1" x14ac:dyDescent="0.3">
      <c r="A40" s="47" t="s">
        <v>64</v>
      </c>
      <c r="B40" s="93"/>
      <c r="C40" s="93"/>
      <c r="D40" s="93"/>
      <c r="E40" s="93">
        <f t="shared" si="18"/>
        <v>0</v>
      </c>
      <c r="F40" s="94" t="s">
        <v>36</v>
      </c>
      <c r="G40" s="95" t="s">
        <v>36</v>
      </c>
      <c r="H40" s="94"/>
      <c r="I40" s="95"/>
      <c r="J40" s="94"/>
      <c r="K40" s="95"/>
      <c r="L40" s="94"/>
      <c r="M40" s="95"/>
      <c r="N40" s="94"/>
      <c r="O40" s="95"/>
      <c r="P40" s="94">
        <f t="shared" si="19"/>
        <v>0</v>
      </c>
      <c r="Q40" s="95">
        <f t="shared" si="20"/>
        <v>0</v>
      </c>
      <c r="R40" s="48">
        <f t="shared" si="21"/>
        <v>0</v>
      </c>
      <c r="S40" s="49">
        <f t="shared" si="22"/>
        <v>0</v>
      </c>
      <c r="T40" s="48">
        <f t="shared" si="23"/>
        <v>0</v>
      </c>
      <c r="U40" s="50">
        <f t="shared" si="24"/>
        <v>0</v>
      </c>
      <c r="V40" s="94" t="s">
        <v>36</v>
      </c>
      <c r="W40" s="95" t="s">
        <v>36</v>
      </c>
    </row>
    <row r="41" spans="1:23" ht="13" customHeight="1" x14ac:dyDescent="0.3">
      <c r="A41" s="51" t="s">
        <v>43</v>
      </c>
      <c r="B41" s="96">
        <f>SUM(B36:B40)</f>
        <v>62274000</v>
      </c>
      <c r="C41" s="96">
        <f>SUM(C36:C40)</f>
        <v>0</v>
      </c>
      <c r="D41" s="96"/>
      <c r="E41" s="96">
        <f t="shared" si="18"/>
        <v>62274000</v>
      </c>
      <c r="F41" s="97">
        <f t="shared" ref="F41:O41" si="25">SUM(F36:F40)</f>
        <v>62274000</v>
      </c>
      <c r="G41" s="98">
        <f t="shared" si="25"/>
        <v>23200000</v>
      </c>
      <c r="H41" s="97">
        <f t="shared" si="25"/>
        <v>5451000</v>
      </c>
      <c r="I41" s="98">
        <f t="shared" si="25"/>
        <v>0</v>
      </c>
      <c r="J41" s="97">
        <f t="shared" si="25"/>
        <v>7494000</v>
      </c>
      <c r="K41" s="98">
        <f t="shared" si="25"/>
        <v>0</v>
      </c>
      <c r="L41" s="97">
        <f t="shared" si="25"/>
        <v>0</v>
      </c>
      <c r="M41" s="98">
        <f t="shared" si="25"/>
        <v>0</v>
      </c>
      <c r="N41" s="97">
        <f t="shared" si="25"/>
        <v>0</v>
      </c>
      <c r="O41" s="98">
        <f t="shared" si="25"/>
        <v>0</v>
      </c>
      <c r="P41" s="97">
        <f t="shared" si="19"/>
        <v>12945000</v>
      </c>
      <c r="Q41" s="98">
        <f t="shared" si="20"/>
        <v>0</v>
      </c>
      <c r="R41" s="52">
        <f t="shared" si="21"/>
        <v>37.479361585030269</v>
      </c>
      <c r="S41" s="53">
        <f t="shared" si="22"/>
        <v>0</v>
      </c>
      <c r="T41" s="52">
        <f>IF((+$E36+$E39) =0,0,(P41   /(+$E36+$E39) )*100)</f>
        <v>36.700498979360404</v>
      </c>
      <c r="U41" s="54">
        <f>IF((+$E36+$E39) =0,0,(Q41   /(+$E36+$E39) )*100)</f>
        <v>0</v>
      </c>
      <c r="V41" s="97" t="s">
        <v>36</v>
      </c>
      <c r="W41" s="98" t="s">
        <v>36</v>
      </c>
    </row>
    <row r="42" spans="1:23" ht="13" customHeight="1" x14ac:dyDescent="0.3">
      <c r="A42" s="40" t="s">
        <v>65</v>
      </c>
      <c r="B42" s="99" t="s">
        <v>1</v>
      </c>
      <c r="C42" s="99"/>
      <c r="D42" s="99"/>
      <c r="E42" s="99"/>
      <c r="F42" s="100"/>
      <c r="G42" s="101"/>
      <c r="H42" s="100"/>
      <c r="I42" s="101"/>
      <c r="J42" s="100"/>
      <c r="K42" s="101"/>
      <c r="L42" s="100"/>
      <c r="M42" s="101"/>
      <c r="N42" s="100"/>
      <c r="O42" s="101"/>
      <c r="P42" s="100"/>
      <c r="Q42" s="101"/>
      <c r="R42" s="44"/>
      <c r="S42" s="45"/>
      <c r="T42" s="44"/>
      <c r="U42" s="46"/>
      <c r="V42" s="100"/>
      <c r="W42" s="101"/>
    </row>
    <row r="43" spans="1:23" ht="13" customHeight="1" x14ac:dyDescent="0.3">
      <c r="A43" s="47" t="s">
        <v>66</v>
      </c>
      <c r="B43" s="93"/>
      <c r="C43" s="93"/>
      <c r="D43" s="93"/>
      <c r="E43" s="93">
        <f t="shared" ref="E43:E54" si="26">$B43      +$C43      +$D43</f>
        <v>0</v>
      </c>
      <c r="F43" s="94" t="s">
        <v>36</v>
      </c>
      <c r="G43" s="95" t="s">
        <v>36</v>
      </c>
      <c r="H43" s="94"/>
      <c r="I43" s="95"/>
      <c r="J43" s="94"/>
      <c r="K43" s="95"/>
      <c r="L43" s="94"/>
      <c r="M43" s="95"/>
      <c r="N43" s="94"/>
      <c r="O43" s="95"/>
      <c r="P43" s="94">
        <f t="shared" ref="P43:P54" si="27">$H43      +$J43      +$L43      +$N43</f>
        <v>0</v>
      </c>
      <c r="Q43" s="95">
        <f t="shared" ref="Q43:Q54" si="28">$I43      +$K43      +$M43      +$O43</f>
        <v>0</v>
      </c>
      <c r="R43" s="48">
        <f t="shared" ref="R43:R54" si="29">IF(($H43      =0),0,((($J43      -$H43      )/$H43      )*100))</f>
        <v>0</v>
      </c>
      <c r="S43" s="49">
        <f t="shared" ref="S43:S54" si="30">IF(($I43      =0),0,((($K43      -$I43      )/$I43      )*100))</f>
        <v>0</v>
      </c>
      <c r="T43" s="48">
        <f t="shared" ref="T43:T53" si="31">IF(($E43      =0),0,(($P43      /$E43      )*100))</f>
        <v>0</v>
      </c>
      <c r="U43" s="50">
        <f t="shared" ref="U43:U53" si="32">IF(($E43      =0),0,(($Q43      /$E43      )*100))</f>
        <v>0</v>
      </c>
      <c r="V43" s="94" t="s">
        <v>36</v>
      </c>
      <c r="W43" s="95" t="s">
        <v>36</v>
      </c>
    </row>
    <row r="44" spans="1:23" ht="13" customHeight="1" x14ac:dyDescent="0.3">
      <c r="A44" s="47" t="s">
        <v>67</v>
      </c>
      <c r="B44" s="93"/>
      <c r="C44" s="93"/>
      <c r="D44" s="93"/>
      <c r="E44" s="93">
        <f t="shared" si="26"/>
        <v>0</v>
      </c>
      <c r="F44" s="94">
        <v>0</v>
      </c>
      <c r="G44" s="95">
        <v>0</v>
      </c>
      <c r="H44" s="94"/>
      <c r="I44" s="95"/>
      <c r="J44" s="94"/>
      <c r="K44" s="95"/>
      <c r="L44" s="94"/>
      <c r="M44" s="95"/>
      <c r="N44" s="94"/>
      <c r="O44" s="95"/>
      <c r="P44" s="94">
        <f t="shared" si="27"/>
        <v>0</v>
      </c>
      <c r="Q44" s="95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4" t="s">
        <v>36</v>
      </c>
      <c r="W44" s="95" t="s">
        <v>36</v>
      </c>
    </row>
    <row r="45" spans="1:23" ht="13" customHeight="1" x14ac:dyDescent="0.3">
      <c r="A45" s="47" t="s">
        <v>68</v>
      </c>
      <c r="B45" s="93">
        <v>59482000</v>
      </c>
      <c r="C45" s="93"/>
      <c r="D45" s="93"/>
      <c r="E45" s="93">
        <f t="shared" si="26"/>
        <v>59482000</v>
      </c>
      <c r="F45" s="94">
        <v>59482000</v>
      </c>
      <c r="G45" s="95">
        <v>0</v>
      </c>
      <c r="H45" s="94"/>
      <c r="I45" s="95"/>
      <c r="J45" s="94"/>
      <c r="K45" s="95"/>
      <c r="L45" s="94"/>
      <c r="M45" s="95"/>
      <c r="N45" s="94"/>
      <c r="O45" s="95"/>
      <c r="P45" s="94">
        <f t="shared" si="27"/>
        <v>0</v>
      </c>
      <c r="Q45" s="95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4" t="s">
        <v>36</v>
      </c>
      <c r="W45" s="95" t="s">
        <v>36</v>
      </c>
    </row>
    <row r="46" spans="1:23" ht="13" customHeight="1" x14ac:dyDescent="0.3">
      <c r="A46" s="47" t="s">
        <v>69</v>
      </c>
      <c r="B46" s="93"/>
      <c r="C46" s="93"/>
      <c r="D46" s="93"/>
      <c r="E46" s="93">
        <f t="shared" si="26"/>
        <v>0</v>
      </c>
      <c r="F46" s="94" t="s">
        <v>36</v>
      </c>
      <c r="G46" s="95" t="s">
        <v>36</v>
      </c>
      <c r="H46" s="94"/>
      <c r="I46" s="95"/>
      <c r="J46" s="94"/>
      <c r="K46" s="95"/>
      <c r="L46" s="94"/>
      <c r="M46" s="95"/>
      <c r="N46" s="94"/>
      <c r="O46" s="95"/>
      <c r="P46" s="94">
        <f t="shared" si="27"/>
        <v>0</v>
      </c>
      <c r="Q46" s="95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4" t="s">
        <v>36</v>
      </c>
      <c r="W46" s="95" t="s">
        <v>36</v>
      </c>
    </row>
    <row r="47" spans="1:23" ht="13" customHeight="1" x14ac:dyDescent="0.3">
      <c r="A47" s="47" t="s">
        <v>70</v>
      </c>
      <c r="B47" s="93"/>
      <c r="C47" s="93"/>
      <c r="D47" s="93"/>
      <c r="E47" s="93">
        <f t="shared" si="26"/>
        <v>0</v>
      </c>
      <c r="F47" s="94" t="s">
        <v>36</v>
      </c>
      <c r="G47" s="95" t="s">
        <v>36</v>
      </c>
      <c r="H47" s="94"/>
      <c r="I47" s="95"/>
      <c r="J47" s="94"/>
      <c r="K47" s="95"/>
      <c r="L47" s="94"/>
      <c r="M47" s="95"/>
      <c r="N47" s="94"/>
      <c r="O47" s="95"/>
      <c r="P47" s="94">
        <f t="shared" si="27"/>
        <v>0</v>
      </c>
      <c r="Q47" s="95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4" t="s">
        <v>36</v>
      </c>
      <c r="W47" s="95" t="s">
        <v>36</v>
      </c>
    </row>
    <row r="48" spans="1:23" ht="13" hidden="1" customHeight="1" x14ac:dyDescent="0.3">
      <c r="A48" s="47" t="s">
        <v>71</v>
      </c>
      <c r="B48" s="93"/>
      <c r="C48" s="93"/>
      <c r="D48" s="93"/>
      <c r="E48" s="93">
        <f t="shared" si="26"/>
        <v>0</v>
      </c>
      <c r="F48" s="94" t="s">
        <v>36</v>
      </c>
      <c r="G48" s="95" t="s">
        <v>36</v>
      </c>
      <c r="H48" s="94"/>
      <c r="I48" s="95"/>
      <c r="J48" s="94"/>
      <c r="K48" s="95"/>
      <c r="L48" s="94"/>
      <c r="M48" s="95"/>
      <c r="N48" s="94"/>
      <c r="O48" s="95"/>
      <c r="P48" s="94">
        <f t="shared" si="27"/>
        <v>0</v>
      </c>
      <c r="Q48" s="95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4" t="s">
        <v>36</v>
      </c>
      <c r="W48" s="95" t="s">
        <v>36</v>
      </c>
    </row>
    <row r="49" spans="1:23" ht="13" customHeight="1" x14ac:dyDescent="0.3">
      <c r="A49" s="47" t="s">
        <v>72</v>
      </c>
      <c r="B49" s="93"/>
      <c r="C49" s="93"/>
      <c r="D49" s="93"/>
      <c r="E49" s="93">
        <f t="shared" si="26"/>
        <v>0</v>
      </c>
      <c r="F49" s="94" t="s">
        <v>36</v>
      </c>
      <c r="G49" s="95" t="s">
        <v>36</v>
      </c>
      <c r="H49" s="94"/>
      <c r="I49" s="95"/>
      <c r="J49" s="94"/>
      <c r="K49" s="95"/>
      <c r="L49" s="94"/>
      <c r="M49" s="95"/>
      <c r="N49" s="94"/>
      <c r="O49" s="95"/>
      <c r="P49" s="94">
        <f t="shared" si="27"/>
        <v>0</v>
      </c>
      <c r="Q49" s="95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4" t="s">
        <v>36</v>
      </c>
      <c r="W49" s="95" t="s">
        <v>36</v>
      </c>
    </row>
    <row r="50" spans="1:23" ht="13" customHeight="1" x14ac:dyDescent="0.3">
      <c r="A50" s="47" t="s">
        <v>73</v>
      </c>
      <c r="B50" s="93"/>
      <c r="C50" s="93"/>
      <c r="D50" s="93"/>
      <c r="E50" s="93">
        <f t="shared" si="26"/>
        <v>0</v>
      </c>
      <c r="F50" s="94" t="s">
        <v>36</v>
      </c>
      <c r="G50" s="95" t="s">
        <v>36</v>
      </c>
      <c r="H50" s="94"/>
      <c r="I50" s="95"/>
      <c r="J50" s="94"/>
      <c r="K50" s="95"/>
      <c r="L50" s="94"/>
      <c r="M50" s="95"/>
      <c r="N50" s="94"/>
      <c r="O50" s="95"/>
      <c r="P50" s="94">
        <f t="shared" si="27"/>
        <v>0</v>
      </c>
      <c r="Q50" s="95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4" t="s">
        <v>36</v>
      </c>
      <c r="W50" s="95" t="s">
        <v>36</v>
      </c>
    </row>
    <row r="51" spans="1:23" ht="13" customHeight="1" x14ac:dyDescent="0.3">
      <c r="A51" s="47" t="s">
        <v>74</v>
      </c>
      <c r="B51" s="93"/>
      <c r="C51" s="93"/>
      <c r="D51" s="93"/>
      <c r="E51" s="93">
        <f t="shared" si="26"/>
        <v>0</v>
      </c>
      <c r="F51" s="94" t="s">
        <v>36</v>
      </c>
      <c r="G51" s="95" t="s">
        <v>36</v>
      </c>
      <c r="H51" s="94"/>
      <c r="I51" s="95"/>
      <c r="J51" s="94"/>
      <c r="K51" s="95"/>
      <c r="L51" s="94"/>
      <c r="M51" s="95"/>
      <c r="N51" s="94"/>
      <c r="O51" s="95"/>
      <c r="P51" s="94">
        <f t="shared" si="27"/>
        <v>0</v>
      </c>
      <c r="Q51" s="95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4" t="s">
        <v>36</v>
      </c>
      <c r="W51" s="95" t="s">
        <v>36</v>
      </c>
    </row>
    <row r="52" spans="1:23" ht="13" customHeight="1" x14ac:dyDescent="0.3">
      <c r="A52" s="47" t="s">
        <v>75</v>
      </c>
      <c r="B52" s="93"/>
      <c r="C52" s="93"/>
      <c r="D52" s="93"/>
      <c r="E52" s="93">
        <f t="shared" si="26"/>
        <v>0</v>
      </c>
      <c r="F52" s="94">
        <v>0</v>
      </c>
      <c r="G52" s="95">
        <v>0</v>
      </c>
      <c r="H52" s="94"/>
      <c r="I52" s="95"/>
      <c r="J52" s="94"/>
      <c r="K52" s="95"/>
      <c r="L52" s="94"/>
      <c r="M52" s="95"/>
      <c r="N52" s="94"/>
      <c r="O52" s="95"/>
      <c r="P52" s="94">
        <f t="shared" si="27"/>
        <v>0</v>
      </c>
      <c r="Q52" s="95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4" t="s">
        <v>36</v>
      </c>
      <c r="W52" s="95" t="s">
        <v>36</v>
      </c>
    </row>
    <row r="53" spans="1:23" ht="13" customHeight="1" x14ac:dyDescent="0.3">
      <c r="A53" s="47" t="s">
        <v>76</v>
      </c>
      <c r="B53" s="93">
        <v>15000000</v>
      </c>
      <c r="C53" s="93"/>
      <c r="D53" s="93"/>
      <c r="E53" s="93">
        <f t="shared" si="26"/>
        <v>15000000</v>
      </c>
      <c r="F53" s="94">
        <v>15000000</v>
      </c>
      <c r="G53" s="95">
        <v>0</v>
      </c>
      <c r="H53" s="94"/>
      <c r="I53" s="95"/>
      <c r="J53" s="94"/>
      <c r="K53" s="95"/>
      <c r="L53" s="94"/>
      <c r="M53" s="95"/>
      <c r="N53" s="94"/>
      <c r="O53" s="95"/>
      <c r="P53" s="94">
        <f t="shared" si="27"/>
        <v>0</v>
      </c>
      <c r="Q53" s="95">
        <f t="shared" si="28"/>
        <v>0</v>
      </c>
      <c r="R53" s="48">
        <f t="shared" si="29"/>
        <v>0</v>
      </c>
      <c r="S53" s="49">
        <f t="shared" si="30"/>
        <v>0</v>
      </c>
      <c r="T53" s="48">
        <f t="shared" si="31"/>
        <v>0</v>
      </c>
      <c r="U53" s="50">
        <f t="shared" si="32"/>
        <v>0</v>
      </c>
      <c r="V53" s="94" t="s">
        <v>36</v>
      </c>
      <c r="W53" s="95" t="s">
        <v>36</v>
      </c>
    </row>
    <row r="54" spans="1:23" ht="13" customHeight="1" x14ac:dyDescent="0.3">
      <c r="A54" s="51" t="s">
        <v>43</v>
      </c>
      <c r="B54" s="96">
        <f>SUM(B43:B53)</f>
        <v>74482000</v>
      </c>
      <c r="C54" s="96">
        <f>SUM(C43:C53)</f>
        <v>0</v>
      </c>
      <c r="D54" s="96"/>
      <c r="E54" s="96">
        <f t="shared" si="26"/>
        <v>74482000</v>
      </c>
      <c r="F54" s="97">
        <f t="shared" ref="F54:O54" si="33">SUM(F43:F53)</f>
        <v>74482000</v>
      </c>
      <c r="G54" s="98">
        <f t="shared" si="33"/>
        <v>0</v>
      </c>
      <c r="H54" s="97">
        <f t="shared" si="33"/>
        <v>0</v>
      </c>
      <c r="I54" s="98">
        <f t="shared" si="33"/>
        <v>0</v>
      </c>
      <c r="J54" s="97">
        <f t="shared" si="33"/>
        <v>0</v>
      </c>
      <c r="K54" s="98">
        <f t="shared" si="33"/>
        <v>0</v>
      </c>
      <c r="L54" s="97">
        <f t="shared" si="33"/>
        <v>0</v>
      </c>
      <c r="M54" s="98">
        <f t="shared" si="33"/>
        <v>0</v>
      </c>
      <c r="N54" s="97">
        <f t="shared" si="33"/>
        <v>0</v>
      </c>
      <c r="O54" s="98">
        <f t="shared" si="33"/>
        <v>0</v>
      </c>
      <c r="P54" s="97">
        <f t="shared" si="27"/>
        <v>0</v>
      </c>
      <c r="Q54" s="98">
        <f t="shared" si="28"/>
        <v>0</v>
      </c>
      <c r="R54" s="52">
        <f t="shared" si="29"/>
        <v>0</v>
      </c>
      <c r="S54" s="53">
        <f t="shared" si="30"/>
        <v>0</v>
      </c>
      <c r="T54" s="52">
        <f>IF((+$E44+$E46+$E48+$E49+$E52) =0,0,(P54   /(+$E44+$E46+$E48+$E49+$E52) )*100)</f>
        <v>0</v>
      </c>
      <c r="U54" s="54">
        <f>IF((+$E44+$E46+$E48+$E49+$E52) =0,0,(Q54   /(+$E44+$E46+$E48+$E49+$E52) )*100)</f>
        <v>0</v>
      </c>
      <c r="V54" s="97" t="s">
        <v>36</v>
      </c>
      <c r="W54" s="98" t="s">
        <v>36</v>
      </c>
    </row>
    <row r="55" spans="1:23" ht="13" customHeight="1" x14ac:dyDescent="0.3">
      <c r="A55" s="40" t="s">
        <v>77</v>
      </c>
      <c r="B55" s="99" t="s">
        <v>1</v>
      </c>
      <c r="C55" s="99"/>
      <c r="D55" s="99"/>
      <c r="E55" s="99"/>
      <c r="F55" s="100"/>
      <c r="G55" s="101"/>
      <c r="H55" s="100"/>
      <c r="I55" s="101"/>
      <c r="J55" s="100"/>
      <c r="K55" s="101"/>
      <c r="L55" s="100"/>
      <c r="M55" s="101"/>
      <c r="N55" s="100"/>
      <c r="O55" s="101"/>
      <c r="P55" s="100"/>
      <c r="Q55" s="101"/>
      <c r="R55" s="44"/>
      <c r="S55" s="45"/>
      <c r="T55" s="44"/>
      <c r="U55" s="46"/>
      <c r="V55" s="100"/>
      <c r="W55" s="101"/>
    </row>
    <row r="56" spans="1:23" ht="13" customHeight="1" x14ac:dyDescent="0.3">
      <c r="A56" s="55" t="s">
        <v>78</v>
      </c>
      <c r="B56" s="93"/>
      <c r="C56" s="93"/>
      <c r="D56" s="93"/>
      <c r="E56" s="93">
        <f>$B56      +$C56      +$D56</f>
        <v>0</v>
      </c>
      <c r="F56" s="94" t="s">
        <v>36</v>
      </c>
      <c r="G56" s="95" t="s">
        <v>36</v>
      </c>
      <c r="H56" s="94"/>
      <c r="I56" s="95"/>
      <c r="J56" s="94"/>
      <c r="K56" s="95"/>
      <c r="L56" s="94"/>
      <c r="M56" s="95"/>
      <c r="N56" s="94"/>
      <c r="O56" s="95"/>
      <c r="P56" s="94">
        <f>$H56      +$J56      +$L56      +$N56</f>
        <v>0</v>
      </c>
      <c r="Q56" s="95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4" t="s">
        <v>36</v>
      </c>
      <c r="W56" s="95" t="s">
        <v>36</v>
      </c>
    </row>
    <row r="57" spans="1:23" ht="13" customHeight="1" x14ac:dyDescent="0.3">
      <c r="A57" s="55" t="s">
        <v>79</v>
      </c>
      <c r="B57" s="93"/>
      <c r="C57" s="93"/>
      <c r="D57" s="93"/>
      <c r="E57" s="93">
        <f>$B57      +$C57      +$D57</f>
        <v>0</v>
      </c>
      <c r="F57" s="94" t="s">
        <v>36</v>
      </c>
      <c r="G57" s="95" t="s">
        <v>36</v>
      </c>
      <c r="H57" s="94"/>
      <c r="I57" s="95"/>
      <c r="J57" s="94"/>
      <c r="K57" s="95"/>
      <c r="L57" s="94"/>
      <c r="M57" s="95"/>
      <c r="N57" s="94"/>
      <c r="O57" s="95"/>
      <c r="P57" s="94">
        <f>$H57      +$J57      +$L57      +$N57</f>
        <v>0</v>
      </c>
      <c r="Q57" s="95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4" t="s">
        <v>36</v>
      </c>
      <c r="W57" s="95" t="s">
        <v>36</v>
      </c>
    </row>
    <row r="58" spans="1:23" ht="13" hidden="1" customHeight="1" x14ac:dyDescent="0.3">
      <c r="A58" s="55" t="s">
        <v>80</v>
      </c>
      <c r="B58" s="93"/>
      <c r="C58" s="93"/>
      <c r="D58" s="93"/>
      <c r="E58" s="93">
        <f>$B58      +$C58      +$D58</f>
        <v>0</v>
      </c>
      <c r="F58" s="94" t="s">
        <v>36</v>
      </c>
      <c r="G58" s="95" t="s">
        <v>36</v>
      </c>
      <c r="H58" s="94"/>
      <c r="I58" s="95"/>
      <c r="J58" s="94"/>
      <c r="K58" s="95"/>
      <c r="L58" s="94"/>
      <c r="M58" s="95"/>
      <c r="N58" s="94"/>
      <c r="O58" s="95"/>
      <c r="P58" s="94">
        <f>$H58      +$J58      +$L58      +$N58</f>
        <v>0</v>
      </c>
      <c r="Q58" s="95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4" t="s">
        <v>36</v>
      </c>
      <c r="W58" s="95" t="s">
        <v>36</v>
      </c>
    </row>
    <row r="59" spans="1:23" ht="13" hidden="1" customHeight="1" x14ac:dyDescent="0.3">
      <c r="A59" s="47" t="s">
        <v>81</v>
      </c>
      <c r="B59" s="93"/>
      <c r="C59" s="93"/>
      <c r="D59" s="93"/>
      <c r="E59" s="93">
        <f>$B59      +$C59      +$D59</f>
        <v>0</v>
      </c>
      <c r="F59" s="94" t="s">
        <v>36</v>
      </c>
      <c r="G59" s="95" t="s">
        <v>36</v>
      </c>
      <c r="H59" s="94"/>
      <c r="I59" s="95"/>
      <c r="J59" s="94"/>
      <c r="K59" s="95"/>
      <c r="L59" s="94"/>
      <c r="M59" s="95"/>
      <c r="N59" s="94"/>
      <c r="O59" s="95"/>
      <c r="P59" s="94">
        <f>$H59      +$J59      +$L59      +$N59</f>
        <v>0</v>
      </c>
      <c r="Q59" s="95">
        <f>$I59      +$K59      +$M59      +$O59</f>
        <v>0</v>
      </c>
      <c r="R59" s="48">
        <f>IF(($H59      =0),0,((($J59      -$H59      )/$H59      )*100))</f>
        <v>0</v>
      </c>
      <c r="S59" s="49">
        <f>IF(($I59      =0),0,((($K59      -$I59      )/$I59      )*100))</f>
        <v>0</v>
      </c>
      <c r="T59" s="48">
        <f>IF(($E59      =0),0,(($P59      /$E59      )*100))</f>
        <v>0</v>
      </c>
      <c r="U59" s="50">
        <f>IF(($E59      =0),0,(($Q59      /$E59      )*100))</f>
        <v>0</v>
      </c>
      <c r="V59" s="94" t="s">
        <v>36</v>
      </c>
      <c r="W59" s="95" t="s">
        <v>36</v>
      </c>
    </row>
    <row r="60" spans="1:23" ht="13" customHeight="1" x14ac:dyDescent="0.3">
      <c r="A60" s="56" t="s">
        <v>43</v>
      </c>
      <c r="B60" s="102">
        <f>SUM(B56:B59)</f>
        <v>0</v>
      </c>
      <c r="C60" s="102">
        <f>SUM(C56:C59)</f>
        <v>0</v>
      </c>
      <c r="D60" s="102"/>
      <c r="E60" s="102">
        <f>$B60      +$C60      +$D60</f>
        <v>0</v>
      </c>
      <c r="F60" s="103" t="s">
        <v>36</v>
      </c>
      <c r="G60" s="104" t="s">
        <v>36</v>
      </c>
      <c r="H60" s="103">
        <f t="shared" ref="H60:O60" si="34">SUM(H56:H59)</f>
        <v>0</v>
      </c>
      <c r="I60" s="104">
        <f t="shared" si="34"/>
        <v>0</v>
      </c>
      <c r="J60" s="103">
        <f t="shared" si="34"/>
        <v>0</v>
      </c>
      <c r="K60" s="104">
        <f t="shared" si="34"/>
        <v>0</v>
      </c>
      <c r="L60" s="103">
        <f t="shared" si="34"/>
        <v>0</v>
      </c>
      <c r="M60" s="104">
        <f t="shared" si="34"/>
        <v>0</v>
      </c>
      <c r="N60" s="103">
        <f t="shared" si="34"/>
        <v>0</v>
      </c>
      <c r="O60" s="104">
        <f t="shared" si="34"/>
        <v>0</v>
      </c>
      <c r="P60" s="103">
        <f>$H60      +$J60      +$L60      +$N60</f>
        <v>0</v>
      </c>
      <c r="Q60" s="104">
        <f>$I60      +$K60      +$M60      +$O60</f>
        <v>0</v>
      </c>
      <c r="R60" s="57">
        <f>IF(($H60      =0),0,((($J60      -$H60      )/$H60      )*100))</f>
        <v>0</v>
      </c>
      <c r="S60" s="58">
        <f>IF(($I60      =0),0,((($K60      -$I60      )/$I60      )*100))</f>
        <v>0</v>
      </c>
      <c r="T60" s="57">
        <f>IF($E60   =0,0,($P60   /$E60   )*100)</f>
        <v>0</v>
      </c>
      <c r="U60" s="59">
        <f>IF($E60   =0,0,($Q60   /$E60   )*100)</f>
        <v>0</v>
      </c>
      <c r="V60" s="103" t="s">
        <v>36</v>
      </c>
      <c r="W60" s="104" t="s">
        <v>36</v>
      </c>
    </row>
    <row r="61" spans="1:23" ht="13" customHeight="1" x14ac:dyDescent="0.3">
      <c r="A61" s="40" t="s">
        <v>82</v>
      </c>
      <c r="B61" s="99" t="s">
        <v>1</v>
      </c>
      <c r="C61" s="99"/>
      <c r="D61" s="99"/>
      <c r="E61" s="99"/>
      <c r="F61" s="100"/>
      <c r="G61" s="101"/>
      <c r="H61" s="100"/>
      <c r="I61" s="101"/>
      <c r="J61" s="100"/>
      <c r="K61" s="101"/>
      <c r="L61" s="100"/>
      <c r="M61" s="101"/>
      <c r="N61" s="100"/>
      <c r="O61" s="101"/>
      <c r="P61" s="100"/>
      <c r="Q61" s="101"/>
      <c r="R61" s="44"/>
      <c r="S61" s="45"/>
      <c r="T61" s="44"/>
      <c r="U61" s="46"/>
      <c r="V61" s="100"/>
      <c r="W61" s="101"/>
    </row>
    <row r="62" spans="1:23" ht="13" customHeight="1" x14ac:dyDescent="0.3">
      <c r="A62" s="47" t="s">
        <v>83</v>
      </c>
      <c r="B62" s="93"/>
      <c r="C62" s="93"/>
      <c r="D62" s="93"/>
      <c r="E62" s="93">
        <f t="shared" ref="E62:E68" si="35">$B62      +$C62      +$D62</f>
        <v>0</v>
      </c>
      <c r="F62" s="94" t="s">
        <v>36</v>
      </c>
      <c r="G62" s="95" t="s">
        <v>36</v>
      </c>
      <c r="H62" s="94"/>
      <c r="I62" s="95"/>
      <c r="J62" s="94"/>
      <c r="K62" s="95"/>
      <c r="L62" s="94"/>
      <c r="M62" s="95"/>
      <c r="N62" s="94"/>
      <c r="O62" s="95"/>
      <c r="P62" s="94">
        <f t="shared" ref="P62:P68" si="36">$H62      +$J62      +$L62      +$N62</f>
        <v>0</v>
      </c>
      <c r="Q62" s="95">
        <f t="shared" ref="Q62:Q68" si="37">$I62      +$K62      +$M62      +$O62</f>
        <v>0</v>
      </c>
      <c r="R62" s="48">
        <f t="shared" ref="R62:R68" si="38">IF(($H62      =0),0,((($J62      -$H62      )/$H62      )*100))</f>
        <v>0</v>
      </c>
      <c r="S62" s="49">
        <f t="shared" ref="S62:S68" si="39">IF(($I62      =0),0,((($K62      -$I62      )/$I62      )*100))</f>
        <v>0</v>
      </c>
      <c r="T62" s="48">
        <f t="shared" ref="T62:T66" si="40">IF(($E62      =0),0,(($P62      /$E62      )*100))</f>
        <v>0</v>
      </c>
      <c r="U62" s="50">
        <f t="shared" ref="U62:U66" si="41">IF(($E62      =0),0,(($Q62      /$E62      )*100))</f>
        <v>0</v>
      </c>
      <c r="V62" s="94" t="s">
        <v>36</v>
      </c>
      <c r="W62" s="95" t="s">
        <v>36</v>
      </c>
    </row>
    <row r="63" spans="1:23" ht="13" customHeight="1" x14ac:dyDescent="0.3">
      <c r="A63" s="47" t="s">
        <v>84</v>
      </c>
      <c r="B63" s="93"/>
      <c r="C63" s="93"/>
      <c r="D63" s="93"/>
      <c r="E63" s="93">
        <f t="shared" si="35"/>
        <v>0</v>
      </c>
      <c r="F63" s="94" t="s">
        <v>36</v>
      </c>
      <c r="G63" s="95" t="s">
        <v>36</v>
      </c>
      <c r="H63" s="94"/>
      <c r="I63" s="95"/>
      <c r="J63" s="94"/>
      <c r="K63" s="95"/>
      <c r="L63" s="94"/>
      <c r="M63" s="95"/>
      <c r="N63" s="94"/>
      <c r="O63" s="95"/>
      <c r="P63" s="94">
        <f t="shared" si="36"/>
        <v>0</v>
      </c>
      <c r="Q63" s="95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4" t="s">
        <v>36</v>
      </c>
      <c r="W63" s="95" t="s">
        <v>36</v>
      </c>
    </row>
    <row r="64" spans="1:23" ht="13" customHeight="1" x14ac:dyDescent="0.3">
      <c r="A64" s="47" t="s">
        <v>85</v>
      </c>
      <c r="B64" s="93"/>
      <c r="C64" s="93"/>
      <c r="D64" s="93"/>
      <c r="E64" s="93">
        <f t="shared" si="35"/>
        <v>0</v>
      </c>
      <c r="F64" s="94" t="s">
        <v>36</v>
      </c>
      <c r="G64" s="95" t="s">
        <v>36</v>
      </c>
      <c r="H64" s="94"/>
      <c r="I64" s="95"/>
      <c r="J64" s="94"/>
      <c r="K64" s="95"/>
      <c r="L64" s="94"/>
      <c r="M64" s="95"/>
      <c r="N64" s="94"/>
      <c r="O64" s="95"/>
      <c r="P64" s="94">
        <f t="shared" si="36"/>
        <v>0</v>
      </c>
      <c r="Q64" s="95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4" t="s">
        <v>36</v>
      </c>
      <c r="W64" s="95" t="s">
        <v>36</v>
      </c>
    </row>
    <row r="65" spans="1:23" ht="13" customHeight="1" x14ac:dyDescent="0.3">
      <c r="A65" s="47" t="s">
        <v>86</v>
      </c>
      <c r="B65" s="93"/>
      <c r="C65" s="93"/>
      <c r="D65" s="93"/>
      <c r="E65" s="93">
        <f t="shared" si="35"/>
        <v>0</v>
      </c>
      <c r="F65" s="94" t="s">
        <v>36</v>
      </c>
      <c r="G65" s="95" t="s">
        <v>36</v>
      </c>
      <c r="H65" s="94"/>
      <c r="I65" s="95"/>
      <c r="J65" s="94"/>
      <c r="K65" s="95"/>
      <c r="L65" s="94"/>
      <c r="M65" s="95"/>
      <c r="N65" s="94"/>
      <c r="O65" s="95"/>
      <c r="P65" s="94">
        <f t="shared" si="36"/>
        <v>0</v>
      </c>
      <c r="Q65" s="95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4" t="s">
        <v>36</v>
      </c>
      <c r="W65" s="95" t="s">
        <v>36</v>
      </c>
    </row>
    <row r="66" spans="1:23" ht="13" customHeight="1" x14ac:dyDescent="0.3">
      <c r="A66" s="47" t="s">
        <v>87</v>
      </c>
      <c r="B66" s="93"/>
      <c r="C66" s="93"/>
      <c r="D66" s="93"/>
      <c r="E66" s="93">
        <f t="shared" si="35"/>
        <v>0</v>
      </c>
      <c r="F66" s="94">
        <v>0</v>
      </c>
      <c r="G66" s="95">
        <v>0</v>
      </c>
      <c r="H66" s="94"/>
      <c r="I66" s="95"/>
      <c r="J66" s="94"/>
      <c r="K66" s="95"/>
      <c r="L66" s="94"/>
      <c r="M66" s="95"/>
      <c r="N66" s="94"/>
      <c r="O66" s="95"/>
      <c r="P66" s="94">
        <f t="shared" si="36"/>
        <v>0</v>
      </c>
      <c r="Q66" s="95">
        <f t="shared" si="37"/>
        <v>0</v>
      </c>
      <c r="R66" s="48">
        <f t="shared" si="38"/>
        <v>0</v>
      </c>
      <c r="S66" s="49">
        <f t="shared" si="39"/>
        <v>0</v>
      </c>
      <c r="T66" s="48">
        <f t="shared" si="40"/>
        <v>0</v>
      </c>
      <c r="U66" s="50">
        <f t="shared" si="41"/>
        <v>0</v>
      </c>
      <c r="V66" s="94" t="s">
        <v>36</v>
      </c>
      <c r="W66" s="95" t="s">
        <v>36</v>
      </c>
    </row>
    <row r="67" spans="1:23" ht="13" customHeight="1" x14ac:dyDescent="0.3">
      <c r="A67" s="51" t="s">
        <v>43</v>
      </c>
      <c r="B67" s="96">
        <f>SUM(B62:B66)</f>
        <v>0</v>
      </c>
      <c r="C67" s="96">
        <f>SUM(C62:C66)</f>
        <v>0</v>
      </c>
      <c r="D67" s="96"/>
      <c r="E67" s="96">
        <f t="shared" si="35"/>
        <v>0</v>
      </c>
      <c r="F67" s="97">
        <f t="shared" ref="F67:O67" si="42">SUM(F62:F66)</f>
        <v>0</v>
      </c>
      <c r="G67" s="98">
        <f t="shared" si="42"/>
        <v>0</v>
      </c>
      <c r="H67" s="97">
        <f t="shared" si="42"/>
        <v>0</v>
      </c>
      <c r="I67" s="98">
        <f t="shared" si="42"/>
        <v>0</v>
      </c>
      <c r="J67" s="97">
        <f t="shared" si="42"/>
        <v>0</v>
      </c>
      <c r="K67" s="98">
        <f t="shared" si="42"/>
        <v>0</v>
      </c>
      <c r="L67" s="97">
        <f t="shared" si="42"/>
        <v>0</v>
      </c>
      <c r="M67" s="98">
        <f t="shared" si="42"/>
        <v>0</v>
      </c>
      <c r="N67" s="97">
        <f t="shared" si="42"/>
        <v>0</v>
      </c>
      <c r="O67" s="98">
        <f t="shared" si="42"/>
        <v>0</v>
      </c>
      <c r="P67" s="97">
        <f t="shared" si="36"/>
        <v>0</v>
      </c>
      <c r="Q67" s="98">
        <f t="shared" si="37"/>
        <v>0</v>
      </c>
      <c r="R67" s="52">
        <f t="shared" si="38"/>
        <v>0</v>
      </c>
      <c r="S67" s="53">
        <f t="shared" si="39"/>
        <v>0</v>
      </c>
      <c r="T67" s="52">
        <f>IF((+$E62+$E64+$E65++$E66) =0,0,(P67   /(+$E62+$E64+$E65+$E66) )*100)</f>
        <v>0</v>
      </c>
      <c r="U67" s="54">
        <f>IF((+$E62+$E64+$E66) =0,0,(Q67  /(+$E62+$E64+$E66) )*100)</f>
        <v>0</v>
      </c>
      <c r="V67" s="97" t="s">
        <v>36</v>
      </c>
      <c r="W67" s="98" t="s">
        <v>36</v>
      </c>
    </row>
    <row r="68" spans="1:23" ht="13" customHeight="1" x14ac:dyDescent="0.3">
      <c r="A68" s="60" t="s">
        <v>88</v>
      </c>
      <c r="B68" s="105">
        <f>SUM(B9:B15,B18:B24,B27:B30,B33,B36:B40,B43:B53,B56:B59,B62:B66)</f>
        <v>158727000</v>
      </c>
      <c r="C68" s="105">
        <f>SUM(C9:C15,C18:C24,C27:C30,C33,C36:C40,C43:C53,C56:C59,C62:C66)</f>
        <v>0</v>
      </c>
      <c r="D68" s="105"/>
      <c r="E68" s="105">
        <f t="shared" si="35"/>
        <v>158727000</v>
      </c>
      <c r="F68" s="106">
        <f t="shared" ref="F68:O68" si="43">SUM(F9:F15,F18:F24,F27:F30,F33,F36:F40,F43:F53,F56:F59,F62:F66)</f>
        <v>158727000</v>
      </c>
      <c r="G68" s="107">
        <f t="shared" si="43"/>
        <v>30995000</v>
      </c>
      <c r="H68" s="106">
        <f t="shared" si="43"/>
        <v>6130000</v>
      </c>
      <c r="I68" s="107">
        <f t="shared" si="43"/>
        <v>0</v>
      </c>
      <c r="J68" s="106">
        <f t="shared" si="43"/>
        <v>15476000</v>
      </c>
      <c r="K68" s="107">
        <f t="shared" si="43"/>
        <v>0</v>
      </c>
      <c r="L68" s="106">
        <f t="shared" si="43"/>
        <v>0</v>
      </c>
      <c r="M68" s="107">
        <f t="shared" si="43"/>
        <v>0</v>
      </c>
      <c r="N68" s="106">
        <f t="shared" si="43"/>
        <v>0</v>
      </c>
      <c r="O68" s="107">
        <f t="shared" si="43"/>
        <v>0</v>
      </c>
      <c r="P68" s="106">
        <f t="shared" si="36"/>
        <v>21606000</v>
      </c>
      <c r="Q68" s="107">
        <f t="shared" si="37"/>
        <v>0</v>
      </c>
      <c r="R68" s="61">
        <f t="shared" si="38"/>
        <v>152.46329526916801</v>
      </c>
      <c r="S68" s="62">
        <f t="shared" si="39"/>
        <v>0</v>
      </c>
      <c r="T68" s="61">
        <f>IF((+$E9+$E10+$E11+$E12+$E13+$E18+$E19+$E21+$E22+$E23+$E27+$E28+$E29+$E30+$E33+$E36+$E39+$E44+$E46+$E48+$E49+$E52+$E56+$E57+$E58+$E59+$E62+$E64+$E65+$E66)=0,0,(P68/(+$E9+$E10+$E11+$E12+$E13+$E18+$E19+$E21+$E22+$E23+$E27+$E28+$E29+$E30+$E33+$E36+$E39+$E44+$E46+$E48+$E49+$E52+$E56+$E57+$E58+$E59+$E62+$E64+$E65+$E66)*100))</f>
        <v>37.74435302133012</v>
      </c>
      <c r="U68" s="61">
        <f>IF((+$E9+$E10+$E11+$E12+$E13+$E18+$E19+$E21+$E22+$E23+$E27+$E28+$E29+$E30+$E33+$E36+$E39+$E44+$E46+$E48+$E49+$E52+$E56+$E57+$E58+$E59+$E62+$E64+$E65+$E66)=0,0,(Q68/(+$E9+$E10+$E11+$E12+$E13+$E18+$E19+$E21+$E22+$E23+$E27+$E28+$E29+$E30+$E33+$E36+$E39+$E44+$E46+$E48+$E49+$E52+$E56+$E57+$E58+$E59+$E62+$E64+$E65+$E66)*100))</f>
        <v>0</v>
      </c>
      <c r="V68" s="106" t="s">
        <v>36</v>
      </c>
      <c r="W68" s="107" t="s">
        <v>36</v>
      </c>
    </row>
    <row r="69" spans="1:23" ht="13" customHeight="1" x14ac:dyDescent="0.3">
      <c r="A69" s="40" t="s">
        <v>44</v>
      </c>
      <c r="B69" s="99" t="s">
        <v>1</v>
      </c>
      <c r="C69" s="99"/>
      <c r="D69" s="99"/>
      <c r="E69" s="99"/>
      <c r="F69" s="100"/>
      <c r="G69" s="101"/>
      <c r="H69" s="100"/>
      <c r="I69" s="101"/>
      <c r="J69" s="100"/>
      <c r="K69" s="101"/>
      <c r="L69" s="100"/>
      <c r="M69" s="101"/>
      <c r="N69" s="100"/>
      <c r="O69" s="101"/>
      <c r="P69" s="100"/>
      <c r="Q69" s="101"/>
      <c r="R69" s="44"/>
      <c r="S69" s="45"/>
      <c r="T69" s="44"/>
      <c r="U69" s="46"/>
      <c r="V69" s="100"/>
      <c r="W69" s="101"/>
    </row>
    <row r="70" spans="1:23" s="64" customFormat="1" ht="13" customHeight="1" x14ac:dyDescent="0.3">
      <c r="A70" s="63" t="s">
        <v>89</v>
      </c>
      <c r="B70" s="93">
        <v>90473000</v>
      </c>
      <c r="C70" s="93">
        <v>-500000</v>
      </c>
      <c r="D70" s="93"/>
      <c r="E70" s="93">
        <f>$B70      +$C70      +$D70</f>
        <v>89973000</v>
      </c>
      <c r="F70" s="94">
        <v>90473000</v>
      </c>
      <c r="G70" s="95">
        <v>75385000</v>
      </c>
      <c r="H70" s="94">
        <v>22643000</v>
      </c>
      <c r="I70" s="95"/>
      <c r="J70" s="94">
        <v>31545000</v>
      </c>
      <c r="K70" s="95"/>
      <c r="L70" s="94"/>
      <c r="M70" s="95"/>
      <c r="N70" s="94"/>
      <c r="O70" s="95"/>
      <c r="P70" s="94">
        <f>$H70      +$J70      +$L70      +$N70</f>
        <v>54188000</v>
      </c>
      <c r="Q70" s="95">
        <f>$I70      +$K70      +$M70      +$O70</f>
        <v>0</v>
      </c>
      <c r="R70" s="48">
        <f>IF(($H70      =0),0,((($J70      -$H70      )/$H70      )*100))</f>
        <v>39.314578456918255</v>
      </c>
      <c r="S70" s="49">
        <f>IF(($I70      =0),0,((($K70      -$I70      )/$I70      )*100))</f>
        <v>0</v>
      </c>
      <c r="T70" s="48">
        <f>IF(($E70      =0),0,(($P70      /$E70      )*100))</f>
        <v>60.226956975981679</v>
      </c>
      <c r="U70" s="50">
        <f>IF(($E70      =0),0,(($Q70      /$E70      )*100))</f>
        <v>0</v>
      </c>
      <c r="V70" s="94" t="s">
        <v>36</v>
      </c>
      <c r="W70" s="95" t="s">
        <v>36</v>
      </c>
    </row>
    <row r="71" spans="1:23" s="64" customFormat="1" ht="13" customHeight="1" x14ac:dyDescent="0.3">
      <c r="A71" s="63" t="s">
        <v>90</v>
      </c>
      <c r="B71" s="93"/>
      <c r="C71" s="93"/>
      <c r="D71" s="93"/>
      <c r="E71" s="93">
        <f>$B71      +$C71      +$D71</f>
        <v>0</v>
      </c>
      <c r="F71" s="94">
        <v>0</v>
      </c>
      <c r="G71" s="95">
        <v>0</v>
      </c>
      <c r="H71" s="94"/>
      <c r="I71" s="95"/>
      <c r="J71" s="94"/>
      <c r="K71" s="95"/>
      <c r="L71" s="94"/>
      <c r="M71" s="95"/>
      <c r="N71" s="94"/>
      <c r="O71" s="95"/>
      <c r="P71" s="94">
        <f>$H71      +$J71      +$L71      +$N71</f>
        <v>0</v>
      </c>
      <c r="Q71" s="95">
        <f>$I71      +$K71      +$M71      +$O71</f>
        <v>0</v>
      </c>
      <c r="R71" s="48">
        <f>IF(($H71      =0),0,((($J71      -$H71      )/$H71      )*100))</f>
        <v>0</v>
      </c>
      <c r="S71" s="49">
        <f>IF(($I71      =0),0,((($K71      -$I71      )/$I71      )*100))</f>
        <v>0</v>
      </c>
      <c r="T71" s="48">
        <f>IF(($E71      =0),0,(($P71      /$E71      )*100))</f>
        <v>0</v>
      </c>
      <c r="U71" s="50">
        <f>IF(($E71      =0),0,(($Q71      /$E71      )*100))</f>
        <v>0</v>
      </c>
      <c r="V71" s="94" t="s">
        <v>36</v>
      </c>
      <c r="W71" s="95" t="s">
        <v>36</v>
      </c>
    </row>
    <row r="72" spans="1:23" ht="13" customHeight="1" x14ac:dyDescent="0.3">
      <c r="A72" s="56" t="s">
        <v>43</v>
      </c>
      <c r="B72" s="102">
        <f>SUM(B70:B71)</f>
        <v>90473000</v>
      </c>
      <c r="C72" s="102">
        <f>SUM(C70:C71)</f>
        <v>-500000</v>
      </c>
      <c r="D72" s="102"/>
      <c r="E72" s="102">
        <f>$B72      +$C72      +$D72</f>
        <v>89973000</v>
      </c>
      <c r="F72" s="103">
        <f t="shared" ref="F72:O72" si="44">SUM(F70:F71)</f>
        <v>90473000</v>
      </c>
      <c r="G72" s="104">
        <f t="shared" si="44"/>
        <v>75385000</v>
      </c>
      <c r="H72" s="103">
        <f t="shared" si="44"/>
        <v>22643000</v>
      </c>
      <c r="I72" s="104">
        <f t="shared" si="44"/>
        <v>0</v>
      </c>
      <c r="J72" s="103">
        <f t="shared" si="44"/>
        <v>31545000</v>
      </c>
      <c r="K72" s="104">
        <f t="shared" si="44"/>
        <v>0</v>
      </c>
      <c r="L72" s="103">
        <f t="shared" si="44"/>
        <v>0</v>
      </c>
      <c r="M72" s="104">
        <f t="shared" si="44"/>
        <v>0</v>
      </c>
      <c r="N72" s="103">
        <f t="shared" si="44"/>
        <v>0</v>
      </c>
      <c r="O72" s="104">
        <f t="shared" si="44"/>
        <v>0</v>
      </c>
      <c r="P72" s="103">
        <f>$H72      +$J72      +$L72      +$N72</f>
        <v>54188000</v>
      </c>
      <c r="Q72" s="104">
        <f>$I72      +$K72      +$M72      +$O72</f>
        <v>0</v>
      </c>
      <c r="R72" s="57">
        <f>IF(($H72      =0),0,((($J72      -$H72      )/$H72      )*100))</f>
        <v>39.314578456918255</v>
      </c>
      <c r="S72" s="58">
        <f>IF(($I72      =0),0,((($K72      -$I72      )/$I72      )*100))</f>
        <v>0</v>
      </c>
      <c r="T72" s="57">
        <f>IF(($E70      =0),0,(($P70      /$E70      )*100))</f>
        <v>60.226956975981679</v>
      </c>
      <c r="U72" s="59">
        <f>IF($E70   =0,0,($Q70   /$E70 )*100)</f>
        <v>0</v>
      </c>
      <c r="V72" s="103" t="s">
        <v>36</v>
      </c>
      <c r="W72" s="104" t="s">
        <v>36</v>
      </c>
    </row>
    <row r="73" spans="1:23" ht="13" customHeight="1" x14ac:dyDescent="0.3">
      <c r="A73" s="60" t="s">
        <v>88</v>
      </c>
      <c r="B73" s="105">
        <f>SUM(B70:B71)</f>
        <v>90473000</v>
      </c>
      <c r="C73" s="105">
        <f>SUM(C70:C71)</f>
        <v>-500000</v>
      </c>
      <c r="D73" s="105"/>
      <c r="E73" s="105">
        <f>$B73      +$C73      +$D73</f>
        <v>89973000</v>
      </c>
      <c r="F73" s="106">
        <f t="shared" ref="F73:O73" si="45">SUM(F70:F71)</f>
        <v>90473000</v>
      </c>
      <c r="G73" s="107">
        <f t="shared" si="45"/>
        <v>75385000</v>
      </c>
      <c r="H73" s="106">
        <f t="shared" si="45"/>
        <v>22643000</v>
      </c>
      <c r="I73" s="107">
        <f t="shared" si="45"/>
        <v>0</v>
      </c>
      <c r="J73" s="106">
        <f t="shared" si="45"/>
        <v>31545000</v>
      </c>
      <c r="K73" s="107">
        <f t="shared" si="45"/>
        <v>0</v>
      </c>
      <c r="L73" s="106">
        <f t="shared" si="45"/>
        <v>0</v>
      </c>
      <c r="M73" s="107">
        <f t="shared" si="45"/>
        <v>0</v>
      </c>
      <c r="N73" s="106">
        <f t="shared" si="45"/>
        <v>0</v>
      </c>
      <c r="O73" s="107">
        <f t="shared" si="45"/>
        <v>0</v>
      </c>
      <c r="P73" s="106">
        <f>$H73      +$J73      +$L73      +$N73</f>
        <v>54188000</v>
      </c>
      <c r="Q73" s="107">
        <f>$I73      +$K73      +$M73      +$O73</f>
        <v>0</v>
      </c>
      <c r="R73" s="61">
        <f>IF(($H73      =0),0,((($J73      -$H73      )/$H73      )*100))</f>
        <v>39.314578456918255</v>
      </c>
      <c r="S73" s="62">
        <f>IF(($I73      =0),0,((($K73      -$I73      )/$I73      )*100))</f>
        <v>0</v>
      </c>
      <c r="T73" s="61">
        <f>IF(($E70      =0),0,(($P70      /$E70      )*100))</f>
        <v>60.226956975981679</v>
      </c>
      <c r="U73" s="65">
        <f>IF($E70   =0,0,($Q70   /$E70 )*100)</f>
        <v>0</v>
      </c>
      <c r="V73" s="106" t="s">
        <v>36</v>
      </c>
      <c r="W73" s="107" t="s">
        <v>36</v>
      </c>
    </row>
    <row r="74" spans="1:23" ht="13" customHeight="1" thickBot="1" x14ac:dyDescent="0.35">
      <c r="A74" s="60" t="s">
        <v>91</v>
      </c>
      <c r="B74" s="105">
        <f>SUM(B9:B15,B18:B24,B27:B30,B33,B36:B40,B43:B53,B56:B59,B62:B66,B70:B71)</f>
        <v>249200000</v>
      </c>
      <c r="C74" s="105">
        <f>SUM(C9:C15,C18:C24,C27:C30,C33,C36:C40,C43:C53,C56:C59,C62:C66,C70:C71)</f>
        <v>-500000</v>
      </c>
      <c r="D74" s="105"/>
      <c r="E74" s="105">
        <f>$B74      +$C74      +$D74</f>
        <v>248700000</v>
      </c>
      <c r="F74" s="106">
        <f t="shared" ref="F74:O74" si="46">SUM(F9:F15,F18:F24,F27:F30,F33,F36:F40,F43:F53,F56:F59,F62:F66,F70:F71)</f>
        <v>249200000</v>
      </c>
      <c r="G74" s="107">
        <f t="shared" si="46"/>
        <v>106380000</v>
      </c>
      <c r="H74" s="106">
        <f t="shared" si="46"/>
        <v>28773000</v>
      </c>
      <c r="I74" s="107">
        <f t="shared" si="46"/>
        <v>0</v>
      </c>
      <c r="J74" s="106">
        <f t="shared" si="46"/>
        <v>47021000</v>
      </c>
      <c r="K74" s="107">
        <f t="shared" si="46"/>
        <v>0</v>
      </c>
      <c r="L74" s="106">
        <f t="shared" si="46"/>
        <v>0</v>
      </c>
      <c r="M74" s="107">
        <f t="shared" si="46"/>
        <v>0</v>
      </c>
      <c r="N74" s="106">
        <f t="shared" si="46"/>
        <v>0</v>
      </c>
      <c r="O74" s="107">
        <f t="shared" si="46"/>
        <v>0</v>
      </c>
      <c r="P74" s="106">
        <f>$H74      +$J74      +$L74      +$N74</f>
        <v>75794000</v>
      </c>
      <c r="Q74" s="107">
        <f>$I74      +$K74      +$M74      +$O74</f>
        <v>0</v>
      </c>
      <c r="R74" s="61">
        <f>IF(($H74      =0),0,((($J74      -$H74      )/$H74      )*100))</f>
        <v>63.420567893511283</v>
      </c>
      <c r="S74" s="62">
        <f>IF(($I74      =0),0,((($K74      -$I74      )/$I74      )*100))</f>
        <v>0</v>
      </c>
      <c r="T74" s="61">
        <f>IF((+$E9+$E10+$E11+$E12+$E13+$E18+$E19+$E21+$E22+$E23+$E27+$E28+$E29+$E30+$E33+$E36+$E39+$E44+$E46+$E48+$E49+$E52+$E56+$E57+$E58+$E59+$E62++$E64+$E65+$E66+$E70)=0,0,(P74/(+$E9+$E10+$E11+$E12+$E13+$E18+$E19+$E21+$E22+$E23+$E27+$E28+$E29+$E30+$E33+$E36+$E39+$E44+$E46+$E48+$E49+$E52+$E56+$E57+$E58+$E59+$E62+$E64+$E65+$E66+$E70)*100))</f>
        <v>51.484892946418867</v>
      </c>
      <c r="U74" s="65">
        <f>IF((+$E9+$E10+$E11+$E12+$E13+$E18+$E19+$E21+$E22+$E23+$E27+$E28+$E29+$E30+$E33+$E36+$E39+$E44+$E46+$E48+$E49+$E52+$E56+$E57+$E58+$E59+$E62+$E64+$E66+$E70)=0,0,(Q74/(+$E9+$E10+$E11+$E12+$E13+$E18+$E19+$E21+$E22+$E23+$E27+$E28+$E29+$E30+$E33+$E36+$E39+$E44+$E46+$E48+$E49+$E52+$E56+$E57+$E58+$E59+$E62+$E64+$E66+$E70)*100))</f>
        <v>0</v>
      </c>
      <c r="V74" s="106" t="s">
        <v>36</v>
      </c>
      <c r="W74" s="107" t="s">
        <v>36</v>
      </c>
    </row>
    <row r="75" spans="1:23" ht="13" thickTop="1" x14ac:dyDescent="0.25">
      <c r="A75" s="66" t="s">
        <v>92</v>
      </c>
      <c r="B75" s="67"/>
      <c r="C75" s="68"/>
      <c r="D75" s="68"/>
      <c r="E75" s="69"/>
      <c r="F75" s="67"/>
      <c r="G75" s="68"/>
      <c r="H75" s="68"/>
      <c r="I75" s="69"/>
      <c r="J75" s="68"/>
      <c r="K75" s="69"/>
      <c r="L75" s="68"/>
      <c r="M75" s="68"/>
      <c r="N75" s="68"/>
      <c r="O75" s="68"/>
      <c r="P75" s="68"/>
      <c r="Q75" s="68"/>
      <c r="R75" s="68"/>
      <c r="S75" s="68"/>
      <c r="T75" s="68"/>
      <c r="U75" s="69"/>
      <c r="V75" s="67"/>
      <c r="W75" s="69"/>
    </row>
    <row r="76" spans="1:23" x14ac:dyDescent="0.25">
      <c r="A76" s="13" t="s">
        <v>1</v>
      </c>
      <c r="B76" s="70" t="s">
        <v>1</v>
      </c>
      <c r="C76" s="71" t="s">
        <v>1</v>
      </c>
      <c r="D76" s="71" t="s">
        <v>1</v>
      </c>
      <c r="E76" s="72" t="s">
        <v>1</v>
      </c>
      <c r="F76" s="73" t="s">
        <v>5</v>
      </c>
      <c r="G76" s="74"/>
      <c r="H76" s="73" t="s">
        <v>6</v>
      </c>
      <c r="I76" s="75"/>
      <c r="J76" s="73" t="s">
        <v>7</v>
      </c>
      <c r="K76" s="75"/>
      <c r="L76" s="73" t="s">
        <v>8</v>
      </c>
      <c r="M76" s="73"/>
      <c r="N76" s="76" t="s">
        <v>9</v>
      </c>
      <c r="O76" s="73"/>
      <c r="P76" s="132" t="s">
        <v>10</v>
      </c>
      <c r="Q76" s="133"/>
      <c r="R76" s="134" t="s">
        <v>11</v>
      </c>
      <c r="S76" s="133"/>
      <c r="T76" s="134" t="s">
        <v>12</v>
      </c>
      <c r="U76" s="133"/>
      <c r="V76" s="132"/>
      <c r="W76" s="133"/>
    </row>
    <row r="77" spans="1:23" ht="52.5" x14ac:dyDescent="0.25">
      <c r="A77" s="77" t="s">
        <v>93</v>
      </c>
      <c r="B77" s="78" t="s">
        <v>94</v>
      </c>
      <c r="C77" s="78" t="s">
        <v>95</v>
      </c>
      <c r="D77" s="79" t="s">
        <v>17</v>
      </c>
      <c r="E77" s="78" t="s">
        <v>18</v>
      </c>
      <c r="F77" s="78" t="s">
        <v>19</v>
      </c>
      <c r="G77" s="78" t="s">
        <v>96</v>
      </c>
      <c r="H77" s="78" t="s">
        <v>97</v>
      </c>
      <c r="I77" s="80" t="s">
        <v>22</v>
      </c>
      <c r="J77" s="78" t="s">
        <v>98</v>
      </c>
      <c r="K77" s="80" t="s">
        <v>24</v>
      </c>
      <c r="L77" s="78" t="s">
        <v>99</v>
      </c>
      <c r="M77" s="80" t="s">
        <v>26</v>
      </c>
      <c r="N77" s="78" t="s">
        <v>100</v>
      </c>
      <c r="O77" s="80" t="s">
        <v>28</v>
      </c>
      <c r="P77" s="80" t="s">
        <v>101</v>
      </c>
      <c r="Q77" s="81" t="s">
        <v>30</v>
      </c>
      <c r="R77" s="82" t="s">
        <v>101</v>
      </c>
      <c r="S77" s="83" t="s">
        <v>30</v>
      </c>
      <c r="T77" s="82" t="s">
        <v>102</v>
      </c>
      <c r="U77" s="79" t="s">
        <v>32</v>
      </c>
      <c r="V77" s="78"/>
      <c r="W77" s="80"/>
    </row>
    <row r="78" spans="1:23" hidden="1" x14ac:dyDescent="0.25">
      <c r="A78" s="1" t="str">
        <f>+A7</f>
        <v>R thousands</v>
      </c>
      <c r="B78" s="108"/>
      <c r="C78" s="108">
        <v>100</v>
      </c>
      <c r="D78" s="108"/>
      <c r="E78" s="108"/>
      <c r="F78" s="108"/>
      <c r="G78" s="108"/>
      <c r="H78" s="108"/>
      <c r="I78" s="108"/>
      <c r="J78" s="108"/>
      <c r="K78" s="108"/>
      <c r="L78" s="108"/>
      <c r="M78" s="109"/>
      <c r="N78" s="108"/>
      <c r="O78" s="109"/>
      <c r="P78" s="108"/>
      <c r="Q78" s="109"/>
      <c r="R78" s="2"/>
      <c r="S78" s="3"/>
      <c r="T78" s="2"/>
      <c r="U78" s="2"/>
      <c r="V78" s="108"/>
      <c r="W78" s="108"/>
    </row>
    <row r="79" spans="1:23" hidden="1" x14ac:dyDescent="0.25">
      <c r="A79" s="4"/>
      <c r="B79" s="110"/>
      <c r="C79" s="110"/>
      <c r="D79" s="110"/>
      <c r="E79" s="110"/>
      <c r="F79" s="110"/>
      <c r="G79" s="110"/>
      <c r="H79" s="110"/>
      <c r="I79" s="110"/>
      <c r="J79" s="110"/>
      <c r="K79" s="110"/>
      <c r="L79" s="110"/>
      <c r="M79" s="111"/>
      <c r="N79" s="110"/>
      <c r="O79" s="111"/>
      <c r="P79" s="110"/>
      <c r="Q79" s="111"/>
      <c r="R79" s="5"/>
      <c r="S79" s="6"/>
      <c r="T79" s="5"/>
      <c r="U79" s="5"/>
      <c r="V79" s="110"/>
      <c r="W79" s="110"/>
    </row>
    <row r="80" spans="1:23" hidden="1" x14ac:dyDescent="0.25">
      <c r="A80" s="7" t="s">
        <v>133</v>
      </c>
      <c r="B80" s="112"/>
      <c r="C80" s="112"/>
      <c r="D80" s="112"/>
      <c r="E80" s="112"/>
      <c r="F80" s="112"/>
      <c r="G80" s="112"/>
      <c r="H80" s="112"/>
      <c r="I80" s="112"/>
      <c r="J80" s="112"/>
      <c r="K80" s="112"/>
      <c r="L80" s="112"/>
      <c r="M80" s="113"/>
      <c r="N80" s="112"/>
      <c r="O80" s="113"/>
      <c r="P80" s="112"/>
      <c r="Q80" s="113"/>
      <c r="R80" s="8"/>
      <c r="S80" s="9"/>
      <c r="T80" s="8"/>
      <c r="U80" s="8"/>
      <c r="V80" s="112"/>
      <c r="W80" s="112"/>
    </row>
    <row r="81" spans="1:23" hidden="1" x14ac:dyDescent="0.25">
      <c r="A81" s="10" t="s">
        <v>134</v>
      </c>
      <c r="B81" s="114">
        <f>SUM(B82:B85)</f>
        <v>0</v>
      </c>
      <c r="C81" s="114">
        <f t="shared" ref="C81:I81" si="47">SUM(C82:C85)</f>
        <v>0</v>
      </c>
      <c r="D81" s="114">
        <f t="shared" si="47"/>
        <v>0</v>
      </c>
      <c r="E81" s="114">
        <f t="shared" si="47"/>
        <v>0</v>
      </c>
      <c r="F81" s="114">
        <f t="shared" si="47"/>
        <v>0</v>
      </c>
      <c r="G81" s="114">
        <f t="shared" si="47"/>
        <v>0</v>
      </c>
      <c r="H81" s="114">
        <f t="shared" si="47"/>
        <v>0</v>
      </c>
      <c r="I81" s="114">
        <f t="shared" si="47"/>
        <v>0</v>
      </c>
      <c r="J81" s="114">
        <f>SUM(J82:J85)</f>
        <v>0</v>
      </c>
      <c r="K81" s="114">
        <f>SUM(K82:K85)</f>
        <v>0</v>
      </c>
      <c r="L81" s="114">
        <f>SUM(L82:L85)</f>
        <v>0</v>
      </c>
      <c r="M81" s="115">
        <f>SUM(M82:M85)</f>
        <v>0</v>
      </c>
      <c r="N81" s="114"/>
      <c r="O81" s="115"/>
      <c r="P81" s="114"/>
      <c r="Q81" s="115"/>
      <c r="R81" s="11"/>
      <c r="S81" s="12"/>
      <c r="T81" s="11"/>
      <c r="U81" s="11"/>
      <c r="V81" s="114">
        <f>SUM(V82:V85)</f>
        <v>0</v>
      </c>
      <c r="W81" s="114">
        <f>SUM(W82:W85)</f>
        <v>0</v>
      </c>
    </row>
    <row r="82" spans="1:23" hidden="1" x14ac:dyDescent="0.25">
      <c r="A82" s="13" t="s">
        <v>135</v>
      </c>
      <c r="B82" s="116"/>
      <c r="C82" s="116"/>
      <c r="D82" s="116"/>
      <c r="E82" s="116">
        <f>SUM(B82:D82)</f>
        <v>0</v>
      </c>
      <c r="F82" s="116"/>
      <c r="G82" s="116"/>
      <c r="H82" s="116"/>
      <c r="I82" s="117"/>
      <c r="J82" s="116"/>
      <c r="K82" s="117"/>
      <c r="L82" s="116"/>
      <c r="M82" s="118"/>
      <c r="N82" s="116"/>
      <c r="O82" s="118"/>
      <c r="P82" s="116"/>
      <c r="Q82" s="118"/>
      <c r="R82" s="14"/>
      <c r="S82" s="15"/>
      <c r="T82" s="14"/>
      <c r="U82" s="14"/>
      <c r="V82" s="116"/>
      <c r="W82" s="116"/>
    </row>
    <row r="83" spans="1:23" hidden="1" x14ac:dyDescent="0.25">
      <c r="A83" s="13" t="s">
        <v>136</v>
      </c>
      <c r="B83" s="116"/>
      <c r="C83" s="116"/>
      <c r="D83" s="116"/>
      <c r="E83" s="116">
        <f>SUM(B83:D83)</f>
        <v>0</v>
      </c>
      <c r="F83" s="116"/>
      <c r="G83" s="116"/>
      <c r="H83" s="116"/>
      <c r="I83" s="117"/>
      <c r="J83" s="116"/>
      <c r="K83" s="117"/>
      <c r="L83" s="116"/>
      <c r="M83" s="118"/>
      <c r="N83" s="116"/>
      <c r="O83" s="118"/>
      <c r="P83" s="116"/>
      <c r="Q83" s="118"/>
      <c r="R83" s="14"/>
      <c r="S83" s="15"/>
      <c r="T83" s="14"/>
      <c r="U83" s="14"/>
      <c r="V83" s="116"/>
      <c r="W83" s="116"/>
    </row>
    <row r="84" spans="1:23" hidden="1" x14ac:dyDescent="0.25">
      <c r="A84" s="13" t="s">
        <v>137</v>
      </c>
      <c r="B84" s="116"/>
      <c r="C84" s="116"/>
      <c r="D84" s="116"/>
      <c r="E84" s="116">
        <f>SUM(B84:D84)</f>
        <v>0</v>
      </c>
      <c r="F84" s="116"/>
      <c r="G84" s="116"/>
      <c r="H84" s="116"/>
      <c r="I84" s="117"/>
      <c r="J84" s="116"/>
      <c r="K84" s="117"/>
      <c r="L84" s="116"/>
      <c r="M84" s="118"/>
      <c r="N84" s="116"/>
      <c r="O84" s="118"/>
      <c r="P84" s="116"/>
      <c r="Q84" s="118"/>
      <c r="R84" s="14"/>
      <c r="S84" s="15"/>
      <c r="T84" s="14"/>
      <c r="U84" s="14"/>
      <c r="V84" s="116"/>
      <c r="W84" s="116"/>
    </row>
    <row r="85" spans="1:23" hidden="1" x14ac:dyDescent="0.25">
      <c r="A85" s="13" t="s">
        <v>138</v>
      </c>
      <c r="B85" s="116"/>
      <c r="C85" s="116"/>
      <c r="D85" s="116"/>
      <c r="E85" s="116">
        <f>SUM(B85:D85)</f>
        <v>0</v>
      </c>
      <c r="F85" s="116"/>
      <c r="G85" s="116"/>
      <c r="H85" s="116"/>
      <c r="I85" s="117"/>
      <c r="J85" s="116"/>
      <c r="K85" s="117"/>
      <c r="L85" s="116"/>
      <c r="M85" s="118"/>
      <c r="N85" s="116"/>
      <c r="O85" s="118"/>
      <c r="P85" s="116"/>
      <c r="Q85" s="118"/>
      <c r="R85" s="14"/>
      <c r="S85" s="15"/>
      <c r="T85" s="14"/>
      <c r="U85" s="14"/>
      <c r="V85" s="116"/>
      <c r="W85" s="116"/>
    </row>
    <row r="86" spans="1:23" hidden="1" x14ac:dyDescent="0.25">
      <c r="A86" s="13" t="s">
        <v>92</v>
      </c>
      <c r="B86" s="116"/>
      <c r="C86" s="116"/>
      <c r="D86" s="116"/>
      <c r="E86" s="116">
        <f t="shared" ref="E86" si="48">$B86      +$C86      +$D86</f>
        <v>0</v>
      </c>
      <c r="F86" s="116" t="s">
        <v>36</v>
      </c>
      <c r="G86" s="116" t="s">
        <v>36</v>
      </c>
      <c r="H86" s="116"/>
      <c r="I86" s="116"/>
      <c r="J86" s="116"/>
      <c r="K86" s="116"/>
      <c r="L86" s="116"/>
      <c r="M86" s="118"/>
      <c r="N86" s="116"/>
      <c r="O86" s="118"/>
      <c r="P86" s="116">
        <f t="shared" ref="P86" si="49">$H86      +$J86      +$L86      +$N86</f>
        <v>0</v>
      </c>
      <c r="Q86" s="118">
        <f t="shared" ref="Q86" si="50">$I86      +$K86      +$M86      +$O86</f>
        <v>0</v>
      </c>
      <c r="R86" s="14">
        <f t="shared" ref="R86" si="51">IF(($H86      =0),0,((($J86      -$H86      )/$H86      )*100))</f>
        <v>0</v>
      </c>
      <c r="S86" s="15">
        <f t="shared" ref="S86" si="52">IF(($I86      =0),0,((($K86      -$I86      )/$I86      )*100))</f>
        <v>0</v>
      </c>
      <c r="T86" s="14">
        <f t="shared" ref="T86" si="53">IF(($E86      =0),0,(($P86      /$E86      )*100))</f>
        <v>0</v>
      </c>
      <c r="U86" s="14">
        <f t="shared" ref="U86" si="54">IF(($E86      =0),0,(($Q86      /$E86      )*100))</f>
        <v>0</v>
      </c>
      <c r="V86" s="116"/>
      <c r="W86" s="116"/>
    </row>
    <row r="87" spans="1:23" x14ac:dyDescent="0.25">
      <c r="A87" s="84" t="s">
        <v>103</v>
      </c>
      <c r="B87" s="119">
        <f t="shared" ref="B87:S87" si="55">+B88+B89+B90+B91+B92+B93+B94+B95+B96</f>
        <v>7260000</v>
      </c>
      <c r="C87" s="119">
        <f t="shared" si="55"/>
        <v>0</v>
      </c>
      <c r="D87" s="119">
        <f t="shared" si="55"/>
        <v>0</v>
      </c>
      <c r="E87" s="119">
        <f t="shared" si="55"/>
        <v>7260000</v>
      </c>
      <c r="F87" s="119">
        <f t="shared" si="55"/>
        <v>0</v>
      </c>
      <c r="G87" s="119">
        <f t="shared" si="55"/>
        <v>0</v>
      </c>
      <c r="H87" s="119">
        <f t="shared" si="55"/>
        <v>2593000</v>
      </c>
      <c r="I87" s="119">
        <f t="shared" si="55"/>
        <v>0</v>
      </c>
      <c r="J87" s="119">
        <f t="shared" si="55"/>
        <v>4644000</v>
      </c>
      <c r="K87" s="119">
        <f t="shared" si="55"/>
        <v>0</v>
      </c>
      <c r="L87" s="119">
        <f t="shared" si="55"/>
        <v>0</v>
      </c>
      <c r="M87" s="119">
        <f t="shared" si="55"/>
        <v>0</v>
      </c>
      <c r="N87" s="119">
        <f t="shared" si="55"/>
        <v>0</v>
      </c>
      <c r="O87" s="119">
        <f t="shared" si="55"/>
        <v>0</v>
      </c>
      <c r="P87" s="119">
        <f t="shared" si="55"/>
        <v>7237000</v>
      </c>
      <c r="Q87" s="120">
        <f t="shared" si="55"/>
        <v>0</v>
      </c>
      <c r="R87" s="85">
        <f t="shared" si="55"/>
        <v>79.097570381797141</v>
      </c>
      <c r="S87" s="85">
        <f t="shared" si="55"/>
        <v>0</v>
      </c>
      <c r="T87" s="86">
        <f>IF(SUM($E88:$E96) =0,0,(P87   /SUM($E88:$E96) )*100)</f>
        <v>99.683195592286495</v>
      </c>
      <c r="U87" s="87">
        <f>IF(SUM($E88:$E96) =0,0,(Q87   /SUM($E88:$E96) )*100)</f>
        <v>0</v>
      </c>
      <c r="V87" s="119">
        <f>+V88+V89+V90+V91+V92+V93+V94+V95+V96</f>
        <v>0</v>
      </c>
      <c r="W87" s="119">
        <f>+W88+W89+W90+W91+W92+W93+W94+W95+W96</f>
        <v>0</v>
      </c>
    </row>
    <row r="88" spans="1:23" ht="13" x14ac:dyDescent="0.3">
      <c r="A88" s="88" t="s">
        <v>104</v>
      </c>
      <c r="B88" s="121"/>
      <c r="C88" s="121"/>
      <c r="D88" s="121"/>
      <c r="E88" s="121">
        <f t="shared" ref="E88:E96" si="56">$B88      +$C88      +$D88</f>
        <v>0</v>
      </c>
      <c r="F88" s="121">
        <v>0</v>
      </c>
      <c r="G88" s="121">
        <v>0</v>
      </c>
      <c r="H88" s="121"/>
      <c r="I88" s="121"/>
      <c r="J88" s="121"/>
      <c r="K88" s="121"/>
      <c r="L88" s="121"/>
      <c r="M88" s="121"/>
      <c r="N88" s="121"/>
      <c r="O88" s="121"/>
      <c r="P88" s="121">
        <f t="shared" ref="P88:P96" si="57">$H88      +$J88      +$L88      +$N88</f>
        <v>0</v>
      </c>
      <c r="Q88" s="121">
        <f t="shared" ref="Q88:Q96" si="58">$I88      +$K88      +$M88      +$O88</f>
        <v>0</v>
      </c>
      <c r="R88" s="89">
        <f t="shared" ref="R88:R96" si="59">IF(($H88      =0),0,((($J88      -$H88      )/$H88      )*100))</f>
        <v>0</v>
      </c>
      <c r="S88" s="89">
        <f t="shared" ref="S88:S96" si="60">IF(($I88      =0),0,((($K88      -$I88      )/$I88      )*100))</f>
        <v>0</v>
      </c>
      <c r="T88" s="89">
        <f t="shared" ref="T88:T96" si="61">IF(($E88      =0),0,(($P88      /$E88      )*100))</f>
        <v>0</v>
      </c>
      <c r="U88" s="90">
        <f t="shared" ref="U88:U96" si="62">IF(($E88      =0),0,(($Q88      /$E88      )*100))</f>
        <v>0</v>
      </c>
      <c r="V88" s="121"/>
      <c r="W88" s="121"/>
    </row>
    <row r="89" spans="1:23" ht="13" x14ac:dyDescent="0.3">
      <c r="A89" s="91" t="s">
        <v>105</v>
      </c>
      <c r="B89" s="93"/>
      <c r="C89" s="93"/>
      <c r="D89" s="93"/>
      <c r="E89" s="93">
        <f t="shared" si="56"/>
        <v>0</v>
      </c>
      <c r="F89" s="93">
        <v>0</v>
      </c>
      <c r="G89" s="93">
        <v>0</v>
      </c>
      <c r="H89" s="93"/>
      <c r="I89" s="93"/>
      <c r="J89" s="93"/>
      <c r="K89" s="93"/>
      <c r="L89" s="93"/>
      <c r="M89" s="93"/>
      <c r="N89" s="93"/>
      <c r="O89" s="93"/>
      <c r="P89" s="93">
        <f t="shared" si="57"/>
        <v>0</v>
      </c>
      <c r="Q89" s="93">
        <f t="shared" si="58"/>
        <v>0</v>
      </c>
      <c r="R89" s="89">
        <f t="shared" si="59"/>
        <v>0</v>
      </c>
      <c r="S89" s="89">
        <f t="shared" si="60"/>
        <v>0</v>
      </c>
      <c r="T89" s="89">
        <f t="shared" si="61"/>
        <v>0</v>
      </c>
      <c r="U89" s="90">
        <f t="shared" si="62"/>
        <v>0</v>
      </c>
      <c r="V89" s="93"/>
      <c r="W89" s="93"/>
    </row>
    <row r="90" spans="1:23" ht="13" x14ac:dyDescent="0.3">
      <c r="A90" s="91" t="s">
        <v>106</v>
      </c>
      <c r="B90" s="93"/>
      <c r="C90" s="93"/>
      <c r="D90" s="93"/>
      <c r="E90" s="93">
        <f t="shared" si="56"/>
        <v>0</v>
      </c>
      <c r="F90" s="93">
        <v>0</v>
      </c>
      <c r="G90" s="93">
        <v>0</v>
      </c>
      <c r="H90" s="93"/>
      <c r="I90" s="93"/>
      <c r="J90" s="93"/>
      <c r="K90" s="93"/>
      <c r="L90" s="93"/>
      <c r="M90" s="93"/>
      <c r="N90" s="93"/>
      <c r="O90" s="93"/>
      <c r="P90" s="93">
        <f t="shared" si="57"/>
        <v>0</v>
      </c>
      <c r="Q90" s="93">
        <f t="shared" si="58"/>
        <v>0</v>
      </c>
      <c r="R90" s="89">
        <f t="shared" si="59"/>
        <v>0</v>
      </c>
      <c r="S90" s="89">
        <f t="shared" si="60"/>
        <v>0</v>
      </c>
      <c r="T90" s="89">
        <f t="shared" si="61"/>
        <v>0</v>
      </c>
      <c r="U90" s="90">
        <f t="shared" si="62"/>
        <v>0</v>
      </c>
      <c r="V90" s="93"/>
      <c r="W90" s="93"/>
    </row>
    <row r="91" spans="1:23" ht="13" x14ac:dyDescent="0.3">
      <c r="A91" s="91" t="s">
        <v>107</v>
      </c>
      <c r="B91" s="93">
        <v>7260000</v>
      </c>
      <c r="C91" s="93"/>
      <c r="D91" s="93"/>
      <c r="E91" s="93">
        <f t="shared" si="56"/>
        <v>7260000</v>
      </c>
      <c r="F91" s="93">
        <v>0</v>
      </c>
      <c r="G91" s="93">
        <v>0</v>
      </c>
      <c r="H91" s="93">
        <v>2593000</v>
      </c>
      <c r="I91" s="93"/>
      <c r="J91" s="93">
        <v>4644000</v>
      </c>
      <c r="K91" s="93"/>
      <c r="L91" s="93"/>
      <c r="M91" s="93"/>
      <c r="N91" s="93"/>
      <c r="O91" s="93"/>
      <c r="P91" s="93">
        <f t="shared" si="57"/>
        <v>7237000</v>
      </c>
      <c r="Q91" s="93">
        <f t="shared" si="58"/>
        <v>0</v>
      </c>
      <c r="R91" s="89">
        <f t="shared" si="59"/>
        <v>79.097570381797141</v>
      </c>
      <c r="S91" s="89">
        <f t="shared" si="60"/>
        <v>0</v>
      </c>
      <c r="T91" s="89">
        <f t="shared" si="61"/>
        <v>99.683195592286495</v>
      </c>
      <c r="U91" s="90">
        <f t="shared" si="62"/>
        <v>0</v>
      </c>
      <c r="V91" s="93"/>
      <c r="W91" s="93"/>
    </row>
    <row r="92" spans="1:23" ht="13" x14ac:dyDescent="0.3">
      <c r="A92" s="91" t="s">
        <v>108</v>
      </c>
      <c r="B92" s="93"/>
      <c r="C92" s="93"/>
      <c r="D92" s="93"/>
      <c r="E92" s="93">
        <f t="shared" si="56"/>
        <v>0</v>
      </c>
      <c r="F92" s="93">
        <v>0</v>
      </c>
      <c r="G92" s="93">
        <v>0</v>
      </c>
      <c r="H92" s="93"/>
      <c r="I92" s="93"/>
      <c r="J92" s="93"/>
      <c r="K92" s="93"/>
      <c r="L92" s="93"/>
      <c r="M92" s="93"/>
      <c r="N92" s="93"/>
      <c r="O92" s="93"/>
      <c r="P92" s="93">
        <f t="shared" si="57"/>
        <v>0</v>
      </c>
      <c r="Q92" s="93">
        <f t="shared" si="58"/>
        <v>0</v>
      </c>
      <c r="R92" s="89">
        <f t="shared" si="59"/>
        <v>0</v>
      </c>
      <c r="S92" s="89">
        <f t="shared" si="60"/>
        <v>0</v>
      </c>
      <c r="T92" s="89">
        <f t="shared" si="61"/>
        <v>0</v>
      </c>
      <c r="U92" s="90">
        <f t="shared" si="62"/>
        <v>0</v>
      </c>
      <c r="V92" s="93"/>
      <c r="W92" s="93"/>
    </row>
    <row r="93" spans="1:23" ht="13" x14ac:dyDescent="0.3">
      <c r="A93" s="91" t="s">
        <v>109</v>
      </c>
      <c r="B93" s="93"/>
      <c r="C93" s="93"/>
      <c r="D93" s="93"/>
      <c r="E93" s="93">
        <f t="shared" si="56"/>
        <v>0</v>
      </c>
      <c r="F93" s="93">
        <v>0</v>
      </c>
      <c r="G93" s="93">
        <v>0</v>
      </c>
      <c r="H93" s="93"/>
      <c r="I93" s="93"/>
      <c r="J93" s="93"/>
      <c r="K93" s="93"/>
      <c r="L93" s="93"/>
      <c r="M93" s="93"/>
      <c r="N93" s="93"/>
      <c r="O93" s="93"/>
      <c r="P93" s="93">
        <f t="shared" si="57"/>
        <v>0</v>
      </c>
      <c r="Q93" s="93">
        <f t="shared" si="58"/>
        <v>0</v>
      </c>
      <c r="R93" s="89">
        <f t="shared" si="59"/>
        <v>0</v>
      </c>
      <c r="S93" s="89">
        <f t="shared" si="60"/>
        <v>0</v>
      </c>
      <c r="T93" s="89">
        <f t="shared" si="61"/>
        <v>0</v>
      </c>
      <c r="U93" s="90">
        <f t="shared" si="62"/>
        <v>0</v>
      </c>
      <c r="V93" s="93"/>
      <c r="W93" s="93"/>
    </row>
    <row r="94" spans="1:23" ht="13" x14ac:dyDescent="0.3">
      <c r="A94" s="91" t="s">
        <v>110</v>
      </c>
      <c r="B94" s="93"/>
      <c r="C94" s="93"/>
      <c r="D94" s="93"/>
      <c r="E94" s="93">
        <f t="shared" si="56"/>
        <v>0</v>
      </c>
      <c r="F94" s="93">
        <v>0</v>
      </c>
      <c r="G94" s="93">
        <v>0</v>
      </c>
      <c r="H94" s="93"/>
      <c r="I94" s="93"/>
      <c r="J94" s="93"/>
      <c r="K94" s="93"/>
      <c r="L94" s="93"/>
      <c r="M94" s="93"/>
      <c r="N94" s="93"/>
      <c r="O94" s="93"/>
      <c r="P94" s="93">
        <f t="shared" si="57"/>
        <v>0</v>
      </c>
      <c r="Q94" s="93">
        <f t="shared" si="58"/>
        <v>0</v>
      </c>
      <c r="R94" s="89">
        <f t="shared" si="59"/>
        <v>0</v>
      </c>
      <c r="S94" s="89">
        <f t="shared" si="60"/>
        <v>0</v>
      </c>
      <c r="T94" s="89">
        <f t="shared" si="61"/>
        <v>0</v>
      </c>
      <c r="U94" s="90">
        <f t="shared" si="62"/>
        <v>0</v>
      </c>
      <c r="V94" s="93"/>
      <c r="W94" s="93"/>
    </row>
    <row r="95" spans="1:23" ht="13" x14ac:dyDescent="0.3">
      <c r="A95" s="91" t="s">
        <v>111</v>
      </c>
      <c r="B95" s="93"/>
      <c r="C95" s="93"/>
      <c r="D95" s="93"/>
      <c r="E95" s="93">
        <f t="shared" si="56"/>
        <v>0</v>
      </c>
      <c r="F95" s="93">
        <v>0</v>
      </c>
      <c r="G95" s="93">
        <v>0</v>
      </c>
      <c r="H95" s="93"/>
      <c r="I95" s="93"/>
      <c r="J95" s="93"/>
      <c r="K95" s="93"/>
      <c r="L95" s="93"/>
      <c r="M95" s="93"/>
      <c r="N95" s="93"/>
      <c r="O95" s="93"/>
      <c r="P95" s="93">
        <f t="shared" si="57"/>
        <v>0</v>
      </c>
      <c r="Q95" s="93">
        <f t="shared" si="58"/>
        <v>0</v>
      </c>
      <c r="R95" s="89">
        <f t="shared" si="59"/>
        <v>0</v>
      </c>
      <c r="S95" s="89">
        <f t="shared" si="60"/>
        <v>0</v>
      </c>
      <c r="T95" s="89">
        <f t="shared" si="61"/>
        <v>0</v>
      </c>
      <c r="U95" s="90">
        <f t="shared" si="62"/>
        <v>0</v>
      </c>
      <c r="V95" s="93"/>
      <c r="W95" s="93"/>
    </row>
    <row r="96" spans="1:23" ht="13" x14ac:dyDescent="0.3">
      <c r="A96" s="91" t="s">
        <v>112</v>
      </c>
      <c r="B96" s="122"/>
      <c r="C96" s="122"/>
      <c r="D96" s="122"/>
      <c r="E96" s="122">
        <f t="shared" si="56"/>
        <v>0</v>
      </c>
      <c r="F96" s="122">
        <v>0</v>
      </c>
      <c r="G96" s="122">
        <v>0</v>
      </c>
      <c r="H96" s="122"/>
      <c r="I96" s="122"/>
      <c r="J96" s="122"/>
      <c r="K96" s="122"/>
      <c r="L96" s="122"/>
      <c r="M96" s="122"/>
      <c r="N96" s="122"/>
      <c r="O96" s="122"/>
      <c r="P96" s="122">
        <f t="shared" si="57"/>
        <v>0</v>
      </c>
      <c r="Q96" s="122">
        <f t="shared" si="58"/>
        <v>0</v>
      </c>
      <c r="R96" s="89">
        <f t="shared" si="59"/>
        <v>0</v>
      </c>
      <c r="S96" s="89">
        <f t="shared" si="60"/>
        <v>0</v>
      </c>
      <c r="T96" s="89">
        <f t="shared" si="61"/>
        <v>0</v>
      </c>
      <c r="U96" s="90">
        <f t="shared" si="62"/>
        <v>0</v>
      </c>
      <c r="V96" s="122"/>
      <c r="W96" s="122"/>
    </row>
    <row r="97" spans="1:23" s="92" customFormat="1" ht="21" hidden="1" x14ac:dyDescent="0.25">
      <c r="A97" s="16" t="s">
        <v>139</v>
      </c>
      <c r="B97" s="123">
        <f t="shared" ref="B97:I97" si="63">SUM(B98:B112)</f>
        <v>0</v>
      </c>
      <c r="C97" s="123">
        <f t="shared" si="63"/>
        <v>0</v>
      </c>
      <c r="D97" s="123">
        <f t="shared" si="63"/>
        <v>0</v>
      </c>
      <c r="E97" s="123">
        <f t="shared" si="63"/>
        <v>0</v>
      </c>
      <c r="F97" s="123">
        <f t="shared" si="63"/>
        <v>0</v>
      </c>
      <c r="G97" s="123">
        <f t="shared" si="63"/>
        <v>0</v>
      </c>
      <c r="H97" s="123">
        <f t="shared" si="63"/>
        <v>0</v>
      </c>
      <c r="I97" s="123">
        <f t="shared" si="63"/>
        <v>0</v>
      </c>
      <c r="J97" s="123">
        <f>SUM(J98:J112)</f>
        <v>0</v>
      </c>
      <c r="K97" s="123">
        <f>SUM(K98:K112)</f>
        <v>0</v>
      </c>
      <c r="L97" s="123">
        <f>SUM(L98:L112)</f>
        <v>0</v>
      </c>
      <c r="M97" s="124">
        <f>SUM(M98:M112)</f>
        <v>0</v>
      </c>
      <c r="N97" s="123"/>
      <c r="O97" s="124"/>
      <c r="P97" s="123"/>
      <c r="Q97" s="124"/>
      <c r="R97" s="17" t="str">
        <f t="shared" ref="R97:S112" si="64">IF(L97=0," ",(N97-L97)/L97)</f>
        <v xml:space="preserve"> </v>
      </c>
      <c r="S97" s="17" t="str">
        <f t="shared" si="64"/>
        <v xml:space="preserve"> </v>
      </c>
      <c r="T97" s="17" t="str">
        <f t="shared" ref="T97:T115" si="65">IF(E97=0," ",(P97/E97))</f>
        <v xml:space="preserve"> </v>
      </c>
      <c r="U97" s="18" t="str">
        <f t="shared" ref="U97:U115" si="66">IF(E97=0," ",(Q97/E97))</f>
        <v xml:space="preserve"> </v>
      </c>
      <c r="V97" s="123">
        <f>SUM(V98:V112)</f>
        <v>0</v>
      </c>
      <c r="W97" s="123">
        <f>SUM(W98:W112)</f>
        <v>0</v>
      </c>
    </row>
    <row r="98" spans="1:23" hidden="1" x14ac:dyDescent="0.25">
      <c r="A98" s="19"/>
      <c r="B98" s="125"/>
      <c r="C98" s="125"/>
      <c r="D98" s="125"/>
      <c r="E98" s="126">
        <f>SUM(B98:D98)</f>
        <v>0</v>
      </c>
      <c r="F98" s="125"/>
      <c r="G98" s="125"/>
      <c r="H98" s="125"/>
      <c r="I98" s="125"/>
      <c r="J98" s="125"/>
      <c r="K98" s="125"/>
      <c r="L98" s="125"/>
      <c r="M98" s="127"/>
      <c r="N98" s="125"/>
      <c r="O98" s="127"/>
      <c r="P98" s="125"/>
      <c r="Q98" s="127"/>
      <c r="R98" s="20" t="str">
        <f t="shared" si="64"/>
        <v xml:space="preserve"> </v>
      </c>
      <c r="S98" s="20" t="str">
        <f t="shared" si="64"/>
        <v xml:space="preserve"> </v>
      </c>
      <c r="T98" s="20" t="str">
        <f t="shared" si="65"/>
        <v xml:space="preserve"> </v>
      </c>
      <c r="U98" s="21" t="str">
        <f t="shared" si="66"/>
        <v xml:space="preserve"> </v>
      </c>
      <c r="V98" s="125"/>
      <c r="W98" s="125"/>
    </row>
    <row r="99" spans="1:23" hidden="1" x14ac:dyDescent="0.25">
      <c r="A99" s="19"/>
      <c r="B99" s="125"/>
      <c r="C99" s="125"/>
      <c r="D99" s="125"/>
      <c r="E99" s="126">
        <f t="shared" ref="E99:E112" si="67">SUM(B99:D99)</f>
        <v>0</v>
      </c>
      <c r="F99" s="125"/>
      <c r="G99" s="125"/>
      <c r="H99" s="125"/>
      <c r="I99" s="125"/>
      <c r="J99" s="125"/>
      <c r="K99" s="125"/>
      <c r="L99" s="125"/>
      <c r="M99" s="127"/>
      <c r="N99" s="125"/>
      <c r="O99" s="127"/>
      <c r="P99" s="125"/>
      <c r="Q99" s="127"/>
      <c r="R99" s="20" t="str">
        <f t="shared" si="64"/>
        <v xml:space="preserve"> </v>
      </c>
      <c r="S99" s="20" t="str">
        <f t="shared" si="64"/>
        <v xml:space="preserve"> </v>
      </c>
      <c r="T99" s="20" t="str">
        <f t="shared" si="65"/>
        <v xml:space="preserve"> </v>
      </c>
      <c r="U99" s="21" t="str">
        <f t="shared" si="66"/>
        <v xml:space="preserve"> </v>
      </c>
      <c r="V99" s="125"/>
      <c r="W99" s="125"/>
    </row>
    <row r="100" spans="1:23" hidden="1" x14ac:dyDescent="0.25">
      <c r="A100" s="19"/>
      <c r="B100" s="125"/>
      <c r="C100" s="125"/>
      <c r="D100" s="125"/>
      <c r="E100" s="126">
        <f t="shared" si="67"/>
        <v>0</v>
      </c>
      <c r="F100" s="125"/>
      <c r="G100" s="125"/>
      <c r="H100" s="125"/>
      <c r="I100" s="125"/>
      <c r="J100" s="125"/>
      <c r="K100" s="125"/>
      <c r="L100" s="125"/>
      <c r="M100" s="127"/>
      <c r="N100" s="125"/>
      <c r="O100" s="127"/>
      <c r="P100" s="125"/>
      <c r="Q100" s="127"/>
      <c r="R100" s="20" t="str">
        <f t="shared" si="64"/>
        <v xml:space="preserve"> </v>
      </c>
      <c r="S100" s="20" t="str">
        <f t="shared" si="64"/>
        <v xml:space="preserve"> </v>
      </c>
      <c r="T100" s="20" t="str">
        <f t="shared" si="65"/>
        <v xml:space="preserve"> </v>
      </c>
      <c r="U100" s="21" t="str">
        <f t="shared" si="66"/>
        <v xml:space="preserve"> </v>
      </c>
      <c r="V100" s="125"/>
      <c r="W100" s="125"/>
    </row>
    <row r="101" spans="1:23" hidden="1" x14ac:dyDescent="0.25">
      <c r="A101" s="19"/>
      <c r="B101" s="125"/>
      <c r="C101" s="125"/>
      <c r="D101" s="125"/>
      <c r="E101" s="126">
        <f t="shared" si="67"/>
        <v>0</v>
      </c>
      <c r="F101" s="125"/>
      <c r="G101" s="125"/>
      <c r="H101" s="125"/>
      <c r="I101" s="125"/>
      <c r="J101" s="125"/>
      <c r="K101" s="125"/>
      <c r="L101" s="125"/>
      <c r="M101" s="127"/>
      <c r="N101" s="125"/>
      <c r="O101" s="127"/>
      <c r="P101" s="125"/>
      <c r="Q101" s="127"/>
      <c r="R101" s="20" t="str">
        <f t="shared" si="64"/>
        <v xml:space="preserve"> </v>
      </c>
      <c r="S101" s="20" t="str">
        <f t="shared" si="64"/>
        <v xml:space="preserve"> </v>
      </c>
      <c r="T101" s="20" t="str">
        <f t="shared" si="65"/>
        <v xml:space="preserve"> </v>
      </c>
      <c r="U101" s="21" t="str">
        <f t="shared" si="66"/>
        <v xml:space="preserve"> </v>
      </c>
      <c r="V101" s="125"/>
      <c r="W101" s="125"/>
    </row>
    <row r="102" spans="1:23" hidden="1" x14ac:dyDescent="0.25">
      <c r="A102" s="19"/>
      <c r="B102" s="125"/>
      <c r="C102" s="125"/>
      <c r="D102" s="125"/>
      <c r="E102" s="126">
        <f t="shared" si="67"/>
        <v>0</v>
      </c>
      <c r="F102" s="125"/>
      <c r="G102" s="125"/>
      <c r="H102" s="125"/>
      <c r="I102" s="125"/>
      <c r="J102" s="125"/>
      <c r="K102" s="125"/>
      <c r="L102" s="125"/>
      <c r="M102" s="127"/>
      <c r="N102" s="125"/>
      <c r="O102" s="127"/>
      <c r="P102" s="125"/>
      <c r="Q102" s="127"/>
      <c r="R102" s="20" t="str">
        <f t="shared" si="64"/>
        <v xml:space="preserve"> </v>
      </c>
      <c r="S102" s="20" t="str">
        <f t="shared" si="64"/>
        <v xml:space="preserve"> </v>
      </c>
      <c r="T102" s="20" t="str">
        <f t="shared" si="65"/>
        <v xml:space="preserve"> </v>
      </c>
      <c r="U102" s="21" t="str">
        <f t="shared" si="66"/>
        <v xml:space="preserve"> </v>
      </c>
      <c r="V102" s="125"/>
      <c r="W102" s="125"/>
    </row>
    <row r="103" spans="1:23" hidden="1" x14ac:dyDescent="0.25">
      <c r="A103" s="19"/>
      <c r="B103" s="125"/>
      <c r="C103" s="125"/>
      <c r="D103" s="125"/>
      <c r="E103" s="126">
        <f t="shared" si="67"/>
        <v>0</v>
      </c>
      <c r="F103" s="125"/>
      <c r="G103" s="125"/>
      <c r="H103" s="125"/>
      <c r="I103" s="125"/>
      <c r="J103" s="125"/>
      <c r="K103" s="125"/>
      <c r="L103" s="125"/>
      <c r="M103" s="127"/>
      <c r="N103" s="125"/>
      <c r="O103" s="127"/>
      <c r="P103" s="125"/>
      <c r="Q103" s="127"/>
      <c r="R103" s="20" t="str">
        <f t="shared" si="64"/>
        <v xml:space="preserve"> </v>
      </c>
      <c r="S103" s="20" t="str">
        <f t="shared" si="64"/>
        <v xml:space="preserve"> </v>
      </c>
      <c r="T103" s="20" t="str">
        <f t="shared" si="65"/>
        <v xml:space="preserve"> </v>
      </c>
      <c r="U103" s="21" t="str">
        <f t="shared" si="66"/>
        <v xml:space="preserve"> </v>
      </c>
      <c r="V103" s="125"/>
      <c r="W103" s="125"/>
    </row>
    <row r="104" spans="1:23" hidden="1" x14ac:dyDescent="0.25">
      <c r="A104" s="19"/>
      <c r="B104" s="125"/>
      <c r="C104" s="125"/>
      <c r="D104" s="125"/>
      <c r="E104" s="126">
        <f t="shared" si="67"/>
        <v>0</v>
      </c>
      <c r="F104" s="125"/>
      <c r="G104" s="125"/>
      <c r="H104" s="125"/>
      <c r="I104" s="125"/>
      <c r="J104" s="125"/>
      <c r="K104" s="125"/>
      <c r="L104" s="125"/>
      <c r="M104" s="127"/>
      <c r="N104" s="125"/>
      <c r="O104" s="127"/>
      <c r="P104" s="125"/>
      <c r="Q104" s="127"/>
      <c r="R104" s="20" t="str">
        <f t="shared" si="64"/>
        <v xml:space="preserve"> </v>
      </c>
      <c r="S104" s="20" t="str">
        <f t="shared" si="64"/>
        <v xml:space="preserve"> </v>
      </c>
      <c r="T104" s="20" t="str">
        <f t="shared" si="65"/>
        <v xml:space="preserve"> </v>
      </c>
      <c r="U104" s="21" t="str">
        <f t="shared" si="66"/>
        <v xml:space="preserve"> </v>
      </c>
      <c r="V104" s="125"/>
      <c r="W104" s="125"/>
    </row>
    <row r="105" spans="1:23" hidden="1" x14ac:dyDescent="0.25">
      <c r="A105" s="19"/>
      <c r="B105" s="125"/>
      <c r="C105" s="125"/>
      <c r="D105" s="125"/>
      <c r="E105" s="126">
        <f t="shared" si="67"/>
        <v>0</v>
      </c>
      <c r="F105" s="125"/>
      <c r="G105" s="125"/>
      <c r="H105" s="125"/>
      <c r="I105" s="125"/>
      <c r="J105" s="125"/>
      <c r="K105" s="125"/>
      <c r="L105" s="125"/>
      <c r="M105" s="127"/>
      <c r="N105" s="125"/>
      <c r="O105" s="127"/>
      <c r="P105" s="125"/>
      <c r="Q105" s="127"/>
      <c r="R105" s="20" t="str">
        <f t="shared" si="64"/>
        <v xml:space="preserve"> </v>
      </c>
      <c r="S105" s="20" t="str">
        <f t="shared" si="64"/>
        <v xml:space="preserve"> </v>
      </c>
      <c r="T105" s="20" t="str">
        <f t="shared" si="65"/>
        <v xml:space="preserve"> </v>
      </c>
      <c r="U105" s="21" t="str">
        <f t="shared" si="66"/>
        <v xml:space="preserve"> </v>
      </c>
      <c r="V105" s="125"/>
      <c r="W105" s="125"/>
    </row>
    <row r="106" spans="1:23" hidden="1" x14ac:dyDescent="0.25">
      <c r="A106" s="19"/>
      <c r="B106" s="125"/>
      <c r="C106" s="125"/>
      <c r="D106" s="125"/>
      <c r="E106" s="126">
        <f t="shared" si="67"/>
        <v>0</v>
      </c>
      <c r="F106" s="125"/>
      <c r="G106" s="125"/>
      <c r="H106" s="125"/>
      <c r="I106" s="125"/>
      <c r="J106" s="125"/>
      <c r="K106" s="125"/>
      <c r="L106" s="125"/>
      <c r="M106" s="127"/>
      <c r="N106" s="125"/>
      <c r="O106" s="127"/>
      <c r="P106" s="125"/>
      <c r="Q106" s="127"/>
      <c r="R106" s="20" t="str">
        <f t="shared" si="64"/>
        <v xml:space="preserve"> </v>
      </c>
      <c r="S106" s="20" t="str">
        <f t="shared" si="64"/>
        <v xml:space="preserve"> </v>
      </c>
      <c r="T106" s="20" t="str">
        <f t="shared" si="65"/>
        <v xml:space="preserve"> </v>
      </c>
      <c r="U106" s="21" t="str">
        <f t="shared" si="66"/>
        <v xml:space="preserve"> </v>
      </c>
      <c r="V106" s="125"/>
      <c r="W106" s="125"/>
    </row>
    <row r="107" spans="1:23" hidden="1" x14ac:dyDescent="0.25">
      <c r="A107" s="19"/>
      <c r="B107" s="125"/>
      <c r="C107" s="125"/>
      <c r="D107" s="125"/>
      <c r="E107" s="126">
        <f t="shared" si="67"/>
        <v>0</v>
      </c>
      <c r="F107" s="125"/>
      <c r="G107" s="125"/>
      <c r="H107" s="125"/>
      <c r="I107" s="125"/>
      <c r="J107" s="125"/>
      <c r="K107" s="125"/>
      <c r="L107" s="125"/>
      <c r="M107" s="127"/>
      <c r="N107" s="125"/>
      <c r="O107" s="127"/>
      <c r="P107" s="125"/>
      <c r="Q107" s="127"/>
      <c r="R107" s="20" t="str">
        <f t="shared" si="64"/>
        <v xml:space="preserve"> </v>
      </c>
      <c r="S107" s="20" t="str">
        <f t="shared" si="64"/>
        <v xml:space="preserve"> </v>
      </c>
      <c r="T107" s="20" t="str">
        <f t="shared" si="65"/>
        <v xml:space="preserve"> </v>
      </c>
      <c r="U107" s="21" t="str">
        <f t="shared" si="66"/>
        <v xml:space="preserve"> </v>
      </c>
      <c r="V107" s="125"/>
      <c r="W107" s="125"/>
    </row>
    <row r="108" spans="1:23" hidden="1" x14ac:dyDescent="0.25">
      <c r="A108" s="19"/>
      <c r="B108" s="125"/>
      <c r="C108" s="125"/>
      <c r="D108" s="125"/>
      <c r="E108" s="126">
        <f t="shared" si="67"/>
        <v>0</v>
      </c>
      <c r="F108" s="125"/>
      <c r="G108" s="125"/>
      <c r="H108" s="125"/>
      <c r="I108" s="125"/>
      <c r="J108" s="125"/>
      <c r="K108" s="125"/>
      <c r="L108" s="125"/>
      <c r="M108" s="127"/>
      <c r="N108" s="125"/>
      <c r="O108" s="127"/>
      <c r="P108" s="125"/>
      <c r="Q108" s="127"/>
      <c r="R108" s="20" t="str">
        <f t="shared" si="64"/>
        <v xml:space="preserve"> </v>
      </c>
      <c r="S108" s="20" t="str">
        <f t="shared" si="64"/>
        <v xml:space="preserve"> </v>
      </c>
      <c r="T108" s="20" t="str">
        <f t="shared" si="65"/>
        <v xml:space="preserve"> </v>
      </c>
      <c r="U108" s="21" t="str">
        <f t="shared" si="66"/>
        <v xml:space="preserve"> </v>
      </c>
      <c r="V108" s="125"/>
      <c r="W108" s="125"/>
    </row>
    <row r="109" spans="1:23" hidden="1" x14ac:dyDescent="0.25">
      <c r="A109" s="19"/>
      <c r="B109" s="125"/>
      <c r="C109" s="125"/>
      <c r="D109" s="125"/>
      <c r="E109" s="126">
        <f t="shared" si="67"/>
        <v>0</v>
      </c>
      <c r="F109" s="125"/>
      <c r="G109" s="125"/>
      <c r="H109" s="125"/>
      <c r="I109" s="125"/>
      <c r="J109" s="125"/>
      <c r="K109" s="125"/>
      <c r="L109" s="125"/>
      <c r="M109" s="127"/>
      <c r="N109" s="125"/>
      <c r="O109" s="127"/>
      <c r="P109" s="125"/>
      <c r="Q109" s="127"/>
      <c r="R109" s="20" t="str">
        <f t="shared" si="64"/>
        <v xml:space="preserve"> </v>
      </c>
      <c r="S109" s="20" t="str">
        <f t="shared" si="64"/>
        <v xml:space="preserve"> </v>
      </c>
      <c r="T109" s="20" t="str">
        <f t="shared" si="65"/>
        <v xml:space="preserve"> </v>
      </c>
      <c r="U109" s="21" t="str">
        <f t="shared" si="66"/>
        <v xml:space="preserve"> </v>
      </c>
      <c r="V109" s="125"/>
      <c r="W109" s="125"/>
    </row>
    <row r="110" spans="1:23" hidden="1" x14ac:dyDescent="0.25">
      <c r="A110" s="19"/>
      <c r="B110" s="125"/>
      <c r="C110" s="125"/>
      <c r="D110" s="125"/>
      <c r="E110" s="126">
        <f t="shared" si="67"/>
        <v>0</v>
      </c>
      <c r="F110" s="125"/>
      <c r="G110" s="125"/>
      <c r="H110" s="127"/>
      <c r="I110" s="125"/>
      <c r="J110" s="127"/>
      <c r="K110" s="125"/>
      <c r="L110" s="127"/>
      <c r="M110" s="127"/>
      <c r="N110" s="127"/>
      <c r="O110" s="127"/>
      <c r="P110" s="127"/>
      <c r="Q110" s="127"/>
      <c r="R110" s="20" t="str">
        <f t="shared" si="64"/>
        <v xml:space="preserve"> </v>
      </c>
      <c r="S110" s="20" t="str">
        <f t="shared" si="64"/>
        <v xml:space="preserve"> </v>
      </c>
      <c r="T110" s="20" t="str">
        <f t="shared" si="65"/>
        <v xml:space="preserve"> </v>
      </c>
      <c r="U110" s="21" t="str">
        <f t="shared" si="66"/>
        <v xml:space="preserve"> </v>
      </c>
      <c r="V110" s="125"/>
      <c r="W110" s="125"/>
    </row>
    <row r="111" spans="1:23" hidden="1" x14ac:dyDescent="0.25">
      <c r="A111" s="19"/>
      <c r="B111" s="125"/>
      <c r="C111" s="125"/>
      <c r="D111" s="125"/>
      <c r="E111" s="126">
        <f t="shared" si="67"/>
        <v>0</v>
      </c>
      <c r="F111" s="125"/>
      <c r="G111" s="125"/>
      <c r="H111" s="127"/>
      <c r="I111" s="125"/>
      <c r="J111" s="127"/>
      <c r="K111" s="125"/>
      <c r="L111" s="127"/>
      <c r="M111" s="127"/>
      <c r="N111" s="127"/>
      <c r="O111" s="127"/>
      <c r="P111" s="127"/>
      <c r="Q111" s="127"/>
      <c r="R111" s="20" t="str">
        <f t="shared" si="64"/>
        <v xml:space="preserve"> </v>
      </c>
      <c r="S111" s="20" t="str">
        <f t="shared" si="64"/>
        <v xml:space="preserve"> </v>
      </c>
      <c r="T111" s="20" t="str">
        <f t="shared" si="65"/>
        <v xml:space="preserve"> </v>
      </c>
      <c r="U111" s="21" t="str">
        <f t="shared" si="66"/>
        <v xml:space="preserve"> </v>
      </c>
      <c r="V111" s="125"/>
      <c r="W111" s="125"/>
    </row>
    <row r="112" spans="1:23" hidden="1" x14ac:dyDescent="0.25">
      <c r="A112" s="19"/>
      <c r="B112" s="125"/>
      <c r="C112" s="125"/>
      <c r="D112" s="125"/>
      <c r="E112" s="126">
        <f t="shared" si="67"/>
        <v>0</v>
      </c>
      <c r="F112" s="125"/>
      <c r="G112" s="125"/>
      <c r="H112" s="127"/>
      <c r="I112" s="125"/>
      <c r="J112" s="127"/>
      <c r="K112" s="125"/>
      <c r="L112" s="127"/>
      <c r="M112" s="127"/>
      <c r="N112" s="127"/>
      <c r="O112" s="127"/>
      <c r="P112" s="127"/>
      <c r="Q112" s="127"/>
      <c r="R112" s="20" t="str">
        <f t="shared" si="64"/>
        <v xml:space="preserve"> </v>
      </c>
      <c r="S112" s="20" t="str">
        <f t="shared" si="64"/>
        <v xml:space="preserve"> </v>
      </c>
      <c r="T112" s="20" t="str">
        <f t="shared" si="65"/>
        <v xml:space="preserve"> </v>
      </c>
      <c r="U112" s="21" t="str">
        <f t="shared" si="66"/>
        <v xml:space="preserve"> </v>
      </c>
      <c r="V112" s="125"/>
      <c r="W112" s="125"/>
    </row>
    <row r="113" spans="1:23" hidden="1" x14ac:dyDescent="0.25">
      <c r="A113" s="22"/>
      <c r="B113" s="128"/>
      <c r="C113" s="129"/>
      <c r="D113" s="129"/>
      <c r="E113" s="129"/>
      <c r="F113" s="128"/>
      <c r="G113" s="129"/>
      <c r="H113" s="128"/>
      <c r="I113" s="129"/>
      <c r="J113" s="128"/>
      <c r="K113" s="129"/>
      <c r="L113" s="128"/>
      <c r="M113" s="128"/>
      <c r="N113" s="128"/>
      <c r="O113" s="128"/>
      <c r="P113" s="128"/>
      <c r="Q113" s="128"/>
      <c r="R113" s="23" t="str">
        <f t="shared" ref="R113:S115" si="68">IF(L113=0," ",(N113-L113)/L113)</f>
        <v xml:space="preserve"> </v>
      </c>
      <c r="S113" s="24" t="str">
        <f t="shared" si="68"/>
        <v xml:space="preserve"> </v>
      </c>
      <c r="T113" s="23" t="str">
        <f t="shared" si="65"/>
        <v xml:space="preserve"> </v>
      </c>
      <c r="U113" s="24" t="str">
        <f t="shared" si="66"/>
        <v xml:space="preserve"> </v>
      </c>
      <c r="V113" s="128"/>
      <c r="W113" s="129"/>
    </row>
    <row r="114" spans="1:23" hidden="1" x14ac:dyDescent="0.25">
      <c r="A114" s="22" t="s">
        <v>88</v>
      </c>
      <c r="B114" s="128">
        <f t="shared" ref="B114:Q114" si="69">B97+B87</f>
        <v>7260000</v>
      </c>
      <c r="C114" s="128">
        <f t="shared" si="69"/>
        <v>0</v>
      </c>
      <c r="D114" s="128">
        <f t="shared" si="69"/>
        <v>0</v>
      </c>
      <c r="E114" s="128">
        <f t="shared" si="69"/>
        <v>7260000</v>
      </c>
      <c r="F114" s="128">
        <f t="shared" si="69"/>
        <v>0</v>
      </c>
      <c r="G114" s="128">
        <f t="shared" si="69"/>
        <v>0</v>
      </c>
      <c r="H114" s="128">
        <f t="shared" si="69"/>
        <v>2593000</v>
      </c>
      <c r="I114" s="128">
        <f t="shared" si="69"/>
        <v>0</v>
      </c>
      <c r="J114" s="128">
        <f t="shared" si="69"/>
        <v>4644000</v>
      </c>
      <c r="K114" s="128">
        <f t="shared" si="69"/>
        <v>0</v>
      </c>
      <c r="L114" s="128">
        <f t="shared" si="69"/>
        <v>0</v>
      </c>
      <c r="M114" s="128">
        <f t="shared" si="69"/>
        <v>0</v>
      </c>
      <c r="N114" s="128">
        <f t="shared" si="69"/>
        <v>0</v>
      </c>
      <c r="O114" s="128">
        <f t="shared" si="69"/>
        <v>0</v>
      </c>
      <c r="P114" s="128">
        <f t="shared" si="69"/>
        <v>7237000</v>
      </c>
      <c r="Q114" s="128">
        <f t="shared" si="69"/>
        <v>0</v>
      </c>
      <c r="R114" s="17" t="str">
        <f t="shared" si="68"/>
        <v xml:space="preserve"> </v>
      </c>
      <c r="S114" s="18" t="str">
        <f t="shared" si="68"/>
        <v xml:space="preserve"> </v>
      </c>
      <c r="T114" s="17">
        <f t="shared" si="65"/>
        <v>0.996831955922865</v>
      </c>
      <c r="U114" s="18">
        <f t="shared" si="66"/>
        <v>0</v>
      </c>
      <c r="V114" s="128">
        <f>V97+V87</f>
        <v>0</v>
      </c>
      <c r="W114" s="131">
        <f>W97+W87</f>
        <v>0</v>
      </c>
    </row>
    <row r="115" spans="1:23" hidden="1" x14ac:dyDescent="0.25">
      <c r="A115" s="25" t="s">
        <v>140</v>
      </c>
      <c r="B115" s="130">
        <f>B87</f>
        <v>7260000</v>
      </c>
      <c r="C115" s="130">
        <f t="shared" ref="C115:Q115" si="70">C87</f>
        <v>0</v>
      </c>
      <c r="D115" s="130">
        <f t="shared" si="70"/>
        <v>0</v>
      </c>
      <c r="E115" s="130">
        <f t="shared" si="70"/>
        <v>7260000</v>
      </c>
      <c r="F115" s="130">
        <f t="shared" si="70"/>
        <v>0</v>
      </c>
      <c r="G115" s="130">
        <f t="shared" si="70"/>
        <v>0</v>
      </c>
      <c r="H115" s="130">
        <f t="shared" si="70"/>
        <v>2593000</v>
      </c>
      <c r="I115" s="130">
        <f t="shared" si="70"/>
        <v>0</v>
      </c>
      <c r="J115" s="130">
        <f t="shared" si="70"/>
        <v>4644000</v>
      </c>
      <c r="K115" s="130">
        <f t="shared" si="70"/>
        <v>0</v>
      </c>
      <c r="L115" s="130">
        <f t="shared" si="70"/>
        <v>0</v>
      </c>
      <c r="M115" s="130">
        <f t="shared" si="70"/>
        <v>0</v>
      </c>
      <c r="N115" s="130">
        <f t="shared" si="70"/>
        <v>0</v>
      </c>
      <c r="O115" s="130">
        <f t="shared" si="70"/>
        <v>0</v>
      </c>
      <c r="P115" s="130">
        <f t="shared" si="70"/>
        <v>7237000</v>
      </c>
      <c r="Q115" s="130">
        <f t="shared" si="70"/>
        <v>0</v>
      </c>
      <c r="R115" s="17" t="str">
        <f t="shared" si="68"/>
        <v xml:space="preserve"> </v>
      </c>
      <c r="S115" s="18" t="str">
        <f t="shared" si="68"/>
        <v xml:space="preserve"> </v>
      </c>
      <c r="T115" s="17">
        <f t="shared" si="65"/>
        <v>0.996831955922865</v>
      </c>
      <c r="U115" s="18">
        <f t="shared" si="66"/>
        <v>0</v>
      </c>
      <c r="V115" s="130">
        <f>V87</f>
        <v>0</v>
      </c>
      <c r="W115" s="131">
        <f>W87</f>
        <v>0</v>
      </c>
    </row>
    <row r="116" spans="1:23" x14ac:dyDescent="0.25">
      <c r="A116" s="26"/>
      <c r="B116" s="27"/>
      <c r="C116" s="27"/>
      <c r="D116" s="27"/>
      <c r="E116" s="27"/>
      <c r="F116" s="27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/>
      <c r="R116" s="28"/>
      <c r="S116" s="28"/>
      <c r="T116" s="28"/>
      <c r="U116" s="28"/>
      <c r="V116" s="27"/>
      <c r="W116" s="27"/>
    </row>
    <row r="117" spans="1:23" x14ac:dyDescent="0.25">
      <c r="A117" s="29" t="s">
        <v>141</v>
      </c>
    </row>
    <row r="118" spans="1:23" x14ac:dyDescent="0.25">
      <c r="A118" s="29" t="s">
        <v>142</v>
      </c>
    </row>
    <row r="119" spans="1:23" ht="13" x14ac:dyDescent="0.3">
      <c r="A119" s="29" t="s">
        <v>143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ht="13" x14ac:dyDescent="0.3">
      <c r="A120" s="29" t="s">
        <v>144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ht="13" x14ac:dyDescent="0.3">
      <c r="A121" s="29" t="s">
        <v>145</v>
      </c>
      <c r="B121" s="30"/>
      <c r="C121" s="30"/>
      <c r="D121" s="30"/>
      <c r="E121" s="30"/>
      <c r="F121" s="30"/>
      <c r="H121" s="30"/>
      <c r="I121" s="30"/>
      <c r="J121" s="30"/>
      <c r="K121" s="30"/>
      <c r="V121" s="30"/>
    </row>
    <row r="122" spans="1:23" x14ac:dyDescent="0.25">
      <c r="A122" s="29" t="s">
        <v>146</v>
      </c>
    </row>
    <row r="125" spans="1:23" ht="13" x14ac:dyDescent="0.3">
      <c r="A125" s="30"/>
      <c r="G125" s="30"/>
      <c r="W125" s="30"/>
    </row>
    <row r="126" spans="1:23" ht="13" x14ac:dyDescent="0.3">
      <c r="A126" s="30"/>
      <c r="G126" s="30"/>
      <c r="W126" s="30"/>
    </row>
    <row r="127" spans="1:23" ht="13" x14ac:dyDescent="0.3">
      <c r="A127" s="30"/>
      <c r="G127" s="30"/>
      <c r="W127" s="30"/>
    </row>
  </sheetData>
  <sheetProtection algorithmName="SHA-512" hashValue="n4dPddIbqLcOFVWZsAIDR1VLI8jVhBgzQgihJYUgH3dlXDmCiYNBjLWEg4OKAg6MdoXkPawrWzAztXKeCnjvQQ==" saltValue="Jgege+udDBnOVSIOJu+23A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6:Q76"/>
    <mergeCell ref="R76:S76"/>
    <mergeCell ref="T76:U76"/>
    <mergeCell ref="V76:W76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5" max="16383" man="1"/>
    <brk id="97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W127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37" t="s">
        <v>0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7"/>
      <c r="U1" s="137"/>
      <c r="V1" s="31"/>
      <c r="W1" s="31"/>
    </row>
    <row r="2" spans="1:23" ht="18" x14ac:dyDescent="0.4">
      <c r="A2" s="138" t="s">
        <v>1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32"/>
      <c r="W2" s="32"/>
    </row>
    <row r="3" spans="1:23" ht="18" customHeight="1" x14ac:dyDescent="0.4">
      <c r="A3" s="138" t="s">
        <v>2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32"/>
      <c r="W3" s="32"/>
    </row>
    <row r="4" spans="1:23" ht="18" customHeight="1" x14ac:dyDescent="0.4">
      <c r="A4" s="138" t="s">
        <v>3</v>
      </c>
      <c r="B4" s="138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32"/>
      <c r="W4" s="32"/>
    </row>
    <row r="5" spans="1:23" ht="15" customHeight="1" x14ac:dyDescent="0.3">
      <c r="A5" s="139" t="s">
        <v>116</v>
      </c>
      <c r="B5" s="139"/>
      <c r="C5" s="139"/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39"/>
      <c r="U5" s="139"/>
      <c r="V5" s="33"/>
      <c r="W5" s="33"/>
    </row>
    <row r="6" spans="1:23" ht="12.75" customHeight="1" x14ac:dyDescent="0.3">
      <c r="A6" s="34" t="s">
        <v>92</v>
      </c>
      <c r="B6" s="34" t="s">
        <v>92</v>
      </c>
      <c r="C6" s="34" t="s">
        <v>1</v>
      </c>
      <c r="D6" s="34" t="s">
        <v>1</v>
      </c>
      <c r="E6" s="35" t="s">
        <v>1</v>
      </c>
      <c r="F6" s="135" t="s">
        <v>5</v>
      </c>
      <c r="G6" s="136"/>
      <c r="H6" s="135" t="s">
        <v>6</v>
      </c>
      <c r="I6" s="136"/>
      <c r="J6" s="135" t="s">
        <v>7</v>
      </c>
      <c r="K6" s="136"/>
      <c r="L6" s="135" t="s">
        <v>8</v>
      </c>
      <c r="M6" s="136"/>
      <c r="N6" s="135" t="s">
        <v>9</v>
      </c>
      <c r="O6" s="136"/>
      <c r="P6" s="135" t="s">
        <v>10</v>
      </c>
      <c r="Q6" s="136"/>
      <c r="R6" s="135" t="s">
        <v>11</v>
      </c>
      <c r="S6" s="136"/>
      <c r="T6" s="135" t="s">
        <v>12</v>
      </c>
      <c r="U6" s="136"/>
      <c r="V6" s="135" t="s">
        <v>13</v>
      </c>
      <c r="W6" s="136"/>
    </row>
    <row r="7" spans="1:23" ht="65" x14ac:dyDescent="0.3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3" customHeight="1" x14ac:dyDescent="0.3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3" customHeight="1" x14ac:dyDescent="0.3">
      <c r="A9" s="47" t="s">
        <v>35</v>
      </c>
      <c r="B9" s="93"/>
      <c r="C9" s="93"/>
      <c r="D9" s="93"/>
      <c r="E9" s="93">
        <f>$B9       +$C9       +$D9</f>
        <v>0</v>
      </c>
      <c r="F9" s="94">
        <v>0</v>
      </c>
      <c r="G9" s="95">
        <v>0</v>
      </c>
      <c r="H9" s="94"/>
      <c r="I9" s="95"/>
      <c r="J9" s="94"/>
      <c r="K9" s="95"/>
      <c r="L9" s="94"/>
      <c r="M9" s="95"/>
      <c r="N9" s="94"/>
      <c r="O9" s="95"/>
      <c r="P9" s="94">
        <f>$H9       +$J9       +$L9       +$N9</f>
        <v>0</v>
      </c>
      <c r="Q9" s="95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4" t="s">
        <v>36</v>
      </c>
      <c r="W9" s="95" t="s">
        <v>36</v>
      </c>
    </row>
    <row r="10" spans="1:23" ht="13" customHeight="1" x14ac:dyDescent="0.3">
      <c r="A10" s="47" t="s">
        <v>37</v>
      </c>
      <c r="B10" s="93">
        <v>2400000</v>
      </c>
      <c r="C10" s="93"/>
      <c r="D10" s="93"/>
      <c r="E10" s="93">
        <f t="shared" ref="E10:E16" si="0">$B10      +$C10      +$D10</f>
        <v>2400000</v>
      </c>
      <c r="F10" s="94">
        <v>2400000</v>
      </c>
      <c r="G10" s="95">
        <v>2400000</v>
      </c>
      <c r="H10" s="94">
        <v>1246000</v>
      </c>
      <c r="I10" s="95"/>
      <c r="J10" s="94">
        <v>639000</v>
      </c>
      <c r="K10" s="95"/>
      <c r="L10" s="94"/>
      <c r="M10" s="95"/>
      <c r="N10" s="94"/>
      <c r="O10" s="95"/>
      <c r="P10" s="94">
        <f t="shared" ref="P10:P16" si="1">$H10      +$J10      +$L10      +$N10</f>
        <v>1885000</v>
      </c>
      <c r="Q10" s="95">
        <f t="shared" ref="Q10:Q16" si="2">$I10      +$K10      +$M10      +$O10</f>
        <v>0</v>
      </c>
      <c r="R10" s="48">
        <f t="shared" ref="R10:R16" si="3">IF(($H10      =0),0,((($J10      -$H10      )/$H10      )*100))</f>
        <v>-48.71589085072231</v>
      </c>
      <c r="S10" s="49">
        <f t="shared" ref="S10:S16" si="4">IF(($I10      =0),0,((($K10      -$I10      )/$I10      )*100))</f>
        <v>0</v>
      </c>
      <c r="T10" s="48">
        <f t="shared" ref="T10:T15" si="5">IF(($E10      =0),0,(($P10      /$E10      )*100))</f>
        <v>78.541666666666671</v>
      </c>
      <c r="U10" s="50">
        <f t="shared" ref="U10:U15" si="6">IF(($E10      =0),0,(($Q10      /$E10      )*100))</f>
        <v>0</v>
      </c>
      <c r="V10" s="94" t="s">
        <v>36</v>
      </c>
      <c r="W10" s="95" t="s">
        <v>36</v>
      </c>
    </row>
    <row r="11" spans="1:23" ht="13" customHeight="1" x14ac:dyDescent="0.3">
      <c r="A11" s="47" t="s">
        <v>38</v>
      </c>
      <c r="B11" s="93"/>
      <c r="C11" s="93"/>
      <c r="D11" s="93"/>
      <c r="E11" s="93">
        <f t="shared" si="0"/>
        <v>0</v>
      </c>
      <c r="F11" s="94">
        <v>0</v>
      </c>
      <c r="G11" s="95">
        <v>0</v>
      </c>
      <c r="H11" s="94"/>
      <c r="I11" s="95"/>
      <c r="J11" s="94"/>
      <c r="K11" s="95"/>
      <c r="L11" s="94"/>
      <c r="M11" s="95"/>
      <c r="N11" s="94"/>
      <c r="O11" s="95"/>
      <c r="P11" s="94">
        <f t="shared" si="1"/>
        <v>0</v>
      </c>
      <c r="Q11" s="95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4" t="s">
        <v>36</v>
      </c>
      <c r="W11" s="95" t="s">
        <v>36</v>
      </c>
    </row>
    <row r="12" spans="1:23" ht="13" customHeight="1" x14ac:dyDescent="0.3">
      <c r="A12" s="47" t="s">
        <v>39</v>
      </c>
      <c r="B12" s="93"/>
      <c r="C12" s="93"/>
      <c r="D12" s="93"/>
      <c r="E12" s="93">
        <f t="shared" si="0"/>
        <v>0</v>
      </c>
      <c r="F12" s="94" t="s">
        <v>36</v>
      </c>
      <c r="G12" s="95" t="s">
        <v>36</v>
      </c>
      <c r="H12" s="94"/>
      <c r="I12" s="95"/>
      <c r="J12" s="94"/>
      <c r="K12" s="95"/>
      <c r="L12" s="94"/>
      <c r="M12" s="95"/>
      <c r="N12" s="94"/>
      <c r="O12" s="95"/>
      <c r="P12" s="94">
        <f t="shared" si="1"/>
        <v>0</v>
      </c>
      <c r="Q12" s="95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4" t="s">
        <v>36</v>
      </c>
      <c r="W12" s="95" t="s">
        <v>36</v>
      </c>
    </row>
    <row r="13" spans="1:23" ht="13" customHeight="1" x14ac:dyDescent="0.3">
      <c r="A13" s="47" t="s">
        <v>40</v>
      </c>
      <c r="B13" s="93"/>
      <c r="C13" s="93"/>
      <c r="D13" s="93"/>
      <c r="E13" s="93">
        <f t="shared" si="0"/>
        <v>0</v>
      </c>
      <c r="F13" s="94">
        <v>0</v>
      </c>
      <c r="G13" s="95">
        <v>0</v>
      </c>
      <c r="H13" s="94"/>
      <c r="I13" s="95"/>
      <c r="J13" s="94"/>
      <c r="K13" s="95"/>
      <c r="L13" s="94"/>
      <c r="M13" s="95"/>
      <c r="N13" s="94"/>
      <c r="O13" s="95"/>
      <c r="P13" s="94">
        <f t="shared" si="1"/>
        <v>0</v>
      </c>
      <c r="Q13" s="95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4" t="s">
        <v>36</v>
      </c>
      <c r="W13" s="95" t="s">
        <v>36</v>
      </c>
    </row>
    <row r="14" spans="1:23" ht="13" customHeight="1" x14ac:dyDescent="0.3">
      <c r="A14" s="47" t="s">
        <v>41</v>
      </c>
      <c r="B14" s="93"/>
      <c r="C14" s="93"/>
      <c r="D14" s="93"/>
      <c r="E14" s="93">
        <f t="shared" si="0"/>
        <v>0</v>
      </c>
      <c r="F14" s="94">
        <v>0</v>
      </c>
      <c r="G14" s="95">
        <v>0</v>
      </c>
      <c r="H14" s="94"/>
      <c r="I14" s="95"/>
      <c r="J14" s="94"/>
      <c r="K14" s="95"/>
      <c r="L14" s="94"/>
      <c r="M14" s="95"/>
      <c r="N14" s="94"/>
      <c r="O14" s="95"/>
      <c r="P14" s="94">
        <f t="shared" si="1"/>
        <v>0</v>
      </c>
      <c r="Q14" s="95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4" t="s">
        <v>36</v>
      </c>
      <c r="W14" s="95" t="s">
        <v>36</v>
      </c>
    </row>
    <row r="15" spans="1:23" ht="13" customHeight="1" x14ac:dyDescent="0.3">
      <c r="A15" s="47" t="s">
        <v>42</v>
      </c>
      <c r="B15" s="93"/>
      <c r="C15" s="93"/>
      <c r="D15" s="93"/>
      <c r="E15" s="93">
        <f t="shared" si="0"/>
        <v>0</v>
      </c>
      <c r="F15" s="94" t="s">
        <v>36</v>
      </c>
      <c r="G15" s="95" t="s">
        <v>36</v>
      </c>
      <c r="H15" s="94"/>
      <c r="I15" s="95"/>
      <c r="J15" s="94"/>
      <c r="K15" s="95"/>
      <c r="L15" s="94"/>
      <c r="M15" s="95"/>
      <c r="N15" s="94"/>
      <c r="O15" s="95"/>
      <c r="P15" s="94">
        <f t="shared" si="1"/>
        <v>0</v>
      </c>
      <c r="Q15" s="95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4" t="s">
        <v>36</v>
      </c>
      <c r="W15" s="95" t="s">
        <v>36</v>
      </c>
    </row>
    <row r="16" spans="1:23" ht="13" customHeight="1" x14ac:dyDescent="0.3">
      <c r="A16" s="51" t="s">
        <v>43</v>
      </c>
      <c r="B16" s="96">
        <f>SUM(B9:B15)</f>
        <v>2400000</v>
      </c>
      <c r="C16" s="96">
        <f>SUM(C9:C15)</f>
        <v>0</v>
      </c>
      <c r="D16" s="96"/>
      <c r="E16" s="96">
        <f t="shared" si="0"/>
        <v>2400000</v>
      </c>
      <c r="F16" s="97">
        <f t="shared" ref="F16:O16" si="7">SUM(F9:F15)</f>
        <v>2400000</v>
      </c>
      <c r="G16" s="98">
        <f t="shared" si="7"/>
        <v>2400000</v>
      </c>
      <c r="H16" s="97">
        <f t="shared" si="7"/>
        <v>1246000</v>
      </c>
      <c r="I16" s="98">
        <f t="shared" si="7"/>
        <v>0</v>
      </c>
      <c r="J16" s="97">
        <f t="shared" si="7"/>
        <v>639000</v>
      </c>
      <c r="K16" s="98">
        <f t="shared" si="7"/>
        <v>0</v>
      </c>
      <c r="L16" s="97">
        <f t="shared" si="7"/>
        <v>0</v>
      </c>
      <c r="M16" s="98">
        <f t="shared" si="7"/>
        <v>0</v>
      </c>
      <c r="N16" s="97">
        <f t="shared" si="7"/>
        <v>0</v>
      </c>
      <c r="O16" s="98">
        <f t="shared" si="7"/>
        <v>0</v>
      </c>
      <c r="P16" s="97">
        <f t="shared" si="1"/>
        <v>1885000</v>
      </c>
      <c r="Q16" s="98">
        <f t="shared" si="2"/>
        <v>0</v>
      </c>
      <c r="R16" s="52">
        <f t="shared" si="3"/>
        <v>-48.71589085072231</v>
      </c>
      <c r="S16" s="53">
        <f t="shared" si="4"/>
        <v>0</v>
      </c>
      <c r="T16" s="52">
        <f>IF((SUM($E9:$E13))=0,0,(P16/(SUM($E9:$E13))*100))</f>
        <v>78.541666666666671</v>
      </c>
      <c r="U16" s="54">
        <f>IF((SUM($E9:$E13))=0,0,(Q16/(SUM($E9:$E13))*100))</f>
        <v>0</v>
      </c>
      <c r="V16" s="97" t="s">
        <v>36</v>
      </c>
      <c r="W16" s="98" t="s">
        <v>36</v>
      </c>
    </row>
    <row r="17" spans="1:23" ht="13" customHeight="1" x14ac:dyDescent="0.3">
      <c r="A17" s="40" t="s">
        <v>44</v>
      </c>
      <c r="B17" s="99" t="s">
        <v>1</v>
      </c>
      <c r="C17" s="99"/>
      <c r="D17" s="99"/>
      <c r="E17" s="99"/>
      <c r="F17" s="100"/>
      <c r="G17" s="101"/>
      <c r="H17" s="100"/>
      <c r="I17" s="101"/>
      <c r="J17" s="100"/>
      <c r="K17" s="101"/>
      <c r="L17" s="100"/>
      <c r="M17" s="101"/>
      <c r="N17" s="100"/>
      <c r="O17" s="101"/>
      <c r="P17" s="100"/>
      <c r="Q17" s="101"/>
      <c r="R17" s="44"/>
      <c r="S17" s="45"/>
      <c r="T17" s="44"/>
      <c r="U17" s="46"/>
      <c r="V17" s="100"/>
      <c r="W17" s="101"/>
    </row>
    <row r="18" spans="1:23" ht="13" customHeight="1" x14ac:dyDescent="0.3">
      <c r="A18" s="47" t="s">
        <v>45</v>
      </c>
      <c r="B18" s="93"/>
      <c r="C18" s="93"/>
      <c r="D18" s="93"/>
      <c r="E18" s="93">
        <f t="shared" ref="E18:E25" si="8">$B18      +$C18      +$D18</f>
        <v>0</v>
      </c>
      <c r="F18" s="94">
        <v>0</v>
      </c>
      <c r="G18" s="95">
        <v>0</v>
      </c>
      <c r="H18" s="94"/>
      <c r="I18" s="95"/>
      <c r="J18" s="94"/>
      <c r="K18" s="95"/>
      <c r="L18" s="94"/>
      <c r="M18" s="95"/>
      <c r="N18" s="94"/>
      <c r="O18" s="95"/>
      <c r="P18" s="94">
        <f t="shared" ref="P18:P25" si="9">$H18      +$J18      +$L18      +$N18</f>
        <v>0</v>
      </c>
      <c r="Q18" s="95">
        <f t="shared" ref="Q18:Q25" si="10">$I18      +$K18      +$M18      +$O18</f>
        <v>0</v>
      </c>
      <c r="R18" s="48">
        <f t="shared" ref="R18:R25" si="11">IF(($H18      =0),0,((($J18      -$H18      )/$H18      )*100))</f>
        <v>0</v>
      </c>
      <c r="S18" s="49">
        <f t="shared" ref="S18:S25" si="12">IF(($I18      =0),0,((($K18      -$I18      )/$I18      )*100))</f>
        <v>0</v>
      </c>
      <c r="T18" s="48">
        <f t="shared" ref="T18:T24" si="13">IF(($E18      =0),0,(($P18      /$E18      )*100))</f>
        <v>0</v>
      </c>
      <c r="U18" s="50">
        <f t="shared" ref="U18:U24" si="14">IF(($E18      =0),0,(($Q18      /$E18      )*100))</f>
        <v>0</v>
      </c>
      <c r="V18" s="94" t="s">
        <v>36</v>
      </c>
      <c r="W18" s="95" t="s">
        <v>36</v>
      </c>
    </row>
    <row r="19" spans="1:23" ht="13" customHeight="1" x14ac:dyDescent="0.3">
      <c r="A19" s="47" t="s">
        <v>46</v>
      </c>
      <c r="B19" s="93"/>
      <c r="C19" s="93"/>
      <c r="D19" s="93"/>
      <c r="E19" s="93">
        <f t="shared" si="8"/>
        <v>0</v>
      </c>
      <c r="F19" s="94" t="s">
        <v>36</v>
      </c>
      <c r="G19" s="95" t="s">
        <v>36</v>
      </c>
      <c r="H19" s="94"/>
      <c r="I19" s="95"/>
      <c r="J19" s="94"/>
      <c r="K19" s="95"/>
      <c r="L19" s="94"/>
      <c r="M19" s="95"/>
      <c r="N19" s="94"/>
      <c r="O19" s="95"/>
      <c r="P19" s="94">
        <f t="shared" si="9"/>
        <v>0</v>
      </c>
      <c r="Q19" s="95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4" t="s">
        <v>36</v>
      </c>
      <c r="W19" s="95" t="s">
        <v>36</v>
      </c>
    </row>
    <row r="20" spans="1:23" ht="13" customHeight="1" x14ac:dyDescent="0.3">
      <c r="A20" s="47" t="s">
        <v>47</v>
      </c>
      <c r="B20" s="93"/>
      <c r="C20" s="93"/>
      <c r="D20" s="93"/>
      <c r="E20" s="93">
        <f t="shared" si="8"/>
        <v>0</v>
      </c>
      <c r="F20" s="94">
        <v>0</v>
      </c>
      <c r="G20" s="95">
        <v>0</v>
      </c>
      <c r="H20" s="94"/>
      <c r="I20" s="95"/>
      <c r="J20" s="94"/>
      <c r="K20" s="95"/>
      <c r="L20" s="94"/>
      <c r="M20" s="95"/>
      <c r="N20" s="94"/>
      <c r="O20" s="95"/>
      <c r="P20" s="94">
        <f t="shared" si="9"/>
        <v>0</v>
      </c>
      <c r="Q20" s="95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4" t="s">
        <v>36</v>
      </c>
      <c r="W20" s="95" t="s">
        <v>36</v>
      </c>
    </row>
    <row r="21" spans="1:23" ht="13" customHeight="1" x14ac:dyDescent="0.3">
      <c r="A21" s="47" t="s">
        <v>48</v>
      </c>
      <c r="B21" s="93"/>
      <c r="C21" s="93"/>
      <c r="D21" s="93"/>
      <c r="E21" s="93">
        <f t="shared" si="8"/>
        <v>0</v>
      </c>
      <c r="F21" s="94">
        <v>0</v>
      </c>
      <c r="G21" s="95">
        <v>0</v>
      </c>
      <c r="H21" s="94"/>
      <c r="I21" s="95"/>
      <c r="J21" s="94"/>
      <c r="K21" s="95"/>
      <c r="L21" s="94"/>
      <c r="M21" s="95"/>
      <c r="N21" s="94"/>
      <c r="O21" s="95"/>
      <c r="P21" s="94">
        <f t="shared" si="9"/>
        <v>0</v>
      </c>
      <c r="Q21" s="95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4" t="s">
        <v>36</v>
      </c>
      <c r="W21" s="95" t="s">
        <v>36</v>
      </c>
    </row>
    <row r="22" spans="1:23" ht="13" customHeight="1" x14ac:dyDescent="0.3">
      <c r="A22" s="47" t="s">
        <v>49</v>
      </c>
      <c r="B22" s="93"/>
      <c r="C22" s="93"/>
      <c r="D22" s="93"/>
      <c r="E22" s="93">
        <f t="shared" si="8"/>
        <v>0</v>
      </c>
      <c r="F22" s="94">
        <v>0</v>
      </c>
      <c r="G22" s="95">
        <v>0</v>
      </c>
      <c r="H22" s="94"/>
      <c r="I22" s="95"/>
      <c r="J22" s="94"/>
      <c r="K22" s="95"/>
      <c r="L22" s="94"/>
      <c r="M22" s="95"/>
      <c r="N22" s="94"/>
      <c r="O22" s="95"/>
      <c r="P22" s="94">
        <f t="shared" si="9"/>
        <v>0</v>
      </c>
      <c r="Q22" s="95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4" t="s">
        <v>36</v>
      </c>
      <c r="W22" s="95" t="s">
        <v>36</v>
      </c>
    </row>
    <row r="23" spans="1:23" ht="13" customHeight="1" x14ac:dyDescent="0.3">
      <c r="A23" s="47" t="s">
        <v>50</v>
      </c>
      <c r="B23" s="93"/>
      <c r="C23" s="93"/>
      <c r="D23" s="93"/>
      <c r="E23" s="93">
        <f t="shared" si="8"/>
        <v>0</v>
      </c>
      <c r="F23" s="94" t="s">
        <v>36</v>
      </c>
      <c r="G23" s="95" t="s">
        <v>36</v>
      </c>
      <c r="H23" s="94"/>
      <c r="I23" s="95"/>
      <c r="J23" s="94"/>
      <c r="K23" s="95"/>
      <c r="L23" s="94"/>
      <c r="M23" s="95"/>
      <c r="N23" s="94"/>
      <c r="O23" s="95"/>
      <c r="P23" s="94">
        <f t="shared" si="9"/>
        <v>0</v>
      </c>
      <c r="Q23" s="95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4" t="s">
        <v>36</v>
      </c>
      <c r="W23" s="95" t="s">
        <v>36</v>
      </c>
    </row>
    <row r="24" spans="1:23" ht="13" customHeight="1" x14ac:dyDescent="0.3">
      <c r="A24" s="47" t="s">
        <v>51</v>
      </c>
      <c r="B24" s="93"/>
      <c r="C24" s="93"/>
      <c r="D24" s="93"/>
      <c r="E24" s="93">
        <f t="shared" si="8"/>
        <v>0</v>
      </c>
      <c r="F24" s="94" t="s">
        <v>36</v>
      </c>
      <c r="G24" s="95" t="s">
        <v>36</v>
      </c>
      <c r="H24" s="94"/>
      <c r="I24" s="95"/>
      <c r="J24" s="94"/>
      <c r="K24" s="95"/>
      <c r="L24" s="94"/>
      <c r="M24" s="95"/>
      <c r="N24" s="94"/>
      <c r="O24" s="95"/>
      <c r="P24" s="94">
        <f t="shared" si="9"/>
        <v>0</v>
      </c>
      <c r="Q24" s="95">
        <f t="shared" si="10"/>
        <v>0</v>
      </c>
      <c r="R24" s="48">
        <f t="shared" si="11"/>
        <v>0</v>
      </c>
      <c r="S24" s="49">
        <f t="shared" si="12"/>
        <v>0</v>
      </c>
      <c r="T24" s="48">
        <f t="shared" si="13"/>
        <v>0</v>
      </c>
      <c r="U24" s="50">
        <f t="shared" si="14"/>
        <v>0</v>
      </c>
      <c r="V24" s="94" t="s">
        <v>36</v>
      </c>
      <c r="W24" s="95" t="s">
        <v>36</v>
      </c>
    </row>
    <row r="25" spans="1:23" ht="13" customHeight="1" x14ac:dyDescent="0.3">
      <c r="A25" s="51" t="s">
        <v>43</v>
      </c>
      <c r="B25" s="96">
        <f>SUM(B18:B24)</f>
        <v>0</v>
      </c>
      <c r="C25" s="96">
        <f>SUM(C18:C24)</f>
        <v>0</v>
      </c>
      <c r="D25" s="96"/>
      <c r="E25" s="96">
        <f t="shared" si="8"/>
        <v>0</v>
      </c>
      <c r="F25" s="97">
        <f t="shared" ref="F25:O25" si="15">SUM(F18:F24)</f>
        <v>0</v>
      </c>
      <c r="G25" s="98">
        <f t="shared" si="15"/>
        <v>0</v>
      </c>
      <c r="H25" s="97">
        <f t="shared" si="15"/>
        <v>0</v>
      </c>
      <c r="I25" s="98">
        <f t="shared" si="15"/>
        <v>0</v>
      </c>
      <c r="J25" s="97">
        <f t="shared" si="15"/>
        <v>0</v>
      </c>
      <c r="K25" s="98">
        <f t="shared" si="15"/>
        <v>0</v>
      </c>
      <c r="L25" s="97">
        <f t="shared" si="15"/>
        <v>0</v>
      </c>
      <c r="M25" s="98">
        <f t="shared" si="15"/>
        <v>0</v>
      </c>
      <c r="N25" s="97">
        <f t="shared" si="15"/>
        <v>0</v>
      </c>
      <c r="O25" s="98">
        <f t="shared" si="15"/>
        <v>0</v>
      </c>
      <c r="P25" s="97">
        <f t="shared" si="9"/>
        <v>0</v>
      </c>
      <c r="Q25" s="98">
        <f t="shared" si="10"/>
        <v>0</v>
      </c>
      <c r="R25" s="52">
        <f t="shared" si="11"/>
        <v>0</v>
      </c>
      <c r="S25" s="53">
        <f t="shared" si="12"/>
        <v>0</v>
      </c>
      <c r="T25" s="52">
        <f>IF(($E25-$E20-$E24)   =0,0,($P25   /($E25-$E20-$E24)   )*100)</f>
        <v>0</v>
      </c>
      <c r="U25" s="54">
        <f>IF(($E25-$E20-$E24)   =0,0,($Q25   /($E25-$E20-$E24)   )*100)</f>
        <v>0</v>
      </c>
      <c r="V25" s="97" t="s">
        <v>36</v>
      </c>
      <c r="W25" s="98" t="s">
        <v>36</v>
      </c>
    </row>
    <row r="26" spans="1:23" ht="13" customHeight="1" x14ac:dyDescent="0.3">
      <c r="A26" s="40" t="s">
        <v>52</v>
      </c>
      <c r="B26" s="99" t="s">
        <v>1</v>
      </c>
      <c r="C26" s="99"/>
      <c r="D26" s="99"/>
      <c r="E26" s="99"/>
      <c r="F26" s="100"/>
      <c r="G26" s="101"/>
      <c r="H26" s="100"/>
      <c r="I26" s="101"/>
      <c r="J26" s="100"/>
      <c r="K26" s="101"/>
      <c r="L26" s="100"/>
      <c r="M26" s="101"/>
      <c r="N26" s="100"/>
      <c r="O26" s="101"/>
      <c r="P26" s="100"/>
      <c r="Q26" s="101"/>
      <c r="R26" s="44"/>
      <c r="S26" s="45"/>
      <c r="T26" s="44"/>
      <c r="U26" s="46"/>
      <c r="V26" s="100"/>
      <c r="W26" s="101"/>
    </row>
    <row r="27" spans="1:23" ht="13" customHeight="1" x14ac:dyDescent="0.3">
      <c r="A27" s="47" t="s">
        <v>53</v>
      </c>
      <c r="B27" s="93"/>
      <c r="C27" s="93"/>
      <c r="D27" s="93"/>
      <c r="E27" s="93">
        <f>$B27      +$C27      +$D27</f>
        <v>0</v>
      </c>
      <c r="F27" s="94" t="s">
        <v>36</v>
      </c>
      <c r="G27" s="95" t="s">
        <v>36</v>
      </c>
      <c r="H27" s="94"/>
      <c r="I27" s="95"/>
      <c r="J27" s="94"/>
      <c r="K27" s="95"/>
      <c r="L27" s="94"/>
      <c r="M27" s="95"/>
      <c r="N27" s="94"/>
      <c r="O27" s="95"/>
      <c r="P27" s="94">
        <f>$H27      +$J27      +$L27      +$N27</f>
        <v>0</v>
      </c>
      <c r="Q27" s="95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4" t="s">
        <v>36</v>
      </c>
      <c r="W27" s="95" t="s">
        <v>36</v>
      </c>
    </row>
    <row r="28" spans="1:23" ht="13" customHeight="1" x14ac:dyDescent="0.3">
      <c r="A28" s="47" t="s">
        <v>54</v>
      </c>
      <c r="B28" s="93"/>
      <c r="C28" s="93"/>
      <c r="D28" s="93"/>
      <c r="E28" s="93">
        <f>$B28      +$C28      +$D28</f>
        <v>0</v>
      </c>
      <c r="F28" s="94" t="s">
        <v>36</v>
      </c>
      <c r="G28" s="95" t="s">
        <v>36</v>
      </c>
      <c r="H28" s="94"/>
      <c r="I28" s="95"/>
      <c r="J28" s="94"/>
      <c r="K28" s="95"/>
      <c r="L28" s="94"/>
      <c r="M28" s="95"/>
      <c r="N28" s="94"/>
      <c r="O28" s="95"/>
      <c r="P28" s="94">
        <f>$H28      +$J28      +$L28      +$N28</f>
        <v>0</v>
      </c>
      <c r="Q28" s="95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4" t="s">
        <v>36</v>
      </c>
      <c r="W28" s="95" t="s">
        <v>36</v>
      </c>
    </row>
    <row r="29" spans="1:23" ht="13" customHeight="1" x14ac:dyDescent="0.3">
      <c r="A29" s="47" t="s">
        <v>55</v>
      </c>
      <c r="B29" s="93"/>
      <c r="C29" s="93"/>
      <c r="D29" s="93"/>
      <c r="E29" s="93">
        <f>$B29      +$C29      +$D29</f>
        <v>0</v>
      </c>
      <c r="F29" s="94">
        <v>0</v>
      </c>
      <c r="G29" s="95">
        <v>0</v>
      </c>
      <c r="H29" s="94"/>
      <c r="I29" s="95"/>
      <c r="J29" s="94"/>
      <c r="K29" s="95"/>
      <c r="L29" s="94"/>
      <c r="M29" s="95"/>
      <c r="N29" s="94"/>
      <c r="O29" s="95"/>
      <c r="P29" s="94">
        <f>$H29      +$J29      +$L29      +$N29</f>
        <v>0</v>
      </c>
      <c r="Q29" s="95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4" t="s">
        <v>36</v>
      </c>
      <c r="W29" s="95" t="s">
        <v>36</v>
      </c>
    </row>
    <row r="30" spans="1:23" ht="13" customHeight="1" x14ac:dyDescent="0.3">
      <c r="A30" s="47" t="s">
        <v>56</v>
      </c>
      <c r="B30" s="93"/>
      <c r="C30" s="93"/>
      <c r="D30" s="93"/>
      <c r="E30" s="93">
        <f>$B30      +$C30      +$D30</f>
        <v>0</v>
      </c>
      <c r="F30" s="94">
        <v>0</v>
      </c>
      <c r="G30" s="95">
        <v>0</v>
      </c>
      <c r="H30" s="94"/>
      <c r="I30" s="95"/>
      <c r="J30" s="94"/>
      <c r="K30" s="95"/>
      <c r="L30" s="94"/>
      <c r="M30" s="95"/>
      <c r="N30" s="94"/>
      <c r="O30" s="95"/>
      <c r="P30" s="94">
        <f>$H30      +$J30      +$L30      +$N30</f>
        <v>0</v>
      </c>
      <c r="Q30" s="95">
        <f>$I30      +$K30      +$M30      +$O30</f>
        <v>0</v>
      </c>
      <c r="R30" s="48">
        <f>IF(($H30      =0),0,((($J30      -$H30      )/$H30      )*100))</f>
        <v>0</v>
      </c>
      <c r="S30" s="49">
        <f>IF(($I30      =0),0,((($K30      -$I30      )/$I30      )*100))</f>
        <v>0</v>
      </c>
      <c r="T30" s="48">
        <f>IF(($E30      =0),0,(($P30      /$E30      )*100))</f>
        <v>0</v>
      </c>
      <c r="U30" s="50">
        <f>IF(($E30      =0),0,(($Q30      /$E30      )*100))</f>
        <v>0</v>
      </c>
      <c r="V30" s="94" t="s">
        <v>36</v>
      </c>
      <c r="W30" s="95" t="s">
        <v>36</v>
      </c>
    </row>
    <row r="31" spans="1:23" ht="13" customHeight="1" x14ac:dyDescent="0.3">
      <c r="A31" s="51" t="s">
        <v>43</v>
      </c>
      <c r="B31" s="96">
        <f>SUM(B27:B30)</f>
        <v>0</v>
      </c>
      <c r="C31" s="96">
        <f>SUM(C27:C30)</f>
        <v>0</v>
      </c>
      <c r="D31" s="96"/>
      <c r="E31" s="96">
        <f>$B31      +$C31      +$D31</f>
        <v>0</v>
      </c>
      <c r="F31" s="97">
        <f t="shared" ref="F31:O31" si="16">SUM(F27:F30)</f>
        <v>0</v>
      </c>
      <c r="G31" s="98">
        <f t="shared" si="16"/>
        <v>0</v>
      </c>
      <c r="H31" s="97">
        <f t="shared" si="16"/>
        <v>0</v>
      </c>
      <c r="I31" s="98">
        <f t="shared" si="16"/>
        <v>0</v>
      </c>
      <c r="J31" s="97">
        <f t="shared" si="16"/>
        <v>0</v>
      </c>
      <c r="K31" s="98">
        <f t="shared" si="16"/>
        <v>0</v>
      </c>
      <c r="L31" s="97">
        <f t="shared" si="16"/>
        <v>0</v>
      </c>
      <c r="M31" s="98">
        <f t="shared" si="16"/>
        <v>0</v>
      </c>
      <c r="N31" s="97">
        <f t="shared" si="16"/>
        <v>0</v>
      </c>
      <c r="O31" s="98">
        <f t="shared" si="16"/>
        <v>0</v>
      </c>
      <c r="P31" s="97">
        <f>$H31      +$J31      +$L31      +$N31</f>
        <v>0</v>
      </c>
      <c r="Q31" s="98">
        <f>$I31      +$K31      +$M31      +$O31</f>
        <v>0</v>
      </c>
      <c r="R31" s="52">
        <f>IF(($H31      =0),0,((($J31      -$H31      )/$H31      )*100))</f>
        <v>0</v>
      </c>
      <c r="S31" s="53">
        <f>IF(($I31      =0),0,((($K31      -$I31      )/$I31      )*100))</f>
        <v>0</v>
      </c>
      <c r="T31" s="52">
        <f>IF($E31   =0,0,($P31   /$E31   )*100)</f>
        <v>0</v>
      </c>
      <c r="U31" s="54">
        <f>IF($E31   =0,0,($Q31   /$E31   )*100)</f>
        <v>0</v>
      </c>
      <c r="V31" s="97" t="s">
        <v>36</v>
      </c>
      <c r="W31" s="98" t="s">
        <v>36</v>
      </c>
    </row>
    <row r="32" spans="1:23" ht="13" customHeight="1" x14ac:dyDescent="0.3">
      <c r="A32" s="40" t="s">
        <v>57</v>
      </c>
      <c r="B32" s="99" t="s">
        <v>1</v>
      </c>
      <c r="C32" s="99"/>
      <c r="D32" s="99"/>
      <c r="E32" s="99"/>
      <c r="F32" s="100"/>
      <c r="G32" s="101"/>
      <c r="H32" s="100"/>
      <c r="I32" s="101"/>
      <c r="J32" s="100"/>
      <c r="K32" s="101"/>
      <c r="L32" s="100"/>
      <c r="M32" s="101"/>
      <c r="N32" s="100"/>
      <c r="O32" s="101"/>
      <c r="P32" s="100"/>
      <c r="Q32" s="101"/>
      <c r="R32" s="44"/>
      <c r="S32" s="45"/>
      <c r="T32" s="44"/>
      <c r="U32" s="46"/>
      <c r="V32" s="100"/>
      <c r="W32" s="101"/>
    </row>
    <row r="33" spans="1:23" ht="13" customHeight="1" x14ac:dyDescent="0.3">
      <c r="A33" s="47" t="s">
        <v>58</v>
      </c>
      <c r="B33" s="93">
        <v>1931000</v>
      </c>
      <c r="C33" s="93"/>
      <c r="D33" s="93"/>
      <c r="E33" s="93">
        <f>$B33      +$C33      +$D33</f>
        <v>1931000</v>
      </c>
      <c r="F33" s="94">
        <v>1931000</v>
      </c>
      <c r="G33" s="95">
        <v>1351000</v>
      </c>
      <c r="H33" s="94">
        <v>257000</v>
      </c>
      <c r="I33" s="95">
        <v>289836</v>
      </c>
      <c r="J33" s="94">
        <v>511000</v>
      </c>
      <c r="K33" s="95">
        <v>-289836</v>
      </c>
      <c r="L33" s="94"/>
      <c r="M33" s="95"/>
      <c r="N33" s="94"/>
      <c r="O33" s="95"/>
      <c r="P33" s="94">
        <f>$H33      +$J33      +$L33      +$N33</f>
        <v>768000</v>
      </c>
      <c r="Q33" s="95">
        <f>$I33      +$K33      +$M33      +$O33</f>
        <v>0</v>
      </c>
      <c r="R33" s="48">
        <f>IF(($H33      =0),0,((($J33      -$H33      )/$H33      )*100))</f>
        <v>98.832684824902728</v>
      </c>
      <c r="S33" s="49">
        <f>IF(($I33      =0),0,((($K33      -$I33      )/$I33      )*100))</f>
        <v>-200</v>
      </c>
      <c r="T33" s="48">
        <f>IF(($E33      =0),0,(($P33      /$E33      )*100))</f>
        <v>39.772138788192649</v>
      </c>
      <c r="U33" s="50">
        <f>IF(($E33      =0),0,(($Q33      /$E33      )*100))</f>
        <v>0</v>
      </c>
      <c r="V33" s="94" t="s">
        <v>36</v>
      </c>
      <c r="W33" s="95" t="s">
        <v>36</v>
      </c>
    </row>
    <row r="34" spans="1:23" ht="13" customHeight="1" x14ac:dyDescent="0.3">
      <c r="A34" s="51" t="s">
        <v>43</v>
      </c>
      <c r="B34" s="96">
        <f>B33</f>
        <v>1931000</v>
      </c>
      <c r="C34" s="96">
        <f>C33</f>
        <v>0</v>
      </c>
      <c r="D34" s="96"/>
      <c r="E34" s="96">
        <f>$B34      +$C34      +$D34</f>
        <v>1931000</v>
      </c>
      <c r="F34" s="97">
        <f t="shared" ref="F34:O34" si="17">F33</f>
        <v>1931000</v>
      </c>
      <c r="G34" s="98">
        <f t="shared" si="17"/>
        <v>1351000</v>
      </c>
      <c r="H34" s="97">
        <f t="shared" si="17"/>
        <v>257000</v>
      </c>
      <c r="I34" s="98">
        <f t="shared" si="17"/>
        <v>289836</v>
      </c>
      <c r="J34" s="97">
        <f t="shared" si="17"/>
        <v>511000</v>
      </c>
      <c r="K34" s="98">
        <f t="shared" si="17"/>
        <v>-289836</v>
      </c>
      <c r="L34" s="97">
        <f t="shared" si="17"/>
        <v>0</v>
      </c>
      <c r="M34" s="98">
        <f t="shared" si="17"/>
        <v>0</v>
      </c>
      <c r="N34" s="97">
        <f t="shared" si="17"/>
        <v>0</v>
      </c>
      <c r="O34" s="98">
        <f t="shared" si="17"/>
        <v>0</v>
      </c>
      <c r="P34" s="97">
        <f>$H34      +$J34      +$L34      +$N34</f>
        <v>768000</v>
      </c>
      <c r="Q34" s="98">
        <f>$I34      +$K34      +$M34      +$O34</f>
        <v>0</v>
      </c>
      <c r="R34" s="52">
        <f>IF(($H34      =0),0,((($J34      -$H34      )/$H34      )*100))</f>
        <v>98.832684824902728</v>
      </c>
      <c r="S34" s="53">
        <f>IF(($I34      =0),0,((($K34      -$I34      )/$I34      )*100))</f>
        <v>-200</v>
      </c>
      <c r="T34" s="52">
        <f>IF($E34   =0,0,($P34   /$E34   )*100)</f>
        <v>39.772138788192649</v>
      </c>
      <c r="U34" s="54">
        <f>IF($E34   =0,0,($Q34   /$E34   )*100)</f>
        <v>0</v>
      </c>
      <c r="V34" s="97" t="s">
        <v>36</v>
      </c>
      <c r="W34" s="98" t="s">
        <v>36</v>
      </c>
    </row>
    <row r="35" spans="1:23" ht="13" customHeight="1" x14ac:dyDescent="0.3">
      <c r="A35" s="40" t="s">
        <v>59</v>
      </c>
      <c r="B35" s="99" t="s">
        <v>1</v>
      </c>
      <c r="C35" s="99"/>
      <c r="D35" s="99"/>
      <c r="E35" s="99"/>
      <c r="F35" s="100"/>
      <c r="G35" s="101"/>
      <c r="H35" s="100"/>
      <c r="I35" s="101"/>
      <c r="J35" s="100"/>
      <c r="K35" s="101"/>
      <c r="L35" s="100"/>
      <c r="M35" s="101"/>
      <c r="N35" s="100"/>
      <c r="O35" s="101"/>
      <c r="P35" s="100"/>
      <c r="Q35" s="101"/>
      <c r="R35" s="44"/>
      <c r="S35" s="45"/>
      <c r="T35" s="44"/>
      <c r="U35" s="46"/>
      <c r="V35" s="100"/>
      <c r="W35" s="101"/>
    </row>
    <row r="36" spans="1:23" ht="13" customHeight="1" x14ac:dyDescent="0.3">
      <c r="A36" s="47" t="s">
        <v>60</v>
      </c>
      <c r="B36" s="93">
        <v>17832000</v>
      </c>
      <c r="C36" s="93"/>
      <c r="D36" s="93"/>
      <c r="E36" s="93">
        <f t="shared" ref="E36:E41" si="18">$B36      +$C36      +$D36</f>
        <v>17832000</v>
      </c>
      <c r="F36" s="94">
        <v>17832000</v>
      </c>
      <c r="G36" s="95">
        <v>7000000</v>
      </c>
      <c r="H36" s="94">
        <v>48000</v>
      </c>
      <c r="I36" s="95"/>
      <c r="J36" s="94">
        <v>1907000</v>
      </c>
      <c r="K36" s="95"/>
      <c r="L36" s="94"/>
      <c r="M36" s="95"/>
      <c r="N36" s="94"/>
      <c r="O36" s="95"/>
      <c r="P36" s="94">
        <f t="shared" ref="P36:P41" si="19">$H36      +$J36      +$L36      +$N36</f>
        <v>1955000</v>
      </c>
      <c r="Q36" s="95">
        <f t="shared" ref="Q36:Q41" si="20">$I36      +$K36      +$M36      +$O36</f>
        <v>0</v>
      </c>
      <c r="R36" s="48">
        <f t="shared" ref="R36:R41" si="21">IF(($H36      =0),0,((($J36      -$H36      )/$H36      )*100))</f>
        <v>3872.9166666666665</v>
      </c>
      <c r="S36" s="49">
        <f t="shared" ref="S36:S41" si="22">IF(($I36      =0),0,((($K36      -$I36      )/$I36      )*100))</f>
        <v>0</v>
      </c>
      <c r="T36" s="48">
        <f t="shared" ref="T36:T40" si="23">IF(($E36      =0),0,(($P36      /$E36      )*100))</f>
        <v>10.963436518618215</v>
      </c>
      <c r="U36" s="50">
        <f t="shared" ref="U36:U40" si="24">IF(($E36      =0),0,(($Q36      /$E36      )*100))</f>
        <v>0</v>
      </c>
      <c r="V36" s="94" t="s">
        <v>36</v>
      </c>
      <c r="W36" s="95" t="s">
        <v>36</v>
      </c>
    </row>
    <row r="37" spans="1:23" ht="13" customHeight="1" x14ac:dyDescent="0.3">
      <c r="A37" s="47" t="s">
        <v>61</v>
      </c>
      <c r="B37" s="93">
        <v>422000</v>
      </c>
      <c r="C37" s="93"/>
      <c r="D37" s="93"/>
      <c r="E37" s="93">
        <f t="shared" si="18"/>
        <v>422000</v>
      </c>
      <c r="F37" s="94">
        <v>422000</v>
      </c>
      <c r="G37" s="95">
        <v>0</v>
      </c>
      <c r="H37" s="94"/>
      <c r="I37" s="95"/>
      <c r="J37" s="94"/>
      <c r="K37" s="95"/>
      <c r="L37" s="94"/>
      <c r="M37" s="95"/>
      <c r="N37" s="94"/>
      <c r="O37" s="95"/>
      <c r="P37" s="94">
        <f t="shared" si="19"/>
        <v>0</v>
      </c>
      <c r="Q37" s="95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4" t="s">
        <v>36</v>
      </c>
      <c r="W37" s="95" t="s">
        <v>36</v>
      </c>
    </row>
    <row r="38" spans="1:23" ht="13" customHeight="1" x14ac:dyDescent="0.3">
      <c r="A38" s="47" t="s">
        <v>62</v>
      </c>
      <c r="B38" s="93"/>
      <c r="C38" s="93"/>
      <c r="D38" s="93"/>
      <c r="E38" s="93">
        <f t="shared" si="18"/>
        <v>0</v>
      </c>
      <c r="F38" s="94" t="s">
        <v>36</v>
      </c>
      <c r="G38" s="95" t="s">
        <v>36</v>
      </c>
      <c r="H38" s="94"/>
      <c r="I38" s="95"/>
      <c r="J38" s="94"/>
      <c r="K38" s="95"/>
      <c r="L38" s="94"/>
      <c r="M38" s="95"/>
      <c r="N38" s="94"/>
      <c r="O38" s="95"/>
      <c r="P38" s="94">
        <f t="shared" si="19"/>
        <v>0</v>
      </c>
      <c r="Q38" s="95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4" t="s">
        <v>36</v>
      </c>
      <c r="W38" s="95" t="s">
        <v>36</v>
      </c>
    </row>
    <row r="39" spans="1:23" ht="13" customHeight="1" x14ac:dyDescent="0.3">
      <c r="A39" s="47" t="s">
        <v>63</v>
      </c>
      <c r="B39" s="93"/>
      <c r="C39" s="93"/>
      <c r="D39" s="93"/>
      <c r="E39" s="93">
        <f t="shared" si="18"/>
        <v>0</v>
      </c>
      <c r="F39" s="94">
        <v>0</v>
      </c>
      <c r="G39" s="95">
        <v>0</v>
      </c>
      <c r="H39" s="94"/>
      <c r="I39" s="95"/>
      <c r="J39" s="94"/>
      <c r="K39" s="95"/>
      <c r="L39" s="94"/>
      <c r="M39" s="95"/>
      <c r="N39" s="94"/>
      <c r="O39" s="95"/>
      <c r="P39" s="94">
        <f t="shared" si="19"/>
        <v>0</v>
      </c>
      <c r="Q39" s="95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4" t="s">
        <v>36</v>
      </c>
      <c r="W39" s="95" t="s">
        <v>36</v>
      </c>
    </row>
    <row r="40" spans="1:23" ht="13" customHeight="1" x14ac:dyDescent="0.3">
      <c r="A40" s="47" t="s">
        <v>64</v>
      </c>
      <c r="B40" s="93"/>
      <c r="C40" s="93"/>
      <c r="D40" s="93"/>
      <c r="E40" s="93">
        <f t="shared" si="18"/>
        <v>0</v>
      </c>
      <c r="F40" s="94" t="s">
        <v>36</v>
      </c>
      <c r="G40" s="95" t="s">
        <v>36</v>
      </c>
      <c r="H40" s="94"/>
      <c r="I40" s="95"/>
      <c r="J40" s="94"/>
      <c r="K40" s="95"/>
      <c r="L40" s="94"/>
      <c r="M40" s="95"/>
      <c r="N40" s="94"/>
      <c r="O40" s="95"/>
      <c r="P40" s="94">
        <f t="shared" si="19"/>
        <v>0</v>
      </c>
      <c r="Q40" s="95">
        <f t="shared" si="20"/>
        <v>0</v>
      </c>
      <c r="R40" s="48">
        <f t="shared" si="21"/>
        <v>0</v>
      </c>
      <c r="S40" s="49">
        <f t="shared" si="22"/>
        <v>0</v>
      </c>
      <c r="T40" s="48">
        <f t="shared" si="23"/>
        <v>0</v>
      </c>
      <c r="U40" s="50">
        <f t="shared" si="24"/>
        <v>0</v>
      </c>
      <c r="V40" s="94" t="s">
        <v>36</v>
      </c>
      <c r="W40" s="95" t="s">
        <v>36</v>
      </c>
    </row>
    <row r="41" spans="1:23" ht="13" customHeight="1" x14ac:dyDescent="0.3">
      <c r="A41" s="51" t="s">
        <v>43</v>
      </c>
      <c r="B41" s="96">
        <f>SUM(B36:B40)</f>
        <v>18254000</v>
      </c>
      <c r="C41" s="96">
        <f>SUM(C36:C40)</f>
        <v>0</v>
      </c>
      <c r="D41" s="96"/>
      <c r="E41" s="96">
        <f t="shared" si="18"/>
        <v>18254000</v>
      </c>
      <c r="F41" s="97">
        <f t="shared" ref="F41:O41" si="25">SUM(F36:F40)</f>
        <v>18254000</v>
      </c>
      <c r="G41" s="98">
        <f t="shared" si="25"/>
        <v>7000000</v>
      </c>
      <c r="H41" s="97">
        <f t="shared" si="25"/>
        <v>48000</v>
      </c>
      <c r="I41" s="98">
        <f t="shared" si="25"/>
        <v>0</v>
      </c>
      <c r="J41" s="97">
        <f t="shared" si="25"/>
        <v>1907000</v>
      </c>
      <c r="K41" s="98">
        <f t="shared" si="25"/>
        <v>0</v>
      </c>
      <c r="L41" s="97">
        <f t="shared" si="25"/>
        <v>0</v>
      </c>
      <c r="M41" s="98">
        <f t="shared" si="25"/>
        <v>0</v>
      </c>
      <c r="N41" s="97">
        <f t="shared" si="25"/>
        <v>0</v>
      </c>
      <c r="O41" s="98">
        <f t="shared" si="25"/>
        <v>0</v>
      </c>
      <c r="P41" s="97">
        <f t="shared" si="19"/>
        <v>1955000</v>
      </c>
      <c r="Q41" s="98">
        <f t="shared" si="20"/>
        <v>0</v>
      </c>
      <c r="R41" s="52">
        <f t="shared" si="21"/>
        <v>3872.9166666666665</v>
      </c>
      <c r="S41" s="53">
        <f t="shared" si="22"/>
        <v>0</v>
      </c>
      <c r="T41" s="52">
        <f>IF((+$E36+$E39) =0,0,(P41   /(+$E36+$E39) )*100)</f>
        <v>10.963436518618215</v>
      </c>
      <c r="U41" s="54">
        <f>IF((+$E36+$E39) =0,0,(Q41   /(+$E36+$E39) )*100)</f>
        <v>0</v>
      </c>
      <c r="V41" s="97" t="s">
        <v>36</v>
      </c>
      <c r="W41" s="98" t="s">
        <v>36</v>
      </c>
    </row>
    <row r="42" spans="1:23" ht="13" customHeight="1" x14ac:dyDescent="0.3">
      <c r="A42" s="40" t="s">
        <v>65</v>
      </c>
      <c r="B42" s="99" t="s">
        <v>1</v>
      </c>
      <c r="C42" s="99"/>
      <c r="D42" s="99"/>
      <c r="E42" s="99"/>
      <c r="F42" s="100"/>
      <c r="G42" s="101"/>
      <c r="H42" s="100"/>
      <c r="I42" s="101"/>
      <c r="J42" s="100"/>
      <c r="K42" s="101"/>
      <c r="L42" s="100"/>
      <c r="M42" s="101"/>
      <c r="N42" s="100"/>
      <c r="O42" s="101"/>
      <c r="P42" s="100"/>
      <c r="Q42" s="101"/>
      <c r="R42" s="44"/>
      <c r="S42" s="45"/>
      <c r="T42" s="44"/>
      <c r="U42" s="46"/>
      <c r="V42" s="100"/>
      <c r="W42" s="101"/>
    </row>
    <row r="43" spans="1:23" ht="13" customHeight="1" x14ac:dyDescent="0.3">
      <c r="A43" s="47" t="s">
        <v>66</v>
      </c>
      <c r="B43" s="93"/>
      <c r="C43" s="93"/>
      <c r="D43" s="93"/>
      <c r="E43" s="93">
        <f t="shared" ref="E43:E54" si="26">$B43      +$C43      +$D43</f>
        <v>0</v>
      </c>
      <c r="F43" s="94" t="s">
        <v>36</v>
      </c>
      <c r="G43" s="95" t="s">
        <v>36</v>
      </c>
      <c r="H43" s="94"/>
      <c r="I43" s="95"/>
      <c r="J43" s="94"/>
      <c r="K43" s="95"/>
      <c r="L43" s="94"/>
      <c r="M43" s="95"/>
      <c r="N43" s="94"/>
      <c r="O43" s="95"/>
      <c r="P43" s="94">
        <f t="shared" ref="P43:P54" si="27">$H43      +$J43      +$L43      +$N43</f>
        <v>0</v>
      </c>
      <c r="Q43" s="95">
        <f t="shared" ref="Q43:Q54" si="28">$I43      +$K43      +$M43      +$O43</f>
        <v>0</v>
      </c>
      <c r="R43" s="48">
        <f t="shared" ref="R43:R54" si="29">IF(($H43      =0),0,((($J43      -$H43      )/$H43      )*100))</f>
        <v>0</v>
      </c>
      <c r="S43" s="49">
        <f t="shared" ref="S43:S54" si="30">IF(($I43      =0),0,((($K43      -$I43      )/$I43      )*100))</f>
        <v>0</v>
      </c>
      <c r="T43" s="48">
        <f t="shared" ref="T43:T53" si="31">IF(($E43      =0),0,(($P43      /$E43      )*100))</f>
        <v>0</v>
      </c>
      <c r="U43" s="50">
        <f t="shared" ref="U43:U53" si="32">IF(($E43      =0),0,(($Q43      /$E43      )*100))</f>
        <v>0</v>
      </c>
      <c r="V43" s="94" t="s">
        <v>36</v>
      </c>
      <c r="W43" s="95" t="s">
        <v>36</v>
      </c>
    </row>
    <row r="44" spans="1:23" ht="13" customHeight="1" x14ac:dyDescent="0.3">
      <c r="A44" s="47" t="s">
        <v>67</v>
      </c>
      <c r="B44" s="93"/>
      <c r="C44" s="93"/>
      <c r="D44" s="93"/>
      <c r="E44" s="93">
        <f t="shared" si="26"/>
        <v>0</v>
      </c>
      <c r="F44" s="94">
        <v>0</v>
      </c>
      <c r="G44" s="95">
        <v>0</v>
      </c>
      <c r="H44" s="94"/>
      <c r="I44" s="95"/>
      <c r="J44" s="94"/>
      <c r="K44" s="95"/>
      <c r="L44" s="94"/>
      <c r="M44" s="95"/>
      <c r="N44" s="94"/>
      <c r="O44" s="95"/>
      <c r="P44" s="94">
        <f t="shared" si="27"/>
        <v>0</v>
      </c>
      <c r="Q44" s="95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4" t="s">
        <v>36</v>
      </c>
      <c r="W44" s="95" t="s">
        <v>36</v>
      </c>
    </row>
    <row r="45" spans="1:23" ht="13" customHeight="1" x14ac:dyDescent="0.3">
      <c r="A45" s="47" t="s">
        <v>68</v>
      </c>
      <c r="B45" s="93"/>
      <c r="C45" s="93"/>
      <c r="D45" s="93"/>
      <c r="E45" s="93">
        <f t="shared" si="26"/>
        <v>0</v>
      </c>
      <c r="F45" s="94">
        <v>0</v>
      </c>
      <c r="G45" s="95">
        <v>0</v>
      </c>
      <c r="H45" s="94"/>
      <c r="I45" s="95"/>
      <c r="J45" s="94"/>
      <c r="K45" s="95"/>
      <c r="L45" s="94"/>
      <c r="M45" s="95"/>
      <c r="N45" s="94"/>
      <c r="O45" s="95"/>
      <c r="P45" s="94">
        <f t="shared" si="27"/>
        <v>0</v>
      </c>
      <c r="Q45" s="95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4" t="s">
        <v>36</v>
      </c>
      <c r="W45" s="95" t="s">
        <v>36</v>
      </c>
    </row>
    <row r="46" spans="1:23" ht="13" customHeight="1" x14ac:dyDescent="0.3">
      <c r="A46" s="47" t="s">
        <v>69</v>
      </c>
      <c r="B46" s="93"/>
      <c r="C46" s="93"/>
      <c r="D46" s="93"/>
      <c r="E46" s="93">
        <f t="shared" si="26"/>
        <v>0</v>
      </c>
      <c r="F46" s="94" t="s">
        <v>36</v>
      </c>
      <c r="G46" s="95" t="s">
        <v>36</v>
      </c>
      <c r="H46" s="94"/>
      <c r="I46" s="95"/>
      <c r="J46" s="94"/>
      <c r="K46" s="95"/>
      <c r="L46" s="94"/>
      <c r="M46" s="95"/>
      <c r="N46" s="94"/>
      <c r="O46" s="95"/>
      <c r="P46" s="94">
        <f t="shared" si="27"/>
        <v>0</v>
      </c>
      <c r="Q46" s="95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4" t="s">
        <v>36</v>
      </c>
      <c r="W46" s="95" t="s">
        <v>36</v>
      </c>
    </row>
    <row r="47" spans="1:23" ht="13" customHeight="1" x14ac:dyDescent="0.3">
      <c r="A47" s="47" t="s">
        <v>70</v>
      </c>
      <c r="B47" s="93"/>
      <c r="C47" s="93"/>
      <c r="D47" s="93"/>
      <c r="E47" s="93">
        <f t="shared" si="26"/>
        <v>0</v>
      </c>
      <c r="F47" s="94" t="s">
        <v>36</v>
      </c>
      <c r="G47" s="95" t="s">
        <v>36</v>
      </c>
      <c r="H47" s="94"/>
      <c r="I47" s="95"/>
      <c r="J47" s="94"/>
      <c r="K47" s="95"/>
      <c r="L47" s="94"/>
      <c r="M47" s="95"/>
      <c r="N47" s="94"/>
      <c r="O47" s="95"/>
      <c r="P47" s="94">
        <f t="shared" si="27"/>
        <v>0</v>
      </c>
      <c r="Q47" s="95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4" t="s">
        <v>36</v>
      </c>
      <c r="W47" s="95" t="s">
        <v>36</v>
      </c>
    </row>
    <row r="48" spans="1:23" ht="13" hidden="1" customHeight="1" x14ac:dyDescent="0.3">
      <c r="A48" s="47" t="s">
        <v>71</v>
      </c>
      <c r="B48" s="93"/>
      <c r="C48" s="93"/>
      <c r="D48" s="93"/>
      <c r="E48" s="93">
        <f t="shared" si="26"/>
        <v>0</v>
      </c>
      <c r="F48" s="94" t="s">
        <v>36</v>
      </c>
      <c r="G48" s="95" t="s">
        <v>36</v>
      </c>
      <c r="H48" s="94"/>
      <c r="I48" s="95"/>
      <c r="J48" s="94"/>
      <c r="K48" s="95"/>
      <c r="L48" s="94"/>
      <c r="M48" s="95"/>
      <c r="N48" s="94"/>
      <c r="O48" s="95"/>
      <c r="P48" s="94">
        <f t="shared" si="27"/>
        <v>0</v>
      </c>
      <c r="Q48" s="95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4" t="s">
        <v>36</v>
      </c>
      <c r="W48" s="95" t="s">
        <v>36</v>
      </c>
    </row>
    <row r="49" spans="1:23" ht="13" customHeight="1" x14ac:dyDescent="0.3">
      <c r="A49" s="47" t="s">
        <v>72</v>
      </c>
      <c r="B49" s="93"/>
      <c r="C49" s="93"/>
      <c r="D49" s="93"/>
      <c r="E49" s="93">
        <f t="shared" si="26"/>
        <v>0</v>
      </c>
      <c r="F49" s="94" t="s">
        <v>36</v>
      </c>
      <c r="G49" s="95" t="s">
        <v>36</v>
      </c>
      <c r="H49" s="94"/>
      <c r="I49" s="95"/>
      <c r="J49" s="94"/>
      <c r="K49" s="95"/>
      <c r="L49" s="94"/>
      <c r="M49" s="95"/>
      <c r="N49" s="94"/>
      <c r="O49" s="95"/>
      <c r="P49" s="94">
        <f t="shared" si="27"/>
        <v>0</v>
      </c>
      <c r="Q49" s="95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4" t="s">
        <v>36</v>
      </c>
      <c r="W49" s="95" t="s">
        <v>36</v>
      </c>
    </row>
    <row r="50" spans="1:23" ht="13" customHeight="1" x14ac:dyDescent="0.3">
      <c r="A50" s="47" t="s">
        <v>73</v>
      </c>
      <c r="B50" s="93"/>
      <c r="C50" s="93"/>
      <c r="D50" s="93"/>
      <c r="E50" s="93">
        <f t="shared" si="26"/>
        <v>0</v>
      </c>
      <c r="F50" s="94" t="s">
        <v>36</v>
      </c>
      <c r="G50" s="95" t="s">
        <v>36</v>
      </c>
      <c r="H50" s="94"/>
      <c r="I50" s="95"/>
      <c r="J50" s="94"/>
      <c r="K50" s="95"/>
      <c r="L50" s="94"/>
      <c r="M50" s="95"/>
      <c r="N50" s="94"/>
      <c r="O50" s="95"/>
      <c r="P50" s="94">
        <f t="shared" si="27"/>
        <v>0</v>
      </c>
      <c r="Q50" s="95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4" t="s">
        <v>36</v>
      </c>
      <c r="W50" s="95" t="s">
        <v>36</v>
      </c>
    </row>
    <row r="51" spans="1:23" ht="13" customHeight="1" x14ac:dyDescent="0.3">
      <c r="A51" s="47" t="s">
        <v>74</v>
      </c>
      <c r="B51" s="93"/>
      <c r="C51" s="93"/>
      <c r="D51" s="93"/>
      <c r="E51" s="93">
        <f t="shared" si="26"/>
        <v>0</v>
      </c>
      <c r="F51" s="94" t="s">
        <v>36</v>
      </c>
      <c r="G51" s="95" t="s">
        <v>36</v>
      </c>
      <c r="H51" s="94"/>
      <c r="I51" s="95"/>
      <c r="J51" s="94"/>
      <c r="K51" s="95"/>
      <c r="L51" s="94"/>
      <c r="M51" s="95"/>
      <c r="N51" s="94"/>
      <c r="O51" s="95"/>
      <c r="P51" s="94">
        <f t="shared" si="27"/>
        <v>0</v>
      </c>
      <c r="Q51" s="95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4" t="s">
        <v>36</v>
      </c>
      <c r="W51" s="95" t="s">
        <v>36</v>
      </c>
    </row>
    <row r="52" spans="1:23" ht="13" customHeight="1" x14ac:dyDescent="0.3">
      <c r="A52" s="47" t="s">
        <v>75</v>
      </c>
      <c r="B52" s="93">
        <v>51106000</v>
      </c>
      <c r="C52" s="93"/>
      <c r="D52" s="93"/>
      <c r="E52" s="93">
        <f t="shared" si="26"/>
        <v>51106000</v>
      </c>
      <c r="F52" s="94">
        <v>51106000</v>
      </c>
      <c r="G52" s="95">
        <v>51106000</v>
      </c>
      <c r="H52" s="94">
        <v>10045000</v>
      </c>
      <c r="I52" s="95"/>
      <c r="J52" s="94">
        <v>14534000</v>
      </c>
      <c r="K52" s="95"/>
      <c r="L52" s="94"/>
      <c r="M52" s="95"/>
      <c r="N52" s="94"/>
      <c r="O52" s="95"/>
      <c r="P52" s="94">
        <f t="shared" si="27"/>
        <v>24579000</v>
      </c>
      <c r="Q52" s="95">
        <f t="shared" si="28"/>
        <v>0</v>
      </c>
      <c r="R52" s="48">
        <f t="shared" si="29"/>
        <v>44.688899950223991</v>
      </c>
      <c r="S52" s="49">
        <f t="shared" si="30"/>
        <v>0</v>
      </c>
      <c r="T52" s="48">
        <f t="shared" si="31"/>
        <v>48.094157241811139</v>
      </c>
      <c r="U52" s="50">
        <f t="shared" si="32"/>
        <v>0</v>
      </c>
      <c r="V52" s="94" t="s">
        <v>36</v>
      </c>
      <c r="W52" s="95" t="s">
        <v>36</v>
      </c>
    </row>
    <row r="53" spans="1:23" ht="13" customHeight="1" x14ac:dyDescent="0.3">
      <c r="A53" s="47" t="s">
        <v>76</v>
      </c>
      <c r="B53" s="93"/>
      <c r="C53" s="93"/>
      <c r="D53" s="93"/>
      <c r="E53" s="93">
        <f t="shared" si="26"/>
        <v>0</v>
      </c>
      <c r="F53" s="94">
        <v>0</v>
      </c>
      <c r="G53" s="95">
        <v>0</v>
      </c>
      <c r="H53" s="94"/>
      <c r="I53" s="95"/>
      <c r="J53" s="94"/>
      <c r="K53" s="95"/>
      <c r="L53" s="94"/>
      <c r="M53" s="95"/>
      <c r="N53" s="94"/>
      <c r="O53" s="95"/>
      <c r="P53" s="94">
        <f t="shared" si="27"/>
        <v>0</v>
      </c>
      <c r="Q53" s="95">
        <f t="shared" si="28"/>
        <v>0</v>
      </c>
      <c r="R53" s="48">
        <f t="shared" si="29"/>
        <v>0</v>
      </c>
      <c r="S53" s="49">
        <f t="shared" si="30"/>
        <v>0</v>
      </c>
      <c r="T53" s="48">
        <f t="shared" si="31"/>
        <v>0</v>
      </c>
      <c r="U53" s="50">
        <f t="shared" si="32"/>
        <v>0</v>
      </c>
      <c r="V53" s="94" t="s">
        <v>36</v>
      </c>
      <c r="W53" s="95" t="s">
        <v>36</v>
      </c>
    </row>
    <row r="54" spans="1:23" ht="13" customHeight="1" x14ac:dyDescent="0.3">
      <c r="A54" s="51" t="s">
        <v>43</v>
      </c>
      <c r="B54" s="96">
        <f>SUM(B43:B53)</f>
        <v>51106000</v>
      </c>
      <c r="C54" s="96">
        <f>SUM(C43:C53)</f>
        <v>0</v>
      </c>
      <c r="D54" s="96"/>
      <c r="E54" s="96">
        <f t="shared" si="26"/>
        <v>51106000</v>
      </c>
      <c r="F54" s="97">
        <f t="shared" ref="F54:O54" si="33">SUM(F43:F53)</f>
        <v>51106000</v>
      </c>
      <c r="G54" s="98">
        <f t="shared" si="33"/>
        <v>51106000</v>
      </c>
      <c r="H54" s="97">
        <f t="shared" si="33"/>
        <v>10045000</v>
      </c>
      <c r="I54" s="98">
        <f t="shared" si="33"/>
        <v>0</v>
      </c>
      <c r="J54" s="97">
        <f t="shared" si="33"/>
        <v>14534000</v>
      </c>
      <c r="K54" s="98">
        <f t="shared" si="33"/>
        <v>0</v>
      </c>
      <c r="L54" s="97">
        <f t="shared" si="33"/>
        <v>0</v>
      </c>
      <c r="M54" s="98">
        <f t="shared" si="33"/>
        <v>0</v>
      </c>
      <c r="N54" s="97">
        <f t="shared" si="33"/>
        <v>0</v>
      </c>
      <c r="O54" s="98">
        <f t="shared" si="33"/>
        <v>0</v>
      </c>
      <c r="P54" s="97">
        <f t="shared" si="27"/>
        <v>24579000</v>
      </c>
      <c r="Q54" s="98">
        <f t="shared" si="28"/>
        <v>0</v>
      </c>
      <c r="R54" s="52">
        <f t="shared" si="29"/>
        <v>44.688899950223991</v>
      </c>
      <c r="S54" s="53">
        <f t="shared" si="30"/>
        <v>0</v>
      </c>
      <c r="T54" s="52">
        <f>IF((+$E44+$E46+$E48+$E49+$E52) =0,0,(P54   /(+$E44+$E46+$E48+$E49+$E52) )*100)</f>
        <v>48.094157241811139</v>
      </c>
      <c r="U54" s="54">
        <f>IF((+$E44+$E46+$E48+$E49+$E52) =0,0,(Q54   /(+$E44+$E46+$E48+$E49+$E52) )*100)</f>
        <v>0</v>
      </c>
      <c r="V54" s="97" t="s">
        <v>36</v>
      </c>
      <c r="W54" s="98" t="s">
        <v>36</v>
      </c>
    </row>
    <row r="55" spans="1:23" ht="13" customHeight="1" x14ac:dyDescent="0.3">
      <c r="A55" s="40" t="s">
        <v>77</v>
      </c>
      <c r="B55" s="99" t="s">
        <v>1</v>
      </c>
      <c r="C55" s="99"/>
      <c r="D55" s="99"/>
      <c r="E55" s="99"/>
      <c r="F55" s="100"/>
      <c r="G55" s="101"/>
      <c r="H55" s="100"/>
      <c r="I55" s="101"/>
      <c r="J55" s="100"/>
      <c r="K55" s="101"/>
      <c r="L55" s="100"/>
      <c r="M55" s="101"/>
      <c r="N55" s="100"/>
      <c r="O55" s="101"/>
      <c r="P55" s="100"/>
      <c r="Q55" s="101"/>
      <c r="R55" s="44"/>
      <c r="S55" s="45"/>
      <c r="T55" s="44"/>
      <c r="U55" s="46"/>
      <c r="V55" s="100"/>
      <c r="W55" s="101"/>
    </row>
    <row r="56" spans="1:23" ht="13" customHeight="1" x14ac:dyDescent="0.3">
      <c r="A56" s="55" t="s">
        <v>78</v>
      </c>
      <c r="B56" s="93"/>
      <c r="C56" s="93"/>
      <c r="D56" s="93"/>
      <c r="E56" s="93">
        <f>$B56      +$C56      +$D56</f>
        <v>0</v>
      </c>
      <c r="F56" s="94" t="s">
        <v>36</v>
      </c>
      <c r="G56" s="95" t="s">
        <v>36</v>
      </c>
      <c r="H56" s="94"/>
      <c r="I56" s="95"/>
      <c r="J56" s="94"/>
      <c r="K56" s="95"/>
      <c r="L56" s="94"/>
      <c r="M56" s="95"/>
      <c r="N56" s="94"/>
      <c r="O56" s="95"/>
      <c r="P56" s="94">
        <f>$H56      +$J56      +$L56      +$N56</f>
        <v>0</v>
      </c>
      <c r="Q56" s="95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4" t="s">
        <v>36</v>
      </c>
      <c r="W56" s="95" t="s">
        <v>36</v>
      </c>
    </row>
    <row r="57" spans="1:23" ht="13" customHeight="1" x14ac:dyDescent="0.3">
      <c r="A57" s="55" t="s">
        <v>79</v>
      </c>
      <c r="B57" s="93"/>
      <c r="C57" s="93"/>
      <c r="D57" s="93"/>
      <c r="E57" s="93">
        <f>$B57      +$C57      +$D57</f>
        <v>0</v>
      </c>
      <c r="F57" s="94" t="s">
        <v>36</v>
      </c>
      <c r="G57" s="95" t="s">
        <v>36</v>
      </c>
      <c r="H57" s="94"/>
      <c r="I57" s="95"/>
      <c r="J57" s="94"/>
      <c r="K57" s="95"/>
      <c r="L57" s="94"/>
      <c r="M57" s="95"/>
      <c r="N57" s="94"/>
      <c r="O57" s="95"/>
      <c r="P57" s="94">
        <f>$H57      +$J57      +$L57      +$N57</f>
        <v>0</v>
      </c>
      <c r="Q57" s="95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4" t="s">
        <v>36</v>
      </c>
      <c r="W57" s="95" t="s">
        <v>36</v>
      </c>
    </row>
    <row r="58" spans="1:23" ht="13" hidden="1" customHeight="1" x14ac:dyDescent="0.3">
      <c r="A58" s="55" t="s">
        <v>80</v>
      </c>
      <c r="B58" s="93"/>
      <c r="C58" s="93"/>
      <c r="D58" s="93"/>
      <c r="E58" s="93">
        <f>$B58      +$C58      +$D58</f>
        <v>0</v>
      </c>
      <c r="F58" s="94" t="s">
        <v>36</v>
      </c>
      <c r="G58" s="95" t="s">
        <v>36</v>
      </c>
      <c r="H58" s="94"/>
      <c r="I58" s="95"/>
      <c r="J58" s="94"/>
      <c r="K58" s="95"/>
      <c r="L58" s="94"/>
      <c r="M58" s="95"/>
      <c r="N58" s="94"/>
      <c r="O58" s="95"/>
      <c r="P58" s="94">
        <f>$H58      +$J58      +$L58      +$N58</f>
        <v>0</v>
      </c>
      <c r="Q58" s="95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4" t="s">
        <v>36</v>
      </c>
      <c r="W58" s="95" t="s">
        <v>36</v>
      </c>
    </row>
    <row r="59" spans="1:23" ht="13" hidden="1" customHeight="1" x14ac:dyDescent="0.3">
      <c r="A59" s="47" t="s">
        <v>81</v>
      </c>
      <c r="B59" s="93"/>
      <c r="C59" s="93"/>
      <c r="D59" s="93"/>
      <c r="E59" s="93">
        <f>$B59      +$C59      +$D59</f>
        <v>0</v>
      </c>
      <c r="F59" s="94" t="s">
        <v>36</v>
      </c>
      <c r="G59" s="95" t="s">
        <v>36</v>
      </c>
      <c r="H59" s="94"/>
      <c r="I59" s="95"/>
      <c r="J59" s="94"/>
      <c r="K59" s="95"/>
      <c r="L59" s="94"/>
      <c r="M59" s="95"/>
      <c r="N59" s="94"/>
      <c r="O59" s="95"/>
      <c r="P59" s="94">
        <f>$H59      +$J59      +$L59      +$N59</f>
        <v>0</v>
      </c>
      <c r="Q59" s="95">
        <f>$I59      +$K59      +$M59      +$O59</f>
        <v>0</v>
      </c>
      <c r="R59" s="48">
        <f>IF(($H59      =0),0,((($J59      -$H59      )/$H59      )*100))</f>
        <v>0</v>
      </c>
      <c r="S59" s="49">
        <f>IF(($I59      =0),0,((($K59      -$I59      )/$I59      )*100))</f>
        <v>0</v>
      </c>
      <c r="T59" s="48">
        <f>IF(($E59      =0),0,(($P59      /$E59      )*100))</f>
        <v>0</v>
      </c>
      <c r="U59" s="50">
        <f>IF(($E59      =0),0,(($Q59      /$E59      )*100))</f>
        <v>0</v>
      </c>
      <c r="V59" s="94" t="s">
        <v>36</v>
      </c>
      <c r="W59" s="95" t="s">
        <v>36</v>
      </c>
    </row>
    <row r="60" spans="1:23" ht="13" customHeight="1" x14ac:dyDescent="0.3">
      <c r="A60" s="56" t="s">
        <v>43</v>
      </c>
      <c r="B60" s="102">
        <f>SUM(B56:B59)</f>
        <v>0</v>
      </c>
      <c r="C60" s="102">
        <f>SUM(C56:C59)</f>
        <v>0</v>
      </c>
      <c r="D60" s="102"/>
      <c r="E60" s="102">
        <f>$B60      +$C60      +$D60</f>
        <v>0</v>
      </c>
      <c r="F60" s="103" t="s">
        <v>36</v>
      </c>
      <c r="G60" s="104" t="s">
        <v>36</v>
      </c>
      <c r="H60" s="103">
        <f t="shared" ref="H60:O60" si="34">SUM(H56:H59)</f>
        <v>0</v>
      </c>
      <c r="I60" s="104">
        <f t="shared" si="34"/>
        <v>0</v>
      </c>
      <c r="J60" s="103">
        <f t="shared" si="34"/>
        <v>0</v>
      </c>
      <c r="K60" s="104">
        <f t="shared" si="34"/>
        <v>0</v>
      </c>
      <c r="L60" s="103">
        <f t="shared" si="34"/>
        <v>0</v>
      </c>
      <c r="M60" s="104">
        <f t="shared" si="34"/>
        <v>0</v>
      </c>
      <c r="N60" s="103">
        <f t="shared" si="34"/>
        <v>0</v>
      </c>
      <c r="O60" s="104">
        <f t="shared" si="34"/>
        <v>0</v>
      </c>
      <c r="P60" s="103">
        <f>$H60      +$J60      +$L60      +$N60</f>
        <v>0</v>
      </c>
      <c r="Q60" s="104">
        <f>$I60      +$K60      +$M60      +$O60</f>
        <v>0</v>
      </c>
      <c r="R60" s="57">
        <f>IF(($H60      =0),0,((($J60      -$H60      )/$H60      )*100))</f>
        <v>0</v>
      </c>
      <c r="S60" s="58">
        <f>IF(($I60      =0),0,((($K60      -$I60      )/$I60      )*100))</f>
        <v>0</v>
      </c>
      <c r="T60" s="57">
        <f>IF($E60   =0,0,($P60   /$E60   )*100)</f>
        <v>0</v>
      </c>
      <c r="U60" s="59">
        <f>IF($E60   =0,0,($Q60   /$E60   )*100)</f>
        <v>0</v>
      </c>
      <c r="V60" s="103" t="s">
        <v>36</v>
      </c>
      <c r="W60" s="104" t="s">
        <v>36</v>
      </c>
    </row>
    <row r="61" spans="1:23" ht="13" customHeight="1" x14ac:dyDescent="0.3">
      <c r="A61" s="40" t="s">
        <v>82</v>
      </c>
      <c r="B61" s="99" t="s">
        <v>1</v>
      </c>
      <c r="C61" s="99"/>
      <c r="D61" s="99"/>
      <c r="E61" s="99"/>
      <c r="F61" s="100"/>
      <c r="G61" s="101"/>
      <c r="H61" s="100"/>
      <c r="I61" s="101"/>
      <c r="J61" s="100"/>
      <c r="K61" s="101"/>
      <c r="L61" s="100"/>
      <c r="M61" s="101"/>
      <c r="N61" s="100"/>
      <c r="O61" s="101"/>
      <c r="P61" s="100"/>
      <c r="Q61" s="101"/>
      <c r="R61" s="44"/>
      <c r="S61" s="45"/>
      <c r="T61" s="44"/>
      <c r="U61" s="46"/>
      <c r="V61" s="100"/>
      <c r="W61" s="101"/>
    </row>
    <row r="62" spans="1:23" ht="13" customHeight="1" x14ac:dyDescent="0.3">
      <c r="A62" s="47" t="s">
        <v>83</v>
      </c>
      <c r="B62" s="93"/>
      <c r="C62" s="93"/>
      <c r="D62" s="93"/>
      <c r="E62" s="93">
        <f t="shared" ref="E62:E68" si="35">$B62      +$C62      +$D62</f>
        <v>0</v>
      </c>
      <c r="F62" s="94" t="s">
        <v>36</v>
      </c>
      <c r="G62" s="95" t="s">
        <v>36</v>
      </c>
      <c r="H62" s="94"/>
      <c r="I62" s="95"/>
      <c r="J62" s="94"/>
      <c r="K62" s="95"/>
      <c r="L62" s="94"/>
      <c r="M62" s="95"/>
      <c r="N62" s="94"/>
      <c r="O62" s="95"/>
      <c r="P62" s="94">
        <f t="shared" ref="P62:P68" si="36">$H62      +$J62      +$L62      +$N62</f>
        <v>0</v>
      </c>
      <c r="Q62" s="95">
        <f t="shared" ref="Q62:Q68" si="37">$I62      +$K62      +$M62      +$O62</f>
        <v>0</v>
      </c>
      <c r="R62" s="48">
        <f t="shared" ref="R62:R68" si="38">IF(($H62      =0),0,((($J62      -$H62      )/$H62      )*100))</f>
        <v>0</v>
      </c>
      <c r="S62" s="49">
        <f t="shared" ref="S62:S68" si="39">IF(($I62      =0),0,((($K62      -$I62      )/$I62      )*100))</f>
        <v>0</v>
      </c>
      <c r="T62" s="48">
        <f t="shared" ref="T62:T66" si="40">IF(($E62      =0),0,(($P62      /$E62      )*100))</f>
        <v>0</v>
      </c>
      <c r="U62" s="50">
        <f t="shared" ref="U62:U66" si="41">IF(($E62      =0),0,(($Q62      /$E62      )*100))</f>
        <v>0</v>
      </c>
      <c r="V62" s="94" t="s">
        <v>36</v>
      </c>
      <c r="W62" s="95" t="s">
        <v>36</v>
      </c>
    </row>
    <row r="63" spans="1:23" ht="13" customHeight="1" x14ac:dyDescent="0.3">
      <c r="A63" s="47" t="s">
        <v>84</v>
      </c>
      <c r="B63" s="93"/>
      <c r="C63" s="93"/>
      <c r="D63" s="93"/>
      <c r="E63" s="93">
        <f t="shared" si="35"/>
        <v>0</v>
      </c>
      <c r="F63" s="94" t="s">
        <v>36</v>
      </c>
      <c r="G63" s="95" t="s">
        <v>36</v>
      </c>
      <c r="H63" s="94"/>
      <c r="I63" s="95"/>
      <c r="J63" s="94"/>
      <c r="K63" s="95"/>
      <c r="L63" s="94"/>
      <c r="M63" s="95"/>
      <c r="N63" s="94"/>
      <c r="O63" s="95"/>
      <c r="P63" s="94">
        <f t="shared" si="36"/>
        <v>0</v>
      </c>
      <c r="Q63" s="95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4" t="s">
        <v>36</v>
      </c>
      <c r="W63" s="95" t="s">
        <v>36</v>
      </c>
    </row>
    <row r="64" spans="1:23" ht="13" customHeight="1" x14ac:dyDescent="0.3">
      <c r="A64" s="47" t="s">
        <v>85</v>
      </c>
      <c r="B64" s="93"/>
      <c r="C64" s="93"/>
      <c r="D64" s="93"/>
      <c r="E64" s="93">
        <f t="shared" si="35"/>
        <v>0</v>
      </c>
      <c r="F64" s="94" t="s">
        <v>36</v>
      </c>
      <c r="G64" s="95" t="s">
        <v>36</v>
      </c>
      <c r="H64" s="94"/>
      <c r="I64" s="95"/>
      <c r="J64" s="94"/>
      <c r="K64" s="95"/>
      <c r="L64" s="94"/>
      <c r="M64" s="95"/>
      <c r="N64" s="94"/>
      <c r="O64" s="95"/>
      <c r="P64" s="94">
        <f t="shared" si="36"/>
        <v>0</v>
      </c>
      <c r="Q64" s="95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4" t="s">
        <v>36</v>
      </c>
      <c r="W64" s="95" t="s">
        <v>36</v>
      </c>
    </row>
    <row r="65" spans="1:23" ht="13" customHeight="1" x14ac:dyDescent="0.3">
      <c r="A65" s="47" t="s">
        <v>86</v>
      </c>
      <c r="B65" s="93"/>
      <c r="C65" s="93"/>
      <c r="D65" s="93"/>
      <c r="E65" s="93">
        <f t="shared" si="35"/>
        <v>0</v>
      </c>
      <c r="F65" s="94" t="s">
        <v>36</v>
      </c>
      <c r="G65" s="95" t="s">
        <v>36</v>
      </c>
      <c r="H65" s="94"/>
      <c r="I65" s="95"/>
      <c r="J65" s="94"/>
      <c r="K65" s="95"/>
      <c r="L65" s="94"/>
      <c r="M65" s="95"/>
      <c r="N65" s="94"/>
      <c r="O65" s="95"/>
      <c r="P65" s="94">
        <f t="shared" si="36"/>
        <v>0</v>
      </c>
      <c r="Q65" s="95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4" t="s">
        <v>36</v>
      </c>
      <c r="W65" s="95" t="s">
        <v>36</v>
      </c>
    </row>
    <row r="66" spans="1:23" ht="13" customHeight="1" x14ac:dyDescent="0.3">
      <c r="A66" s="47" t="s">
        <v>87</v>
      </c>
      <c r="B66" s="93"/>
      <c r="C66" s="93"/>
      <c r="D66" s="93"/>
      <c r="E66" s="93">
        <f t="shared" si="35"/>
        <v>0</v>
      </c>
      <c r="F66" s="94">
        <v>0</v>
      </c>
      <c r="G66" s="95">
        <v>0</v>
      </c>
      <c r="H66" s="94"/>
      <c r="I66" s="95"/>
      <c r="J66" s="94"/>
      <c r="K66" s="95"/>
      <c r="L66" s="94"/>
      <c r="M66" s="95"/>
      <c r="N66" s="94"/>
      <c r="O66" s="95"/>
      <c r="P66" s="94">
        <f t="shared" si="36"/>
        <v>0</v>
      </c>
      <c r="Q66" s="95">
        <f t="shared" si="37"/>
        <v>0</v>
      </c>
      <c r="R66" s="48">
        <f t="shared" si="38"/>
        <v>0</v>
      </c>
      <c r="S66" s="49">
        <f t="shared" si="39"/>
        <v>0</v>
      </c>
      <c r="T66" s="48">
        <f t="shared" si="40"/>
        <v>0</v>
      </c>
      <c r="U66" s="50">
        <f t="shared" si="41"/>
        <v>0</v>
      </c>
      <c r="V66" s="94" t="s">
        <v>36</v>
      </c>
      <c r="W66" s="95" t="s">
        <v>36</v>
      </c>
    </row>
    <row r="67" spans="1:23" ht="13" customHeight="1" x14ac:dyDescent="0.3">
      <c r="A67" s="51" t="s">
        <v>43</v>
      </c>
      <c r="B67" s="96">
        <f>SUM(B62:B66)</f>
        <v>0</v>
      </c>
      <c r="C67" s="96">
        <f>SUM(C62:C66)</f>
        <v>0</v>
      </c>
      <c r="D67" s="96"/>
      <c r="E67" s="96">
        <f t="shared" si="35"/>
        <v>0</v>
      </c>
      <c r="F67" s="97">
        <f t="shared" ref="F67:O67" si="42">SUM(F62:F66)</f>
        <v>0</v>
      </c>
      <c r="G67" s="98">
        <f t="shared" si="42"/>
        <v>0</v>
      </c>
      <c r="H67" s="97">
        <f t="shared" si="42"/>
        <v>0</v>
      </c>
      <c r="I67" s="98">
        <f t="shared" si="42"/>
        <v>0</v>
      </c>
      <c r="J67" s="97">
        <f t="shared" si="42"/>
        <v>0</v>
      </c>
      <c r="K67" s="98">
        <f t="shared" si="42"/>
        <v>0</v>
      </c>
      <c r="L67" s="97">
        <f t="shared" si="42"/>
        <v>0</v>
      </c>
      <c r="M67" s="98">
        <f t="shared" si="42"/>
        <v>0</v>
      </c>
      <c r="N67" s="97">
        <f t="shared" si="42"/>
        <v>0</v>
      </c>
      <c r="O67" s="98">
        <f t="shared" si="42"/>
        <v>0</v>
      </c>
      <c r="P67" s="97">
        <f t="shared" si="36"/>
        <v>0</v>
      </c>
      <c r="Q67" s="98">
        <f t="shared" si="37"/>
        <v>0</v>
      </c>
      <c r="R67" s="52">
        <f t="shared" si="38"/>
        <v>0</v>
      </c>
      <c r="S67" s="53">
        <f t="shared" si="39"/>
        <v>0</v>
      </c>
      <c r="T67" s="52">
        <f>IF((+$E62+$E64+$E65++$E66) =0,0,(P67   /(+$E62+$E64+$E65+$E66) )*100)</f>
        <v>0</v>
      </c>
      <c r="U67" s="54">
        <f>IF((+$E62+$E64+$E66) =0,0,(Q67  /(+$E62+$E64+$E66) )*100)</f>
        <v>0</v>
      </c>
      <c r="V67" s="97" t="s">
        <v>36</v>
      </c>
      <c r="W67" s="98" t="s">
        <v>36</v>
      </c>
    </row>
    <row r="68" spans="1:23" ht="13" customHeight="1" x14ac:dyDescent="0.3">
      <c r="A68" s="60" t="s">
        <v>88</v>
      </c>
      <c r="B68" s="105">
        <f>SUM(B9:B15,B18:B24,B27:B30,B33,B36:B40,B43:B53,B56:B59,B62:B66)</f>
        <v>73691000</v>
      </c>
      <c r="C68" s="105">
        <f>SUM(C9:C15,C18:C24,C27:C30,C33,C36:C40,C43:C53,C56:C59,C62:C66)</f>
        <v>0</v>
      </c>
      <c r="D68" s="105"/>
      <c r="E68" s="105">
        <f t="shared" si="35"/>
        <v>73691000</v>
      </c>
      <c r="F68" s="106">
        <f t="shared" ref="F68:O68" si="43">SUM(F9:F15,F18:F24,F27:F30,F33,F36:F40,F43:F53,F56:F59,F62:F66)</f>
        <v>73691000</v>
      </c>
      <c r="G68" s="107">
        <f t="shared" si="43"/>
        <v>61857000</v>
      </c>
      <c r="H68" s="106">
        <f t="shared" si="43"/>
        <v>11596000</v>
      </c>
      <c r="I68" s="107">
        <f t="shared" si="43"/>
        <v>289836</v>
      </c>
      <c r="J68" s="106">
        <f t="shared" si="43"/>
        <v>17591000</v>
      </c>
      <c r="K68" s="107">
        <f t="shared" si="43"/>
        <v>-289836</v>
      </c>
      <c r="L68" s="106">
        <f t="shared" si="43"/>
        <v>0</v>
      </c>
      <c r="M68" s="107">
        <f t="shared" si="43"/>
        <v>0</v>
      </c>
      <c r="N68" s="106">
        <f t="shared" si="43"/>
        <v>0</v>
      </c>
      <c r="O68" s="107">
        <f t="shared" si="43"/>
        <v>0</v>
      </c>
      <c r="P68" s="106">
        <f t="shared" si="36"/>
        <v>29187000</v>
      </c>
      <c r="Q68" s="107">
        <f t="shared" si="37"/>
        <v>0</v>
      </c>
      <c r="R68" s="61">
        <f t="shared" si="38"/>
        <v>51.698861676440153</v>
      </c>
      <c r="S68" s="62">
        <f t="shared" si="39"/>
        <v>-200</v>
      </c>
      <c r="T68" s="61">
        <f>IF((+$E9+$E10+$E11+$E12+$E13+$E18+$E19+$E21+$E22+$E23+$E27+$E28+$E29+$E30+$E33+$E36+$E39+$E44+$E46+$E48+$E49+$E52+$E56+$E57+$E58+$E59+$E62+$E64+$E65+$E66)=0,0,(P68/(+$E9+$E10+$E11+$E12+$E13+$E18+$E19+$E21+$E22+$E23+$E27+$E28+$E29+$E30+$E33+$E36+$E39+$E44+$E46+$E48+$E49+$E52+$E56+$E57+$E58+$E59+$E62+$E64+$E65+$E66)*100))</f>
        <v>39.835401056381279</v>
      </c>
      <c r="U68" s="61">
        <f>IF((+$E9+$E10+$E11+$E12+$E13+$E18+$E19+$E21+$E22+$E23+$E27+$E28+$E29+$E30+$E33+$E36+$E39+$E44+$E46+$E48+$E49+$E52+$E56+$E57+$E58+$E59+$E62+$E64+$E65+$E66)=0,0,(Q68/(+$E9+$E10+$E11+$E12+$E13+$E18+$E19+$E21+$E22+$E23+$E27+$E28+$E29+$E30+$E33+$E36+$E39+$E44+$E46+$E48+$E49+$E52+$E56+$E57+$E58+$E59+$E62+$E64+$E65+$E66)*100))</f>
        <v>0</v>
      </c>
      <c r="V68" s="106" t="s">
        <v>36</v>
      </c>
      <c r="W68" s="107" t="s">
        <v>36</v>
      </c>
    </row>
    <row r="69" spans="1:23" ht="13" customHeight="1" x14ac:dyDescent="0.3">
      <c r="A69" s="40" t="s">
        <v>44</v>
      </c>
      <c r="B69" s="99" t="s">
        <v>1</v>
      </c>
      <c r="C69" s="99"/>
      <c r="D69" s="99"/>
      <c r="E69" s="99"/>
      <c r="F69" s="100"/>
      <c r="G69" s="101"/>
      <c r="H69" s="100"/>
      <c r="I69" s="101"/>
      <c r="J69" s="100"/>
      <c r="K69" s="101"/>
      <c r="L69" s="100"/>
      <c r="M69" s="101"/>
      <c r="N69" s="100"/>
      <c r="O69" s="101"/>
      <c r="P69" s="100"/>
      <c r="Q69" s="101"/>
      <c r="R69" s="44"/>
      <c r="S69" s="45"/>
      <c r="T69" s="44"/>
      <c r="U69" s="46"/>
      <c r="V69" s="100"/>
      <c r="W69" s="101"/>
    </row>
    <row r="70" spans="1:23" s="64" customFormat="1" ht="13" customHeight="1" x14ac:dyDescent="0.3">
      <c r="A70" s="63" t="s">
        <v>89</v>
      </c>
      <c r="B70" s="93">
        <v>34213000</v>
      </c>
      <c r="C70" s="93">
        <v>-82000</v>
      </c>
      <c r="D70" s="93"/>
      <c r="E70" s="93">
        <f>$B70      +$C70      +$D70</f>
        <v>34131000</v>
      </c>
      <c r="F70" s="94">
        <v>34213000</v>
      </c>
      <c r="G70" s="95">
        <v>17485000</v>
      </c>
      <c r="H70" s="94">
        <v>3661000</v>
      </c>
      <c r="I70" s="95"/>
      <c r="J70" s="94">
        <v>11376000</v>
      </c>
      <c r="K70" s="95"/>
      <c r="L70" s="94"/>
      <c r="M70" s="95"/>
      <c r="N70" s="94"/>
      <c r="O70" s="95"/>
      <c r="P70" s="94">
        <f>$H70      +$J70      +$L70      +$N70</f>
        <v>15037000</v>
      </c>
      <c r="Q70" s="95">
        <f>$I70      +$K70      +$M70      +$O70</f>
        <v>0</v>
      </c>
      <c r="R70" s="48">
        <f>IF(($H70      =0),0,((($J70      -$H70      )/$H70      )*100))</f>
        <v>210.73477192024038</v>
      </c>
      <c r="S70" s="49">
        <f>IF(($I70      =0),0,((($K70      -$I70      )/$I70      )*100))</f>
        <v>0</v>
      </c>
      <c r="T70" s="48">
        <f>IF(($E70      =0),0,(($P70      /$E70      )*100))</f>
        <v>44.056722627523364</v>
      </c>
      <c r="U70" s="50">
        <f>IF(($E70      =0),0,(($Q70      /$E70      )*100))</f>
        <v>0</v>
      </c>
      <c r="V70" s="94" t="s">
        <v>36</v>
      </c>
      <c r="W70" s="95" t="s">
        <v>36</v>
      </c>
    </row>
    <row r="71" spans="1:23" s="64" customFormat="1" ht="13" customHeight="1" x14ac:dyDescent="0.3">
      <c r="A71" s="63" t="s">
        <v>90</v>
      </c>
      <c r="B71" s="93"/>
      <c r="C71" s="93"/>
      <c r="D71" s="93"/>
      <c r="E71" s="93">
        <f>$B71      +$C71      +$D71</f>
        <v>0</v>
      </c>
      <c r="F71" s="94">
        <v>0</v>
      </c>
      <c r="G71" s="95">
        <v>0</v>
      </c>
      <c r="H71" s="94"/>
      <c r="I71" s="95"/>
      <c r="J71" s="94"/>
      <c r="K71" s="95"/>
      <c r="L71" s="94"/>
      <c r="M71" s="95"/>
      <c r="N71" s="94"/>
      <c r="O71" s="95"/>
      <c r="P71" s="94">
        <f>$H71      +$J71      +$L71      +$N71</f>
        <v>0</v>
      </c>
      <c r="Q71" s="95">
        <f>$I71      +$K71      +$M71      +$O71</f>
        <v>0</v>
      </c>
      <c r="R71" s="48">
        <f>IF(($H71      =0),0,((($J71      -$H71      )/$H71      )*100))</f>
        <v>0</v>
      </c>
      <c r="S71" s="49">
        <f>IF(($I71      =0),0,((($K71      -$I71      )/$I71      )*100))</f>
        <v>0</v>
      </c>
      <c r="T71" s="48">
        <f>IF(($E71      =0),0,(($P71      /$E71      )*100))</f>
        <v>0</v>
      </c>
      <c r="U71" s="50">
        <f>IF(($E71      =0),0,(($Q71      /$E71      )*100))</f>
        <v>0</v>
      </c>
      <c r="V71" s="94" t="s">
        <v>36</v>
      </c>
      <c r="W71" s="95" t="s">
        <v>36</v>
      </c>
    </row>
    <row r="72" spans="1:23" ht="13" customHeight="1" x14ac:dyDescent="0.3">
      <c r="A72" s="56" t="s">
        <v>43</v>
      </c>
      <c r="B72" s="102">
        <f>SUM(B70:B71)</f>
        <v>34213000</v>
      </c>
      <c r="C72" s="102">
        <f>SUM(C70:C71)</f>
        <v>-82000</v>
      </c>
      <c r="D72" s="102"/>
      <c r="E72" s="102">
        <f>$B72      +$C72      +$D72</f>
        <v>34131000</v>
      </c>
      <c r="F72" s="103">
        <f t="shared" ref="F72:O72" si="44">SUM(F70:F71)</f>
        <v>34213000</v>
      </c>
      <c r="G72" s="104">
        <f t="shared" si="44"/>
        <v>17485000</v>
      </c>
      <c r="H72" s="103">
        <f t="shared" si="44"/>
        <v>3661000</v>
      </c>
      <c r="I72" s="104">
        <f t="shared" si="44"/>
        <v>0</v>
      </c>
      <c r="J72" s="103">
        <f t="shared" si="44"/>
        <v>11376000</v>
      </c>
      <c r="K72" s="104">
        <f t="shared" si="44"/>
        <v>0</v>
      </c>
      <c r="L72" s="103">
        <f t="shared" si="44"/>
        <v>0</v>
      </c>
      <c r="M72" s="104">
        <f t="shared" si="44"/>
        <v>0</v>
      </c>
      <c r="N72" s="103">
        <f t="shared" si="44"/>
        <v>0</v>
      </c>
      <c r="O72" s="104">
        <f t="shared" si="44"/>
        <v>0</v>
      </c>
      <c r="P72" s="103">
        <f>$H72      +$J72      +$L72      +$N72</f>
        <v>15037000</v>
      </c>
      <c r="Q72" s="104">
        <f>$I72      +$K72      +$M72      +$O72</f>
        <v>0</v>
      </c>
      <c r="R72" s="57">
        <f>IF(($H72      =0),0,((($J72      -$H72      )/$H72      )*100))</f>
        <v>210.73477192024038</v>
      </c>
      <c r="S72" s="58">
        <f>IF(($I72      =0),0,((($K72      -$I72      )/$I72      )*100))</f>
        <v>0</v>
      </c>
      <c r="T72" s="57">
        <f>IF(($E70      =0),0,(($P70      /$E70      )*100))</f>
        <v>44.056722627523364</v>
      </c>
      <c r="U72" s="59">
        <f>IF($E70   =0,0,($Q70   /$E70 )*100)</f>
        <v>0</v>
      </c>
      <c r="V72" s="103" t="s">
        <v>36</v>
      </c>
      <c r="W72" s="104" t="s">
        <v>36</v>
      </c>
    </row>
    <row r="73" spans="1:23" ht="13" customHeight="1" x14ac:dyDescent="0.3">
      <c r="A73" s="60" t="s">
        <v>88</v>
      </c>
      <c r="B73" s="105">
        <f>SUM(B70:B71)</f>
        <v>34213000</v>
      </c>
      <c r="C73" s="105">
        <f>SUM(C70:C71)</f>
        <v>-82000</v>
      </c>
      <c r="D73" s="105"/>
      <c r="E73" s="105">
        <f>$B73      +$C73      +$D73</f>
        <v>34131000</v>
      </c>
      <c r="F73" s="106">
        <f t="shared" ref="F73:O73" si="45">SUM(F70:F71)</f>
        <v>34213000</v>
      </c>
      <c r="G73" s="107">
        <f t="shared" si="45"/>
        <v>17485000</v>
      </c>
      <c r="H73" s="106">
        <f t="shared" si="45"/>
        <v>3661000</v>
      </c>
      <c r="I73" s="107">
        <f t="shared" si="45"/>
        <v>0</v>
      </c>
      <c r="J73" s="106">
        <f t="shared" si="45"/>
        <v>11376000</v>
      </c>
      <c r="K73" s="107">
        <f t="shared" si="45"/>
        <v>0</v>
      </c>
      <c r="L73" s="106">
        <f t="shared" si="45"/>
        <v>0</v>
      </c>
      <c r="M73" s="107">
        <f t="shared" si="45"/>
        <v>0</v>
      </c>
      <c r="N73" s="106">
        <f t="shared" si="45"/>
        <v>0</v>
      </c>
      <c r="O73" s="107">
        <f t="shared" si="45"/>
        <v>0</v>
      </c>
      <c r="P73" s="106">
        <f>$H73      +$J73      +$L73      +$N73</f>
        <v>15037000</v>
      </c>
      <c r="Q73" s="107">
        <f>$I73      +$K73      +$M73      +$O73</f>
        <v>0</v>
      </c>
      <c r="R73" s="61">
        <f>IF(($H73      =0),0,((($J73      -$H73      )/$H73      )*100))</f>
        <v>210.73477192024038</v>
      </c>
      <c r="S73" s="62">
        <f>IF(($I73      =0),0,((($K73      -$I73      )/$I73      )*100))</f>
        <v>0</v>
      </c>
      <c r="T73" s="61">
        <f>IF(($E70      =0),0,(($P70      /$E70      )*100))</f>
        <v>44.056722627523364</v>
      </c>
      <c r="U73" s="65">
        <f>IF($E70   =0,0,($Q70   /$E70 )*100)</f>
        <v>0</v>
      </c>
      <c r="V73" s="106" t="s">
        <v>36</v>
      </c>
      <c r="W73" s="107" t="s">
        <v>36</v>
      </c>
    </row>
    <row r="74" spans="1:23" ht="13" customHeight="1" thickBot="1" x14ac:dyDescent="0.35">
      <c r="A74" s="60" t="s">
        <v>91</v>
      </c>
      <c r="B74" s="105">
        <f>SUM(B9:B15,B18:B24,B27:B30,B33,B36:B40,B43:B53,B56:B59,B62:B66,B70:B71)</f>
        <v>107904000</v>
      </c>
      <c r="C74" s="105">
        <f>SUM(C9:C15,C18:C24,C27:C30,C33,C36:C40,C43:C53,C56:C59,C62:C66,C70:C71)</f>
        <v>-82000</v>
      </c>
      <c r="D74" s="105"/>
      <c r="E74" s="105">
        <f>$B74      +$C74      +$D74</f>
        <v>107822000</v>
      </c>
      <c r="F74" s="106">
        <f t="shared" ref="F74:O74" si="46">SUM(F9:F15,F18:F24,F27:F30,F33,F36:F40,F43:F53,F56:F59,F62:F66,F70:F71)</f>
        <v>107904000</v>
      </c>
      <c r="G74" s="107">
        <f t="shared" si="46"/>
        <v>79342000</v>
      </c>
      <c r="H74" s="106">
        <f t="shared" si="46"/>
        <v>15257000</v>
      </c>
      <c r="I74" s="107">
        <f t="shared" si="46"/>
        <v>289836</v>
      </c>
      <c r="J74" s="106">
        <f t="shared" si="46"/>
        <v>28967000</v>
      </c>
      <c r="K74" s="107">
        <f t="shared" si="46"/>
        <v>-289836</v>
      </c>
      <c r="L74" s="106">
        <f t="shared" si="46"/>
        <v>0</v>
      </c>
      <c r="M74" s="107">
        <f t="shared" si="46"/>
        <v>0</v>
      </c>
      <c r="N74" s="106">
        <f t="shared" si="46"/>
        <v>0</v>
      </c>
      <c r="O74" s="107">
        <f t="shared" si="46"/>
        <v>0</v>
      </c>
      <c r="P74" s="106">
        <f>$H74      +$J74      +$L74      +$N74</f>
        <v>44224000</v>
      </c>
      <c r="Q74" s="107">
        <f>$I74      +$K74      +$M74      +$O74</f>
        <v>0</v>
      </c>
      <c r="R74" s="61">
        <f>IF(($H74      =0),0,((($J74      -$H74      )/$H74      )*100))</f>
        <v>89.860391951235499</v>
      </c>
      <c r="S74" s="62">
        <f>IF(($I74      =0),0,((($K74      -$I74      )/$I74      )*100))</f>
        <v>-200</v>
      </c>
      <c r="T74" s="61">
        <f>IF((+$E9+$E10+$E11+$E12+$E13+$E18+$E19+$E21+$E22+$E23+$E27+$E28+$E29+$E30+$E33+$E36+$E39+$E44+$E46+$E48+$E49+$E52+$E56+$E57+$E58+$E59+$E62++$E64+$E65+$E66+$E70)=0,0,(P74/(+$E9+$E10+$E11+$E12+$E13+$E18+$E19+$E21+$E22+$E23+$E27+$E28+$E29+$E30+$E33+$E36+$E39+$E44+$E46+$E48+$E49+$E52+$E56+$E57+$E58+$E59+$E62+$E64+$E65+$E66+$E70)*100))</f>
        <v>41.176908752327748</v>
      </c>
      <c r="U74" s="65">
        <f>IF((+$E9+$E10+$E11+$E12+$E13+$E18+$E19+$E21+$E22+$E23+$E27+$E28+$E29+$E30+$E33+$E36+$E39+$E44+$E46+$E48+$E49+$E52+$E56+$E57+$E58+$E59+$E62+$E64+$E66+$E70)=0,0,(Q74/(+$E9+$E10+$E11+$E12+$E13+$E18+$E19+$E21+$E22+$E23+$E27+$E28+$E29+$E30+$E33+$E36+$E39+$E44+$E46+$E48+$E49+$E52+$E56+$E57+$E58+$E59+$E62+$E64+$E66+$E70)*100))</f>
        <v>0</v>
      </c>
      <c r="V74" s="106" t="s">
        <v>36</v>
      </c>
      <c r="W74" s="107" t="s">
        <v>36</v>
      </c>
    </row>
    <row r="75" spans="1:23" ht="13" thickTop="1" x14ac:dyDescent="0.25">
      <c r="A75" s="66" t="s">
        <v>92</v>
      </c>
      <c r="B75" s="67"/>
      <c r="C75" s="68"/>
      <c r="D75" s="68"/>
      <c r="E75" s="69"/>
      <c r="F75" s="67"/>
      <c r="G75" s="68"/>
      <c r="H75" s="68"/>
      <c r="I75" s="69"/>
      <c r="J75" s="68"/>
      <c r="K75" s="69"/>
      <c r="L75" s="68"/>
      <c r="M75" s="68"/>
      <c r="N75" s="68"/>
      <c r="O75" s="68"/>
      <c r="P75" s="68"/>
      <c r="Q75" s="68"/>
      <c r="R75" s="68"/>
      <c r="S75" s="68"/>
      <c r="T75" s="68"/>
      <c r="U75" s="69"/>
      <c r="V75" s="67"/>
      <c r="W75" s="69"/>
    </row>
    <row r="76" spans="1:23" x14ac:dyDescent="0.25">
      <c r="A76" s="13" t="s">
        <v>1</v>
      </c>
      <c r="B76" s="70" t="s">
        <v>1</v>
      </c>
      <c r="C76" s="71" t="s">
        <v>1</v>
      </c>
      <c r="D76" s="71" t="s">
        <v>1</v>
      </c>
      <c r="E76" s="72" t="s">
        <v>1</v>
      </c>
      <c r="F76" s="73" t="s">
        <v>5</v>
      </c>
      <c r="G76" s="74"/>
      <c r="H76" s="73" t="s">
        <v>6</v>
      </c>
      <c r="I76" s="75"/>
      <c r="J76" s="73" t="s">
        <v>7</v>
      </c>
      <c r="K76" s="75"/>
      <c r="L76" s="73" t="s">
        <v>8</v>
      </c>
      <c r="M76" s="73"/>
      <c r="N76" s="76" t="s">
        <v>9</v>
      </c>
      <c r="O76" s="73"/>
      <c r="P76" s="132" t="s">
        <v>10</v>
      </c>
      <c r="Q76" s="133"/>
      <c r="R76" s="134" t="s">
        <v>11</v>
      </c>
      <c r="S76" s="133"/>
      <c r="T76" s="134" t="s">
        <v>12</v>
      </c>
      <c r="U76" s="133"/>
      <c r="V76" s="132"/>
      <c r="W76" s="133"/>
    </row>
    <row r="77" spans="1:23" ht="52.5" x14ac:dyDescent="0.25">
      <c r="A77" s="77" t="s">
        <v>93</v>
      </c>
      <c r="B77" s="78" t="s">
        <v>94</v>
      </c>
      <c r="C77" s="78" t="s">
        <v>95</v>
      </c>
      <c r="D77" s="79" t="s">
        <v>17</v>
      </c>
      <c r="E77" s="78" t="s">
        <v>18</v>
      </c>
      <c r="F77" s="78" t="s">
        <v>19</v>
      </c>
      <c r="G77" s="78" t="s">
        <v>96</v>
      </c>
      <c r="H77" s="78" t="s">
        <v>97</v>
      </c>
      <c r="I77" s="80" t="s">
        <v>22</v>
      </c>
      <c r="J77" s="78" t="s">
        <v>98</v>
      </c>
      <c r="K77" s="80" t="s">
        <v>24</v>
      </c>
      <c r="L77" s="78" t="s">
        <v>99</v>
      </c>
      <c r="M77" s="80" t="s">
        <v>26</v>
      </c>
      <c r="N77" s="78" t="s">
        <v>100</v>
      </c>
      <c r="O77" s="80" t="s">
        <v>28</v>
      </c>
      <c r="P77" s="80" t="s">
        <v>101</v>
      </c>
      <c r="Q77" s="81" t="s">
        <v>30</v>
      </c>
      <c r="R77" s="82" t="s">
        <v>101</v>
      </c>
      <c r="S77" s="83" t="s">
        <v>30</v>
      </c>
      <c r="T77" s="82" t="s">
        <v>102</v>
      </c>
      <c r="U77" s="79" t="s">
        <v>32</v>
      </c>
      <c r="V77" s="78"/>
      <c r="W77" s="80"/>
    </row>
    <row r="78" spans="1:23" hidden="1" x14ac:dyDescent="0.25">
      <c r="A78" s="1" t="str">
        <f>+A7</f>
        <v>R thousands</v>
      </c>
      <c r="B78" s="108"/>
      <c r="C78" s="108">
        <v>100</v>
      </c>
      <c r="D78" s="108"/>
      <c r="E78" s="108"/>
      <c r="F78" s="108"/>
      <c r="G78" s="108"/>
      <c r="H78" s="108"/>
      <c r="I78" s="108"/>
      <c r="J78" s="108"/>
      <c r="K78" s="108"/>
      <c r="L78" s="108"/>
      <c r="M78" s="109"/>
      <c r="N78" s="108"/>
      <c r="O78" s="109"/>
      <c r="P78" s="108"/>
      <c r="Q78" s="109"/>
      <c r="R78" s="2"/>
      <c r="S78" s="3"/>
      <c r="T78" s="2"/>
      <c r="U78" s="2"/>
      <c r="V78" s="108"/>
      <c r="W78" s="108"/>
    </row>
    <row r="79" spans="1:23" hidden="1" x14ac:dyDescent="0.25">
      <c r="A79" s="4"/>
      <c r="B79" s="110"/>
      <c r="C79" s="110"/>
      <c r="D79" s="110"/>
      <c r="E79" s="110"/>
      <c r="F79" s="110"/>
      <c r="G79" s="110"/>
      <c r="H79" s="110"/>
      <c r="I79" s="110"/>
      <c r="J79" s="110"/>
      <c r="K79" s="110"/>
      <c r="L79" s="110"/>
      <c r="M79" s="111"/>
      <c r="N79" s="110"/>
      <c r="O79" s="111"/>
      <c r="P79" s="110"/>
      <c r="Q79" s="111"/>
      <c r="R79" s="5"/>
      <c r="S79" s="6"/>
      <c r="T79" s="5"/>
      <c r="U79" s="5"/>
      <c r="V79" s="110"/>
      <c r="W79" s="110"/>
    </row>
    <row r="80" spans="1:23" hidden="1" x14ac:dyDescent="0.25">
      <c r="A80" s="7" t="s">
        <v>133</v>
      </c>
      <c r="B80" s="112"/>
      <c r="C80" s="112"/>
      <c r="D80" s="112"/>
      <c r="E80" s="112"/>
      <c r="F80" s="112"/>
      <c r="G80" s="112"/>
      <c r="H80" s="112"/>
      <c r="I80" s="112"/>
      <c r="J80" s="112"/>
      <c r="K80" s="112"/>
      <c r="L80" s="112"/>
      <c r="M80" s="113"/>
      <c r="N80" s="112"/>
      <c r="O80" s="113"/>
      <c r="P80" s="112"/>
      <c r="Q80" s="113"/>
      <c r="R80" s="8"/>
      <c r="S80" s="9"/>
      <c r="T80" s="8"/>
      <c r="U80" s="8"/>
      <c r="V80" s="112"/>
      <c r="W80" s="112"/>
    </row>
    <row r="81" spans="1:23" hidden="1" x14ac:dyDescent="0.25">
      <c r="A81" s="10" t="s">
        <v>134</v>
      </c>
      <c r="B81" s="114">
        <f>SUM(B82:B85)</f>
        <v>0</v>
      </c>
      <c r="C81" s="114">
        <f t="shared" ref="C81:I81" si="47">SUM(C82:C85)</f>
        <v>0</v>
      </c>
      <c r="D81" s="114">
        <f t="shared" si="47"/>
        <v>0</v>
      </c>
      <c r="E81" s="114">
        <f t="shared" si="47"/>
        <v>0</v>
      </c>
      <c r="F81" s="114">
        <f t="shared" si="47"/>
        <v>0</v>
      </c>
      <c r="G81" s="114">
        <f t="shared" si="47"/>
        <v>0</v>
      </c>
      <c r="H81" s="114">
        <f t="shared" si="47"/>
        <v>0</v>
      </c>
      <c r="I81" s="114">
        <f t="shared" si="47"/>
        <v>0</v>
      </c>
      <c r="J81" s="114">
        <f>SUM(J82:J85)</f>
        <v>0</v>
      </c>
      <c r="K81" s="114">
        <f>SUM(K82:K85)</f>
        <v>0</v>
      </c>
      <c r="L81" s="114">
        <f>SUM(L82:L85)</f>
        <v>0</v>
      </c>
      <c r="M81" s="115">
        <f>SUM(M82:M85)</f>
        <v>0</v>
      </c>
      <c r="N81" s="114"/>
      <c r="O81" s="115"/>
      <c r="P81" s="114"/>
      <c r="Q81" s="115"/>
      <c r="R81" s="11"/>
      <c r="S81" s="12"/>
      <c r="T81" s="11"/>
      <c r="U81" s="11"/>
      <c r="V81" s="114">
        <f>SUM(V82:V85)</f>
        <v>0</v>
      </c>
      <c r="W81" s="114">
        <f>SUM(W82:W85)</f>
        <v>0</v>
      </c>
    </row>
    <row r="82" spans="1:23" hidden="1" x14ac:dyDescent="0.25">
      <c r="A82" s="13" t="s">
        <v>135</v>
      </c>
      <c r="B82" s="116"/>
      <c r="C82" s="116"/>
      <c r="D82" s="116"/>
      <c r="E82" s="116">
        <f>SUM(B82:D82)</f>
        <v>0</v>
      </c>
      <c r="F82" s="116"/>
      <c r="G82" s="116"/>
      <c r="H82" s="116"/>
      <c r="I82" s="117"/>
      <c r="J82" s="116"/>
      <c r="K82" s="117"/>
      <c r="L82" s="116"/>
      <c r="M82" s="118"/>
      <c r="N82" s="116"/>
      <c r="O82" s="118"/>
      <c r="P82" s="116"/>
      <c r="Q82" s="118"/>
      <c r="R82" s="14"/>
      <c r="S82" s="15"/>
      <c r="T82" s="14"/>
      <c r="U82" s="14"/>
      <c r="V82" s="116"/>
      <c r="W82" s="116"/>
    </row>
    <row r="83" spans="1:23" hidden="1" x14ac:dyDescent="0.25">
      <c r="A83" s="13" t="s">
        <v>136</v>
      </c>
      <c r="B83" s="116"/>
      <c r="C83" s="116"/>
      <c r="D83" s="116"/>
      <c r="E83" s="116">
        <f>SUM(B83:D83)</f>
        <v>0</v>
      </c>
      <c r="F83" s="116"/>
      <c r="G83" s="116"/>
      <c r="H83" s="116"/>
      <c r="I83" s="117"/>
      <c r="J83" s="116"/>
      <c r="K83" s="117"/>
      <c r="L83" s="116"/>
      <c r="M83" s="118"/>
      <c r="N83" s="116"/>
      <c r="O83" s="118"/>
      <c r="P83" s="116"/>
      <c r="Q83" s="118"/>
      <c r="R83" s="14"/>
      <c r="S83" s="15"/>
      <c r="T83" s="14"/>
      <c r="U83" s="14"/>
      <c r="V83" s="116"/>
      <c r="W83" s="116"/>
    </row>
    <row r="84" spans="1:23" hidden="1" x14ac:dyDescent="0.25">
      <c r="A84" s="13" t="s">
        <v>137</v>
      </c>
      <c r="B84" s="116"/>
      <c r="C84" s="116"/>
      <c r="D84" s="116"/>
      <c r="E84" s="116">
        <f>SUM(B84:D84)</f>
        <v>0</v>
      </c>
      <c r="F84" s="116"/>
      <c r="G84" s="116"/>
      <c r="H84" s="116"/>
      <c r="I84" s="117"/>
      <c r="J84" s="116"/>
      <c r="K84" s="117"/>
      <c r="L84" s="116"/>
      <c r="M84" s="118"/>
      <c r="N84" s="116"/>
      <c r="O84" s="118"/>
      <c r="P84" s="116"/>
      <c r="Q84" s="118"/>
      <c r="R84" s="14"/>
      <c r="S84" s="15"/>
      <c r="T84" s="14"/>
      <c r="U84" s="14"/>
      <c r="V84" s="116"/>
      <c r="W84" s="116"/>
    </row>
    <row r="85" spans="1:23" hidden="1" x14ac:dyDescent="0.25">
      <c r="A85" s="13" t="s">
        <v>138</v>
      </c>
      <c r="B85" s="116"/>
      <c r="C85" s="116"/>
      <c r="D85" s="116"/>
      <c r="E85" s="116">
        <f>SUM(B85:D85)</f>
        <v>0</v>
      </c>
      <c r="F85" s="116"/>
      <c r="G85" s="116"/>
      <c r="H85" s="116"/>
      <c r="I85" s="117"/>
      <c r="J85" s="116"/>
      <c r="K85" s="117"/>
      <c r="L85" s="116"/>
      <c r="M85" s="118"/>
      <c r="N85" s="116"/>
      <c r="O85" s="118"/>
      <c r="P85" s="116"/>
      <c r="Q85" s="118"/>
      <c r="R85" s="14"/>
      <c r="S85" s="15"/>
      <c r="T85" s="14"/>
      <c r="U85" s="14"/>
      <c r="V85" s="116"/>
      <c r="W85" s="116"/>
    </row>
    <row r="86" spans="1:23" hidden="1" x14ac:dyDescent="0.25">
      <c r="A86" s="13" t="s">
        <v>92</v>
      </c>
      <c r="B86" s="116"/>
      <c r="C86" s="116"/>
      <c r="D86" s="116"/>
      <c r="E86" s="116">
        <f t="shared" ref="E86" si="48">$B86      +$C86      +$D86</f>
        <v>0</v>
      </c>
      <c r="F86" s="116" t="s">
        <v>36</v>
      </c>
      <c r="G86" s="116" t="s">
        <v>36</v>
      </c>
      <c r="H86" s="116"/>
      <c r="I86" s="116"/>
      <c r="J86" s="116"/>
      <c r="K86" s="116"/>
      <c r="L86" s="116"/>
      <c r="M86" s="118"/>
      <c r="N86" s="116"/>
      <c r="O86" s="118"/>
      <c r="P86" s="116">
        <f t="shared" ref="P86" si="49">$H86      +$J86      +$L86      +$N86</f>
        <v>0</v>
      </c>
      <c r="Q86" s="118">
        <f t="shared" ref="Q86" si="50">$I86      +$K86      +$M86      +$O86</f>
        <v>0</v>
      </c>
      <c r="R86" s="14">
        <f t="shared" ref="R86" si="51">IF(($H86      =0),0,((($J86      -$H86      )/$H86      )*100))</f>
        <v>0</v>
      </c>
      <c r="S86" s="15">
        <f t="shared" ref="S86" si="52">IF(($I86      =0),0,((($K86      -$I86      )/$I86      )*100))</f>
        <v>0</v>
      </c>
      <c r="T86" s="14">
        <f t="shared" ref="T86" si="53">IF(($E86      =0),0,(($P86      /$E86      )*100))</f>
        <v>0</v>
      </c>
      <c r="U86" s="14">
        <f t="shared" ref="U86" si="54">IF(($E86      =0),0,(($Q86      /$E86      )*100))</f>
        <v>0</v>
      </c>
      <c r="V86" s="116"/>
      <c r="W86" s="116"/>
    </row>
    <row r="87" spans="1:23" x14ac:dyDescent="0.25">
      <c r="A87" s="84" t="s">
        <v>103</v>
      </c>
      <c r="B87" s="119">
        <f t="shared" ref="B87:S87" si="55">+B88+B89+B90+B91+B92+B93+B94+B95+B96</f>
        <v>4986000</v>
      </c>
      <c r="C87" s="119">
        <f t="shared" si="55"/>
        <v>0</v>
      </c>
      <c r="D87" s="119">
        <f t="shared" si="55"/>
        <v>0</v>
      </c>
      <c r="E87" s="119">
        <f t="shared" si="55"/>
        <v>4986000</v>
      </c>
      <c r="F87" s="119">
        <f t="shared" si="55"/>
        <v>0</v>
      </c>
      <c r="G87" s="119">
        <f t="shared" si="55"/>
        <v>0</v>
      </c>
      <c r="H87" s="119">
        <f t="shared" si="55"/>
        <v>824000</v>
      </c>
      <c r="I87" s="119">
        <f t="shared" si="55"/>
        <v>0</v>
      </c>
      <c r="J87" s="119">
        <f t="shared" si="55"/>
        <v>2594000</v>
      </c>
      <c r="K87" s="119">
        <f t="shared" si="55"/>
        <v>0</v>
      </c>
      <c r="L87" s="119">
        <f t="shared" si="55"/>
        <v>0</v>
      </c>
      <c r="M87" s="119">
        <f t="shared" si="55"/>
        <v>0</v>
      </c>
      <c r="N87" s="119">
        <f t="shared" si="55"/>
        <v>0</v>
      </c>
      <c r="O87" s="119">
        <f t="shared" si="55"/>
        <v>0</v>
      </c>
      <c r="P87" s="119">
        <f t="shared" si="55"/>
        <v>3418000</v>
      </c>
      <c r="Q87" s="120">
        <f t="shared" si="55"/>
        <v>0</v>
      </c>
      <c r="R87" s="85">
        <f t="shared" si="55"/>
        <v>214.80582524271844</v>
      </c>
      <c r="S87" s="85">
        <f t="shared" si="55"/>
        <v>0</v>
      </c>
      <c r="T87" s="86">
        <f>IF(SUM($E88:$E96) =0,0,(P87   /SUM($E88:$E96) )*100)</f>
        <v>68.551945447252308</v>
      </c>
      <c r="U87" s="87">
        <f>IF(SUM($E88:$E96) =0,0,(Q87   /SUM($E88:$E96) )*100)</f>
        <v>0</v>
      </c>
      <c r="V87" s="119">
        <f>+V88+V89+V90+V91+V92+V93+V94+V95+V96</f>
        <v>0</v>
      </c>
      <c r="W87" s="119">
        <f>+W88+W89+W90+W91+W92+W93+W94+W95+W96</f>
        <v>0</v>
      </c>
    </row>
    <row r="88" spans="1:23" ht="13" x14ac:dyDescent="0.3">
      <c r="A88" s="88" t="s">
        <v>104</v>
      </c>
      <c r="B88" s="121"/>
      <c r="C88" s="121"/>
      <c r="D88" s="121"/>
      <c r="E88" s="121">
        <f t="shared" ref="E88:E96" si="56">$B88      +$C88      +$D88</f>
        <v>0</v>
      </c>
      <c r="F88" s="121">
        <v>0</v>
      </c>
      <c r="G88" s="121">
        <v>0</v>
      </c>
      <c r="H88" s="121"/>
      <c r="I88" s="121"/>
      <c r="J88" s="121"/>
      <c r="K88" s="121"/>
      <c r="L88" s="121"/>
      <c r="M88" s="121"/>
      <c r="N88" s="121"/>
      <c r="O88" s="121"/>
      <c r="P88" s="121">
        <f t="shared" ref="P88:P96" si="57">$H88      +$J88      +$L88      +$N88</f>
        <v>0</v>
      </c>
      <c r="Q88" s="121">
        <f t="shared" ref="Q88:Q96" si="58">$I88      +$K88      +$M88      +$O88</f>
        <v>0</v>
      </c>
      <c r="R88" s="89">
        <f t="shared" ref="R88:R96" si="59">IF(($H88      =0),0,((($J88      -$H88      )/$H88      )*100))</f>
        <v>0</v>
      </c>
      <c r="S88" s="89">
        <f t="shared" ref="S88:S96" si="60">IF(($I88      =0),0,((($K88      -$I88      )/$I88      )*100))</f>
        <v>0</v>
      </c>
      <c r="T88" s="89">
        <f t="shared" ref="T88:T96" si="61">IF(($E88      =0),0,(($P88      /$E88      )*100))</f>
        <v>0</v>
      </c>
      <c r="U88" s="90">
        <f t="shared" ref="U88:U96" si="62">IF(($E88      =0),0,(($Q88      /$E88      )*100))</f>
        <v>0</v>
      </c>
      <c r="V88" s="121"/>
      <c r="W88" s="121"/>
    </row>
    <row r="89" spans="1:23" ht="13" x14ac:dyDescent="0.3">
      <c r="A89" s="91" t="s">
        <v>105</v>
      </c>
      <c r="B89" s="93"/>
      <c r="C89" s="93"/>
      <c r="D89" s="93"/>
      <c r="E89" s="93">
        <f t="shared" si="56"/>
        <v>0</v>
      </c>
      <c r="F89" s="93">
        <v>0</v>
      </c>
      <c r="G89" s="93">
        <v>0</v>
      </c>
      <c r="H89" s="93"/>
      <c r="I89" s="93"/>
      <c r="J89" s="93"/>
      <c r="K89" s="93"/>
      <c r="L89" s="93"/>
      <c r="M89" s="93"/>
      <c r="N89" s="93"/>
      <c r="O89" s="93"/>
      <c r="P89" s="93">
        <f t="shared" si="57"/>
        <v>0</v>
      </c>
      <c r="Q89" s="93">
        <f t="shared" si="58"/>
        <v>0</v>
      </c>
      <c r="R89" s="89">
        <f t="shared" si="59"/>
        <v>0</v>
      </c>
      <c r="S89" s="89">
        <f t="shared" si="60"/>
        <v>0</v>
      </c>
      <c r="T89" s="89">
        <f t="shared" si="61"/>
        <v>0</v>
      </c>
      <c r="U89" s="90">
        <f t="shared" si="62"/>
        <v>0</v>
      </c>
      <c r="V89" s="93"/>
      <c r="W89" s="93"/>
    </row>
    <row r="90" spans="1:23" ht="13" x14ac:dyDescent="0.3">
      <c r="A90" s="91" t="s">
        <v>106</v>
      </c>
      <c r="B90" s="93"/>
      <c r="C90" s="93"/>
      <c r="D90" s="93"/>
      <c r="E90" s="93">
        <f t="shared" si="56"/>
        <v>0</v>
      </c>
      <c r="F90" s="93">
        <v>0</v>
      </c>
      <c r="G90" s="93">
        <v>0</v>
      </c>
      <c r="H90" s="93"/>
      <c r="I90" s="93"/>
      <c r="J90" s="93"/>
      <c r="K90" s="93"/>
      <c r="L90" s="93"/>
      <c r="M90" s="93"/>
      <c r="N90" s="93"/>
      <c r="O90" s="93"/>
      <c r="P90" s="93">
        <f t="shared" si="57"/>
        <v>0</v>
      </c>
      <c r="Q90" s="93">
        <f t="shared" si="58"/>
        <v>0</v>
      </c>
      <c r="R90" s="89">
        <f t="shared" si="59"/>
        <v>0</v>
      </c>
      <c r="S90" s="89">
        <f t="shared" si="60"/>
        <v>0</v>
      </c>
      <c r="T90" s="89">
        <f t="shared" si="61"/>
        <v>0</v>
      </c>
      <c r="U90" s="90">
        <f t="shared" si="62"/>
        <v>0</v>
      </c>
      <c r="V90" s="93"/>
      <c r="W90" s="93"/>
    </row>
    <row r="91" spans="1:23" ht="13" x14ac:dyDescent="0.3">
      <c r="A91" s="91" t="s">
        <v>107</v>
      </c>
      <c r="B91" s="93">
        <v>4986000</v>
      </c>
      <c r="C91" s="93"/>
      <c r="D91" s="93"/>
      <c r="E91" s="93">
        <f t="shared" si="56"/>
        <v>4986000</v>
      </c>
      <c r="F91" s="93">
        <v>0</v>
      </c>
      <c r="G91" s="93">
        <v>0</v>
      </c>
      <c r="H91" s="93">
        <v>824000</v>
      </c>
      <c r="I91" s="93"/>
      <c r="J91" s="93">
        <v>2594000</v>
      </c>
      <c r="K91" s="93"/>
      <c r="L91" s="93"/>
      <c r="M91" s="93"/>
      <c r="N91" s="93"/>
      <c r="O91" s="93"/>
      <c r="P91" s="93">
        <f t="shared" si="57"/>
        <v>3418000</v>
      </c>
      <c r="Q91" s="93">
        <f t="shared" si="58"/>
        <v>0</v>
      </c>
      <c r="R91" s="89">
        <f t="shared" si="59"/>
        <v>214.80582524271844</v>
      </c>
      <c r="S91" s="89">
        <f t="shared" si="60"/>
        <v>0</v>
      </c>
      <c r="T91" s="89">
        <f t="shared" si="61"/>
        <v>68.551945447252308</v>
      </c>
      <c r="U91" s="90">
        <f t="shared" si="62"/>
        <v>0</v>
      </c>
      <c r="V91" s="93"/>
      <c r="W91" s="93"/>
    </row>
    <row r="92" spans="1:23" ht="13" x14ac:dyDescent="0.3">
      <c r="A92" s="91" t="s">
        <v>108</v>
      </c>
      <c r="B92" s="93"/>
      <c r="C92" s="93"/>
      <c r="D92" s="93"/>
      <c r="E92" s="93">
        <f t="shared" si="56"/>
        <v>0</v>
      </c>
      <c r="F92" s="93">
        <v>0</v>
      </c>
      <c r="G92" s="93">
        <v>0</v>
      </c>
      <c r="H92" s="93"/>
      <c r="I92" s="93"/>
      <c r="J92" s="93"/>
      <c r="K92" s="93"/>
      <c r="L92" s="93"/>
      <c r="M92" s="93"/>
      <c r="N92" s="93"/>
      <c r="O92" s="93"/>
      <c r="P92" s="93">
        <f t="shared" si="57"/>
        <v>0</v>
      </c>
      <c r="Q92" s="93">
        <f t="shared" si="58"/>
        <v>0</v>
      </c>
      <c r="R92" s="89">
        <f t="shared" si="59"/>
        <v>0</v>
      </c>
      <c r="S92" s="89">
        <f t="shared" si="60"/>
        <v>0</v>
      </c>
      <c r="T92" s="89">
        <f t="shared" si="61"/>
        <v>0</v>
      </c>
      <c r="U92" s="90">
        <f t="shared" si="62"/>
        <v>0</v>
      </c>
      <c r="V92" s="93"/>
      <c r="W92" s="93"/>
    </row>
    <row r="93" spans="1:23" ht="13" x14ac:dyDescent="0.3">
      <c r="A93" s="91" t="s">
        <v>109</v>
      </c>
      <c r="B93" s="93"/>
      <c r="C93" s="93"/>
      <c r="D93" s="93"/>
      <c r="E93" s="93">
        <f t="shared" si="56"/>
        <v>0</v>
      </c>
      <c r="F93" s="93">
        <v>0</v>
      </c>
      <c r="G93" s="93">
        <v>0</v>
      </c>
      <c r="H93" s="93"/>
      <c r="I93" s="93"/>
      <c r="J93" s="93"/>
      <c r="K93" s="93"/>
      <c r="L93" s="93"/>
      <c r="M93" s="93"/>
      <c r="N93" s="93"/>
      <c r="O93" s="93"/>
      <c r="P93" s="93">
        <f t="shared" si="57"/>
        <v>0</v>
      </c>
      <c r="Q93" s="93">
        <f t="shared" si="58"/>
        <v>0</v>
      </c>
      <c r="R93" s="89">
        <f t="shared" si="59"/>
        <v>0</v>
      </c>
      <c r="S93" s="89">
        <f t="shared" si="60"/>
        <v>0</v>
      </c>
      <c r="T93" s="89">
        <f t="shared" si="61"/>
        <v>0</v>
      </c>
      <c r="U93" s="90">
        <f t="shared" si="62"/>
        <v>0</v>
      </c>
      <c r="V93" s="93"/>
      <c r="W93" s="93"/>
    </row>
    <row r="94" spans="1:23" ht="13" x14ac:dyDescent="0.3">
      <c r="A94" s="91" t="s">
        <v>110</v>
      </c>
      <c r="B94" s="93"/>
      <c r="C94" s="93"/>
      <c r="D94" s="93"/>
      <c r="E94" s="93">
        <f t="shared" si="56"/>
        <v>0</v>
      </c>
      <c r="F94" s="93">
        <v>0</v>
      </c>
      <c r="G94" s="93">
        <v>0</v>
      </c>
      <c r="H94" s="93"/>
      <c r="I94" s="93"/>
      <c r="J94" s="93"/>
      <c r="K94" s="93"/>
      <c r="L94" s="93"/>
      <c r="M94" s="93"/>
      <c r="N94" s="93"/>
      <c r="O94" s="93"/>
      <c r="P94" s="93">
        <f t="shared" si="57"/>
        <v>0</v>
      </c>
      <c r="Q94" s="93">
        <f t="shared" si="58"/>
        <v>0</v>
      </c>
      <c r="R94" s="89">
        <f t="shared" si="59"/>
        <v>0</v>
      </c>
      <c r="S94" s="89">
        <f t="shared" si="60"/>
        <v>0</v>
      </c>
      <c r="T94" s="89">
        <f t="shared" si="61"/>
        <v>0</v>
      </c>
      <c r="U94" s="90">
        <f t="shared" si="62"/>
        <v>0</v>
      </c>
      <c r="V94" s="93"/>
      <c r="W94" s="93"/>
    </row>
    <row r="95" spans="1:23" ht="13" x14ac:dyDescent="0.3">
      <c r="A95" s="91" t="s">
        <v>111</v>
      </c>
      <c r="B95" s="93"/>
      <c r="C95" s="93"/>
      <c r="D95" s="93"/>
      <c r="E95" s="93">
        <f t="shared" si="56"/>
        <v>0</v>
      </c>
      <c r="F95" s="93">
        <v>0</v>
      </c>
      <c r="G95" s="93">
        <v>0</v>
      </c>
      <c r="H95" s="93"/>
      <c r="I95" s="93"/>
      <c r="J95" s="93"/>
      <c r="K95" s="93"/>
      <c r="L95" s="93"/>
      <c r="M95" s="93"/>
      <c r="N95" s="93"/>
      <c r="O95" s="93"/>
      <c r="P95" s="93">
        <f t="shared" si="57"/>
        <v>0</v>
      </c>
      <c r="Q95" s="93">
        <f t="shared" si="58"/>
        <v>0</v>
      </c>
      <c r="R95" s="89">
        <f t="shared" si="59"/>
        <v>0</v>
      </c>
      <c r="S95" s="89">
        <f t="shared" si="60"/>
        <v>0</v>
      </c>
      <c r="T95" s="89">
        <f t="shared" si="61"/>
        <v>0</v>
      </c>
      <c r="U95" s="90">
        <f t="shared" si="62"/>
        <v>0</v>
      </c>
      <c r="V95" s="93"/>
      <c r="W95" s="93"/>
    </row>
    <row r="96" spans="1:23" ht="13" x14ac:dyDescent="0.3">
      <c r="A96" s="91" t="s">
        <v>112</v>
      </c>
      <c r="B96" s="122"/>
      <c r="C96" s="122"/>
      <c r="D96" s="122"/>
      <c r="E96" s="122">
        <f t="shared" si="56"/>
        <v>0</v>
      </c>
      <c r="F96" s="122">
        <v>0</v>
      </c>
      <c r="G96" s="122">
        <v>0</v>
      </c>
      <c r="H96" s="122"/>
      <c r="I96" s="122"/>
      <c r="J96" s="122"/>
      <c r="K96" s="122"/>
      <c r="L96" s="122"/>
      <c r="M96" s="122"/>
      <c r="N96" s="122"/>
      <c r="O96" s="122"/>
      <c r="P96" s="122">
        <f t="shared" si="57"/>
        <v>0</v>
      </c>
      <c r="Q96" s="122">
        <f t="shared" si="58"/>
        <v>0</v>
      </c>
      <c r="R96" s="89">
        <f t="shared" si="59"/>
        <v>0</v>
      </c>
      <c r="S96" s="89">
        <f t="shared" si="60"/>
        <v>0</v>
      </c>
      <c r="T96" s="89">
        <f t="shared" si="61"/>
        <v>0</v>
      </c>
      <c r="U96" s="90">
        <f t="shared" si="62"/>
        <v>0</v>
      </c>
      <c r="V96" s="122"/>
      <c r="W96" s="122"/>
    </row>
    <row r="97" spans="1:23" s="92" customFormat="1" ht="21" hidden="1" x14ac:dyDescent="0.25">
      <c r="A97" s="16" t="s">
        <v>139</v>
      </c>
      <c r="B97" s="123">
        <f t="shared" ref="B97:I97" si="63">SUM(B98:B112)</f>
        <v>0</v>
      </c>
      <c r="C97" s="123">
        <f t="shared" si="63"/>
        <v>0</v>
      </c>
      <c r="D97" s="123">
        <f t="shared" si="63"/>
        <v>0</v>
      </c>
      <c r="E97" s="123">
        <f t="shared" si="63"/>
        <v>0</v>
      </c>
      <c r="F97" s="123">
        <f t="shared" si="63"/>
        <v>0</v>
      </c>
      <c r="G97" s="123">
        <f t="shared" si="63"/>
        <v>0</v>
      </c>
      <c r="H97" s="123">
        <f t="shared" si="63"/>
        <v>0</v>
      </c>
      <c r="I97" s="123">
        <f t="shared" si="63"/>
        <v>0</v>
      </c>
      <c r="J97" s="123">
        <f>SUM(J98:J112)</f>
        <v>0</v>
      </c>
      <c r="K97" s="123">
        <f>SUM(K98:K112)</f>
        <v>0</v>
      </c>
      <c r="L97" s="123">
        <f>SUM(L98:L112)</f>
        <v>0</v>
      </c>
      <c r="M97" s="124">
        <f>SUM(M98:M112)</f>
        <v>0</v>
      </c>
      <c r="N97" s="123"/>
      <c r="O97" s="124"/>
      <c r="P97" s="123"/>
      <c r="Q97" s="124"/>
      <c r="R97" s="17" t="str">
        <f t="shared" ref="R97:S112" si="64">IF(L97=0," ",(N97-L97)/L97)</f>
        <v xml:space="preserve"> </v>
      </c>
      <c r="S97" s="17" t="str">
        <f t="shared" si="64"/>
        <v xml:space="preserve"> </v>
      </c>
      <c r="T97" s="17" t="str">
        <f t="shared" ref="T97:T115" si="65">IF(E97=0," ",(P97/E97))</f>
        <v xml:space="preserve"> </v>
      </c>
      <c r="U97" s="18" t="str">
        <f t="shared" ref="U97:U115" si="66">IF(E97=0," ",(Q97/E97))</f>
        <v xml:space="preserve"> </v>
      </c>
      <c r="V97" s="123">
        <f>SUM(V98:V112)</f>
        <v>0</v>
      </c>
      <c r="W97" s="123">
        <f>SUM(W98:W112)</f>
        <v>0</v>
      </c>
    </row>
    <row r="98" spans="1:23" hidden="1" x14ac:dyDescent="0.25">
      <c r="A98" s="19"/>
      <c r="B98" s="125"/>
      <c r="C98" s="125"/>
      <c r="D98" s="125"/>
      <c r="E98" s="126">
        <f>SUM(B98:D98)</f>
        <v>0</v>
      </c>
      <c r="F98" s="125"/>
      <c r="G98" s="125"/>
      <c r="H98" s="125"/>
      <c r="I98" s="125"/>
      <c r="J98" s="125"/>
      <c r="K98" s="125"/>
      <c r="L98" s="125"/>
      <c r="M98" s="127"/>
      <c r="N98" s="125"/>
      <c r="O98" s="127"/>
      <c r="P98" s="125"/>
      <c r="Q98" s="127"/>
      <c r="R98" s="20" t="str">
        <f t="shared" si="64"/>
        <v xml:space="preserve"> </v>
      </c>
      <c r="S98" s="20" t="str">
        <f t="shared" si="64"/>
        <v xml:space="preserve"> </v>
      </c>
      <c r="T98" s="20" t="str">
        <f t="shared" si="65"/>
        <v xml:space="preserve"> </v>
      </c>
      <c r="U98" s="21" t="str">
        <f t="shared" si="66"/>
        <v xml:space="preserve"> </v>
      </c>
      <c r="V98" s="125"/>
      <c r="W98" s="125"/>
    </row>
    <row r="99" spans="1:23" hidden="1" x14ac:dyDescent="0.25">
      <c r="A99" s="19"/>
      <c r="B99" s="125"/>
      <c r="C99" s="125"/>
      <c r="D99" s="125"/>
      <c r="E99" s="126">
        <f t="shared" ref="E99:E112" si="67">SUM(B99:D99)</f>
        <v>0</v>
      </c>
      <c r="F99" s="125"/>
      <c r="G99" s="125"/>
      <c r="H99" s="125"/>
      <c r="I99" s="125"/>
      <c r="J99" s="125"/>
      <c r="K99" s="125"/>
      <c r="L99" s="125"/>
      <c r="M99" s="127"/>
      <c r="N99" s="125"/>
      <c r="O99" s="127"/>
      <c r="P99" s="125"/>
      <c r="Q99" s="127"/>
      <c r="R99" s="20" t="str">
        <f t="shared" si="64"/>
        <v xml:space="preserve"> </v>
      </c>
      <c r="S99" s="20" t="str">
        <f t="shared" si="64"/>
        <v xml:space="preserve"> </v>
      </c>
      <c r="T99" s="20" t="str">
        <f t="shared" si="65"/>
        <v xml:space="preserve"> </v>
      </c>
      <c r="U99" s="21" t="str">
        <f t="shared" si="66"/>
        <v xml:space="preserve"> </v>
      </c>
      <c r="V99" s="125"/>
      <c r="W99" s="125"/>
    </row>
    <row r="100" spans="1:23" hidden="1" x14ac:dyDescent="0.25">
      <c r="A100" s="19"/>
      <c r="B100" s="125"/>
      <c r="C100" s="125"/>
      <c r="D100" s="125"/>
      <c r="E100" s="126">
        <f t="shared" si="67"/>
        <v>0</v>
      </c>
      <c r="F100" s="125"/>
      <c r="G100" s="125"/>
      <c r="H100" s="125"/>
      <c r="I100" s="125"/>
      <c r="J100" s="125"/>
      <c r="K100" s="125"/>
      <c r="L100" s="125"/>
      <c r="M100" s="127"/>
      <c r="N100" s="125"/>
      <c r="O100" s="127"/>
      <c r="P100" s="125"/>
      <c r="Q100" s="127"/>
      <c r="R100" s="20" t="str">
        <f t="shared" si="64"/>
        <v xml:space="preserve"> </v>
      </c>
      <c r="S100" s="20" t="str">
        <f t="shared" si="64"/>
        <v xml:space="preserve"> </v>
      </c>
      <c r="T100" s="20" t="str">
        <f t="shared" si="65"/>
        <v xml:space="preserve"> </v>
      </c>
      <c r="U100" s="21" t="str">
        <f t="shared" si="66"/>
        <v xml:space="preserve"> </v>
      </c>
      <c r="V100" s="125"/>
      <c r="W100" s="125"/>
    </row>
    <row r="101" spans="1:23" hidden="1" x14ac:dyDescent="0.25">
      <c r="A101" s="19"/>
      <c r="B101" s="125"/>
      <c r="C101" s="125"/>
      <c r="D101" s="125"/>
      <c r="E101" s="126">
        <f t="shared" si="67"/>
        <v>0</v>
      </c>
      <c r="F101" s="125"/>
      <c r="G101" s="125"/>
      <c r="H101" s="125"/>
      <c r="I101" s="125"/>
      <c r="J101" s="125"/>
      <c r="K101" s="125"/>
      <c r="L101" s="125"/>
      <c r="M101" s="127"/>
      <c r="N101" s="125"/>
      <c r="O101" s="127"/>
      <c r="P101" s="125"/>
      <c r="Q101" s="127"/>
      <c r="R101" s="20" t="str">
        <f t="shared" si="64"/>
        <v xml:space="preserve"> </v>
      </c>
      <c r="S101" s="20" t="str">
        <f t="shared" si="64"/>
        <v xml:space="preserve"> </v>
      </c>
      <c r="T101" s="20" t="str">
        <f t="shared" si="65"/>
        <v xml:space="preserve"> </v>
      </c>
      <c r="U101" s="21" t="str">
        <f t="shared" si="66"/>
        <v xml:space="preserve"> </v>
      </c>
      <c r="V101" s="125"/>
      <c r="W101" s="125"/>
    </row>
    <row r="102" spans="1:23" hidden="1" x14ac:dyDescent="0.25">
      <c r="A102" s="19"/>
      <c r="B102" s="125"/>
      <c r="C102" s="125"/>
      <c r="D102" s="125"/>
      <c r="E102" s="126">
        <f t="shared" si="67"/>
        <v>0</v>
      </c>
      <c r="F102" s="125"/>
      <c r="G102" s="125"/>
      <c r="H102" s="125"/>
      <c r="I102" s="125"/>
      <c r="J102" s="125"/>
      <c r="K102" s="125"/>
      <c r="L102" s="125"/>
      <c r="M102" s="127"/>
      <c r="N102" s="125"/>
      <c r="O102" s="127"/>
      <c r="P102" s="125"/>
      <c r="Q102" s="127"/>
      <c r="R102" s="20" t="str">
        <f t="shared" si="64"/>
        <v xml:space="preserve"> </v>
      </c>
      <c r="S102" s="20" t="str">
        <f t="shared" si="64"/>
        <v xml:space="preserve"> </v>
      </c>
      <c r="T102" s="20" t="str">
        <f t="shared" si="65"/>
        <v xml:space="preserve"> </v>
      </c>
      <c r="U102" s="21" t="str">
        <f t="shared" si="66"/>
        <v xml:space="preserve"> </v>
      </c>
      <c r="V102" s="125"/>
      <c r="W102" s="125"/>
    </row>
    <row r="103" spans="1:23" hidden="1" x14ac:dyDescent="0.25">
      <c r="A103" s="19"/>
      <c r="B103" s="125"/>
      <c r="C103" s="125"/>
      <c r="D103" s="125"/>
      <c r="E103" s="126">
        <f t="shared" si="67"/>
        <v>0</v>
      </c>
      <c r="F103" s="125"/>
      <c r="G103" s="125"/>
      <c r="H103" s="125"/>
      <c r="I103" s="125"/>
      <c r="J103" s="125"/>
      <c r="K103" s="125"/>
      <c r="L103" s="125"/>
      <c r="M103" s="127"/>
      <c r="N103" s="125"/>
      <c r="O103" s="127"/>
      <c r="P103" s="125"/>
      <c r="Q103" s="127"/>
      <c r="R103" s="20" t="str">
        <f t="shared" si="64"/>
        <v xml:space="preserve"> </v>
      </c>
      <c r="S103" s="20" t="str">
        <f t="shared" si="64"/>
        <v xml:space="preserve"> </v>
      </c>
      <c r="T103" s="20" t="str">
        <f t="shared" si="65"/>
        <v xml:space="preserve"> </v>
      </c>
      <c r="U103" s="21" t="str">
        <f t="shared" si="66"/>
        <v xml:space="preserve"> </v>
      </c>
      <c r="V103" s="125"/>
      <c r="W103" s="125"/>
    </row>
    <row r="104" spans="1:23" hidden="1" x14ac:dyDescent="0.25">
      <c r="A104" s="19"/>
      <c r="B104" s="125"/>
      <c r="C104" s="125"/>
      <c r="D104" s="125"/>
      <c r="E104" s="126">
        <f t="shared" si="67"/>
        <v>0</v>
      </c>
      <c r="F104" s="125"/>
      <c r="G104" s="125"/>
      <c r="H104" s="125"/>
      <c r="I104" s="125"/>
      <c r="J104" s="125"/>
      <c r="K104" s="125"/>
      <c r="L104" s="125"/>
      <c r="M104" s="127"/>
      <c r="N104" s="125"/>
      <c r="O104" s="127"/>
      <c r="P104" s="125"/>
      <c r="Q104" s="127"/>
      <c r="R104" s="20" t="str">
        <f t="shared" si="64"/>
        <v xml:space="preserve"> </v>
      </c>
      <c r="S104" s="20" t="str">
        <f t="shared" si="64"/>
        <v xml:space="preserve"> </v>
      </c>
      <c r="T104" s="20" t="str">
        <f t="shared" si="65"/>
        <v xml:space="preserve"> </v>
      </c>
      <c r="U104" s="21" t="str">
        <f t="shared" si="66"/>
        <v xml:space="preserve"> </v>
      </c>
      <c r="V104" s="125"/>
      <c r="W104" s="125"/>
    </row>
    <row r="105" spans="1:23" hidden="1" x14ac:dyDescent="0.25">
      <c r="A105" s="19"/>
      <c r="B105" s="125"/>
      <c r="C105" s="125"/>
      <c r="D105" s="125"/>
      <c r="E105" s="126">
        <f t="shared" si="67"/>
        <v>0</v>
      </c>
      <c r="F105" s="125"/>
      <c r="G105" s="125"/>
      <c r="H105" s="125"/>
      <c r="I105" s="125"/>
      <c r="J105" s="125"/>
      <c r="K105" s="125"/>
      <c r="L105" s="125"/>
      <c r="M105" s="127"/>
      <c r="N105" s="125"/>
      <c r="O105" s="127"/>
      <c r="P105" s="125"/>
      <c r="Q105" s="127"/>
      <c r="R105" s="20" t="str">
        <f t="shared" si="64"/>
        <v xml:space="preserve"> </v>
      </c>
      <c r="S105" s="20" t="str">
        <f t="shared" si="64"/>
        <v xml:space="preserve"> </v>
      </c>
      <c r="T105" s="20" t="str">
        <f t="shared" si="65"/>
        <v xml:space="preserve"> </v>
      </c>
      <c r="U105" s="21" t="str">
        <f t="shared" si="66"/>
        <v xml:space="preserve"> </v>
      </c>
      <c r="V105" s="125"/>
      <c r="W105" s="125"/>
    </row>
    <row r="106" spans="1:23" hidden="1" x14ac:dyDescent="0.25">
      <c r="A106" s="19"/>
      <c r="B106" s="125"/>
      <c r="C106" s="125"/>
      <c r="D106" s="125"/>
      <c r="E106" s="126">
        <f t="shared" si="67"/>
        <v>0</v>
      </c>
      <c r="F106" s="125"/>
      <c r="G106" s="125"/>
      <c r="H106" s="125"/>
      <c r="I106" s="125"/>
      <c r="J106" s="125"/>
      <c r="K106" s="125"/>
      <c r="L106" s="125"/>
      <c r="M106" s="127"/>
      <c r="N106" s="125"/>
      <c r="O106" s="127"/>
      <c r="P106" s="125"/>
      <c r="Q106" s="127"/>
      <c r="R106" s="20" t="str">
        <f t="shared" si="64"/>
        <v xml:space="preserve"> </v>
      </c>
      <c r="S106" s="20" t="str">
        <f t="shared" si="64"/>
        <v xml:space="preserve"> </v>
      </c>
      <c r="T106" s="20" t="str">
        <f t="shared" si="65"/>
        <v xml:space="preserve"> </v>
      </c>
      <c r="U106" s="21" t="str">
        <f t="shared" si="66"/>
        <v xml:space="preserve"> </v>
      </c>
      <c r="V106" s="125"/>
      <c r="W106" s="125"/>
    </row>
    <row r="107" spans="1:23" hidden="1" x14ac:dyDescent="0.25">
      <c r="A107" s="19"/>
      <c r="B107" s="125"/>
      <c r="C107" s="125"/>
      <c r="D107" s="125"/>
      <c r="E107" s="126">
        <f t="shared" si="67"/>
        <v>0</v>
      </c>
      <c r="F107" s="125"/>
      <c r="G107" s="125"/>
      <c r="H107" s="125"/>
      <c r="I107" s="125"/>
      <c r="J107" s="125"/>
      <c r="K107" s="125"/>
      <c r="L107" s="125"/>
      <c r="M107" s="127"/>
      <c r="N107" s="125"/>
      <c r="O107" s="127"/>
      <c r="P107" s="125"/>
      <c r="Q107" s="127"/>
      <c r="R107" s="20" t="str">
        <f t="shared" si="64"/>
        <v xml:space="preserve"> </v>
      </c>
      <c r="S107" s="20" t="str">
        <f t="shared" si="64"/>
        <v xml:space="preserve"> </v>
      </c>
      <c r="T107" s="20" t="str">
        <f t="shared" si="65"/>
        <v xml:space="preserve"> </v>
      </c>
      <c r="U107" s="21" t="str">
        <f t="shared" si="66"/>
        <v xml:space="preserve"> </v>
      </c>
      <c r="V107" s="125"/>
      <c r="W107" s="125"/>
    </row>
    <row r="108" spans="1:23" hidden="1" x14ac:dyDescent="0.25">
      <c r="A108" s="19"/>
      <c r="B108" s="125"/>
      <c r="C108" s="125"/>
      <c r="D108" s="125"/>
      <c r="E108" s="126">
        <f t="shared" si="67"/>
        <v>0</v>
      </c>
      <c r="F108" s="125"/>
      <c r="G108" s="125"/>
      <c r="H108" s="125"/>
      <c r="I108" s="125"/>
      <c r="J108" s="125"/>
      <c r="K108" s="125"/>
      <c r="L108" s="125"/>
      <c r="M108" s="127"/>
      <c r="N108" s="125"/>
      <c r="O108" s="127"/>
      <c r="P108" s="125"/>
      <c r="Q108" s="127"/>
      <c r="R108" s="20" t="str">
        <f t="shared" si="64"/>
        <v xml:space="preserve"> </v>
      </c>
      <c r="S108" s="20" t="str">
        <f t="shared" si="64"/>
        <v xml:space="preserve"> </v>
      </c>
      <c r="T108" s="20" t="str">
        <f t="shared" si="65"/>
        <v xml:space="preserve"> </v>
      </c>
      <c r="U108" s="21" t="str">
        <f t="shared" si="66"/>
        <v xml:space="preserve"> </v>
      </c>
      <c r="V108" s="125"/>
      <c r="W108" s="125"/>
    </row>
    <row r="109" spans="1:23" hidden="1" x14ac:dyDescent="0.25">
      <c r="A109" s="19"/>
      <c r="B109" s="125"/>
      <c r="C109" s="125"/>
      <c r="D109" s="125"/>
      <c r="E109" s="126">
        <f t="shared" si="67"/>
        <v>0</v>
      </c>
      <c r="F109" s="125"/>
      <c r="G109" s="125"/>
      <c r="H109" s="125"/>
      <c r="I109" s="125"/>
      <c r="J109" s="125"/>
      <c r="K109" s="125"/>
      <c r="L109" s="125"/>
      <c r="M109" s="127"/>
      <c r="N109" s="125"/>
      <c r="O109" s="127"/>
      <c r="P109" s="125"/>
      <c r="Q109" s="127"/>
      <c r="R109" s="20" t="str">
        <f t="shared" si="64"/>
        <v xml:space="preserve"> </v>
      </c>
      <c r="S109" s="20" t="str">
        <f t="shared" si="64"/>
        <v xml:space="preserve"> </v>
      </c>
      <c r="T109" s="20" t="str">
        <f t="shared" si="65"/>
        <v xml:space="preserve"> </v>
      </c>
      <c r="U109" s="21" t="str">
        <f t="shared" si="66"/>
        <v xml:space="preserve"> </v>
      </c>
      <c r="V109" s="125"/>
      <c r="W109" s="125"/>
    </row>
    <row r="110" spans="1:23" hidden="1" x14ac:dyDescent="0.25">
      <c r="A110" s="19"/>
      <c r="B110" s="125"/>
      <c r="C110" s="125"/>
      <c r="D110" s="125"/>
      <c r="E110" s="126">
        <f t="shared" si="67"/>
        <v>0</v>
      </c>
      <c r="F110" s="125"/>
      <c r="G110" s="125"/>
      <c r="H110" s="127"/>
      <c r="I110" s="125"/>
      <c r="J110" s="127"/>
      <c r="K110" s="125"/>
      <c r="L110" s="127"/>
      <c r="M110" s="127"/>
      <c r="N110" s="127"/>
      <c r="O110" s="127"/>
      <c r="P110" s="127"/>
      <c r="Q110" s="127"/>
      <c r="R110" s="20" t="str">
        <f t="shared" si="64"/>
        <v xml:space="preserve"> </v>
      </c>
      <c r="S110" s="20" t="str">
        <f t="shared" si="64"/>
        <v xml:space="preserve"> </v>
      </c>
      <c r="T110" s="20" t="str">
        <f t="shared" si="65"/>
        <v xml:space="preserve"> </v>
      </c>
      <c r="U110" s="21" t="str">
        <f t="shared" si="66"/>
        <v xml:space="preserve"> </v>
      </c>
      <c r="V110" s="125"/>
      <c r="W110" s="125"/>
    </row>
    <row r="111" spans="1:23" hidden="1" x14ac:dyDescent="0.25">
      <c r="A111" s="19"/>
      <c r="B111" s="125"/>
      <c r="C111" s="125"/>
      <c r="D111" s="125"/>
      <c r="E111" s="126">
        <f t="shared" si="67"/>
        <v>0</v>
      </c>
      <c r="F111" s="125"/>
      <c r="G111" s="125"/>
      <c r="H111" s="127"/>
      <c r="I111" s="125"/>
      <c r="J111" s="127"/>
      <c r="K111" s="125"/>
      <c r="L111" s="127"/>
      <c r="M111" s="127"/>
      <c r="N111" s="127"/>
      <c r="O111" s="127"/>
      <c r="P111" s="127"/>
      <c r="Q111" s="127"/>
      <c r="R111" s="20" t="str">
        <f t="shared" si="64"/>
        <v xml:space="preserve"> </v>
      </c>
      <c r="S111" s="20" t="str">
        <f t="shared" si="64"/>
        <v xml:space="preserve"> </v>
      </c>
      <c r="T111" s="20" t="str">
        <f t="shared" si="65"/>
        <v xml:space="preserve"> </v>
      </c>
      <c r="U111" s="21" t="str">
        <f t="shared" si="66"/>
        <v xml:space="preserve"> </v>
      </c>
      <c r="V111" s="125"/>
      <c r="W111" s="125"/>
    </row>
    <row r="112" spans="1:23" hidden="1" x14ac:dyDescent="0.25">
      <c r="A112" s="19"/>
      <c r="B112" s="125"/>
      <c r="C112" s="125"/>
      <c r="D112" s="125"/>
      <c r="E112" s="126">
        <f t="shared" si="67"/>
        <v>0</v>
      </c>
      <c r="F112" s="125"/>
      <c r="G112" s="125"/>
      <c r="H112" s="127"/>
      <c r="I112" s="125"/>
      <c r="J112" s="127"/>
      <c r="K112" s="125"/>
      <c r="L112" s="127"/>
      <c r="M112" s="127"/>
      <c r="N112" s="127"/>
      <c r="O112" s="127"/>
      <c r="P112" s="127"/>
      <c r="Q112" s="127"/>
      <c r="R112" s="20" t="str">
        <f t="shared" si="64"/>
        <v xml:space="preserve"> </v>
      </c>
      <c r="S112" s="20" t="str">
        <f t="shared" si="64"/>
        <v xml:space="preserve"> </v>
      </c>
      <c r="T112" s="20" t="str">
        <f t="shared" si="65"/>
        <v xml:space="preserve"> </v>
      </c>
      <c r="U112" s="21" t="str">
        <f t="shared" si="66"/>
        <v xml:space="preserve"> </v>
      </c>
      <c r="V112" s="125"/>
      <c r="W112" s="125"/>
    </row>
    <row r="113" spans="1:23" hidden="1" x14ac:dyDescent="0.25">
      <c r="A113" s="22"/>
      <c r="B113" s="128"/>
      <c r="C113" s="129"/>
      <c r="D113" s="129"/>
      <c r="E113" s="129"/>
      <c r="F113" s="128"/>
      <c r="G113" s="129"/>
      <c r="H113" s="128"/>
      <c r="I113" s="129"/>
      <c r="J113" s="128"/>
      <c r="K113" s="129"/>
      <c r="L113" s="128"/>
      <c r="M113" s="128"/>
      <c r="N113" s="128"/>
      <c r="O113" s="128"/>
      <c r="P113" s="128"/>
      <c r="Q113" s="128"/>
      <c r="R113" s="23" t="str">
        <f t="shared" ref="R113:S115" si="68">IF(L113=0," ",(N113-L113)/L113)</f>
        <v xml:space="preserve"> </v>
      </c>
      <c r="S113" s="24" t="str">
        <f t="shared" si="68"/>
        <v xml:space="preserve"> </v>
      </c>
      <c r="T113" s="23" t="str">
        <f t="shared" si="65"/>
        <v xml:space="preserve"> </v>
      </c>
      <c r="U113" s="24" t="str">
        <f t="shared" si="66"/>
        <v xml:space="preserve"> </v>
      </c>
      <c r="V113" s="128"/>
      <c r="W113" s="129"/>
    </row>
    <row r="114" spans="1:23" hidden="1" x14ac:dyDescent="0.25">
      <c r="A114" s="22" t="s">
        <v>88</v>
      </c>
      <c r="B114" s="128">
        <f t="shared" ref="B114:Q114" si="69">B97+B87</f>
        <v>4986000</v>
      </c>
      <c r="C114" s="128">
        <f t="shared" si="69"/>
        <v>0</v>
      </c>
      <c r="D114" s="128">
        <f t="shared" si="69"/>
        <v>0</v>
      </c>
      <c r="E114" s="128">
        <f t="shared" si="69"/>
        <v>4986000</v>
      </c>
      <c r="F114" s="128">
        <f t="shared" si="69"/>
        <v>0</v>
      </c>
      <c r="G114" s="128">
        <f t="shared" si="69"/>
        <v>0</v>
      </c>
      <c r="H114" s="128">
        <f t="shared" si="69"/>
        <v>824000</v>
      </c>
      <c r="I114" s="128">
        <f t="shared" si="69"/>
        <v>0</v>
      </c>
      <c r="J114" s="128">
        <f t="shared" si="69"/>
        <v>2594000</v>
      </c>
      <c r="K114" s="128">
        <f t="shared" si="69"/>
        <v>0</v>
      </c>
      <c r="L114" s="128">
        <f t="shared" si="69"/>
        <v>0</v>
      </c>
      <c r="M114" s="128">
        <f t="shared" si="69"/>
        <v>0</v>
      </c>
      <c r="N114" s="128">
        <f t="shared" si="69"/>
        <v>0</v>
      </c>
      <c r="O114" s="128">
        <f t="shared" si="69"/>
        <v>0</v>
      </c>
      <c r="P114" s="128">
        <f t="shared" si="69"/>
        <v>3418000</v>
      </c>
      <c r="Q114" s="128">
        <f t="shared" si="69"/>
        <v>0</v>
      </c>
      <c r="R114" s="17" t="str">
        <f t="shared" si="68"/>
        <v xml:space="preserve"> </v>
      </c>
      <c r="S114" s="18" t="str">
        <f t="shared" si="68"/>
        <v xml:space="preserve"> </v>
      </c>
      <c r="T114" s="17">
        <f t="shared" si="65"/>
        <v>0.68551945447252305</v>
      </c>
      <c r="U114" s="18">
        <f t="shared" si="66"/>
        <v>0</v>
      </c>
      <c r="V114" s="128">
        <f>V97+V87</f>
        <v>0</v>
      </c>
      <c r="W114" s="131">
        <f>W97+W87</f>
        <v>0</v>
      </c>
    </row>
    <row r="115" spans="1:23" hidden="1" x14ac:dyDescent="0.25">
      <c r="A115" s="25" t="s">
        <v>140</v>
      </c>
      <c r="B115" s="130">
        <f>B87</f>
        <v>4986000</v>
      </c>
      <c r="C115" s="130">
        <f t="shared" ref="C115:Q115" si="70">C87</f>
        <v>0</v>
      </c>
      <c r="D115" s="130">
        <f t="shared" si="70"/>
        <v>0</v>
      </c>
      <c r="E115" s="130">
        <f t="shared" si="70"/>
        <v>4986000</v>
      </c>
      <c r="F115" s="130">
        <f t="shared" si="70"/>
        <v>0</v>
      </c>
      <c r="G115" s="130">
        <f t="shared" si="70"/>
        <v>0</v>
      </c>
      <c r="H115" s="130">
        <f t="shared" si="70"/>
        <v>824000</v>
      </c>
      <c r="I115" s="130">
        <f t="shared" si="70"/>
        <v>0</v>
      </c>
      <c r="J115" s="130">
        <f t="shared" si="70"/>
        <v>2594000</v>
      </c>
      <c r="K115" s="130">
        <f t="shared" si="70"/>
        <v>0</v>
      </c>
      <c r="L115" s="130">
        <f t="shared" si="70"/>
        <v>0</v>
      </c>
      <c r="M115" s="130">
        <f t="shared" si="70"/>
        <v>0</v>
      </c>
      <c r="N115" s="130">
        <f t="shared" si="70"/>
        <v>0</v>
      </c>
      <c r="O115" s="130">
        <f t="shared" si="70"/>
        <v>0</v>
      </c>
      <c r="P115" s="130">
        <f t="shared" si="70"/>
        <v>3418000</v>
      </c>
      <c r="Q115" s="130">
        <f t="shared" si="70"/>
        <v>0</v>
      </c>
      <c r="R115" s="17" t="str">
        <f t="shared" si="68"/>
        <v xml:space="preserve"> </v>
      </c>
      <c r="S115" s="18" t="str">
        <f t="shared" si="68"/>
        <v xml:space="preserve"> </v>
      </c>
      <c r="T115" s="17">
        <f t="shared" si="65"/>
        <v>0.68551945447252305</v>
      </c>
      <c r="U115" s="18">
        <f t="shared" si="66"/>
        <v>0</v>
      </c>
      <c r="V115" s="130">
        <f>V87</f>
        <v>0</v>
      </c>
      <c r="W115" s="131">
        <f>W87</f>
        <v>0</v>
      </c>
    </row>
    <row r="116" spans="1:23" x14ac:dyDescent="0.25">
      <c r="A116" s="26"/>
      <c r="B116" s="27"/>
      <c r="C116" s="27"/>
      <c r="D116" s="27"/>
      <c r="E116" s="27"/>
      <c r="F116" s="27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/>
      <c r="R116" s="28"/>
      <c r="S116" s="28"/>
      <c r="T116" s="28"/>
      <c r="U116" s="28"/>
      <c r="V116" s="27"/>
      <c r="W116" s="27"/>
    </row>
    <row r="117" spans="1:23" x14ac:dyDescent="0.25">
      <c r="A117" s="29" t="s">
        <v>141</v>
      </c>
    </row>
    <row r="118" spans="1:23" x14ac:dyDescent="0.25">
      <c r="A118" s="29" t="s">
        <v>142</v>
      </c>
    </row>
    <row r="119" spans="1:23" ht="13" x14ac:dyDescent="0.3">
      <c r="A119" s="29" t="s">
        <v>143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ht="13" x14ac:dyDescent="0.3">
      <c r="A120" s="29" t="s">
        <v>144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ht="13" x14ac:dyDescent="0.3">
      <c r="A121" s="29" t="s">
        <v>145</v>
      </c>
      <c r="B121" s="30"/>
      <c r="C121" s="30"/>
      <c r="D121" s="30"/>
      <c r="E121" s="30"/>
      <c r="F121" s="30"/>
      <c r="H121" s="30"/>
      <c r="I121" s="30"/>
      <c r="J121" s="30"/>
      <c r="K121" s="30"/>
      <c r="V121" s="30"/>
    </row>
    <row r="122" spans="1:23" x14ac:dyDescent="0.25">
      <c r="A122" s="29" t="s">
        <v>146</v>
      </c>
    </row>
    <row r="125" spans="1:23" ht="13" x14ac:dyDescent="0.3">
      <c r="A125" s="30"/>
      <c r="G125" s="30"/>
      <c r="W125" s="30"/>
    </row>
    <row r="126" spans="1:23" ht="13" x14ac:dyDescent="0.3">
      <c r="A126" s="30"/>
      <c r="G126" s="30"/>
      <c r="W126" s="30"/>
    </row>
    <row r="127" spans="1:23" ht="13" x14ac:dyDescent="0.3">
      <c r="A127" s="30"/>
      <c r="G127" s="30"/>
      <c r="W127" s="30"/>
    </row>
  </sheetData>
  <sheetProtection algorithmName="SHA-512" hashValue="sH9NSP+Bnk/dmqKjtGTmwjMD5BWrXJxdAs2/Bck02IOfKnjLYKNPDZ+TkA+5p5YVlKSXRD0ixENFT9gvwOKkjw==" saltValue="8j9BLI5pMZ04z2hUen5GNA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6:Q76"/>
    <mergeCell ref="R76:S76"/>
    <mergeCell ref="T76:U76"/>
    <mergeCell ref="V76:W76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5" max="16383" man="1"/>
    <brk id="97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W127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37" t="s">
        <v>0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7"/>
      <c r="U1" s="137"/>
      <c r="V1" s="31"/>
      <c r="W1" s="31"/>
    </row>
    <row r="2" spans="1:23" ht="18" x14ac:dyDescent="0.4">
      <c r="A2" s="138" t="s">
        <v>1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32"/>
      <c r="W2" s="32"/>
    </row>
    <row r="3" spans="1:23" ht="18" customHeight="1" x14ac:dyDescent="0.4">
      <c r="A3" s="138" t="s">
        <v>2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32"/>
      <c r="W3" s="32"/>
    </row>
    <row r="4" spans="1:23" ht="18" customHeight="1" x14ac:dyDescent="0.4">
      <c r="A4" s="138" t="s">
        <v>3</v>
      </c>
      <c r="B4" s="138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32"/>
      <c r="W4" s="32"/>
    </row>
    <row r="5" spans="1:23" ht="15" customHeight="1" x14ac:dyDescent="0.3">
      <c r="A5" s="139" t="s">
        <v>117</v>
      </c>
      <c r="B5" s="139"/>
      <c r="C5" s="139"/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39"/>
      <c r="U5" s="139"/>
      <c r="V5" s="33"/>
      <c r="W5" s="33"/>
    </row>
    <row r="6" spans="1:23" ht="12.75" customHeight="1" x14ac:dyDescent="0.3">
      <c r="A6" s="34" t="s">
        <v>92</v>
      </c>
      <c r="B6" s="34" t="s">
        <v>92</v>
      </c>
      <c r="C6" s="34" t="s">
        <v>1</v>
      </c>
      <c r="D6" s="34" t="s">
        <v>1</v>
      </c>
      <c r="E6" s="35" t="s">
        <v>1</v>
      </c>
      <c r="F6" s="135" t="s">
        <v>5</v>
      </c>
      <c r="G6" s="136"/>
      <c r="H6" s="135" t="s">
        <v>6</v>
      </c>
      <c r="I6" s="136"/>
      <c r="J6" s="135" t="s">
        <v>7</v>
      </c>
      <c r="K6" s="136"/>
      <c r="L6" s="135" t="s">
        <v>8</v>
      </c>
      <c r="M6" s="136"/>
      <c r="N6" s="135" t="s">
        <v>9</v>
      </c>
      <c r="O6" s="136"/>
      <c r="P6" s="135" t="s">
        <v>10</v>
      </c>
      <c r="Q6" s="136"/>
      <c r="R6" s="135" t="s">
        <v>11</v>
      </c>
      <c r="S6" s="136"/>
      <c r="T6" s="135" t="s">
        <v>12</v>
      </c>
      <c r="U6" s="136"/>
      <c r="V6" s="135" t="s">
        <v>13</v>
      </c>
      <c r="W6" s="136"/>
    </row>
    <row r="7" spans="1:23" ht="65" x14ac:dyDescent="0.3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3" customHeight="1" x14ac:dyDescent="0.3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3" customHeight="1" x14ac:dyDescent="0.3">
      <c r="A9" s="47" t="s">
        <v>35</v>
      </c>
      <c r="B9" s="93"/>
      <c r="C9" s="93"/>
      <c r="D9" s="93"/>
      <c r="E9" s="93">
        <f>$B9       +$C9       +$D9</f>
        <v>0</v>
      </c>
      <c r="F9" s="94">
        <v>0</v>
      </c>
      <c r="G9" s="95">
        <v>0</v>
      </c>
      <c r="H9" s="94"/>
      <c r="I9" s="95"/>
      <c r="J9" s="94"/>
      <c r="K9" s="95"/>
      <c r="L9" s="94"/>
      <c r="M9" s="95"/>
      <c r="N9" s="94"/>
      <c r="O9" s="95"/>
      <c r="P9" s="94">
        <f>$H9       +$J9       +$L9       +$N9</f>
        <v>0</v>
      </c>
      <c r="Q9" s="95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4" t="s">
        <v>36</v>
      </c>
      <c r="W9" s="95" t="s">
        <v>36</v>
      </c>
    </row>
    <row r="10" spans="1:23" ht="13" customHeight="1" x14ac:dyDescent="0.3">
      <c r="A10" s="47" t="s">
        <v>37</v>
      </c>
      <c r="B10" s="93">
        <v>2800000</v>
      </c>
      <c r="C10" s="93"/>
      <c r="D10" s="93"/>
      <c r="E10" s="93">
        <f t="shared" ref="E10:E16" si="0">$B10      +$C10      +$D10</f>
        <v>2800000</v>
      </c>
      <c r="F10" s="94">
        <v>2800000</v>
      </c>
      <c r="G10" s="95">
        <v>2800000</v>
      </c>
      <c r="H10" s="94">
        <v>674000</v>
      </c>
      <c r="I10" s="95">
        <v>51822</v>
      </c>
      <c r="J10" s="94">
        <v>674000</v>
      </c>
      <c r="K10" s="95">
        <v>621966</v>
      </c>
      <c r="L10" s="94"/>
      <c r="M10" s="95"/>
      <c r="N10" s="94"/>
      <c r="O10" s="95"/>
      <c r="P10" s="94">
        <f t="shared" ref="P10:P16" si="1">$H10      +$J10      +$L10      +$N10</f>
        <v>1348000</v>
      </c>
      <c r="Q10" s="95">
        <f t="shared" ref="Q10:Q16" si="2">$I10      +$K10      +$M10      +$O10</f>
        <v>673788</v>
      </c>
      <c r="R10" s="48">
        <f t="shared" ref="R10:R16" si="3">IF(($H10      =0),0,((($J10      -$H10      )/$H10      )*100))</f>
        <v>0</v>
      </c>
      <c r="S10" s="49">
        <f t="shared" ref="S10:S16" si="4">IF(($I10      =0),0,((($K10      -$I10      )/$I10      )*100))</f>
        <v>1100.1968276021767</v>
      </c>
      <c r="T10" s="48">
        <f t="shared" ref="T10:T15" si="5">IF(($E10      =0),0,(($P10      /$E10      )*100))</f>
        <v>48.142857142857146</v>
      </c>
      <c r="U10" s="50">
        <f t="shared" ref="U10:U15" si="6">IF(($E10      =0),0,(($Q10      /$E10      )*100))</f>
        <v>24.063857142857142</v>
      </c>
      <c r="V10" s="94" t="s">
        <v>36</v>
      </c>
      <c r="W10" s="95" t="s">
        <v>36</v>
      </c>
    </row>
    <row r="11" spans="1:23" ht="13" customHeight="1" x14ac:dyDescent="0.3">
      <c r="A11" s="47" t="s">
        <v>38</v>
      </c>
      <c r="B11" s="93"/>
      <c r="C11" s="93"/>
      <c r="D11" s="93"/>
      <c r="E11" s="93">
        <f t="shared" si="0"/>
        <v>0</v>
      </c>
      <c r="F11" s="94">
        <v>0</v>
      </c>
      <c r="G11" s="95">
        <v>0</v>
      </c>
      <c r="H11" s="94"/>
      <c r="I11" s="95"/>
      <c r="J11" s="94"/>
      <c r="K11" s="95"/>
      <c r="L11" s="94"/>
      <c r="M11" s="95"/>
      <c r="N11" s="94"/>
      <c r="O11" s="95"/>
      <c r="P11" s="94">
        <f t="shared" si="1"/>
        <v>0</v>
      </c>
      <c r="Q11" s="95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4" t="s">
        <v>36</v>
      </c>
      <c r="W11" s="95" t="s">
        <v>36</v>
      </c>
    </row>
    <row r="12" spans="1:23" ht="13" customHeight="1" x14ac:dyDescent="0.3">
      <c r="A12" s="47" t="s">
        <v>39</v>
      </c>
      <c r="B12" s="93"/>
      <c r="C12" s="93"/>
      <c r="D12" s="93"/>
      <c r="E12" s="93">
        <f t="shared" si="0"/>
        <v>0</v>
      </c>
      <c r="F12" s="94" t="s">
        <v>36</v>
      </c>
      <c r="G12" s="95" t="s">
        <v>36</v>
      </c>
      <c r="H12" s="94"/>
      <c r="I12" s="95"/>
      <c r="J12" s="94"/>
      <c r="K12" s="95"/>
      <c r="L12" s="94"/>
      <c r="M12" s="95"/>
      <c r="N12" s="94"/>
      <c r="O12" s="95"/>
      <c r="P12" s="94">
        <f t="shared" si="1"/>
        <v>0</v>
      </c>
      <c r="Q12" s="95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4" t="s">
        <v>36</v>
      </c>
      <c r="W12" s="95" t="s">
        <v>36</v>
      </c>
    </row>
    <row r="13" spans="1:23" ht="13" customHeight="1" x14ac:dyDescent="0.3">
      <c r="A13" s="47" t="s">
        <v>40</v>
      </c>
      <c r="B13" s="93"/>
      <c r="C13" s="93"/>
      <c r="D13" s="93"/>
      <c r="E13" s="93">
        <f t="shared" si="0"/>
        <v>0</v>
      </c>
      <c r="F13" s="94">
        <v>0</v>
      </c>
      <c r="G13" s="95">
        <v>0</v>
      </c>
      <c r="H13" s="94"/>
      <c r="I13" s="95"/>
      <c r="J13" s="94"/>
      <c r="K13" s="95"/>
      <c r="L13" s="94"/>
      <c r="M13" s="95"/>
      <c r="N13" s="94"/>
      <c r="O13" s="95"/>
      <c r="P13" s="94">
        <f t="shared" si="1"/>
        <v>0</v>
      </c>
      <c r="Q13" s="95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4" t="s">
        <v>36</v>
      </c>
      <c r="W13" s="95" t="s">
        <v>36</v>
      </c>
    </row>
    <row r="14" spans="1:23" ht="13" customHeight="1" x14ac:dyDescent="0.3">
      <c r="A14" s="47" t="s">
        <v>41</v>
      </c>
      <c r="B14" s="93"/>
      <c r="C14" s="93"/>
      <c r="D14" s="93"/>
      <c r="E14" s="93">
        <f t="shared" si="0"/>
        <v>0</v>
      </c>
      <c r="F14" s="94">
        <v>0</v>
      </c>
      <c r="G14" s="95">
        <v>0</v>
      </c>
      <c r="H14" s="94"/>
      <c r="I14" s="95"/>
      <c r="J14" s="94"/>
      <c r="K14" s="95"/>
      <c r="L14" s="94"/>
      <c r="M14" s="95"/>
      <c r="N14" s="94"/>
      <c r="O14" s="95"/>
      <c r="P14" s="94">
        <f t="shared" si="1"/>
        <v>0</v>
      </c>
      <c r="Q14" s="95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4" t="s">
        <v>36</v>
      </c>
      <c r="W14" s="95" t="s">
        <v>36</v>
      </c>
    </row>
    <row r="15" spans="1:23" ht="13" customHeight="1" x14ac:dyDescent="0.3">
      <c r="A15" s="47" t="s">
        <v>42</v>
      </c>
      <c r="B15" s="93"/>
      <c r="C15" s="93"/>
      <c r="D15" s="93"/>
      <c r="E15" s="93">
        <f t="shared" si="0"/>
        <v>0</v>
      </c>
      <c r="F15" s="94" t="s">
        <v>36</v>
      </c>
      <c r="G15" s="95" t="s">
        <v>36</v>
      </c>
      <c r="H15" s="94"/>
      <c r="I15" s="95"/>
      <c r="J15" s="94"/>
      <c r="K15" s="95"/>
      <c r="L15" s="94"/>
      <c r="M15" s="95"/>
      <c r="N15" s="94"/>
      <c r="O15" s="95"/>
      <c r="P15" s="94">
        <f t="shared" si="1"/>
        <v>0</v>
      </c>
      <c r="Q15" s="95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4" t="s">
        <v>36</v>
      </c>
      <c r="W15" s="95" t="s">
        <v>36</v>
      </c>
    </row>
    <row r="16" spans="1:23" ht="13" customHeight="1" x14ac:dyDescent="0.3">
      <c r="A16" s="51" t="s">
        <v>43</v>
      </c>
      <c r="B16" s="96">
        <f>SUM(B9:B15)</f>
        <v>2800000</v>
      </c>
      <c r="C16" s="96">
        <f>SUM(C9:C15)</f>
        <v>0</v>
      </c>
      <c r="D16" s="96"/>
      <c r="E16" s="96">
        <f t="shared" si="0"/>
        <v>2800000</v>
      </c>
      <c r="F16" s="97">
        <f t="shared" ref="F16:O16" si="7">SUM(F9:F15)</f>
        <v>2800000</v>
      </c>
      <c r="G16" s="98">
        <f t="shared" si="7"/>
        <v>2800000</v>
      </c>
      <c r="H16" s="97">
        <f t="shared" si="7"/>
        <v>674000</v>
      </c>
      <c r="I16" s="98">
        <f t="shared" si="7"/>
        <v>51822</v>
      </c>
      <c r="J16" s="97">
        <f t="shared" si="7"/>
        <v>674000</v>
      </c>
      <c r="K16" s="98">
        <f t="shared" si="7"/>
        <v>621966</v>
      </c>
      <c r="L16" s="97">
        <f t="shared" si="7"/>
        <v>0</v>
      </c>
      <c r="M16" s="98">
        <f t="shared" si="7"/>
        <v>0</v>
      </c>
      <c r="N16" s="97">
        <f t="shared" si="7"/>
        <v>0</v>
      </c>
      <c r="O16" s="98">
        <f t="shared" si="7"/>
        <v>0</v>
      </c>
      <c r="P16" s="97">
        <f t="shared" si="1"/>
        <v>1348000</v>
      </c>
      <c r="Q16" s="98">
        <f t="shared" si="2"/>
        <v>673788</v>
      </c>
      <c r="R16" s="52">
        <f t="shared" si="3"/>
        <v>0</v>
      </c>
      <c r="S16" s="53">
        <f t="shared" si="4"/>
        <v>1100.1968276021767</v>
      </c>
      <c r="T16" s="52">
        <f>IF((SUM($E9:$E13))=0,0,(P16/(SUM($E9:$E13))*100))</f>
        <v>48.142857142857146</v>
      </c>
      <c r="U16" s="54">
        <f>IF((SUM($E9:$E13))=0,0,(Q16/(SUM($E9:$E13))*100))</f>
        <v>24.063857142857142</v>
      </c>
      <c r="V16" s="97" t="s">
        <v>36</v>
      </c>
      <c r="W16" s="98" t="s">
        <v>36</v>
      </c>
    </row>
    <row r="17" spans="1:23" ht="13" customHeight="1" x14ac:dyDescent="0.3">
      <c r="A17" s="40" t="s">
        <v>44</v>
      </c>
      <c r="B17" s="99" t="s">
        <v>1</v>
      </c>
      <c r="C17" s="99"/>
      <c r="D17" s="99"/>
      <c r="E17" s="99"/>
      <c r="F17" s="100"/>
      <c r="G17" s="101"/>
      <c r="H17" s="100"/>
      <c r="I17" s="101"/>
      <c r="J17" s="100"/>
      <c r="K17" s="101"/>
      <c r="L17" s="100"/>
      <c r="M17" s="101"/>
      <c r="N17" s="100"/>
      <c r="O17" s="101"/>
      <c r="P17" s="100"/>
      <c r="Q17" s="101"/>
      <c r="R17" s="44"/>
      <c r="S17" s="45"/>
      <c r="T17" s="44"/>
      <c r="U17" s="46"/>
      <c r="V17" s="100"/>
      <c r="W17" s="101"/>
    </row>
    <row r="18" spans="1:23" ht="13" customHeight="1" x14ac:dyDescent="0.3">
      <c r="A18" s="47" t="s">
        <v>45</v>
      </c>
      <c r="B18" s="93"/>
      <c r="C18" s="93"/>
      <c r="D18" s="93"/>
      <c r="E18" s="93">
        <f t="shared" ref="E18:E25" si="8">$B18      +$C18      +$D18</f>
        <v>0</v>
      </c>
      <c r="F18" s="94">
        <v>0</v>
      </c>
      <c r="G18" s="95">
        <v>0</v>
      </c>
      <c r="H18" s="94"/>
      <c r="I18" s="95"/>
      <c r="J18" s="94"/>
      <c r="K18" s="95"/>
      <c r="L18" s="94"/>
      <c r="M18" s="95"/>
      <c r="N18" s="94"/>
      <c r="O18" s="95"/>
      <c r="P18" s="94">
        <f t="shared" ref="P18:P25" si="9">$H18      +$J18      +$L18      +$N18</f>
        <v>0</v>
      </c>
      <c r="Q18" s="95">
        <f t="shared" ref="Q18:Q25" si="10">$I18      +$K18      +$M18      +$O18</f>
        <v>0</v>
      </c>
      <c r="R18" s="48">
        <f t="shared" ref="R18:R25" si="11">IF(($H18      =0),0,((($J18      -$H18      )/$H18      )*100))</f>
        <v>0</v>
      </c>
      <c r="S18" s="49">
        <f t="shared" ref="S18:S25" si="12">IF(($I18      =0),0,((($K18      -$I18      )/$I18      )*100))</f>
        <v>0</v>
      </c>
      <c r="T18" s="48">
        <f t="shared" ref="T18:T24" si="13">IF(($E18      =0),0,(($P18      /$E18      )*100))</f>
        <v>0</v>
      </c>
      <c r="U18" s="50">
        <f t="shared" ref="U18:U24" si="14">IF(($E18      =0),0,(($Q18      /$E18      )*100))</f>
        <v>0</v>
      </c>
      <c r="V18" s="94" t="s">
        <v>36</v>
      </c>
      <c r="W18" s="95" t="s">
        <v>36</v>
      </c>
    </row>
    <row r="19" spans="1:23" ht="13" customHeight="1" x14ac:dyDescent="0.3">
      <c r="A19" s="47" t="s">
        <v>46</v>
      </c>
      <c r="B19" s="93"/>
      <c r="C19" s="93"/>
      <c r="D19" s="93"/>
      <c r="E19" s="93">
        <f t="shared" si="8"/>
        <v>0</v>
      </c>
      <c r="F19" s="94" t="s">
        <v>36</v>
      </c>
      <c r="G19" s="95" t="s">
        <v>36</v>
      </c>
      <c r="H19" s="94"/>
      <c r="I19" s="95"/>
      <c r="J19" s="94"/>
      <c r="K19" s="95"/>
      <c r="L19" s="94"/>
      <c r="M19" s="95"/>
      <c r="N19" s="94"/>
      <c r="O19" s="95"/>
      <c r="P19" s="94">
        <f t="shared" si="9"/>
        <v>0</v>
      </c>
      <c r="Q19" s="95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4" t="s">
        <v>36</v>
      </c>
      <c r="W19" s="95" t="s">
        <v>36</v>
      </c>
    </row>
    <row r="20" spans="1:23" ht="13" customHeight="1" x14ac:dyDescent="0.3">
      <c r="A20" s="47" t="s">
        <v>47</v>
      </c>
      <c r="B20" s="93"/>
      <c r="C20" s="93"/>
      <c r="D20" s="93"/>
      <c r="E20" s="93">
        <f t="shared" si="8"/>
        <v>0</v>
      </c>
      <c r="F20" s="94">
        <v>0</v>
      </c>
      <c r="G20" s="95">
        <v>0</v>
      </c>
      <c r="H20" s="94"/>
      <c r="I20" s="95"/>
      <c r="J20" s="94"/>
      <c r="K20" s="95"/>
      <c r="L20" s="94"/>
      <c r="M20" s="95"/>
      <c r="N20" s="94"/>
      <c r="O20" s="95"/>
      <c r="P20" s="94">
        <f t="shared" si="9"/>
        <v>0</v>
      </c>
      <c r="Q20" s="95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4" t="s">
        <v>36</v>
      </c>
      <c r="W20" s="95" t="s">
        <v>36</v>
      </c>
    </row>
    <row r="21" spans="1:23" ht="13" customHeight="1" x14ac:dyDescent="0.3">
      <c r="A21" s="47" t="s">
        <v>48</v>
      </c>
      <c r="B21" s="93"/>
      <c r="C21" s="93"/>
      <c r="D21" s="93"/>
      <c r="E21" s="93">
        <f t="shared" si="8"/>
        <v>0</v>
      </c>
      <c r="F21" s="94">
        <v>0</v>
      </c>
      <c r="G21" s="95">
        <v>0</v>
      </c>
      <c r="H21" s="94"/>
      <c r="I21" s="95"/>
      <c r="J21" s="94"/>
      <c r="K21" s="95"/>
      <c r="L21" s="94"/>
      <c r="M21" s="95"/>
      <c r="N21" s="94"/>
      <c r="O21" s="95"/>
      <c r="P21" s="94">
        <f t="shared" si="9"/>
        <v>0</v>
      </c>
      <c r="Q21" s="95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4" t="s">
        <v>36</v>
      </c>
      <c r="W21" s="95" t="s">
        <v>36</v>
      </c>
    </row>
    <row r="22" spans="1:23" ht="13" customHeight="1" x14ac:dyDescent="0.3">
      <c r="A22" s="47" t="s">
        <v>49</v>
      </c>
      <c r="B22" s="93"/>
      <c r="C22" s="93"/>
      <c r="D22" s="93"/>
      <c r="E22" s="93">
        <f t="shared" si="8"/>
        <v>0</v>
      </c>
      <c r="F22" s="94">
        <v>0</v>
      </c>
      <c r="G22" s="95">
        <v>0</v>
      </c>
      <c r="H22" s="94"/>
      <c r="I22" s="95"/>
      <c r="J22" s="94"/>
      <c r="K22" s="95"/>
      <c r="L22" s="94"/>
      <c r="M22" s="95"/>
      <c r="N22" s="94"/>
      <c r="O22" s="95"/>
      <c r="P22" s="94">
        <f t="shared" si="9"/>
        <v>0</v>
      </c>
      <c r="Q22" s="95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4" t="s">
        <v>36</v>
      </c>
      <c r="W22" s="95" t="s">
        <v>36</v>
      </c>
    </row>
    <row r="23" spans="1:23" ht="13" customHeight="1" x14ac:dyDescent="0.3">
      <c r="A23" s="47" t="s">
        <v>50</v>
      </c>
      <c r="B23" s="93"/>
      <c r="C23" s="93"/>
      <c r="D23" s="93"/>
      <c r="E23" s="93">
        <f t="shared" si="8"/>
        <v>0</v>
      </c>
      <c r="F23" s="94" t="s">
        <v>36</v>
      </c>
      <c r="G23" s="95" t="s">
        <v>36</v>
      </c>
      <c r="H23" s="94"/>
      <c r="I23" s="95"/>
      <c r="J23" s="94"/>
      <c r="K23" s="95"/>
      <c r="L23" s="94"/>
      <c r="M23" s="95"/>
      <c r="N23" s="94"/>
      <c r="O23" s="95"/>
      <c r="P23" s="94">
        <f t="shared" si="9"/>
        <v>0</v>
      </c>
      <c r="Q23" s="95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4" t="s">
        <v>36</v>
      </c>
      <c r="W23" s="95" t="s">
        <v>36</v>
      </c>
    </row>
    <row r="24" spans="1:23" ht="13" customHeight="1" x14ac:dyDescent="0.3">
      <c r="A24" s="47" t="s">
        <v>51</v>
      </c>
      <c r="B24" s="93"/>
      <c r="C24" s="93"/>
      <c r="D24" s="93"/>
      <c r="E24" s="93">
        <f t="shared" si="8"/>
        <v>0</v>
      </c>
      <c r="F24" s="94" t="s">
        <v>36</v>
      </c>
      <c r="G24" s="95" t="s">
        <v>36</v>
      </c>
      <c r="H24" s="94"/>
      <c r="I24" s="95"/>
      <c r="J24" s="94"/>
      <c r="K24" s="95"/>
      <c r="L24" s="94"/>
      <c r="M24" s="95"/>
      <c r="N24" s="94"/>
      <c r="O24" s="95"/>
      <c r="P24" s="94">
        <f t="shared" si="9"/>
        <v>0</v>
      </c>
      <c r="Q24" s="95">
        <f t="shared" si="10"/>
        <v>0</v>
      </c>
      <c r="R24" s="48">
        <f t="shared" si="11"/>
        <v>0</v>
      </c>
      <c r="S24" s="49">
        <f t="shared" si="12"/>
        <v>0</v>
      </c>
      <c r="T24" s="48">
        <f t="shared" si="13"/>
        <v>0</v>
      </c>
      <c r="U24" s="50">
        <f t="shared" si="14"/>
        <v>0</v>
      </c>
      <c r="V24" s="94" t="s">
        <v>36</v>
      </c>
      <c r="W24" s="95" t="s">
        <v>36</v>
      </c>
    </row>
    <row r="25" spans="1:23" ht="13" customHeight="1" x14ac:dyDescent="0.3">
      <c r="A25" s="51" t="s">
        <v>43</v>
      </c>
      <c r="B25" s="96">
        <f>SUM(B18:B24)</f>
        <v>0</v>
      </c>
      <c r="C25" s="96">
        <f>SUM(C18:C24)</f>
        <v>0</v>
      </c>
      <c r="D25" s="96"/>
      <c r="E25" s="96">
        <f t="shared" si="8"/>
        <v>0</v>
      </c>
      <c r="F25" s="97">
        <f t="shared" ref="F25:O25" si="15">SUM(F18:F24)</f>
        <v>0</v>
      </c>
      <c r="G25" s="98">
        <f t="shared" si="15"/>
        <v>0</v>
      </c>
      <c r="H25" s="97">
        <f t="shared" si="15"/>
        <v>0</v>
      </c>
      <c r="I25" s="98">
        <f t="shared" si="15"/>
        <v>0</v>
      </c>
      <c r="J25" s="97">
        <f t="shared" si="15"/>
        <v>0</v>
      </c>
      <c r="K25" s="98">
        <f t="shared" si="15"/>
        <v>0</v>
      </c>
      <c r="L25" s="97">
        <f t="shared" si="15"/>
        <v>0</v>
      </c>
      <c r="M25" s="98">
        <f t="shared" si="15"/>
        <v>0</v>
      </c>
      <c r="N25" s="97">
        <f t="shared" si="15"/>
        <v>0</v>
      </c>
      <c r="O25" s="98">
        <f t="shared" si="15"/>
        <v>0</v>
      </c>
      <c r="P25" s="97">
        <f t="shared" si="9"/>
        <v>0</v>
      </c>
      <c r="Q25" s="98">
        <f t="shared" si="10"/>
        <v>0</v>
      </c>
      <c r="R25" s="52">
        <f t="shared" si="11"/>
        <v>0</v>
      </c>
      <c r="S25" s="53">
        <f t="shared" si="12"/>
        <v>0</v>
      </c>
      <c r="T25" s="52">
        <f>IF(($E25-$E20-$E24)   =0,0,($P25   /($E25-$E20-$E24)   )*100)</f>
        <v>0</v>
      </c>
      <c r="U25" s="54">
        <f>IF(($E25-$E20-$E24)   =0,0,($Q25   /($E25-$E20-$E24)   )*100)</f>
        <v>0</v>
      </c>
      <c r="V25" s="97" t="s">
        <v>36</v>
      </c>
      <c r="W25" s="98" t="s">
        <v>36</v>
      </c>
    </row>
    <row r="26" spans="1:23" ht="13" customHeight="1" x14ac:dyDescent="0.3">
      <c r="A26" s="40" t="s">
        <v>52</v>
      </c>
      <c r="B26" s="99" t="s">
        <v>1</v>
      </c>
      <c r="C26" s="99"/>
      <c r="D26" s="99"/>
      <c r="E26" s="99"/>
      <c r="F26" s="100"/>
      <c r="G26" s="101"/>
      <c r="H26" s="100"/>
      <c r="I26" s="101"/>
      <c r="J26" s="100"/>
      <c r="K26" s="101"/>
      <c r="L26" s="100"/>
      <c r="M26" s="101"/>
      <c r="N26" s="100"/>
      <c r="O26" s="101"/>
      <c r="P26" s="100"/>
      <c r="Q26" s="101"/>
      <c r="R26" s="44"/>
      <c r="S26" s="45"/>
      <c r="T26" s="44"/>
      <c r="U26" s="46"/>
      <c r="V26" s="100"/>
      <c r="W26" s="101"/>
    </row>
    <row r="27" spans="1:23" ht="13" customHeight="1" x14ac:dyDescent="0.3">
      <c r="A27" s="47" t="s">
        <v>53</v>
      </c>
      <c r="B27" s="93"/>
      <c r="C27" s="93"/>
      <c r="D27" s="93"/>
      <c r="E27" s="93">
        <f>$B27      +$C27      +$D27</f>
        <v>0</v>
      </c>
      <c r="F27" s="94" t="s">
        <v>36</v>
      </c>
      <c r="G27" s="95" t="s">
        <v>36</v>
      </c>
      <c r="H27" s="94"/>
      <c r="I27" s="95"/>
      <c r="J27" s="94"/>
      <c r="K27" s="95"/>
      <c r="L27" s="94"/>
      <c r="M27" s="95"/>
      <c r="N27" s="94"/>
      <c r="O27" s="95"/>
      <c r="P27" s="94">
        <f>$H27      +$J27      +$L27      +$N27</f>
        <v>0</v>
      </c>
      <c r="Q27" s="95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4" t="s">
        <v>36</v>
      </c>
      <c r="W27" s="95" t="s">
        <v>36</v>
      </c>
    </row>
    <row r="28" spans="1:23" ht="13" customHeight="1" x14ac:dyDescent="0.3">
      <c r="A28" s="47" t="s">
        <v>54</v>
      </c>
      <c r="B28" s="93"/>
      <c r="C28" s="93"/>
      <c r="D28" s="93"/>
      <c r="E28" s="93">
        <f>$B28      +$C28      +$D28</f>
        <v>0</v>
      </c>
      <c r="F28" s="94" t="s">
        <v>36</v>
      </c>
      <c r="G28" s="95" t="s">
        <v>36</v>
      </c>
      <c r="H28" s="94"/>
      <c r="I28" s="95"/>
      <c r="J28" s="94"/>
      <c r="K28" s="95"/>
      <c r="L28" s="94"/>
      <c r="M28" s="95"/>
      <c r="N28" s="94"/>
      <c r="O28" s="95"/>
      <c r="P28" s="94">
        <f>$H28      +$J28      +$L28      +$N28</f>
        <v>0</v>
      </c>
      <c r="Q28" s="95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4" t="s">
        <v>36</v>
      </c>
      <c r="W28" s="95" t="s">
        <v>36</v>
      </c>
    </row>
    <row r="29" spans="1:23" ht="13" customHeight="1" x14ac:dyDescent="0.3">
      <c r="A29" s="47" t="s">
        <v>55</v>
      </c>
      <c r="B29" s="93"/>
      <c r="C29" s="93"/>
      <c r="D29" s="93"/>
      <c r="E29" s="93">
        <f>$B29      +$C29      +$D29</f>
        <v>0</v>
      </c>
      <c r="F29" s="94">
        <v>0</v>
      </c>
      <c r="G29" s="95">
        <v>0</v>
      </c>
      <c r="H29" s="94"/>
      <c r="I29" s="95"/>
      <c r="J29" s="94"/>
      <c r="K29" s="95"/>
      <c r="L29" s="94"/>
      <c r="M29" s="95"/>
      <c r="N29" s="94"/>
      <c r="O29" s="95"/>
      <c r="P29" s="94">
        <f>$H29      +$J29      +$L29      +$N29</f>
        <v>0</v>
      </c>
      <c r="Q29" s="95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4" t="s">
        <v>36</v>
      </c>
      <c r="W29" s="95" t="s">
        <v>36</v>
      </c>
    </row>
    <row r="30" spans="1:23" ht="13" customHeight="1" x14ac:dyDescent="0.3">
      <c r="A30" s="47" t="s">
        <v>56</v>
      </c>
      <c r="B30" s="93"/>
      <c r="C30" s="93"/>
      <c r="D30" s="93"/>
      <c r="E30" s="93">
        <f>$B30      +$C30      +$D30</f>
        <v>0</v>
      </c>
      <c r="F30" s="94">
        <v>0</v>
      </c>
      <c r="G30" s="95">
        <v>0</v>
      </c>
      <c r="H30" s="94"/>
      <c r="I30" s="95"/>
      <c r="J30" s="94"/>
      <c r="K30" s="95"/>
      <c r="L30" s="94"/>
      <c r="M30" s="95"/>
      <c r="N30" s="94"/>
      <c r="O30" s="95"/>
      <c r="P30" s="94">
        <f>$H30      +$J30      +$L30      +$N30</f>
        <v>0</v>
      </c>
      <c r="Q30" s="95">
        <f>$I30      +$K30      +$M30      +$O30</f>
        <v>0</v>
      </c>
      <c r="R30" s="48">
        <f>IF(($H30      =0),0,((($J30      -$H30      )/$H30      )*100))</f>
        <v>0</v>
      </c>
      <c r="S30" s="49">
        <f>IF(($I30      =0),0,((($K30      -$I30      )/$I30      )*100))</f>
        <v>0</v>
      </c>
      <c r="T30" s="48">
        <f>IF(($E30      =0),0,(($P30      /$E30      )*100))</f>
        <v>0</v>
      </c>
      <c r="U30" s="50">
        <f>IF(($E30      =0),0,(($Q30      /$E30      )*100))</f>
        <v>0</v>
      </c>
      <c r="V30" s="94" t="s">
        <v>36</v>
      </c>
      <c r="W30" s="95" t="s">
        <v>36</v>
      </c>
    </row>
    <row r="31" spans="1:23" ht="13" customHeight="1" x14ac:dyDescent="0.3">
      <c r="A31" s="51" t="s">
        <v>43</v>
      </c>
      <c r="B31" s="96">
        <f>SUM(B27:B30)</f>
        <v>0</v>
      </c>
      <c r="C31" s="96">
        <f>SUM(C27:C30)</f>
        <v>0</v>
      </c>
      <c r="D31" s="96"/>
      <c r="E31" s="96">
        <f>$B31      +$C31      +$D31</f>
        <v>0</v>
      </c>
      <c r="F31" s="97">
        <f t="shared" ref="F31:O31" si="16">SUM(F27:F30)</f>
        <v>0</v>
      </c>
      <c r="G31" s="98">
        <f t="shared" si="16"/>
        <v>0</v>
      </c>
      <c r="H31" s="97">
        <f t="shared" si="16"/>
        <v>0</v>
      </c>
      <c r="I31" s="98">
        <f t="shared" si="16"/>
        <v>0</v>
      </c>
      <c r="J31" s="97">
        <f t="shared" si="16"/>
        <v>0</v>
      </c>
      <c r="K31" s="98">
        <f t="shared" si="16"/>
        <v>0</v>
      </c>
      <c r="L31" s="97">
        <f t="shared" si="16"/>
        <v>0</v>
      </c>
      <c r="M31" s="98">
        <f t="shared" si="16"/>
        <v>0</v>
      </c>
      <c r="N31" s="97">
        <f t="shared" si="16"/>
        <v>0</v>
      </c>
      <c r="O31" s="98">
        <f t="shared" si="16"/>
        <v>0</v>
      </c>
      <c r="P31" s="97">
        <f>$H31      +$J31      +$L31      +$N31</f>
        <v>0</v>
      </c>
      <c r="Q31" s="98">
        <f>$I31      +$K31      +$M31      +$O31</f>
        <v>0</v>
      </c>
      <c r="R31" s="52">
        <f>IF(($H31      =0),0,((($J31      -$H31      )/$H31      )*100))</f>
        <v>0</v>
      </c>
      <c r="S31" s="53">
        <f>IF(($I31      =0),0,((($K31      -$I31      )/$I31      )*100))</f>
        <v>0</v>
      </c>
      <c r="T31" s="52">
        <f>IF($E31   =0,0,($P31   /$E31   )*100)</f>
        <v>0</v>
      </c>
      <c r="U31" s="54">
        <f>IF($E31   =0,0,($Q31   /$E31   )*100)</f>
        <v>0</v>
      </c>
      <c r="V31" s="97" t="s">
        <v>36</v>
      </c>
      <c r="W31" s="98" t="s">
        <v>36</v>
      </c>
    </row>
    <row r="32" spans="1:23" ht="13" customHeight="1" x14ac:dyDescent="0.3">
      <c r="A32" s="40" t="s">
        <v>57</v>
      </c>
      <c r="B32" s="99" t="s">
        <v>1</v>
      </c>
      <c r="C32" s="99"/>
      <c r="D32" s="99"/>
      <c r="E32" s="99"/>
      <c r="F32" s="100"/>
      <c r="G32" s="101"/>
      <c r="H32" s="100"/>
      <c r="I32" s="101"/>
      <c r="J32" s="100"/>
      <c r="K32" s="101"/>
      <c r="L32" s="100"/>
      <c r="M32" s="101"/>
      <c r="N32" s="100"/>
      <c r="O32" s="101"/>
      <c r="P32" s="100"/>
      <c r="Q32" s="101"/>
      <c r="R32" s="44"/>
      <c r="S32" s="45"/>
      <c r="T32" s="44"/>
      <c r="U32" s="46"/>
      <c r="V32" s="100"/>
      <c r="W32" s="101"/>
    </row>
    <row r="33" spans="1:23" ht="13" customHeight="1" x14ac:dyDescent="0.3">
      <c r="A33" s="47" t="s">
        <v>58</v>
      </c>
      <c r="B33" s="93">
        <v>1760000</v>
      </c>
      <c r="C33" s="93"/>
      <c r="D33" s="93"/>
      <c r="E33" s="93">
        <f>$B33      +$C33      +$D33</f>
        <v>1760000</v>
      </c>
      <c r="F33" s="94">
        <v>1760000</v>
      </c>
      <c r="G33" s="95">
        <v>440000</v>
      </c>
      <c r="H33" s="94">
        <v>122000</v>
      </c>
      <c r="I33" s="95"/>
      <c r="J33" s="94"/>
      <c r="K33" s="95"/>
      <c r="L33" s="94"/>
      <c r="M33" s="95"/>
      <c r="N33" s="94"/>
      <c r="O33" s="95"/>
      <c r="P33" s="94">
        <f>$H33      +$J33      +$L33      +$N33</f>
        <v>122000</v>
      </c>
      <c r="Q33" s="95">
        <f>$I33      +$K33      +$M33      +$O33</f>
        <v>0</v>
      </c>
      <c r="R33" s="48">
        <f>IF(($H33      =0),0,((($J33      -$H33      )/$H33      )*100))</f>
        <v>-100</v>
      </c>
      <c r="S33" s="49">
        <f>IF(($I33      =0),0,((($K33      -$I33      )/$I33      )*100))</f>
        <v>0</v>
      </c>
      <c r="T33" s="48">
        <f>IF(($E33      =0),0,(($P33      /$E33      )*100))</f>
        <v>6.9318181818181817</v>
      </c>
      <c r="U33" s="50">
        <f>IF(($E33      =0),0,(($Q33      /$E33      )*100))</f>
        <v>0</v>
      </c>
      <c r="V33" s="94" t="s">
        <v>36</v>
      </c>
      <c r="W33" s="95" t="s">
        <v>36</v>
      </c>
    </row>
    <row r="34" spans="1:23" ht="13" customHeight="1" x14ac:dyDescent="0.3">
      <c r="A34" s="51" t="s">
        <v>43</v>
      </c>
      <c r="B34" s="96">
        <f>B33</f>
        <v>1760000</v>
      </c>
      <c r="C34" s="96">
        <f>C33</f>
        <v>0</v>
      </c>
      <c r="D34" s="96"/>
      <c r="E34" s="96">
        <f>$B34      +$C34      +$D34</f>
        <v>1760000</v>
      </c>
      <c r="F34" s="97">
        <f t="shared" ref="F34:O34" si="17">F33</f>
        <v>1760000</v>
      </c>
      <c r="G34" s="98">
        <f t="shared" si="17"/>
        <v>440000</v>
      </c>
      <c r="H34" s="97">
        <f t="shared" si="17"/>
        <v>122000</v>
      </c>
      <c r="I34" s="98">
        <f t="shared" si="17"/>
        <v>0</v>
      </c>
      <c r="J34" s="97">
        <f t="shared" si="17"/>
        <v>0</v>
      </c>
      <c r="K34" s="98">
        <f t="shared" si="17"/>
        <v>0</v>
      </c>
      <c r="L34" s="97">
        <f t="shared" si="17"/>
        <v>0</v>
      </c>
      <c r="M34" s="98">
        <f t="shared" si="17"/>
        <v>0</v>
      </c>
      <c r="N34" s="97">
        <f t="shared" si="17"/>
        <v>0</v>
      </c>
      <c r="O34" s="98">
        <f t="shared" si="17"/>
        <v>0</v>
      </c>
      <c r="P34" s="97">
        <f>$H34      +$J34      +$L34      +$N34</f>
        <v>122000</v>
      </c>
      <c r="Q34" s="98">
        <f>$I34      +$K34      +$M34      +$O34</f>
        <v>0</v>
      </c>
      <c r="R34" s="52">
        <f>IF(($H34      =0),0,((($J34      -$H34      )/$H34      )*100))</f>
        <v>-100</v>
      </c>
      <c r="S34" s="53">
        <f>IF(($I34      =0),0,((($K34      -$I34      )/$I34      )*100))</f>
        <v>0</v>
      </c>
      <c r="T34" s="52">
        <f>IF($E34   =0,0,($P34   /$E34   )*100)</f>
        <v>6.9318181818181817</v>
      </c>
      <c r="U34" s="54">
        <f>IF($E34   =0,0,($Q34   /$E34   )*100)</f>
        <v>0</v>
      </c>
      <c r="V34" s="97" t="s">
        <v>36</v>
      </c>
      <c r="W34" s="98" t="s">
        <v>36</v>
      </c>
    </row>
    <row r="35" spans="1:23" ht="13" customHeight="1" x14ac:dyDescent="0.3">
      <c r="A35" s="40" t="s">
        <v>59</v>
      </c>
      <c r="B35" s="99" t="s">
        <v>1</v>
      </c>
      <c r="C35" s="99"/>
      <c r="D35" s="99"/>
      <c r="E35" s="99"/>
      <c r="F35" s="100"/>
      <c r="G35" s="101"/>
      <c r="H35" s="100"/>
      <c r="I35" s="101"/>
      <c r="J35" s="100"/>
      <c r="K35" s="101"/>
      <c r="L35" s="100"/>
      <c r="M35" s="101"/>
      <c r="N35" s="100"/>
      <c r="O35" s="101"/>
      <c r="P35" s="100"/>
      <c r="Q35" s="101"/>
      <c r="R35" s="44"/>
      <c r="S35" s="45"/>
      <c r="T35" s="44"/>
      <c r="U35" s="46"/>
      <c r="V35" s="100"/>
      <c r="W35" s="101"/>
    </row>
    <row r="36" spans="1:23" ht="13" customHeight="1" x14ac:dyDescent="0.3">
      <c r="A36" s="47" t="s">
        <v>60</v>
      </c>
      <c r="B36" s="93">
        <v>14620000</v>
      </c>
      <c r="C36" s="93"/>
      <c r="D36" s="93"/>
      <c r="E36" s="93">
        <f t="shared" ref="E36:E41" si="18">$B36      +$C36      +$D36</f>
        <v>14620000</v>
      </c>
      <c r="F36" s="94">
        <v>14620000</v>
      </c>
      <c r="G36" s="95">
        <v>12620000</v>
      </c>
      <c r="H36" s="94">
        <v>3014000</v>
      </c>
      <c r="I36" s="95">
        <v>6650839</v>
      </c>
      <c r="J36" s="94">
        <v>4288000</v>
      </c>
      <c r="K36" s="95">
        <v>1177212</v>
      </c>
      <c r="L36" s="94"/>
      <c r="M36" s="95"/>
      <c r="N36" s="94"/>
      <c r="O36" s="95"/>
      <c r="P36" s="94">
        <f t="shared" ref="P36:P41" si="19">$H36      +$J36      +$L36      +$N36</f>
        <v>7302000</v>
      </c>
      <c r="Q36" s="95">
        <f t="shared" ref="Q36:Q41" si="20">$I36      +$K36      +$M36      +$O36</f>
        <v>7828051</v>
      </c>
      <c r="R36" s="48">
        <f t="shared" ref="R36:R41" si="21">IF(($H36      =0),0,((($J36      -$H36      )/$H36      )*100))</f>
        <v>42.269409422694096</v>
      </c>
      <c r="S36" s="49">
        <f t="shared" ref="S36:S41" si="22">IF(($I36      =0),0,((($K36      -$I36      )/$I36      )*100))</f>
        <v>-82.299797063197587</v>
      </c>
      <c r="T36" s="48">
        <f t="shared" ref="T36:T40" si="23">IF(($E36      =0),0,(($P36      /$E36      )*100))</f>
        <v>49.945280437756502</v>
      </c>
      <c r="U36" s="50">
        <f t="shared" ref="U36:U40" si="24">IF(($E36      =0),0,(($Q36      /$E36      )*100))</f>
        <v>53.543440492476059</v>
      </c>
      <c r="V36" s="94" t="s">
        <v>36</v>
      </c>
      <c r="W36" s="95" t="s">
        <v>36</v>
      </c>
    </row>
    <row r="37" spans="1:23" ht="13" customHeight="1" x14ac:dyDescent="0.3">
      <c r="A37" s="47" t="s">
        <v>61</v>
      </c>
      <c r="B37" s="93"/>
      <c r="C37" s="93"/>
      <c r="D37" s="93"/>
      <c r="E37" s="93">
        <f t="shared" si="18"/>
        <v>0</v>
      </c>
      <c r="F37" s="94">
        <v>0</v>
      </c>
      <c r="G37" s="95">
        <v>0</v>
      </c>
      <c r="H37" s="94"/>
      <c r="I37" s="95"/>
      <c r="J37" s="94"/>
      <c r="K37" s="95"/>
      <c r="L37" s="94"/>
      <c r="M37" s="95"/>
      <c r="N37" s="94"/>
      <c r="O37" s="95"/>
      <c r="P37" s="94">
        <f t="shared" si="19"/>
        <v>0</v>
      </c>
      <c r="Q37" s="95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4" t="s">
        <v>36</v>
      </c>
      <c r="W37" s="95" t="s">
        <v>36</v>
      </c>
    </row>
    <row r="38" spans="1:23" ht="13" customHeight="1" x14ac:dyDescent="0.3">
      <c r="A38" s="47" t="s">
        <v>62</v>
      </c>
      <c r="B38" s="93"/>
      <c r="C38" s="93"/>
      <c r="D38" s="93"/>
      <c r="E38" s="93">
        <f t="shared" si="18"/>
        <v>0</v>
      </c>
      <c r="F38" s="94" t="s">
        <v>36</v>
      </c>
      <c r="G38" s="95" t="s">
        <v>36</v>
      </c>
      <c r="H38" s="94"/>
      <c r="I38" s="95"/>
      <c r="J38" s="94"/>
      <c r="K38" s="95"/>
      <c r="L38" s="94"/>
      <c r="M38" s="95"/>
      <c r="N38" s="94"/>
      <c r="O38" s="95"/>
      <c r="P38" s="94">
        <f t="shared" si="19"/>
        <v>0</v>
      </c>
      <c r="Q38" s="95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4" t="s">
        <v>36</v>
      </c>
      <c r="W38" s="95" t="s">
        <v>36</v>
      </c>
    </row>
    <row r="39" spans="1:23" ht="13" customHeight="1" x14ac:dyDescent="0.3">
      <c r="A39" s="47" t="s">
        <v>63</v>
      </c>
      <c r="B39" s="93">
        <v>4000000</v>
      </c>
      <c r="C39" s="93"/>
      <c r="D39" s="93"/>
      <c r="E39" s="93">
        <f t="shared" si="18"/>
        <v>4000000</v>
      </c>
      <c r="F39" s="94">
        <v>4000000</v>
      </c>
      <c r="G39" s="95">
        <v>3200000</v>
      </c>
      <c r="H39" s="94"/>
      <c r="I39" s="95"/>
      <c r="J39" s="94">
        <v>1658000</v>
      </c>
      <c r="K39" s="95">
        <v>1658068</v>
      </c>
      <c r="L39" s="94"/>
      <c r="M39" s="95"/>
      <c r="N39" s="94"/>
      <c r="O39" s="95"/>
      <c r="P39" s="94">
        <f t="shared" si="19"/>
        <v>1658000</v>
      </c>
      <c r="Q39" s="95">
        <f t="shared" si="20"/>
        <v>1658068</v>
      </c>
      <c r="R39" s="48">
        <f t="shared" si="21"/>
        <v>0</v>
      </c>
      <c r="S39" s="49">
        <f t="shared" si="22"/>
        <v>0</v>
      </c>
      <c r="T39" s="48">
        <f t="shared" si="23"/>
        <v>41.449999999999996</v>
      </c>
      <c r="U39" s="50">
        <f t="shared" si="24"/>
        <v>41.451700000000002</v>
      </c>
      <c r="V39" s="94" t="s">
        <v>36</v>
      </c>
      <c r="W39" s="95" t="s">
        <v>36</v>
      </c>
    </row>
    <row r="40" spans="1:23" ht="13" customHeight="1" x14ac:dyDescent="0.3">
      <c r="A40" s="47" t="s">
        <v>64</v>
      </c>
      <c r="B40" s="93"/>
      <c r="C40" s="93"/>
      <c r="D40" s="93"/>
      <c r="E40" s="93">
        <f t="shared" si="18"/>
        <v>0</v>
      </c>
      <c r="F40" s="94" t="s">
        <v>36</v>
      </c>
      <c r="G40" s="95" t="s">
        <v>36</v>
      </c>
      <c r="H40" s="94"/>
      <c r="I40" s="95"/>
      <c r="J40" s="94"/>
      <c r="K40" s="95"/>
      <c r="L40" s="94"/>
      <c r="M40" s="95"/>
      <c r="N40" s="94"/>
      <c r="O40" s="95"/>
      <c r="P40" s="94">
        <f t="shared" si="19"/>
        <v>0</v>
      </c>
      <c r="Q40" s="95">
        <f t="shared" si="20"/>
        <v>0</v>
      </c>
      <c r="R40" s="48">
        <f t="shared" si="21"/>
        <v>0</v>
      </c>
      <c r="S40" s="49">
        <f t="shared" si="22"/>
        <v>0</v>
      </c>
      <c r="T40" s="48">
        <f t="shared" si="23"/>
        <v>0</v>
      </c>
      <c r="U40" s="50">
        <f t="shared" si="24"/>
        <v>0</v>
      </c>
      <c r="V40" s="94" t="s">
        <v>36</v>
      </c>
      <c r="W40" s="95" t="s">
        <v>36</v>
      </c>
    </row>
    <row r="41" spans="1:23" ht="13" customHeight="1" x14ac:dyDescent="0.3">
      <c r="A41" s="51" t="s">
        <v>43</v>
      </c>
      <c r="B41" s="96">
        <f>SUM(B36:B40)</f>
        <v>18620000</v>
      </c>
      <c r="C41" s="96">
        <f>SUM(C36:C40)</f>
        <v>0</v>
      </c>
      <c r="D41" s="96"/>
      <c r="E41" s="96">
        <f t="shared" si="18"/>
        <v>18620000</v>
      </c>
      <c r="F41" s="97">
        <f t="shared" ref="F41:O41" si="25">SUM(F36:F40)</f>
        <v>18620000</v>
      </c>
      <c r="G41" s="98">
        <f t="shared" si="25"/>
        <v>15820000</v>
      </c>
      <c r="H41" s="97">
        <f t="shared" si="25"/>
        <v>3014000</v>
      </c>
      <c r="I41" s="98">
        <f t="shared" si="25"/>
        <v>6650839</v>
      </c>
      <c r="J41" s="97">
        <f t="shared" si="25"/>
        <v>5946000</v>
      </c>
      <c r="K41" s="98">
        <f t="shared" si="25"/>
        <v>2835280</v>
      </c>
      <c r="L41" s="97">
        <f t="shared" si="25"/>
        <v>0</v>
      </c>
      <c r="M41" s="98">
        <f t="shared" si="25"/>
        <v>0</v>
      </c>
      <c r="N41" s="97">
        <f t="shared" si="25"/>
        <v>0</v>
      </c>
      <c r="O41" s="98">
        <f t="shared" si="25"/>
        <v>0</v>
      </c>
      <c r="P41" s="97">
        <f t="shared" si="19"/>
        <v>8960000</v>
      </c>
      <c r="Q41" s="98">
        <f t="shared" si="20"/>
        <v>9486119</v>
      </c>
      <c r="R41" s="52">
        <f t="shared" si="21"/>
        <v>97.279362972793621</v>
      </c>
      <c r="S41" s="53">
        <f t="shared" si="22"/>
        <v>-57.369589009747493</v>
      </c>
      <c r="T41" s="52">
        <f>IF((+$E36+$E39) =0,0,(P41   /(+$E36+$E39) )*100)</f>
        <v>48.120300751879697</v>
      </c>
      <c r="U41" s="54">
        <f>IF((+$E36+$E39) =0,0,(Q41   /(+$E36+$E39) )*100)</f>
        <v>50.945859291084851</v>
      </c>
      <c r="V41" s="97" t="s">
        <v>36</v>
      </c>
      <c r="W41" s="98" t="s">
        <v>36</v>
      </c>
    </row>
    <row r="42" spans="1:23" ht="13" customHeight="1" x14ac:dyDescent="0.3">
      <c r="A42" s="40" t="s">
        <v>65</v>
      </c>
      <c r="B42" s="99" t="s">
        <v>1</v>
      </c>
      <c r="C42" s="99"/>
      <c r="D42" s="99"/>
      <c r="E42" s="99"/>
      <c r="F42" s="100"/>
      <c r="G42" s="101"/>
      <c r="H42" s="100"/>
      <c r="I42" s="101"/>
      <c r="J42" s="100"/>
      <c r="K42" s="101"/>
      <c r="L42" s="100"/>
      <c r="M42" s="101"/>
      <c r="N42" s="100"/>
      <c r="O42" s="101"/>
      <c r="P42" s="100"/>
      <c r="Q42" s="101"/>
      <c r="R42" s="44"/>
      <c r="S42" s="45"/>
      <c r="T42" s="44"/>
      <c r="U42" s="46"/>
      <c r="V42" s="100"/>
      <c r="W42" s="101"/>
    </row>
    <row r="43" spans="1:23" ht="13" customHeight="1" x14ac:dyDescent="0.3">
      <c r="A43" s="47" t="s">
        <v>66</v>
      </c>
      <c r="B43" s="93"/>
      <c r="C43" s="93"/>
      <c r="D43" s="93"/>
      <c r="E43" s="93">
        <f t="shared" ref="E43:E54" si="26">$B43      +$C43      +$D43</f>
        <v>0</v>
      </c>
      <c r="F43" s="94" t="s">
        <v>36</v>
      </c>
      <c r="G43" s="95" t="s">
        <v>36</v>
      </c>
      <c r="H43" s="94"/>
      <c r="I43" s="95"/>
      <c r="J43" s="94"/>
      <c r="K43" s="95"/>
      <c r="L43" s="94"/>
      <c r="M43" s="95"/>
      <c r="N43" s="94"/>
      <c r="O43" s="95"/>
      <c r="P43" s="94">
        <f t="shared" ref="P43:P54" si="27">$H43      +$J43      +$L43      +$N43</f>
        <v>0</v>
      </c>
      <c r="Q43" s="95">
        <f t="shared" ref="Q43:Q54" si="28">$I43      +$K43      +$M43      +$O43</f>
        <v>0</v>
      </c>
      <c r="R43" s="48">
        <f t="shared" ref="R43:R54" si="29">IF(($H43      =0),0,((($J43      -$H43      )/$H43      )*100))</f>
        <v>0</v>
      </c>
      <c r="S43" s="49">
        <f t="shared" ref="S43:S54" si="30">IF(($I43      =0),0,((($K43      -$I43      )/$I43      )*100))</f>
        <v>0</v>
      </c>
      <c r="T43" s="48">
        <f t="shared" ref="T43:T53" si="31">IF(($E43      =0),0,(($P43      /$E43      )*100))</f>
        <v>0</v>
      </c>
      <c r="U43" s="50">
        <f t="shared" ref="U43:U53" si="32">IF(($E43      =0),0,(($Q43      /$E43      )*100))</f>
        <v>0</v>
      </c>
      <c r="V43" s="94" t="s">
        <v>36</v>
      </c>
      <c r="W43" s="95" t="s">
        <v>36</v>
      </c>
    </row>
    <row r="44" spans="1:23" ht="13" customHeight="1" x14ac:dyDescent="0.3">
      <c r="A44" s="47" t="s">
        <v>67</v>
      </c>
      <c r="B44" s="93"/>
      <c r="C44" s="93"/>
      <c r="D44" s="93"/>
      <c r="E44" s="93">
        <f t="shared" si="26"/>
        <v>0</v>
      </c>
      <c r="F44" s="94">
        <v>0</v>
      </c>
      <c r="G44" s="95">
        <v>0</v>
      </c>
      <c r="H44" s="94"/>
      <c r="I44" s="95"/>
      <c r="J44" s="94"/>
      <c r="K44" s="95"/>
      <c r="L44" s="94"/>
      <c r="M44" s="95"/>
      <c r="N44" s="94"/>
      <c r="O44" s="95"/>
      <c r="P44" s="94">
        <f t="shared" si="27"/>
        <v>0</v>
      </c>
      <c r="Q44" s="95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4" t="s">
        <v>36</v>
      </c>
      <c r="W44" s="95" t="s">
        <v>36</v>
      </c>
    </row>
    <row r="45" spans="1:23" ht="13" customHeight="1" x14ac:dyDescent="0.3">
      <c r="A45" s="47" t="s">
        <v>68</v>
      </c>
      <c r="B45" s="93">
        <v>48113000</v>
      </c>
      <c r="C45" s="93"/>
      <c r="D45" s="93"/>
      <c r="E45" s="93">
        <f t="shared" si="26"/>
        <v>48113000</v>
      </c>
      <c r="F45" s="94">
        <v>48113000</v>
      </c>
      <c r="G45" s="95">
        <v>0</v>
      </c>
      <c r="H45" s="94"/>
      <c r="I45" s="95"/>
      <c r="J45" s="94"/>
      <c r="K45" s="95"/>
      <c r="L45" s="94"/>
      <c r="M45" s="95"/>
      <c r="N45" s="94"/>
      <c r="O45" s="95"/>
      <c r="P45" s="94">
        <f t="shared" si="27"/>
        <v>0</v>
      </c>
      <c r="Q45" s="95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4" t="s">
        <v>36</v>
      </c>
      <c r="W45" s="95" t="s">
        <v>36</v>
      </c>
    </row>
    <row r="46" spans="1:23" ht="13" customHeight="1" x14ac:dyDescent="0.3">
      <c r="A46" s="47" t="s">
        <v>69</v>
      </c>
      <c r="B46" s="93"/>
      <c r="C46" s="93"/>
      <c r="D46" s="93"/>
      <c r="E46" s="93">
        <f t="shared" si="26"/>
        <v>0</v>
      </c>
      <c r="F46" s="94" t="s">
        <v>36</v>
      </c>
      <c r="G46" s="95" t="s">
        <v>36</v>
      </c>
      <c r="H46" s="94"/>
      <c r="I46" s="95"/>
      <c r="J46" s="94"/>
      <c r="K46" s="95"/>
      <c r="L46" s="94"/>
      <c r="M46" s="95"/>
      <c r="N46" s="94"/>
      <c r="O46" s="95"/>
      <c r="P46" s="94">
        <f t="shared" si="27"/>
        <v>0</v>
      </c>
      <c r="Q46" s="95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4" t="s">
        <v>36</v>
      </c>
      <c r="W46" s="95" t="s">
        <v>36</v>
      </c>
    </row>
    <row r="47" spans="1:23" ht="13" customHeight="1" x14ac:dyDescent="0.3">
      <c r="A47" s="47" t="s">
        <v>70</v>
      </c>
      <c r="B47" s="93"/>
      <c r="C47" s="93"/>
      <c r="D47" s="93"/>
      <c r="E47" s="93">
        <f t="shared" si="26"/>
        <v>0</v>
      </c>
      <c r="F47" s="94" t="s">
        <v>36</v>
      </c>
      <c r="G47" s="95" t="s">
        <v>36</v>
      </c>
      <c r="H47" s="94"/>
      <c r="I47" s="95"/>
      <c r="J47" s="94"/>
      <c r="K47" s="95"/>
      <c r="L47" s="94"/>
      <c r="M47" s="95"/>
      <c r="N47" s="94"/>
      <c r="O47" s="95"/>
      <c r="P47" s="94">
        <f t="shared" si="27"/>
        <v>0</v>
      </c>
      <c r="Q47" s="95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4" t="s">
        <v>36</v>
      </c>
      <c r="W47" s="95" t="s">
        <v>36</v>
      </c>
    </row>
    <row r="48" spans="1:23" ht="13" hidden="1" customHeight="1" x14ac:dyDescent="0.3">
      <c r="A48" s="47" t="s">
        <v>71</v>
      </c>
      <c r="B48" s="93"/>
      <c r="C48" s="93"/>
      <c r="D48" s="93"/>
      <c r="E48" s="93">
        <f t="shared" si="26"/>
        <v>0</v>
      </c>
      <c r="F48" s="94" t="s">
        <v>36</v>
      </c>
      <c r="G48" s="95" t="s">
        <v>36</v>
      </c>
      <c r="H48" s="94"/>
      <c r="I48" s="95"/>
      <c r="J48" s="94"/>
      <c r="K48" s="95"/>
      <c r="L48" s="94"/>
      <c r="M48" s="95"/>
      <c r="N48" s="94"/>
      <c r="O48" s="95"/>
      <c r="P48" s="94">
        <f t="shared" si="27"/>
        <v>0</v>
      </c>
      <c r="Q48" s="95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4" t="s">
        <v>36</v>
      </c>
      <c r="W48" s="95" t="s">
        <v>36</v>
      </c>
    </row>
    <row r="49" spans="1:23" ht="13" customHeight="1" x14ac:dyDescent="0.3">
      <c r="A49" s="47" t="s">
        <v>72</v>
      </c>
      <c r="B49" s="93"/>
      <c r="C49" s="93"/>
      <c r="D49" s="93"/>
      <c r="E49" s="93">
        <f t="shared" si="26"/>
        <v>0</v>
      </c>
      <c r="F49" s="94" t="s">
        <v>36</v>
      </c>
      <c r="G49" s="95" t="s">
        <v>36</v>
      </c>
      <c r="H49" s="94"/>
      <c r="I49" s="95"/>
      <c r="J49" s="94"/>
      <c r="K49" s="95"/>
      <c r="L49" s="94"/>
      <c r="M49" s="95"/>
      <c r="N49" s="94"/>
      <c r="O49" s="95"/>
      <c r="P49" s="94">
        <f t="shared" si="27"/>
        <v>0</v>
      </c>
      <c r="Q49" s="95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4" t="s">
        <v>36</v>
      </c>
      <c r="W49" s="95" t="s">
        <v>36</v>
      </c>
    </row>
    <row r="50" spans="1:23" ht="13" customHeight="1" x14ac:dyDescent="0.3">
      <c r="A50" s="47" t="s">
        <v>73</v>
      </c>
      <c r="B50" s="93"/>
      <c r="C50" s="93"/>
      <c r="D50" s="93"/>
      <c r="E50" s="93">
        <f t="shared" si="26"/>
        <v>0</v>
      </c>
      <c r="F50" s="94" t="s">
        <v>36</v>
      </c>
      <c r="G50" s="95" t="s">
        <v>36</v>
      </c>
      <c r="H50" s="94"/>
      <c r="I50" s="95"/>
      <c r="J50" s="94"/>
      <c r="K50" s="95"/>
      <c r="L50" s="94"/>
      <c r="M50" s="95"/>
      <c r="N50" s="94"/>
      <c r="O50" s="95"/>
      <c r="P50" s="94">
        <f t="shared" si="27"/>
        <v>0</v>
      </c>
      <c r="Q50" s="95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4" t="s">
        <v>36</v>
      </c>
      <c r="W50" s="95" t="s">
        <v>36</v>
      </c>
    </row>
    <row r="51" spans="1:23" ht="13" customHeight="1" x14ac:dyDescent="0.3">
      <c r="A51" s="47" t="s">
        <v>74</v>
      </c>
      <c r="B51" s="93"/>
      <c r="C51" s="93"/>
      <c r="D51" s="93"/>
      <c r="E51" s="93">
        <f t="shared" si="26"/>
        <v>0</v>
      </c>
      <c r="F51" s="94" t="s">
        <v>36</v>
      </c>
      <c r="G51" s="95" t="s">
        <v>36</v>
      </c>
      <c r="H51" s="94"/>
      <c r="I51" s="95"/>
      <c r="J51" s="94"/>
      <c r="K51" s="95"/>
      <c r="L51" s="94"/>
      <c r="M51" s="95"/>
      <c r="N51" s="94"/>
      <c r="O51" s="95"/>
      <c r="P51" s="94">
        <f t="shared" si="27"/>
        <v>0</v>
      </c>
      <c r="Q51" s="95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4" t="s">
        <v>36</v>
      </c>
      <c r="W51" s="95" t="s">
        <v>36</v>
      </c>
    </row>
    <row r="52" spans="1:23" ht="13" customHeight="1" x14ac:dyDescent="0.3">
      <c r="A52" s="47" t="s">
        <v>75</v>
      </c>
      <c r="B52" s="93"/>
      <c r="C52" s="93"/>
      <c r="D52" s="93"/>
      <c r="E52" s="93">
        <f t="shared" si="26"/>
        <v>0</v>
      </c>
      <c r="F52" s="94">
        <v>0</v>
      </c>
      <c r="G52" s="95">
        <v>0</v>
      </c>
      <c r="H52" s="94"/>
      <c r="I52" s="95"/>
      <c r="J52" s="94"/>
      <c r="K52" s="95"/>
      <c r="L52" s="94"/>
      <c r="M52" s="95"/>
      <c r="N52" s="94"/>
      <c r="O52" s="95"/>
      <c r="P52" s="94">
        <f t="shared" si="27"/>
        <v>0</v>
      </c>
      <c r="Q52" s="95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4" t="s">
        <v>36</v>
      </c>
      <c r="W52" s="95" t="s">
        <v>36</v>
      </c>
    </row>
    <row r="53" spans="1:23" ht="13" customHeight="1" x14ac:dyDescent="0.3">
      <c r="A53" s="47" t="s">
        <v>76</v>
      </c>
      <c r="B53" s="93">
        <v>30415000</v>
      </c>
      <c r="C53" s="93"/>
      <c r="D53" s="93"/>
      <c r="E53" s="93">
        <f t="shared" si="26"/>
        <v>30415000</v>
      </c>
      <c r="F53" s="94">
        <v>30415000</v>
      </c>
      <c r="G53" s="95">
        <v>0</v>
      </c>
      <c r="H53" s="94"/>
      <c r="I53" s="95"/>
      <c r="J53" s="94"/>
      <c r="K53" s="95"/>
      <c r="L53" s="94"/>
      <c r="M53" s="95"/>
      <c r="N53" s="94"/>
      <c r="O53" s="95"/>
      <c r="P53" s="94">
        <f t="shared" si="27"/>
        <v>0</v>
      </c>
      <c r="Q53" s="95">
        <f t="shared" si="28"/>
        <v>0</v>
      </c>
      <c r="R53" s="48">
        <f t="shared" si="29"/>
        <v>0</v>
      </c>
      <c r="S53" s="49">
        <f t="shared" si="30"/>
        <v>0</v>
      </c>
      <c r="T53" s="48">
        <f t="shared" si="31"/>
        <v>0</v>
      </c>
      <c r="U53" s="50">
        <f t="shared" si="32"/>
        <v>0</v>
      </c>
      <c r="V53" s="94" t="s">
        <v>36</v>
      </c>
      <c r="W53" s="95" t="s">
        <v>36</v>
      </c>
    </row>
    <row r="54" spans="1:23" ht="13" customHeight="1" x14ac:dyDescent="0.3">
      <c r="A54" s="51" t="s">
        <v>43</v>
      </c>
      <c r="B54" s="96">
        <f>SUM(B43:B53)</f>
        <v>78528000</v>
      </c>
      <c r="C54" s="96">
        <f>SUM(C43:C53)</f>
        <v>0</v>
      </c>
      <c r="D54" s="96"/>
      <c r="E54" s="96">
        <f t="shared" si="26"/>
        <v>78528000</v>
      </c>
      <c r="F54" s="97">
        <f t="shared" ref="F54:O54" si="33">SUM(F43:F53)</f>
        <v>78528000</v>
      </c>
      <c r="G54" s="98">
        <f t="shared" si="33"/>
        <v>0</v>
      </c>
      <c r="H54" s="97">
        <f t="shared" si="33"/>
        <v>0</v>
      </c>
      <c r="I54" s="98">
        <f t="shared" si="33"/>
        <v>0</v>
      </c>
      <c r="J54" s="97">
        <f t="shared" si="33"/>
        <v>0</v>
      </c>
      <c r="K54" s="98">
        <f t="shared" si="33"/>
        <v>0</v>
      </c>
      <c r="L54" s="97">
        <f t="shared" si="33"/>
        <v>0</v>
      </c>
      <c r="M54" s="98">
        <f t="shared" si="33"/>
        <v>0</v>
      </c>
      <c r="N54" s="97">
        <f t="shared" si="33"/>
        <v>0</v>
      </c>
      <c r="O54" s="98">
        <f t="shared" si="33"/>
        <v>0</v>
      </c>
      <c r="P54" s="97">
        <f t="shared" si="27"/>
        <v>0</v>
      </c>
      <c r="Q54" s="98">
        <f t="shared" si="28"/>
        <v>0</v>
      </c>
      <c r="R54" s="52">
        <f t="shared" si="29"/>
        <v>0</v>
      </c>
      <c r="S54" s="53">
        <f t="shared" si="30"/>
        <v>0</v>
      </c>
      <c r="T54" s="52">
        <f>IF((+$E44+$E46+$E48+$E49+$E52) =0,0,(P54   /(+$E44+$E46+$E48+$E49+$E52) )*100)</f>
        <v>0</v>
      </c>
      <c r="U54" s="54">
        <f>IF((+$E44+$E46+$E48+$E49+$E52) =0,0,(Q54   /(+$E44+$E46+$E48+$E49+$E52) )*100)</f>
        <v>0</v>
      </c>
      <c r="V54" s="97" t="s">
        <v>36</v>
      </c>
      <c r="W54" s="98" t="s">
        <v>36</v>
      </c>
    </row>
    <row r="55" spans="1:23" ht="13" customHeight="1" x14ac:dyDescent="0.3">
      <c r="A55" s="40" t="s">
        <v>77</v>
      </c>
      <c r="B55" s="99" t="s">
        <v>1</v>
      </c>
      <c r="C55" s="99"/>
      <c r="D55" s="99"/>
      <c r="E55" s="99"/>
      <c r="F55" s="100"/>
      <c r="G55" s="101"/>
      <c r="H55" s="100"/>
      <c r="I55" s="101"/>
      <c r="J55" s="100"/>
      <c r="K55" s="101"/>
      <c r="L55" s="100"/>
      <c r="M55" s="101"/>
      <c r="N55" s="100"/>
      <c r="O55" s="101"/>
      <c r="P55" s="100"/>
      <c r="Q55" s="101"/>
      <c r="R55" s="44"/>
      <c r="S55" s="45"/>
      <c r="T55" s="44"/>
      <c r="U55" s="46"/>
      <c r="V55" s="100"/>
      <c r="W55" s="101"/>
    </row>
    <row r="56" spans="1:23" ht="13" customHeight="1" x14ac:dyDescent="0.3">
      <c r="A56" s="55" t="s">
        <v>78</v>
      </c>
      <c r="B56" s="93"/>
      <c r="C56" s="93"/>
      <c r="D56" s="93"/>
      <c r="E56" s="93">
        <f>$B56      +$C56      +$D56</f>
        <v>0</v>
      </c>
      <c r="F56" s="94" t="s">
        <v>36</v>
      </c>
      <c r="G56" s="95" t="s">
        <v>36</v>
      </c>
      <c r="H56" s="94"/>
      <c r="I56" s="95"/>
      <c r="J56" s="94"/>
      <c r="K56" s="95"/>
      <c r="L56" s="94"/>
      <c r="M56" s="95"/>
      <c r="N56" s="94"/>
      <c r="O56" s="95"/>
      <c r="P56" s="94">
        <f>$H56      +$J56      +$L56      +$N56</f>
        <v>0</v>
      </c>
      <c r="Q56" s="95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4" t="s">
        <v>36</v>
      </c>
      <c r="W56" s="95" t="s">
        <v>36</v>
      </c>
    </row>
    <row r="57" spans="1:23" ht="13" customHeight="1" x14ac:dyDescent="0.3">
      <c r="A57" s="55" t="s">
        <v>79</v>
      </c>
      <c r="B57" s="93"/>
      <c r="C57" s="93"/>
      <c r="D57" s="93"/>
      <c r="E57" s="93">
        <f>$B57      +$C57      +$D57</f>
        <v>0</v>
      </c>
      <c r="F57" s="94" t="s">
        <v>36</v>
      </c>
      <c r="G57" s="95" t="s">
        <v>36</v>
      </c>
      <c r="H57" s="94"/>
      <c r="I57" s="95"/>
      <c r="J57" s="94"/>
      <c r="K57" s="95"/>
      <c r="L57" s="94"/>
      <c r="M57" s="95"/>
      <c r="N57" s="94"/>
      <c r="O57" s="95"/>
      <c r="P57" s="94">
        <f>$H57      +$J57      +$L57      +$N57</f>
        <v>0</v>
      </c>
      <c r="Q57" s="95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4" t="s">
        <v>36</v>
      </c>
      <c r="W57" s="95" t="s">
        <v>36</v>
      </c>
    </row>
    <row r="58" spans="1:23" ht="13" hidden="1" customHeight="1" x14ac:dyDescent="0.3">
      <c r="A58" s="55" t="s">
        <v>80</v>
      </c>
      <c r="B58" s="93"/>
      <c r="C58" s="93"/>
      <c r="D58" s="93"/>
      <c r="E58" s="93">
        <f>$B58      +$C58      +$D58</f>
        <v>0</v>
      </c>
      <c r="F58" s="94" t="s">
        <v>36</v>
      </c>
      <c r="G58" s="95" t="s">
        <v>36</v>
      </c>
      <c r="H58" s="94"/>
      <c r="I58" s="95"/>
      <c r="J58" s="94"/>
      <c r="K58" s="95"/>
      <c r="L58" s="94"/>
      <c r="M58" s="95"/>
      <c r="N58" s="94"/>
      <c r="O58" s="95"/>
      <c r="P58" s="94">
        <f>$H58      +$J58      +$L58      +$N58</f>
        <v>0</v>
      </c>
      <c r="Q58" s="95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4" t="s">
        <v>36</v>
      </c>
      <c r="W58" s="95" t="s">
        <v>36</v>
      </c>
    </row>
    <row r="59" spans="1:23" ht="13" hidden="1" customHeight="1" x14ac:dyDescent="0.3">
      <c r="A59" s="47" t="s">
        <v>81</v>
      </c>
      <c r="B59" s="93"/>
      <c r="C59" s="93"/>
      <c r="D59" s="93"/>
      <c r="E59" s="93">
        <f>$B59      +$C59      +$D59</f>
        <v>0</v>
      </c>
      <c r="F59" s="94" t="s">
        <v>36</v>
      </c>
      <c r="G59" s="95" t="s">
        <v>36</v>
      </c>
      <c r="H59" s="94"/>
      <c r="I59" s="95"/>
      <c r="J59" s="94"/>
      <c r="K59" s="95"/>
      <c r="L59" s="94"/>
      <c r="M59" s="95"/>
      <c r="N59" s="94"/>
      <c r="O59" s="95"/>
      <c r="P59" s="94">
        <f>$H59      +$J59      +$L59      +$N59</f>
        <v>0</v>
      </c>
      <c r="Q59" s="95">
        <f>$I59      +$K59      +$M59      +$O59</f>
        <v>0</v>
      </c>
      <c r="R59" s="48">
        <f>IF(($H59      =0),0,((($J59      -$H59      )/$H59      )*100))</f>
        <v>0</v>
      </c>
      <c r="S59" s="49">
        <f>IF(($I59      =0),0,((($K59      -$I59      )/$I59      )*100))</f>
        <v>0</v>
      </c>
      <c r="T59" s="48">
        <f>IF(($E59      =0),0,(($P59      /$E59      )*100))</f>
        <v>0</v>
      </c>
      <c r="U59" s="50">
        <f>IF(($E59      =0),0,(($Q59      /$E59      )*100))</f>
        <v>0</v>
      </c>
      <c r="V59" s="94" t="s">
        <v>36</v>
      </c>
      <c r="W59" s="95" t="s">
        <v>36</v>
      </c>
    </row>
    <row r="60" spans="1:23" ht="13" customHeight="1" x14ac:dyDescent="0.3">
      <c r="A60" s="56" t="s">
        <v>43</v>
      </c>
      <c r="B60" s="102">
        <f>SUM(B56:B59)</f>
        <v>0</v>
      </c>
      <c r="C60" s="102">
        <f>SUM(C56:C59)</f>
        <v>0</v>
      </c>
      <c r="D60" s="102"/>
      <c r="E60" s="102">
        <f>$B60      +$C60      +$D60</f>
        <v>0</v>
      </c>
      <c r="F60" s="103" t="s">
        <v>36</v>
      </c>
      <c r="G60" s="104" t="s">
        <v>36</v>
      </c>
      <c r="H60" s="103">
        <f t="shared" ref="H60:O60" si="34">SUM(H56:H59)</f>
        <v>0</v>
      </c>
      <c r="I60" s="104">
        <f t="shared" si="34"/>
        <v>0</v>
      </c>
      <c r="J60" s="103">
        <f t="shared" si="34"/>
        <v>0</v>
      </c>
      <c r="K60" s="104">
        <f t="shared" si="34"/>
        <v>0</v>
      </c>
      <c r="L60" s="103">
        <f t="shared" si="34"/>
        <v>0</v>
      </c>
      <c r="M60" s="104">
        <f t="shared" si="34"/>
        <v>0</v>
      </c>
      <c r="N60" s="103">
        <f t="shared" si="34"/>
        <v>0</v>
      </c>
      <c r="O60" s="104">
        <f t="shared" si="34"/>
        <v>0</v>
      </c>
      <c r="P60" s="103">
        <f>$H60      +$J60      +$L60      +$N60</f>
        <v>0</v>
      </c>
      <c r="Q60" s="104">
        <f>$I60      +$K60      +$M60      +$O60</f>
        <v>0</v>
      </c>
      <c r="R60" s="57">
        <f>IF(($H60      =0),0,((($J60      -$H60      )/$H60      )*100))</f>
        <v>0</v>
      </c>
      <c r="S60" s="58">
        <f>IF(($I60      =0),0,((($K60      -$I60      )/$I60      )*100))</f>
        <v>0</v>
      </c>
      <c r="T60" s="57">
        <f>IF($E60   =0,0,($P60   /$E60   )*100)</f>
        <v>0</v>
      </c>
      <c r="U60" s="59">
        <f>IF($E60   =0,0,($Q60   /$E60   )*100)</f>
        <v>0</v>
      </c>
      <c r="V60" s="103" t="s">
        <v>36</v>
      </c>
      <c r="W60" s="104" t="s">
        <v>36</v>
      </c>
    </row>
    <row r="61" spans="1:23" ht="13" customHeight="1" x14ac:dyDescent="0.3">
      <c r="A61" s="40" t="s">
        <v>82</v>
      </c>
      <c r="B61" s="99" t="s">
        <v>1</v>
      </c>
      <c r="C61" s="99"/>
      <c r="D61" s="99"/>
      <c r="E61" s="99"/>
      <c r="F61" s="100"/>
      <c r="G61" s="101"/>
      <c r="H61" s="100"/>
      <c r="I61" s="101"/>
      <c r="J61" s="100"/>
      <c r="K61" s="101"/>
      <c r="L61" s="100"/>
      <c r="M61" s="101"/>
      <c r="N61" s="100"/>
      <c r="O61" s="101"/>
      <c r="P61" s="100"/>
      <c r="Q61" s="101"/>
      <c r="R61" s="44"/>
      <c r="S61" s="45"/>
      <c r="T61" s="44"/>
      <c r="U61" s="46"/>
      <c r="V61" s="100"/>
      <c r="W61" s="101"/>
    </row>
    <row r="62" spans="1:23" ht="13" customHeight="1" x14ac:dyDescent="0.3">
      <c r="A62" s="47" t="s">
        <v>83</v>
      </c>
      <c r="B62" s="93"/>
      <c r="C62" s="93"/>
      <c r="D62" s="93"/>
      <c r="E62" s="93">
        <f t="shared" ref="E62:E68" si="35">$B62      +$C62      +$D62</f>
        <v>0</v>
      </c>
      <c r="F62" s="94" t="s">
        <v>36</v>
      </c>
      <c r="G62" s="95" t="s">
        <v>36</v>
      </c>
      <c r="H62" s="94"/>
      <c r="I62" s="95"/>
      <c r="J62" s="94"/>
      <c r="K62" s="95"/>
      <c r="L62" s="94"/>
      <c r="M62" s="95"/>
      <c r="N62" s="94"/>
      <c r="O62" s="95"/>
      <c r="P62" s="94">
        <f t="shared" ref="P62:P68" si="36">$H62      +$J62      +$L62      +$N62</f>
        <v>0</v>
      </c>
      <c r="Q62" s="95">
        <f t="shared" ref="Q62:Q68" si="37">$I62      +$K62      +$M62      +$O62</f>
        <v>0</v>
      </c>
      <c r="R62" s="48">
        <f t="shared" ref="R62:R68" si="38">IF(($H62      =0),0,((($J62      -$H62      )/$H62      )*100))</f>
        <v>0</v>
      </c>
      <c r="S62" s="49">
        <f t="shared" ref="S62:S68" si="39">IF(($I62      =0),0,((($K62      -$I62      )/$I62      )*100))</f>
        <v>0</v>
      </c>
      <c r="T62" s="48">
        <f t="shared" ref="T62:T66" si="40">IF(($E62      =0),0,(($P62      /$E62      )*100))</f>
        <v>0</v>
      </c>
      <c r="U62" s="50">
        <f t="shared" ref="U62:U66" si="41">IF(($E62      =0),0,(($Q62      /$E62      )*100))</f>
        <v>0</v>
      </c>
      <c r="V62" s="94" t="s">
        <v>36</v>
      </c>
      <c r="W62" s="95" t="s">
        <v>36</v>
      </c>
    </row>
    <row r="63" spans="1:23" ht="13" customHeight="1" x14ac:dyDescent="0.3">
      <c r="A63" s="47" t="s">
        <v>84</v>
      </c>
      <c r="B63" s="93"/>
      <c r="C63" s="93"/>
      <c r="D63" s="93"/>
      <c r="E63" s="93">
        <f t="shared" si="35"/>
        <v>0</v>
      </c>
      <c r="F63" s="94" t="s">
        <v>36</v>
      </c>
      <c r="G63" s="95" t="s">
        <v>36</v>
      </c>
      <c r="H63" s="94"/>
      <c r="I63" s="95"/>
      <c r="J63" s="94"/>
      <c r="K63" s="95"/>
      <c r="L63" s="94"/>
      <c r="M63" s="95"/>
      <c r="N63" s="94"/>
      <c r="O63" s="95"/>
      <c r="P63" s="94">
        <f t="shared" si="36"/>
        <v>0</v>
      </c>
      <c r="Q63" s="95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4" t="s">
        <v>36</v>
      </c>
      <c r="W63" s="95" t="s">
        <v>36</v>
      </c>
    </row>
    <row r="64" spans="1:23" ht="13" customHeight="1" x14ac:dyDescent="0.3">
      <c r="A64" s="47" t="s">
        <v>85</v>
      </c>
      <c r="B64" s="93"/>
      <c r="C64" s="93"/>
      <c r="D64" s="93"/>
      <c r="E64" s="93">
        <f t="shared" si="35"/>
        <v>0</v>
      </c>
      <c r="F64" s="94" t="s">
        <v>36</v>
      </c>
      <c r="G64" s="95" t="s">
        <v>36</v>
      </c>
      <c r="H64" s="94"/>
      <c r="I64" s="95"/>
      <c r="J64" s="94"/>
      <c r="K64" s="95"/>
      <c r="L64" s="94"/>
      <c r="M64" s="95"/>
      <c r="N64" s="94"/>
      <c r="O64" s="95"/>
      <c r="P64" s="94">
        <f t="shared" si="36"/>
        <v>0</v>
      </c>
      <c r="Q64" s="95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4" t="s">
        <v>36</v>
      </c>
      <c r="W64" s="95" t="s">
        <v>36</v>
      </c>
    </row>
    <row r="65" spans="1:23" ht="13" customHeight="1" x14ac:dyDescent="0.3">
      <c r="A65" s="47" t="s">
        <v>86</v>
      </c>
      <c r="B65" s="93"/>
      <c r="C65" s="93"/>
      <c r="D65" s="93"/>
      <c r="E65" s="93">
        <f t="shared" si="35"/>
        <v>0</v>
      </c>
      <c r="F65" s="94" t="s">
        <v>36</v>
      </c>
      <c r="G65" s="95" t="s">
        <v>36</v>
      </c>
      <c r="H65" s="94"/>
      <c r="I65" s="95"/>
      <c r="J65" s="94"/>
      <c r="K65" s="95"/>
      <c r="L65" s="94"/>
      <c r="M65" s="95"/>
      <c r="N65" s="94"/>
      <c r="O65" s="95"/>
      <c r="P65" s="94">
        <f t="shared" si="36"/>
        <v>0</v>
      </c>
      <c r="Q65" s="95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4" t="s">
        <v>36</v>
      </c>
      <c r="W65" s="95" t="s">
        <v>36</v>
      </c>
    </row>
    <row r="66" spans="1:23" ht="13" customHeight="1" x14ac:dyDescent="0.3">
      <c r="A66" s="47" t="s">
        <v>87</v>
      </c>
      <c r="B66" s="93"/>
      <c r="C66" s="93"/>
      <c r="D66" s="93"/>
      <c r="E66" s="93">
        <f t="shared" si="35"/>
        <v>0</v>
      </c>
      <c r="F66" s="94">
        <v>0</v>
      </c>
      <c r="G66" s="95">
        <v>0</v>
      </c>
      <c r="H66" s="94"/>
      <c r="I66" s="95"/>
      <c r="J66" s="94"/>
      <c r="K66" s="95"/>
      <c r="L66" s="94"/>
      <c r="M66" s="95"/>
      <c r="N66" s="94"/>
      <c r="O66" s="95"/>
      <c r="P66" s="94">
        <f t="shared" si="36"/>
        <v>0</v>
      </c>
      <c r="Q66" s="95">
        <f t="shared" si="37"/>
        <v>0</v>
      </c>
      <c r="R66" s="48">
        <f t="shared" si="38"/>
        <v>0</v>
      </c>
      <c r="S66" s="49">
        <f t="shared" si="39"/>
        <v>0</v>
      </c>
      <c r="T66" s="48">
        <f t="shared" si="40"/>
        <v>0</v>
      </c>
      <c r="U66" s="50">
        <f t="shared" si="41"/>
        <v>0</v>
      </c>
      <c r="V66" s="94" t="s">
        <v>36</v>
      </c>
      <c r="W66" s="95" t="s">
        <v>36</v>
      </c>
    </row>
    <row r="67" spans="1:23" ht="13" customHeight="1" x14ac:dyDescent="0.3">
      <c r="A67" s="51" t="s">
        <v>43</v>
      </c>
      <c r="B67" s="96">
        <f>SUM(B62:B66)</f>
        <v>0</v>
      </c>
      <c r="C67" s="96">
        <f>SUM(C62:C66)</f>
        <v>0</v>
      </c>
      <c r="D67" s="96"/>
      <c r="E67" s="96">
        <f t="shared" si="35"/>
        <v>0</v>
      </c>
      <c r="F67" s="97">
        <f t="shared" ref="F67:O67" si="42">SUM(F62:F66)</f>
        <v>0</v>
      </c>
      <c r="G67" s="98">
        <f t="shared" si="42"/>
        <v>0</v>
      </c>
      <c r="H67" s="97">
        <f t="shared" si="42"/>
        <v>0</v>
      </c>
      <c r="I67" s="98">
        <f t="shared" si="42"/>
        <v>0</v>
      </c>
      <c r="J67" s="97">
        <f t="shared" si="42"/>
        <v>0</v>
      </c>
      <c r="K67" s="98">
        <f t="shared" si="42"/>
        <v>0</v>
      </c>
      <c r="L67" s="97">
        <f t="shared" si="42"/>
        <v>0</v>
      </c>
      <c r="M67" s="98">
        <f t="shared" si="42"/>
        <v>0</v>
      </c>
      <c r="N67" s="97">
        <f t="shared" si="42"/>
        <v>0</v>
      </c>
      <c r="O67" s="98">
        <f t="shared" si="42"/>
        <v>0</v>
      </c>
      <c r="P67" s="97">
        <f t="shared" si="36"/>
        <v>0</v>
      </c>
      <c r="Q67" s="98">
        <f t="shared" si="37"/>
        <v>0</v>
      </c>
      <c r="R67" s="52">
        <f t="shared" si="38"/>
        <v>0</v>
      </c>
      <c r="S67" s="53">
        <f t="shared" si="39"/>
        <v>0</v>
      </c>
      <c r="T67" s="52">
        <f>IF((+$E62+$E64+$E65++$E66) =0,0,(P67   /(+$E62+$E64+$E65+$E66) )*100)</f>
        <v>0</v>
      </c>
      <c r="U67" s="54">
        <f>IF((+$E62+$E64+$E66) =0,0,(Q67  /(+$E62+$E64+$E66) )*100)</f>
        <v>0</v>
      </c>
      <c r="V67" s="97" t="s">
        <v>36</v>
      </c>
      <c r="W67" s="98" t="s">
        <v>36</v>
      </c>
    </row>
    <row r="68" spans="1:23" ht="13" customHeight="1" x14ac:dyDescent="0.3">
      <c r="A68" s="60" t="s">
        <v>88</v>
      </c>
      <c r="B68" s="105">
        <f>SUM(B9:B15,B18:B24,B27:B30,B33,B36:B40,B43:B53,B56:B59,B62:B66)</f>
        <v>101708000</v>
      </c>
      <c r="C68" s="105">
        <f>SUM(C9:C15,C18:C24,C27:C30,C33,C36:C40,C43:C53,C56:C59,C62:C66)</f>
        <v>0</v>
      </c>
      <c r="D68" s="105"/>
      <c r="E68" s="105">
        <f t="shared" si="35"/>
        <v>101708000</v>
      </c>
      <c r="F68" s="106">
        <f t="shared" ref="F68:O68" si="43">SUM(F9:F15,F18:F24,F27:F30,F33,F36:F40,F43:F53,F56:F59,F62:F66)</f>
        <v>101708000</v>
      </c>
      <c r="G68" s="107">
        <f t="shared" si="43"/>
        <v>19060000</v>
      </c>
      <c r="H68" s="106">
        <f t="shared" si="43"/>
        <v>3810000</v>
      </c>
      <c r="I68" s="107">
        <f t="shared" si="43"/>
        <v>6702661</v>
      </c>
      <c r="J68" s="106">
        <f t="shared" si="43"/>
        <v>6620000</v>
      </c>
      <c r="K68" s="107">
        <f t="shared" si="43"/>
        <v>3457246</v>
      </c>
      <c r="L68" s="106">
        <f t="shared" si="43"/>
        <v>0</v>
      </c>
      <c r="M68" s="107">
        <f t="shared" si="43"/>
        <v>0</v>
      </c>
      <c r="N68" s="106">
        <f t="shared" si="43"/>
        <v>0</v>
      </c>
      <c r="O68" s="107">
        <f t="shared" si="43"/>
        <v>0</v>
      </c>
      <c r="P68" s="106">
        <f t="shared" si="36"/>
        <v>10430000</v>
      </c>
      <c r="Q68" s="107">
        <f t="shared" si="37"/>
        <v>10159907</v>
      </c>
      <c r="R68" s="61">
        <f t="shared" si="38"/>
        <v>73.753280839895012</v>
      </c>
      <c r="S68" s="62">
        <f t="shared" si="39"/>
        <v>-48.419799240928342</v>
      </c>
      <c r="T68" s="61">
        <f>IF((+$E9+$E10+$E11+$E12+$E13+$E18+$E19+$E21+$E22+$E23+$E27+$E28+$E29+$E30+$E33+$E36+$E39+$E44+$E46+$E48+$E49+$E52+$E56+$E57+$E58+$E59+$E62+$E64+$E65+$E66)=0,0,(P68/(+$E9+$E10+$E11+$E12+$E13+$E18+$E19+$E21+$E22+$E23+$E27+$E28+$E29+$E30+$E33+$E36+$E39+$E44+$E46+$E48+$E49+$E52+$E56+$E57+$E58+$E59+$E62+$E64+$E65+$E66)*100))</f>
        <v>44.995685936151851</v>
      </c>
      <c r="U68" s="61">
        <f>IF((+$E9+$E10+$E11+$E12+$E13+$E18+$E19+$E21+$E22+$E23+$E27+$E28+$E29+$E30+$E33+$E36+$E39+$E44+$E46+$E48+$E49+$E52+$E56+$E57+$E58+$E59+$E62+$E64+$E65+$E66)=0,0,(Q68/(+$E9+$E10+$E11+$E12+$E13+$E18+$E19+$E21+$E22+$E23+$E27+$E28+$E29+$E30+$E33+$E36+$E39+$E44+$E46+$E48+$E49+$E52+$E56+$E57+$E58+$E59+$E62+$E64+$E65+$E66)*100))</f>
        <v>43.830487489214839</v>
      </c>
      <c r="V68" s="106" t="s">
        <v>36</v>
      </c>
      <c r="W68" s="107" t="s">
        <v>36</v>
      </c>
    </row>
    <row r="69" spans="1:23" ht="13" customHeight="1" x14ac:dyDescent="0.3">
      <c r="A69" s="40" t="s">
        <v>44</v>
      </c>
      <c r="B69" s="99" t="s">
        <v>1</v>
      </c>
      <c r="C69" s="99"/>
      <c r="D69" s="99"/>
      <c r="E69" s="99"/>
      <c r="F69" s="100"/>
      <c r="G69" s="101"/>
      <c r="H69" s="100"/>
      <c r="I69" s="101"/>
      <c r="J69" s="100"/>
      <c r="K69" s="101"/>
      <c r="L69" s="100"/>
      <c r="M69" s="101"/>
      <c r="N69" s="100"/>
      <c r="O69" s="101"/>
      <c r="P69" s="100"/>
      <c r="Q69" s="101"/>
      <c r="R69" s="44"/>
      <c r="S69" s="45"/>
      <c r="T69" s="44"/>
      <c r="U69" s="46"/>
      <c r="V69" s="100"/>
      <c r="W69" s="101"/>
    </row>
    <row r="70" spans="1:23" s="64" customFormat="1" ht="13" customHeight="1" x14ac:dyDescent="0.3">
      <c r="A70" s="63" t="s">
        <v>89</v>
      </c>
      <c r="B70" s="93">
        <v>33151000</v>
      </c>
      <c r="C70" s="93">
        <v>-74000</v>
      </c>
      <c r="D70" s="93"/>
      <c r="E70" s="93">
        <f>$B70      +$C70      +$D70</f>
        <v>33077000</v>
      </c>
      <c r="F70" s="94">
        <v>33151000</v>
      </c>
      <c r="G70" s="95">
        <v>25684000</v>
      </c>
      <c r="H70" s="94">
        <v>8706000</v>
      </c>
      <c r="I70" s="95">
        <v>5094785</v>
      </c>
      <c r="J70" s="94">
        <v>13690000</v>
      </c>
      <c r="K70" s="95">
        <v>7507772</v>
      </c>
      <c r="L70" s="94"/>
      <c r="M70" s="95"/>
      <c r="N70" s="94"/>
      <c r="O70" s="95"/>
      <c r="P70" s="94">
        <f>$H70      +$J70      +$L70      +$N70</f>
        <v>22396000</v>
      </c>
      <c r="Q70" s="95">
        <f>$I70      +$K70      +$M70      +$O70</f>
        <v>12602557</v>
      </c>
      <c r="R70" s="48">
        <f>IF(($H70      =0),0,((($J70      -$H70      )/$H70      )*100))</f>
        <v>57.247875028715832</v>
      </c>
      <c r="S70" s="49">
        <f>IF(($I70      =0),0,((($K70      -$I70      )/$I70      )*100))</f>
        <v>47.361900453110387</v>
      </c>
      <c r="T70" s="48">
        <f>IF(($E70      =0),0,(($P70      /$E70      )*100))</f>
        <v>67.708679747256411</v>
      </c>
      <c r="U70" s="50">
        <f>IF(($E70      =0),0,(($Q70      /$E70      )*100))</f>
        <v>38.100665114732294</v>
      </c>
      <c r="V70" s="94" t="s">
        <v>36</v>
      </c>
      <c r="W70" s="95" t="s">
        <v>36</v>
      </c>
    </row>
    <row r="71" spans="1:23" s="64" customFormat="1" ht="13" customHeight="1" x14ac:dyDescent="0.3">
      <c r="A71" s="63" t="s">
        <v>90</v>
      </c>
      <c r="B71" s="93"/>
      <c r="C71" s="93"/>
      <c r="D71" s="93"/>
      <c r="E71" s="93">
        <f>$B71      +$C71      +$D71</f>
        <v>0</v>
      </c>
      <c r="F71" s="94">
        <v>0</v>
      </c>
      <c r="G71" s="95">
        <v>0</v>
      </c>
      <c r="H71" s="94"/>
      <c r="I71" s="95"/>
      <c r="J71" s="94"/>
      <c r="K71" s="95"/>
      <c r="L71" s="94"/>
      <c r="M71" s="95"/>
      <c r="N71" s="94"/>
      <c r="O71" s="95"/>
      <c r="P71" s="94">
        <f>$H71      +$J71      +$L71      +$N71</f>
        <v>0</v>
      </c>
      <c r="Q71" s="95">
        <f>$I71      +$K71      +$M71      +$O71</f>
        <v>0</v>
      </c>
      <c r="R71" s="48">
        <f>IF(($H71      =0),0,((($J71      -$H71      )/$H71      )*100))</f>
        <v>0</v>
      </c>
      <c r="S71" s="49">
        <f>IF(($I71      =0),0,((($K71      -$I71      )/$I71      )*100))</f>
        <v>0</v>
      </c>
      <c r="T71" s="48">
        <f>IF(($E71      =0),0,(($P71      /$E71      )*100))</f>
        <v>0</v>
      </c>
      <c r="U71" s="50">
        <f>IF(($E71      =0),0,(($Q71      /$E71      )*100))</f>
        <v>0</v>
      </c>
      <c r="V71" s="94" t="s">
        <v>36</v>
      </c>
      <c r="W71" s="95" t="s">
        <v>36</v>
      </c>
    </row>
    <row r="72" spans="1:23" ht="13" customHeight="1" x14ac:dyDescent="0.3">
      <c r="A72" s="56" t="s">
        <v>43</v>
      </c>
      <c r="B72" s="102">
        <f>SUM(B70:B71)</f>
        <v>33151000</v>
      </c>
      <c r="C72" s="102">
        <f>SUM(C70:C71)</f>
        <v>-74000</v>
      </c>
      <c r="D72" s="102"/>
      <c r="E72" s="102">
        <f>$B72      +$C72      +$D72</f>
        <v>33077000</v>
      </c>
      <c r="F72" s="103">
        <f t="shared" ref="F72:O72" si="44">SUM(F70:F71)</f>
        <v>33151000</v>
      </c>
      <c r="G72" s="104">
        <f t="shared" si="44"/>
        <v>25684000</v>
      </c>
      <c r="H72" s="103">
        <f t="shared" si="44"/>
        <v>8706000</v>
      </c>
      <c r="I72" s="104">
        <f t="shared" si="44"/>
        <v>5094785</v>
      </c>
      <c r="J72" s="103">
        <f t="shared" si="44"/>
        <v>13690000</v>
      </c>
      <c r="K72" s="104">
        <f t="shared" si="44"/>
        <v>7507772</v>
      </c>
      <c r="L72" s="103">
        <f t="shared" si="44"/>
        <v>0</v>
      </c>
      <c r="M72" s="104">
        <f t="shared" si="44"/>
        <v>0</v>
      </c>
      <c r="N72" s="103">
        <f t="shared" si="44"/>
        <v>0</v>
      </c>
      <c r="O72" s="104">
        <f t="shared" si="44"/>
        <v>0</v>
      </c>
      <c r="P72" s="103">
        <f>$H72      +$J72      +$L72      +$N72</f>
        <v>22396000</v>
      </c>
      <c r="Q72" s="104">
        <f>$I72      +$K72      +$M72      +$O72</f>
        <v>12602557</v>
      </c>
      <c r="R72" s="57">
        <f>IF(($H72      =0),0,((($J72      -$H72      )/$H72      )*100))</f>
        <v>57.247875028715832</v>
      </c>
      <c r="S72" s="58">
        <f>IF(($I72      =0),0,((($K72      -$I72      )/$I72      )*100))</f>
        <v>47.361900453110387</v>
      </c>
      <c r="T72" s="57">
        <f>IF(($E70      =0),0,(($P70      /$E70      )*100))</f>
        <v>67.708679747256411</v>
      </c>
      <c r="U72" s="59">
        <f>IF($E70   =0,0,($Q70   /$E70 )*100)</f>
        <v>38.100665114732294</v>
      </c>
      <c r="V72" s="103" t="s">
        <v>36</v>
      </c>
      <c r="W72" s="104" t="s">
        <v>36</v>
      </c>
    </row>
    <row r="73" spans="1:23" ht="13" customHeight="1" x14ac:dyDescent="0.3">
      <c r="A73" s="60" t="s">
        <v>88</v>
      </c>
      <c r="B73" s="105">
        <f>SUM(B70:B71)</f>
        <v>33151000</v>
      </c>
      <c r="C73" s="105">
        <f>SUM(C70:C71)</f>
        <v>-74000</v>
      </c>
      <c r="D73" s="105"/>
      <c r="E73" s="105">
        <f>$B73      +$C73      +$D73</f>
        <v>33077000</v>
      </c>
      <c r="F73" s="106">
        <f t="shared" ref="F73:O73" si="45">SUM(F70:F71)</f>
        <v>33151000</v>
      </c>
      <c r="G73" s="107">
        <f t="shared" si="45"/>
        <v>25684000</v>
      </c>
      <c r="H73" s="106">
        <f t="shared" si="45"/>
        <v>8706000</v>
      </c>
      <c r="I73" s="107">
        <f t="shared" si="45"/>
        <v>5094785</v>
      </c>
      <c r="J73" s="106">
        <f t="shared" si="45"/>
        <v>13690000</v>
      </c>
      <c r="K73" s="107">
        <f t="shared" si="45"/>
        <v>7507772</v>
      </c>
      <c r="L73" s="106">
        <f t="shared" si="45"/>
        <v>0</v>
      </c>
      <c r="M73" s="107">
        <f t="shared" si="45"/>
        <v>0</v>
      </c>
      <c r="N73" s="106">
        <f t="shared" si="45"/>
        <v>0</v>
      </c>
      <c r="O73" s="107">
        <f t="shared" si="45"/>
        <v>0</v>
      </c>
      <c r="P73" s="106">
        <f>$H73      +$J73      +$L73      +$N73</f>
        <v>22396000</v>
      </c>
      <c r="Q73" s="107">
        <f>$I73      +$K73      +$M73      +$O73</f>
        <v>12602557</v>
      </c>
      <c r="R73" s="61">
        <f>IF(($H73      =0),0,((($J73      -$H73      )/$H73      )*100))</f>
        <v>57.247875028715832</v>
      </c>
      <c r="S73" s="62">
        <f>IF(($I73      =0),0,((($K73      -$I73      )/$I73      )*100))</f>
        <v>47.361900453110387</v>
      </c>
      <c r="T73" s="61">
        <f>IF(($E70      =0),0,(($P70      /$E70      )*100))</f>
        <v>67.708679747256411</v>
      </c>
      <c r="U73" s="65">
        <f>IF($E70   =0,0,($Q70   /$E70 )*100)</f>
        <v>38.100665114732294</v>
      </c>
      <c r="V73" s="106" t="s">
        <v>36</v>
      </c>
      <c r="W73" s="107" t="s">
        <v>36</v>
      </c>
    </row>
    <row r="74" spans="1:23" ht="13" customHeight="1" thickBot="1" x14ac:dyDescent="0.35">
      <c r="A74" s="60" t="s">
        <v>91</v>
      </c>
      <c r="B74" s="105">
        <f>SUM(B9:B15,B18:B24,B27:B30,B33,B36:B40,B43:B53,B56:B59,B62:B66,B70:B71)</f>
        <v>134859000</v>
      </c>
      <c r="C74" s="105">
        <f>SUM(C9:C15,C18:C24,C27:C30,C33,C36:C40,C43:C53,C56:C59,C62:C66,C70:C71)</f>
        <v>-74000</v>
      </c>
      <c r="D74" s="105"/>
      <c r="E74" s="105">
        <f>$B74      +$C74      +$D74</f>
        <v>134785000</v>
      </c>
      <c r="F74" s="106">
        <f t="shared" ref="F74:O74" si="46">SUM(F9:F15,F18:F24,F27:F30,F33,F36:F40,F43:F53,F56:F59,F62:F66,F70:F71)</f>
        <v>134859000</v>
      </c>
      <c r="G74" s="107">
        <f t="shared" si="46"/>
        <v>44744000</v>
      </c>
      <c r="H74" s="106">
        <f t="shared" si="46"/>
        <v>12516000</v>
      </c>
      <c r="I74" s="107">
        <f t="shared" si="46"/>
        <v>11797446</v>
      </c>
      <c r="J74" s="106">
        <f t="shared" si="46"/>
        <v>20310000</v>
      </c>
      <c r="K74" s="107">
        <f t="shared" si="46"/>
        <v>10965018</v>
      </c>
      <c r="L74" s="106">
        <f t="shared" si="46"/>
        <v>0</v>
      </c>
      <c r="M74" s="107">
        <f t="shared" si="46"/>
        <v>0</v>
      </c>
      <c r="N74" s="106">
        <f t="shared" si="46"/>
        <v>0</v>
      </c>
      <c r="O74" s="107">
        <f t="shared" si="46"/>
        <v>0</v>
      </c>
      <c r="P74" s="106">
        <f>$H74      +$J74      +$L74      +$N74</f>
        <v>32826000</v>
      </c>
      <c r="Q74" s="107">
        <f>$I74      +$K74      +$M74      +$O74</f>
        <v>22762464</v>
      </c>
      <c r="R74" s="61">
        <f>IF(($H74      =0),0,((($J74      -$H74      )/$H74      )*100))</f>
        <v>62.272291466922333</v>
      </c>
      <c r="S74" s="62">
        <f>IF(($I74      =0),0,((($K74      -$I74      )/$I74      )*100))</f>
        <v>-7.0560017820806298</v>
      </c>
      <c r="T74" s="61">
        <f>IF((+$E9+$E10+$E11+$E12+$E13+$E18+$E19+$E21+$E22+$E23+$E27+$E28+$E29+$E30+$E33+$E36+$E39+$E44+$E46+$E48+$E49+$E52+$E56+$E57+$E58+$E59+$E62++$E64+$E65+$E66+$E70)=0,0,(P74/(+$E9+$E10+$E11+$E12+$E13+$E18+$E19+$E21+$E22+$E23+$E27+$E28+$E29+$E30+$E33+$E36+$E39+$E44+$E46+$E48+$E49+$E52+$E56+$E57+$E58+$E59+$E62+$E64+$E65+$E66+$E70)*100))</f>
        <v>58.350071991041119</v>
      </c>
      <c r="U74" s="65">
        <f>IF((+$E9+$E10+$E11+$E12+$E13+$E18+$E19+$E21+$E22+$E23+$E27+$E28+$E29+$E30+$E33+$E36+$E39+$E44+$E46+$E48+$E49+$E52+$E56+$E57+$E58+$E59+$E62+$E64+$E66+$E70)=0,0,(Q74/(+$E9+$E10+$E11+$E12+$E13+$E18+$E19+$E21+$E22+$E23+$E27+$E28+$E29+$E30+$E33+$E36+$E39+$E44+$E46+$E48+$E49+$E52+$E56+$E57+$E58+$E59+$E62+$E64+$E66+$E70)*100))</f>
        <v>40.461567449384077</v>
      </c>
      <c r="V74" s="106" t="s">
        <v>36</v>
      </c>
      <c r="W74" s="107" t="s">
        <v>36</v>
      </c>
    </row>
    <row r="75" spans="1:23" ht="13" thickTop="1" x14ac:dyDescent="0.25">
      <c r="A75" s="66" t="s">
        <v>92</v>
      </c>
      <c r="B75" s="67"/>
      <c r="C75" s="68"/>
      <c r="D75" s="68"/>
      <c r="E75" s="69"/>
      <c r="F75" s="67"/>
      <c r="G75" s="68"/>
      <c r="H75" s="68"/>
      <c r="I75" s="69"/>
      <c r="J75" s="68"/>
      <c r="K75" s="69"/>
      <c r="L75" s="68"/>
      <c r="M75" s="68"/>
      <c r="N75" s="68"/>
      <c r="O75" s="68"/>
      <c r="P75" s="68"/>
      <c r="Q75" s="68"/>
      <c r="R75" s="68"/>
      <c r="S75" s="68"/>
      <c r="T75" s="68"/>
      <c r="U75" s="69"/>
      <c r="V75" s="67"/>
      <c r="W75" s="69"/>
    </row>
    <row r="76" spans="1:23" x14ac:dyDescent="0.25">
      <c r="A76" s="13" t="s">
        <v>1</v>
      </c>
      <c r="B76" s="70" t="s">
        <v>1</v>
      </c>
      <c r="C76" s="71" t="s">
        <v>1</v>
      </c>
      <c r="D76" s="71" t="s">
        <v>1</v>
      </c>
      <c r="E76" s="72" t="s">
        <v>1</v>
      </c>
      <c r="F76" s="73" t="s">
        <v>5</v>
      </c>
      <c r="G76" s="74"/>
      <c r="H76" s="73" t="s">
        <v>6</v>
      </c>
      <c r="I76" s="75"/>
      <c r="J76" s="73" t="s">
        <v>7</v>
      </c>
      <c r="K76" s="75"/>
      <c r="L76" s="73" t="s">
        <v>8</v>
      </c>
      <c r="M76" s="73"/>
      <c r="N76" s="76" t="s">
        <v>9</v>
      </c>
      <c r="O76" s="73"/>
      <c r="P76" s="132" t="s">
        <v>10</v>
      </c>
      <c r="Q76" s="133"/>
      <c r="R76" s="134" t="s">
        <v>11</v>
      </c>
      <c r="S76" s="133"/>
      <c r="T76" s="134" t="s">
        <v>12</v>
      </c>
      <c r="U76" s="133"/>
      <c r="V76" s="132"/>
      <c r="W76" s="133"/>
    </row>
    <row r="77" spans="1:23" ht="52.5" x14ac:dyDescent="0.25">
      <c r="A77" s="77" t="s">
        <v>93</v>
      </c>
      <c r="B77" s="78" t="s">
        <v>94</v>
      </c>
      <c r="C77" s="78" t="s">
        <v>95</v>
      </c>
      <c r="D77" s="79" t="s">
        <v>17</v>
      </c>
      <c r="E77" s="78" t="s">
        <v>18</v>
      </c>
      <c r="F77" s="78" t="s">
        <v>19</v>
      </c>
      <c r="G77" s="78" t="s">
        <v>96</v>
      </c>
      <c r="H77" s="78" t="s">
        <v>97</v>
      </c>
      <c r="I77" s="80" t="s">
        <v>22</v>
      </c>
      <c r="J77" s="78" t="s">
        <v>98</v>
      </c>
      <c r="K77" s="80" t="s">
        <v>24</v>
      </c>
      <c r="L77" s="78" t="s">
        <v>99</v>
      </c>
      <c r="M77" s="80" t="s">
        <v>26</v>
      </c>
      <c r="N77" s="78" t="s">
        <v>100</v>
      </c>
      <c r="O77" s="80" t="s">
        <v>28</v>
      </c>
      <c r="P77" s="80" t="s">
        <v>101</v>
      </c>
      <c r="Q77" s="81" t="s">
        <v>30</v>
      </c>
      <c r="R77" s="82" t="s">
        <v>101</v>
      </c>
      <c r="S77" s="83" t="s">
        <v>30</v>
      </c>
      <c r="T77" s="82" t="s">
        <v>102</v>
      </c>
      <c r="U77" s="79" t="s">
        <v>32</v>
      </c>
      <c r="V77" s="78"/>
      <c r="W77" s="80"/>
    </row>
    <row r="78" spans="1:23" hidden="1" x14ac:dyDescent="0.25">
      <c r="A78" s="1" t="str">
        <f>+A7</f>
        <v>R thousands</v>
      </c>
      <c r="B78" s="108"/>
      <c r="C78" s="108">
        <v>100</v>
      </c>
      <c r="D78" s="108"/>
      <c r="E78" s="108"/>
      <c r="F78" s="108"/>
      <c r="G78" s="108"/>
      <c r="H78" s="108"/>
      <c r="I78" s="108"/>
      <c r="J78" s="108"/>
      <c r="K78" s="108"/>
      <c r="L78" s="108"/>
      <c r="M78" s="109"/>
      <c r="N78" s="108"/>
      <c r="O78" s="109"/>
      <c r="P78" s="108"/>
      <c r="Q78" s="109"/>
      <c r="R78" s="2"/>
      <c r="S78" s="3"/>
      <c r="T78" s="2"/>
      <c r="U78" s="2"/>
      <c r="V78" s="108"/>
      <c r="W78" s="108"/>
    </row>
    <row r="79" spans="1:23" hidden="1" x14ac:dyDescent="0.25">
      <c r="A79" s="4"/>
      <c r="B79" s="110"/>
      <c r="C79" s="110"/>
      <c r="D79" s="110"/>
      <c r="E79" s="110"/>
      <c r="F79" s="110"/>
      <c r="G79" s="110"/>
      <c r="H79" s="110"/>
      <c r="I79" s="110"/>
      <c r="J79" s="110"/>
      <c r="K79" s="110"/>
      <c r="L79" s="110"/>
      <c r="M79" s="111"/>
      <c r="N79" s="110"/>
      <c r="O79" s="111"/>
      <c r="P79" s="110"/>
      <c r="Q79" s="111"/>
      <c r="R79" s="5"/>
      <c r="S79" s="6"/>
      <c r="T79" s="5"/>
      <c r="U79" s="5"/>
      <c r="V79" s="110"/>
      <c r="W79" s="110"/>
    </row>
    <row r="80" spans="1:23" hidden="1" x14ac:dyDescent="0.25">
      <c r="A80" s="7" t="s">
        <v>133</v>
      </c>
      <c r="B80" s="112"/>
      <c r="C80" s="112"/>
      <c r="D80" s="112"/>
      <c r="E80" s="112"/>
      <c r="F80" s="112"/>
      <c r="G80" s="112"/>
      <c r="H80" s="112"/>
      <c r="I80" s="112"/>
      <c r="J80" s="112"/>
      <c r="K80" s="112"/>
      <c r="L80" s="112"/>
      <c r="M80" s="113"/>
      <c r="N80" s="112"/>
      <c r="O80" s="113"/>
      <c r="P80" s="112"/>
      <c r="Q80" s="113"/>
      <c r="R80" s="8"/>
      <c r="S80" s="9"/>
      <c r="T80" s="8"/>
      <c r="U80" s="8"/>
      <c r="V80" s="112"/>
      <c r="W80" s="112"/>
    </row>
    <row r="81" spans="1:23" hidden="1" x14ac:dyDescent="0.25">
      <c r="A81" s="10" t="s">
        <v>134</v>
      </c>
      <c r="B81" s="114">
        <f>SUM(B82:B85)</f>
        <v>0</v>
      </c>
      <c r="C81" s="114">
        <f t="shared" ref="C81:I81" si="47">SUM(C82:C85)</f>
        <v>0</v>
      </c>
      <c r="D81" s="114">
        <f t="shared" si="47"/>
        <v>0</v>
      </c>
      <c r="E81" s="114">
        <f t="shared" si="47"/>
        <v>0</v>
      </c>
      <c r="F81" s="114">
        <f t="shared" si="47"/>
        <v>0</v>
      </c>
      <c r="G81" s="114">
        <f t="shared" si="47"/>
        <v>0</v>
      </c>
      <c r="H81" s="114">
        <f t="shared" si="47"/>
        <v>0</v>
      </c>
      <c r="I81" s="114">
        <f t="shared" si="47"/>
        <v>0</v>
      </c>
      <c r="J81" s="114">
        <f>SUM(J82:J85)</f>
        <v>0</v>
      </c>
      <c r="K81" s="114">
        <f>SUM(K82:K85)</f>
        <v>0</v>
      </c>
      <c r="L81" s="114">
        <f>SUM(L82:L85)</f>
        <v>0</v>
      </c>
      <c r="M81" s="115">
        <f>SUM(M82:M85)</f>
        <v>0</v>
      </c>
      <c r="N81" s="114"/>
      <c r="O81" s="115"/>
      <c r="P81" s="114"/>
      <c r="Q81" s="115"/>
      <c r="R81" s="11"/>
      <c r="S81" s="12"/>
      <c r="T81" s="11"/>
      <c r="U81" s="11"/>
      <c r="V81" s="114">
        <f>SUM(V82:V85)</f>
        <v>0</v>
      </c>
      <c r="W81" s="114">
        <f>SUM(W82:W85)</f>
        <v>0</v>
      </c>
    </row>
    <row r="82" spans="1:23" hidden="1" x14ac:dyDescent="0.25">
      <c r="A82" s="13" t="s">
        <v>135</v>
      </c>
      <c r="B82" s="116"/>
      <c r="C82" s="116"/>
      <c r="D82" s="116"/>
      <c r="E82" s="116">
        <f>SUM(B82:D82)</f>
        <v>0</v>
      </c>
      <c r="F82" s="116"/>
      <c r="G82" s="116"/>
      <c r="H82" s="116"/>
      <c r="I82" s="117"/>
      <c r="J82" s="116"/>
      <c r="K82" s="117"/>
      <c r="L82" s="116"/>
      <c r="M82" s="118"/>
      <c r="N82" s="116"/>
      <c r="O82" s="118"/>
      <c r="P82" s="116"/>
      <c r="Q82" s="118"/>
      <c r="R82" s="14"/>
      <c r="S82" s="15"/>
      <c r="T82" s="14"/>
      <c r="U82" s="14"/>
      <c r="V82" s="116"/>
      <c r="W82" s="116"/>
    </row>
    <row r="83" spans="1:23" hidden="1" x14ac:dyDescent="0.25">
      <c r="A83" s="13" t="s">
        <v>136</v>
      </c>
      <c r="B83" s="116"/>
      <c r="C83" s="116"/>
      <c r="D83" s="116"/>
      <c r="E83" s="116">
        <f>SUM(B83:D83)</f>
        <v>0</v>
      </c>
      <c r="F83" s="116"/>
      <c r="G83" s="116"/>
      <c r="H83" s="116"/>
      <c r="I83" s="117"/>
      <c r="J83" s="116"/>
      <c r="K83" s="117"/>
      <c r="L83" s="116"/>
      <c r="M83" s="118"/>
      <c r="N83" s="116"/>
      <c r="O83" s="118"/>
      <c r="P83" s="116"/>
      <c r="Q83" s="118"/>
      <c r="R83" s="14"/>
      <c r="S83" s="15"/>
      <c r="T83" s="14"/>
      <c r="U83" s="14"/>
      <c r="V83" s="116"/>
      <c r="W83" s="116"/>
    </row>
    <row r="84" spans="1:23" hidden="1" x14ac:dyDescent="0.25">
      <c r="A84" s="13" t="s">
        <v>137</v>
      </c>
      <c r="B84" s="116"/>
      <c r="C84" s="116"/>
      <c r="D84" s="116"/>
      <c r="E84" s="116">
        <f>SUM(B84:D84)</f>
        <v>0</v>
      </c>
      <c r="F84" s="116"/>
      <c r="G84" s="116"/>
      <c r="H84" s="116"/>
      <c r="I84" s="117"/>
      <c r="J84" s="116"/>
      <c r="K84" s="117"/>
      <c r="L84" s="116"/>
      <c r="M84" s="118"/>
      <c r="N84" s="116"/>
      <c r="O84" s="118"/>
      <c r="P84" s="116"/>
      <c r="Q84" s="118"/>
      <c r="R84" s="14"/>
      <c r="S84" s="15"/>
      <c r="T84" s="14"/>
      <c r="U84" s="14"/>
      <c r="V84" s="116"/>
      <c r="W84" s="116"/>
    </row>
    <row r="85" spans="1:23" hidden="1" x14ac:dyDescent="0.25">
      <c r="A85" s="13" t="s">
        <v>138</v>
      </c>
      <c r="B85" s="116"/>
      <c r="C85" s="116"/>
      <c r="D85" s="116"/>
      <c r="E85" s="116">
        <f>SUM(B85:D85)</f>
        <v>0</v>
      </c>
      <c r="F85" s="116"/>
      <c r="G85" s="116"/>
      <c r="H85" s="116"/>
      <c r="I85" s="117"/>
      <c r="J85" s="116"/>
      <c r="K85" s="117"/>
      <c r="L85" s="116"/>
      <c r="M85" s="118"/>
      <c r="N85" s="116"/>
      <c r="O85" s="118"/>
      <c r="P85" s="116"/>
      <c r="Q85" s="118"/>
      <c r="R85" s="14"/>
      <c r="S85" s="15"/>
      <c r="T85" s="14"/>
      <c r="U85" s="14"/>
      <c r="V85" s="116"/>
      <c r="W85" s="116"/>
    </row>
    <row r="86" spans="1:23" hidden="1" x14ac:dyDescent="0.25">
      <c r="A86" s="13" t="s">
        <v>92</v>
      </c>
      <c r="B86" s="116"/>
      <c r="C86" s="116"/>
      <c r="D86" s="116"/>
      <c r="E86" s="116">
        <f t="shared" ref="E86" si="48">$B86      +$C86      +$D86</f>
        <v>0</v>
      </c>
      <c r="F86" s="116" t="s">
        <v>36</v>
      </c>
      <c r="G86" s="116" t="s">
        <v>36</v>
      </c>
      <c r="H86" s="116"/>
      <c r="I86" s="116"/>
      <c r="J86" s="116"/>
      <c r="K86" s="116"/>
      <c r="L86" s="116"/>
      <c r="M86" s="118"/>
      <c r="N86" s="116"/>
      <c r="O86" s="118"/>
      <c r="P86" s="116">
        <f t="shared" ref="P86" si="49">$H86      +$J86      +$L86      +$N86</f>
        <v>0</v>
      </c>
      <c r="Q86" s="118">
        <f t="shared" ref="Q86" si="50">$I86      +$K86      +$M86      +$O86</f>
        <v>0</v>
      </c>
      <c r="R86" s="14">
        <f t="shared" ref="R86" si="51">IF(($H86      =0),0,((($J86      -$H86      )/$H86      )*100))</f>
        <v>0</v>
      </c>
      <c r="S86" s="15">
        <f t="shared" ref="S86" si="52">IF(($I86      =0),0,((($K86      -$I86      )/$I86      )*100))</f>
        <v>0</v>
      </c>
      <c r="T86" s="14">
        <f t="shared" ref="T86" si="53">IF(($E86      =0),0,(($P86      /$E86      )*100))</f>
        <v>0</v>
      </c>
      <c r="U86" s="14">
        <f t="shared" ref="U86" si="54">IF(($E86      =0),0,(($Q86      /$E86      )*100))</f>
        <v>0</v>
      </c>
      <c r="V86" s="116"/>
      <c r="W86" s="116"/>
    </row>
    <row r="87" spans="1:23" x14ac:dyDescent="0.25">
      <c r="A87" s="84" t="s">
        <v>103</v>
      </c>
      <c r="B87" s="119">
        <f t="shared" ref="B87:S87" si="55">+B88+B89+B90+B91+B92+B93+B94+B95+B96</f>
        <v>17622000</v>
      </c>
      <c r="C87" s="119">
        <f t="shared" si="55"/>
        <v>0</v>
      </c>
      <c r="D87" s="119">
        <f t="shared" si="55"/>
        <v>0</v>
      </c>
      <c r="E87" s="119">
        <f t="shared" si="55"/>
        <v>17622000</v>
      </c>
      <c r="F87" s="119">
        <f t="shared" si="55"/>
        <v>0</v>
      </c>
      <c r="G87" s="119">
        <f t="shared" si="55"/>
        <v>0</v>
      </c>
      <c r="H87" s="119">
        <f t="shared" si="55"/>
        <v>17622000</v>
      </c>
      <c r="I87" s="119">
        <f t="shared" si="55"/>
        <v>0</v>
      </c>
      <c r="J87" s="119">
        <f t="shared" si="55"/>
        <v>1000000</v>
      </c>
      <c r="K87" s="119">
        <f t="shared" si="55"/>
        <v>0</v>
      </c>
      <c r="L87" s="119">
        <f t="shared" si="55"/>
        <v>0</v>
      </c>
      <c r="M87" s="119">
        <f t="shared" si="55"/>
        <v>0</v>
      </c>
      <c r="N87" s="119">
        <f t="shared" si="55"/>
        <v>0</v>
      </c>
      <c r="O87" s="119">
        <f t="shared" si="55"/>
        <v>0</v>
      </c>
      <c r="P87" s="119">
        <f t="shared" si="55"/>
        <v>18622000</v>
      </c>
      <c r="Q87" s="120">
        <f t="shared" si="55"/>
        <v>0</v>
      </c>
      <c r="R87" s="85">
        <f t="shared" si="55"/>
        <v>-94.325275224151625</v>
      </c>
      <c r="S87" s="85">
        <f t="shared" si="55"/>
        <v>0</v>
      </c>
      <c r="T87" s="86">
        <f>IF(SUM($E88:$E96) =0,0,(P87   /SUM($E88:$E96) )*100)</f>
        <v>105.67472477584836</v>
      </c>
      <c r="U87" s="87">
        <f>IF(SUM($E88:$E96) =0,0,(Q87   /SUM($E88:$E96) )*100)</f>
        <v>0</v>
      </c>
      <c r="V87" s="119">
        <f>+V88+V89+V90+V91+V92+V93+V94+V95+V96</f>
        <v>0</v>
      </c>
      <c r="W87" s="119">
        <f>+W88+W89+W90+W91+W92+W93+W94+W95+W96</f>
        <v>0</v>
      </c>
    </row>
    <row r="88" spans="1:23" ht="13" x14ac:dyDescent="0.3">
      <c r="A88" s="88" t="s">
        <v>104</v>
      </c>
      <c r="B88" s="121"/>
      <c r="C88" s="121"/>
      <c r="D88" s="121"/>
      <c r="E88" s="121">
        <f t="shared" ref="E88:E96" si="56">$B88      +$C88      +$D88</f>
        <v>0</v>
      </c>
      <c r="F88" s="121">
        <v>0</v>
      </c>
      <c r="G88" s="121">
        <v>0</v>
      </c>
      <c r="H88" s="121"/>
      <c r="I88" s="121"/>
      <c r="J88" s="121"/>
      <c r="K88" s="121"/>
      <c r="L88" s="121"/>
      <c r="M88" s="121"/>
      <c r="N88" s="121"/>
      <c r="O88" s="121"/>
      <c r="P88" s="121">
        <f t="shared" ref="P88:P96" si="57">$H88      +$J88      +$L88      +$N88</f>
        <v>0</v>
      </c>
      <c r="Q88" s="121">
        <f t="shared" ref="Q88:Q96" si="58">$I88      +$K88      +$M88      +$O88</f>
        <v>0</v>
      </c>
      <c r="R88" s="89">
        <f t="shared" ref="R88:R96" si="59">IF(($H88      =0),0,((($J88      -$H88      )/$H88      )*100))</f>
        <v>0</v>
      </c>
      <c r="S88" s="89">
        <f t="shared" ref="S88:S96" si="60">IF(($I88      =0),0,((($K88      -$I88      )/$I88      )*100))</f>
        <v>0</v>
      </c>
      <c r="T88" s="89">
        <f t="shared" ref="T88:T96" si="61">IF(($E88      =0),0,(($P88      /$E88      )*100))</f>
        <v>0</v>
      </c>
      <c r="U88" s="90">
        <f t="shared" ref="U88:U96" si="62">IF(($E88      =0),0,(($Q88      /$E88      )*100))</f>
        <v>0</v>
      </c>
      <c r="V88" s="121"/>
      <c r="W88" s="121"/>
    </row>
    <row r="89" spans="1:23" ht="13" x14ac:dyDescent="0.3">
      <c r="A89" s="91" t="s">
        <v>105</v>
      </c>
      <c r="B89" s="93"/>
      <c r="C89" s="93"/>
      <c r="D89" s="93"/>
      <c r="E89" s="93">
        <f t="shared" si="56"/>
        <v>0</v>
      </c>
      <c r="F89" s="93">
        <v>0</v>
      </c>
      <c r="G89" s="93">
        <v>0</v>
      </c>
      <c r="H89" s="93"/>
      <c r="I89" s="93"/>
      <c r="J89" s="93"/>
      <c r="K89" s="93"/>
      <c r="L89" s="93"/>
      <c r="M89" s="93"/>
      <c r="N89" s="93"/>
      <c r="O89" s="93"/>
      <c r="P89" s="93">
        <f t="shared" si="57"/>
        <v>0</v>
      </c>
      <c r="Q89" s="93">
        <f t="shared" si="58"/>
        <v>0</v>
      </c>
      <c r="R89" s="89">
        <f t="shared" si="59"/>
        <v>0</v>
      </c>
      <c r="S89" s="89">
        <f t="shared" si="60"/>
        <v>0</v>
      </c>
      <c r="T89" s="89">
        <f t="shared" si="61"/>
        <v>0</v>
      </c>
      <c r="U89" s="90">
        <f t="shared" si="62"/>
        <v>0</v>
      </c>
      <c r="V89" s="93"/>
      <c r="W89" s="93"/>
    </row>
    <row r="90" spans="1:23" ht="13" x14ac:dyDescent="0.3">
      <c r="A90" s="91" t="s">
        <v>106</v>
      </c>
      <c r="B90" s="93"/>
      <c r="C90" s="93"/>
      <c r="D90" s="93"/>
      <c r="E90" s="93">
        <f t="shared" si="56"/>
        <v>0</v>
      </c>
      <c r="F90" s="93">
        <v>0</v>
      </c>
      <c r="G90" s="93">
        <v>0</v>
      </c>
      <c r="H90" s="93"/>
      <c r="I90" s="93"/>
      <c r="J90" s="93"/>
      <c r="K90" s="93"/>
      <c r="L90" s="93"/>
      <c r="M90" s="93"/>
      <c r="N90" s="93"/>
      <c r="O90" s="93"/>
      <c r="P90" s="93">
        <f t="shared" si="57"/>
        <v>0</v>
      </c>
      <c r="Q90" s="93">
        <f t="shared" si="58"/>
        <v>0</v>
      </c>
      <c r="R90" s="89">
        <f t="shared" si="59"/>
        <v>0</v>
      </c>
      <c r="S90" s="89">
        <f t="shared" si="60"/>
        <v>0</v>
      </c>
      <c r="T90" s="89">
        <f t="shared" si="61"/>
        <v>0</v>
      </c>
      <c r="U90" s="90">
        <f t="shared" si="62"/>
        <v>0</v>
      </c>
      <c r="V90" s="93"/>
      <c r="W90" s="93"/>
    </row>
    <row r="91" spans="1:23" ht="13" x14ac:dyDescent="0.3">
      <c r="A91" s="91" t="s">
        <v>107</v>
      </c>
      <c r="B91" s="93">
        <v>17622000</v>
      </c>
      <c r="C91" s="93"/>
      <c r="D91" s="93"/>
      <c r="E91" s="93">
        <f t="shared" si="56"/>
        <v>17622000</v>
      </c>
      <c r="F91" s="93">
        <v>0</v>
      </c>
      <c r="G91" s="93">
        <v>0</v>
      </c>
      <c r="H91" s="93">
        <v>17622000</v>
      </c>
      <c r="I91" s="93"/>
      <c r="J91" s="93">
        <v>1000000</v>
      </c>
      <c r="K91" s="93"/>
      <c r="L91" s="93"/>
      <c r="M91" s="93"/>
      <c r="N91" s="93"/>
      <c r="O91" s="93"/>
      <c r="P91" s="93">
        <f t="shared" si="57"/>
        <v>18622000</v>
      </c>
      <c r="Q91" s="93">
        <f t="shared" si="58"/>
        <v>0</v>
      </c>
      <c r="R91" s="89">
        <f t="shared" si="59"/>
        <v>-94.325275224151625</v>
      </c>
      <c r="S91" s="89">
        <f t="shared" si="60"/>
        <v>0</v>
      </c>
      <c r="T91" s="89">
        <f t="shared" si="61"/>
        <v>105.67472477584836</v>
      </c>
      <c r="U91" s="90">
        <f t="shared" si="62"/>
        <v>0</v>
      </c>
      <c r="V91" s="93"/>
      <c r="W91" s="93"/>
    </row>
    <row r="92" spans="1:23" ht="13" x14ac:dyDescent="0.3">
      <c r="A92" s="91" t="s">
        <v>108</v>
      </c>
      <c r="B92" s="93"/>
      <c r="C92" s="93"/>
      <c r="D92" s="93"/>
      <c r="E92" s="93">
        <f t="shared" si="56"/>
        <v>0</v>
      </c>
      <c r="F92" s="93">
        <v>0</v>
      </c>
      <c r="G92" s="93">
        <v>0</v>
      </c>
      <c r="H92" s="93"/>
      <c r="I92" s="93"/>
      <c r="J92" s="93"/>
      <c r="K92" s="93"/>
      <c r="L92" s="93"/>
      <c r="M92" s="93"/>
      <c r="N92" s="93"/>
      <c r="O92" s="93"/>
      <c r="P92" s="93">
        <f t="shared" si="57"/>
        <v>0</v>
      </c>
      <c r="Q92" s="93">
        <f t="shared" si="58"/>
        <v>0</v>
      </c>
      <c r="R92" s="89">
        <f t="shared" si="59"/>
        <v>0</v>
      </c>
      <c r="S92" s="89">
        <f t="shared" si="60"/>
        <v>0</v>
      </c>
      <c r="T92" s="89">
        <f t="shared" si="61"/>
        <v>0</v>
      </c>
      <c r="U92" s="90">
        <f t="shared" si="62"/>
        <v>0</v>
      </c>
      <c r="V92" s="93"/>
      <c r="W92" s="93"/>
    </row>
    <row r="93" spans="1:23" ht="13" x14ac:dyDescent="0.3">
      <c r="A93" s="91" t="s">
        <v>109</v>
      </c>
      <c r="B93" s="93"/>
      <c r="C93" s="93"/>
      <c r="D93" s="93"/>
      <c r="E93" s="93">
        <f t="shared" si="56"/>
        <v>0</v>
      </c>
      <c r="F93" s="93">
        <v>0</v>
      </c>
      <c r="G93" s="93">
        <v>0</v>
      </c>
      <c r="H93" s="93"/>
      <c r="I93" s="93"/>
      <c r="J93" s="93"/>
      <c r="K93" s="93"/>
      <c r="L93" s="93"/>
      <c r="M93" s="93"/>
      <c r="N93" s="93"/>
      <c r="O93" s="93"/>
      <c r="P93" s="93">
        <f t="shared" si="57"/>
        <v>0</v>
      </c>
      <c r="Q93" s="93">
        <f t="shared" si="58"/>
        <v>0</v>
      </c>
      <c r="R93" s="89">
        <f t="shared" si="59"/>
        <v>0</v>
      </c>
      <c r="S93" s="89">
        <f t="shared" si="60"/>
        <v>0</v>
      </c>
      <c r="T93" s="89">
        <f t="shared" si="61"/>
        <v>0</v>
      </c>
      <c r="U93" s="90">
        <f t="shared" si="62"/>
        <v>0</v>
      </c>
      <c r="V93" s="93"/>
      <c r="W93" s="93"/>
    </row>
    <row r="94" spans="1:23" ht="13" x14ac:dyDescent="0.3">
      <c r="A94" s="91" t="s">
        <v>110</v>
      </c>
      <c r="B94" s="93"/>
      <c r="C94" s="93"/>
      <c r="D94" s="93"/>
      <c r="E94" s="93">
        <f t="shared" si="56"/>
        <v>0</v>
      </c>
      <c r="F94" s="93">
        <v>0</v>
      </c>
      <c r="G94" s="93">
        <v>0</v>
      </c>
      <c r="H94" s="93"/>
      <c r="I94" s="93"/>
      <c r="J94" s="93"/>
      <c r="K94" s="93"/>
      <c r="L94" s="93"/>
      <c r="M94" s="93"/>
      <c r="N94" s="93"/>
      <c r="O94" s="93"/>
      <c r="P94" s="93">
        <f t="shared" si="57"/>
        <v>0</v>
      </c>
      <c r="Q94" s="93">
        <f t="shared" si="58"/>
        <v>0</v>
      </c>
      <c r="R94" s="89">
        <f t="shared" si="59"/>
        <v>0</v>
      </c>
      <c r="S94" s="89">
        <f t="shared" si="60"/>
        <v>0</v>
      </c>
      <c r="T94" s="89">
        <f t="shared" si="61"/>
        <v>0</v>
      </c>
      <c r="U94" s="90">
        <f t="shared" si="62"/>
        <v>0</v>
      </c>
      <c r="V94" s="93"/>
      <c r="W94" s="93"/>
    </row>
    <row r="95" spans="1:23" ht="13" x14ac:dyDescent="0.3">
      <c r="A95" s="91" t="s">
        <v>111</v>
      </c>
      <c r="B95" s="93"/>
      <c r="C95" s="93"/>
      <c r="D95" s="93"/>
      <c r="E95" s="93">
        <f t="shared" si="56"/>
        <v>0</v>
      </c>
      <c r="F95" s="93">
        <v>0</v>
      </c>
      <c r="G95" s="93">
        <v>0</v>
      </c>
      <c r="H95" s="93"/>
      <c r="I95" s="93"/>
      <c r="J95" s="93"/>
      <c r="K95" s="93"/>
      <c r="L95" s="93"/>
      <c r="M95" s="93"/>
      <c r="N95" s="93"/>
      <c r="O95" s="93"/>
      <c r="P95" s="93">
        <f t="shared" si="57"/>
        <v>0</v>
      </c>
      <c r="Q95" s="93">
        <f t="shared" si="58"/>
        <v>0</v>
      </c>
      <c r="R95" s="89">
        <f t="shared" si="59"/>
        <v>0</v>
      </c>
      <c r="S95" s="89">
        <f t="shared" si="60"/>
        <v>0</v>
      </c>
      <c r="T95" s="89">
        <f t="shared" si="61"/>
        <v>0</v>
      </c>
      <c r="U95" s="90">
        <f t="shared" si="62"/>
        <v>0</v>
      </c>
      <c r="V95" s="93"/>
      <c r="W95" s="93"/>
    </row>
    <row r="96" spans="1:23" ht="13" x14ac:dyDescent="0.3">
      <c r="A96" s="91" t="s">
        <v>112</v>
      </c>
      <c r="B96" s="122"/>
      <c r="C96" s="122"/>
      <c r="D96" s="122"/>
      <c r="E96" s="122">
        <f t="shared" si="56"/>
        <v>0</v>
      </c>
      <c r="F96" s="122">
        <v>0</v>
      </c>
      <c r="G96" s="122">
        <v>0</v>
      </c>
      <c r="H96" s="122"/>
      <c r="I96" s="122"/>
      <c r="J96" s="122"/>
      <c r="K96" s="122"/>
      <c r="L96" s="122"/>
      <c r="M96" s="122"/>
      <c r="N96" s="122"/>
      <c r="O96" s="122"/>
      <c r="P96" s="122">
        <f t="shared" si="57"/>
        <v>0</v>
      </c>
      <c r="Q96" s="122">
        <f t="shared" si="58"/>
        <v>0</v>
      </c>
      <c r="R96" s="89">
        <f t="shared" si="59"/>
        <v>0</v>
      </c>
      <c r="S96" s="89">
        <f t="shared" si="60"/>
        <v>0</v>
      </c>
      <c r="T96" s="89">
        <f t="shared" si="61"/>
        <v>0</v>
      </c>
      <c r="U96" s="90">
        <f t="shared" si="62"/>
        <v>0</v>
      </c>
      <c r="V96" s="122"/>
      <c r="W96" s="122"/>
    </row>
    <row r="97" spans="1:23" s="92" customFormat="1" ht="21" hidden="1" x14ac:dyDescent="0.25">
      <c r="A97" s="16" t="s">
        <v>139</v>
      </c>
      <c r="B97" s="123">
        <f t="shared" ref="B97:I97" si="63">SUM(B98:B112)</f>
        <v>0</v>
      </c>
      <c r="C97" s="123">
        <f t="shared" si="63"/>
        <v>0</v>
      </c>
      <c r="D97" s="123">
        <f t="shared" si="63"/>
        <v>0</v>
      </c>
      <c r="E97" s="123">
        <f t="shared" si="63"/>
        <v>0</v>
      </c>
      <c r="F97" s="123">
        <f t="shared" si="63"/>
        <v>0</v>
      </c>
      <c r="G97" s="123">
        <f t="shared" si="63"/>
        <v>0</v>
      </c>
      <c r="H97" s="123">
        <f t="shared" si="63"/>
        <v>0</v>
      </c>
      <c r="I97" s="123">
        <f t="shared" si="63"/>
        <v>0</v>
      </c>
      <c r="J97" s="123">
        <f>SUM(J98:J112)</f>
        <v>0</v>
      </c>
      <c r="K97" s="123">
        <f>SUM(K98:K112)</f>
        <v>0</v>
      </c>
      <c r="L97" s="123">
        <f>SUM(L98:L112)</f>
        <v>0</v>
      </c>
      <c r="M97" s="124">
        <f>SUM(M98:M112)</f>
        <v>0</v>
      </c>
      <c r="N97" s="123"/>
      <c r="O97" s="124"/>
      <c r="P97" s="123"/>
      <c r="Q97" s="124"/>
      <c r="R97" s="17" t="str">
        <f t="shared" ref="R97:S112" si="64">IF(L97=0," ",(N97-L97)/L97)</f>
        <v xml:space="preserve"> </v>
      </c>
      <c r="S97" s="17" t="str">
        <f t="shared" si="64"/>
        <v xml:space="preserve"> </v>
      </c>
      <c r="T97" s="17" t="str">
        <f t="shared" ref="T97:T115" si="65">IF(E97=0," ",(P97/E97))</f>
        <v xml:space="preserve"> </v>
      </c>
      <c r="U97" s="18" t="str">
        <f t="shared" ref="U97:U115" si="66">IF(E97=0," ",(Q97/E97))</f>
        <v xml:space="preserve"> </v>
      </c>
      <c r="V97" s="123">
        <f>SUM(V98:V112)</f>
        <v>0</v>
      </c>
      <c r="W97" s="123">
        <f>SUM(W98:W112)</f>
        <v>0</v>
      </c>
    </row>
    <row r="98" spans="1:23" hidden="1" x14ac:dyDescent="0.25">
      <c r="A98" s="19"/>
      <c r="B98" s="125"/>
      <c r="C98" s="125"/>
      <c r="D98" s="125"/>
      <c r="E98" s="126">
        <f>SUM(B98:D98)</f>
        <v>0</v>
      </c>
      <c r="F98" s="125"/>
      <c r="G98" s="125"/>
      <c r="H98" s="125"/>
      <c r="I98" s="125"/>
      <c r="J98" s="125"/>
      <c r="K98" s="125"/>
      <c r="L98" s="125"/>
      <c r="M98" s="127"/>
      <c r="N98" s="125"/>
      <c r="O98" s="127"/>
      <c r="P98" s="125"/>
      <c r="Q98" s="127"/>
      <c r="R98" s="20" t="str">
        <f t="shared" si="64"/>
        <v xml:space="preserve"> </v>
      </c>
      <c r="S98" s="20" t="str">
        <f t="shared" si="64"/>
        <v xml:space="preserve"> </v>
      </c>
      <c r="T98" s="20" t="str">
        <f t="shared" si="65"/>
        <v xml:space="preserve"> </v>
      </c>
      <c r="U98" s="21" t="str">
        <f t="shared" si="66"/>
        <v xml:space="preserve"> </v>
      </c>
      <c r="V98" s="125"/>
      <c r="W98" s="125"/>
    </row>
    <row r="99" spans="1:23" hidden="1" x14ac:dyDescent="0.25">
      <c r="A99" s="19"/>
      <c r="B99" s="125"/>
      <c r="C99" s="125"/>
      <c r="D99" s="125"/>
      <c r="E99" s="126">
        <f t="shared" ref="E99:E112" si="67">SUM(B99:D99)</f>
        <v>0</v>
      </c>
      <c r="F99" s="125"/>
      <c r="G99" s="125"/>
      <c r="H99" s="125"/>
      <c r="I99" s="125"/>
      <c r="J99" s="125"/>
      <c r="K99" s="125"/>
      <c r="L99" s="125"/>
      <c r="M99" s="127"/>
      <c r="N99" s="125"/>
      <c r="O99" s="127"/>
      <c r="P99" s="125"/>
      <c r="Q99" s="127"/>
      <c r="R99" s="20" t="str">
        <f t="shared" si="64"/>
        <v xml:space="preserve"> </v>
      </c>
      <c r="S99" s="20" t="str">
        <f t="shared" si="64"/>
        <v xml:space="preserve"> </v>
      </c>
      <c r="T99" s="20" t="str">
        <f t="shared" si="65"/>
        <v xml:space="preserve"> </v>
      </c>
      <c r="U99" s="21" t="str">
        <f t="shared" si="66"/>
        <v xml:space="preserve"> </v>
      </c>
      <c r="V99" s="125"/>
      <c r="W99" s="125"/>
    </row>
    <row r="100" spans="1:23" hidden="1" x14ac:dyDescent="0.25">
      <c r="A100" s="19"/>
      <c r="B100" s="125"/>
      <c r="C100" s="125"/>
      <c r="D100" s="125"/>
      <c r="E100" s="126">
        <f t="shared" si="67"/>
        <v>0</v>
      </c>
      <c r="F100" s="125"/>
      <c r="G100" s="125"/>
      <c r="H100" s="125"/>
      <c r="I100" s="125"/>
      <c r="J100" s="125"/>
      <c r="K100" s="125"/>
      <c r="L100" s="125"/>
      <c r="M100" s="127"/>
      <c r="N100" s="125"/>
      <c r="O100" s="127"/>
      <c r="P100" s="125"/>
      <c r="Q100" s="127"/>
      <c r="R100" s="20" t="str">
        <f t="shared" si="64"/>
        <v xml:space="preserve"> </v>
      </c>
      <c r="S100" s="20" t="str">
        <f t="shared" si="64"/>
        <v xml:space="preserve"> </v>
      </c>
      <c r="T100" s="20" t="str">
        <f t="shared" si="65"/>
        <v xml:space="preserve"> </v>
      </c>
      <c r="U100" s="21" t="str">
        <f t="shared" si="66"/>
        <v xml:space="preserve"> </v>
      </c>
      <c r="V100" s="125"/>
      <c r="W100" s="125"/>
    </row>
    <row r="101" spans="1:23" hidden="1" x14ac:dyDescent="0.25">
      <c r="A101" s="19"/>
      <c r="B101" s="125"/>
      <c r="C101" s="125"/>
      <c r="D101" s="125"/>
      <c r="E101" s="126">
        <f t="shared" si="67"/>
        <v>0</v>
      </c>
      <c r="F101" s="125"/>
      <c r="G101" s="125"/>
      <c r="H101" s="125"/>
      <c r="I101" s="125"/>
      <c r="J101" s="125"/>
      <c r="K101" s="125"/>
      <c r="L101" s="125"/>
      <c r="M101" s="127"/>
      <c r="N101" s="125"/>
      <c r="O101" s="127"/>
      <c r="P101" s="125"/>
      <c r="Q101" s="127"/>
      <c r="R101" s="20" t="str">
        <f t="shared" si="64"/>
        <v xml:space="preserve"> </v>
      </c>
      <c r="S101" s="20" t="str">
        <f t="shared" si="64"/>
        <v xml:space="preserve"> </v>
      </c>
      <c r="T101" s="20" t="str">
        <f t="shared" si="65"/>
        <v xml:space="preserve"> </v>
      </c>
      <c r="U101" s="21" t="str">
        <f t="shared" si="66"/>
        <v xml:space="preserve"> </v>
      </c>
      <c r="V101" s="125"/>
      <c r="W101" s="125"/>
    </row>
    <row r="102" spans="1:23" hidden="1" x14ac:dyDescent="0.25">
      <c r="A102" s="19"/>
      <c r="B102" s="125"/>
      <c r="C102" s="125"/>
      <c r="D102" s="125"/>
      <c r="E102" s="126">
        <f t="shared" si="67"/>
        <v>0</v>
      </c>
      <c r="F102" s="125"/>
      <c r="G102" s="125"/>
      <c r="H102" s="125"/>
      <c r="I102" s="125"/>
      <c r="J102" s="125"/>
      <c r="K102" s="125"/>
      <c r="L102" s="125"/>
      <c r="M102" s="127"/>
      <c r="N102" s="125"/>
      <c r="O102" s="127"/>
      <c r="P102" s="125"/>
      <c r="Q102" s="127"/>
      <c r="R102" s="20" t="str">
        <f t="shared" si="64"/>
        <v xml:space="preserve"> </v>
      </c>
      <c r="S102" s="20" t="str">
        <f t="shared" si="64"/>
        <v xml:space="preserve"> </v>
      </c>
      <c r="T102" s="20" t="str">
        <f t="shared" si="65"/>
        <v xml:space="preserve"> </v>
      </c>
      <c r="U102" s="21" t="str">
        <f t="shared" si="66"/>
        <v xml:space="preserve"> </v>
      </c>
      <c r="V102" s="125"/>
      <c r="W102" s="125"/>
    </row>
    <row r="103" spans="1:23" hidden="1" x14ac:dyDescent="0.25">
      <c r="A103" s="19"/>
      <c r="B103" s="125"/>
      <c r="C103" s="125"/>
      <c r="D103" s="125"/>
      <c r="E103" s="126">
        <f t="shared" si="67"/>
        <v>0</v>
      </c>
      <c r="F103" s="125"/>
      <c r="G103" s="125"/>
      <c r="H103" s="125"/>
      <c r="I103" s="125"/>
      <c r="J103" s="125"/>
      <c r="K103" s="125"/>
      <c r="L103" s="125"/>
      <c r="M103" s="127"/>
      <c r="N103" s="125"/>
      <c r="O103" s="127"/>
      <c r="P103" s="125"/>
      <c r="Q103" s="127"/>
      <c r="R103" s="20" t="str">
        <f t="shared" si="64"/>
        <v xml:space="preserve"> </v>
      </c>
      <c r="S103" s="20" t="str">
        <f t="shared" si="64"/>
        <v xml:space="preserve"> </v>
      </c>
      <c r="T103" s="20" t="str">
        <f t="shared" si="65"/>
        <v xml:space="preserve"> </v>
      </c>
      <c r="U103" s="21" t="str">
        <f t="shared" si="66"/>
        <v xml:space="preserve"> </v>
      </c>
      <c r="V103" s="125"/>
      <c r="W103" s="125"/>
    </row>
    <row r="104" spans="1:23" hidden="1" x14ac:dyDescent="0.25">
      <c r="A104" s="19"/>
      <c r="B104" s="125"/>
      <c r="C104" s="125"/>
      <c r="D104" s="125"/>
      <c r="E104" s="126">
        <f t="shared" si="67"/>
        <v>0</v>
      </c>
      <c r="F104" s="125"/>
      <c r="G104" s="125"/>
      <c r="H104" s="125"/>
      <c r="I104" s="125"/>
      <c r="J104" s="125"/>
      <c r="K104" s="125"/>
      <c r="L104" s="125"/>
      <c r="M104" s="127"/>
      <c r="N104" s="125"/>
      <c r="O104" s="127"/>
      <c r="P104" s="125"/>
      <c r="Q104" s="127"/>
      <c r="R104" s="20" t="str">
        <f t="shared" si="64"/>
        <v xml:space="preserve"> </v>
      </c>
      <c r="S104" s="20" t="str">
        <f t="shared" si="64"/>
        <v xml:space="preserve"> </v>
      </c>
      <c r="T104" s="20" t="str">
        <f t="shared" si="65"/>
        <v xml:space="preserve"> </v>
      </c>
      <c r="U104" s="21" t="str">
        <f t="shared" si="66"/>
        <v xml:space="preserve"> </v>
      </c>
      <c r="V104" s="125"/>
      <c r="W104" s="125"/>
    </row>
    <row r="105" spans="1:23" hidden="1" x14ac:dyDescent="0.25">
      <c r="A105" s="19"/>
      <c r="B105" s="125"/>
      <c r="C105" s="125"/>
      <c r="D105" s="125"/>
      <c r="E105" s="126">
        <f t="shared" si="67"/>
        <v>0</v>
      </c>
      <c r="F105" s="125"/>
      <c r="G105" s="125"/>
      <c r="H105" s="125"/>
      <c r="I105" s="125"/>
      <c r="J105" s="125"/>
      <c r="K105" s="125"/>
      <c r="L105" s="125"/>
      <c r="M105" s="127"/>
      <c r="N105" s="125"/>
      <c r="O105" s="127"/>
      <c r="P105" s="125"/>
      <c r="Q105" s="127"/>
      <c r="R105" s="20" t="str">
        <f t="shared" si="64"/>
        <v xml:space="preserve"> </v>
      </c>
      <c r="S105" s="20" t="str">
        <f t="shared" si="64"/>
        <v xml:space="preserve"> </v>
      </c>
      <c r="T105" s="20" t="str">
        <f t="shared" si="65"/>
        <v xml:space="preserve"> </v>
      </c>
      <c r="U105" s="21" t="str">
        <f t="shared" si="66"/>
        <v xml:space="preserve"> </v>
      </c>
      <c r="V105" s="125"/>
      <c r="W105" s="125"/>
    </row>
    <row r="106" spans="1:23" hidden="1" x14ac:dyDescent="0.25">
      <c r="A106" s="19"/>
      <c r="B106" s="125"/>
      <c r="C106" s="125"/>
      <c r="D106" s="125"/>
      <c r="E106" s="126">
        <f t="shared" si="67"/>
        <v>0</v>
      </c>
      <c r="F106" s="125"/>
      <c r="G106" s="125"/>
      <c r="H106" s="125"/>
      <c r="I106" s="125"/>
      <c r="J106" s="125"/>
      <c r="K106" s="125"/>
      <c r="L106" s="125"/>
      <c r="M106" s="127"/>
      <c r="N106" s="125"/>
      <c r="O106" s="127"/>
      <c r="P106" s="125"/>
      <c r="Q106" s="127"/>
      <c r="R106" s="20" t="str">
        <f t="shared" si="64"/>
        <v xml:space="preserve"> </v>
      </c>
      <c r="S106" s="20" t="str">
        <f t="shared" si="64"/>
        <v xml:space="preserve"> </v>
      </c>
      <c r="T106" s="20" t="str">
        <f t="shared" si="65"/>
        <v xml:space="preserve"> </v>
      </c>
      <c r="U106" s="21" t="str">
        <f t="shared" si="66"/>
        <v xml:space="preserve"> </v>
      </c>
      <c r="V106" s="125"/>
      <c r="W106" s="125"/>
    </row>
    <row r="107" spans="1:23" hidden="1" x14ac:dyDescent="0.25">
      <c r="A107" s="19"/>
      <c r="B107" s="125"/>
      <c r="C107" s="125"/>
      <c r="D107" s="125"/>
      <c r="E107" s="126">
        <f t="shared" si="67"/>
        <v>0</v>
      </c>
      <c r="F107" s="125"/>
      <c r="G107" s="125"/>
      <c r="H107" s="125"/>
      <c r="I107" s="125"/>
      <c r="J107" s="125"/>
      <c r="K107" s="125"/>
      <c r="L107" s="125"/>
      <c r="M107" s="127"/>
      <c r="N107" s="125"/>
      <c r="O107" s="127"/>
      <c r="P107" s="125"/>
      <c r="Q107" s="127"/>
      <c r="R107" s="20" t="str">
        <f t="shared" si="64"/>
        <v xml:space="preserve"> </v>
      </c>
      <c r="S107" s="20" t="str">
        <f t="shared" si="64"/>
        <v xml:space="preserve"> </v>
      </c>
      <c r="T107" s="20" t="str">
        <f t="shared" si="65"/>
        <v xml:space="preserve"> </v>
      </c>
      <c r="U107" s="21" t="str">
        <f t="shared" si="66"/>
        <v xml:space="preserve"> </v>
      </c>
      <c r="V107" s="125"/>
      <c r="W107" s="125"/>
    </row>
    <row r="108" spans="1:23" hidden="1" x14ac:dyDescent="0.25">
      <c r="A108" s="19"/>
      <c r="B108" s="125"/>
      <c r="C108" s="125"/>
      <c r="D108" s="125"/>
      <c r="E108" s="126">
        <f t="shared" si="67"/>
        <v>0</v>
      </c>
      <c r="F108" s="125"/>
      <c r="G108" s="125"/>
      <c r="H108" s="125"/>
      <c r="I108" s="125"/>
      <c r="J108" s="125"/>
      <c r="K108" s="125"/>
      <c r="L108" s="125"/>
      <c r="M108" s="127"/>
      <c r="N108" s="125"/>
      <c r="O108" s="127"/>
      <c r="P108" s="125"/>
      <c r="Q108" s="127"/>
      <c r="R108" s="20" t="str">
        <f t="shared" si="64"/>
        <v xml:space="preserve"> </v>
      </c>
      <c r="S108" s="20" t="str">
        <f t="shared" si="64"/>
        <v xml:space="preserve"> </v>
      </c>
      <c r="T108" s="20" t="str">
        <f t="shared" si="65"/>
        <v xml:space="preserve"> </v>
      </c>
      <c r="U108" s="21" t="str">
        <f t="shared" si="66"/>
        <v xml:space="preserve"> </v>
      </c>
      <c r="V108" s="125"/>
      <c r="W108" s="125"/>
    </row>
    <row r="109" spans="1:23" hidden="1" x14ac:dyDescent="0.25">
      <c r="A109" s="19"/>
      <c r="B109" s="125"/>
      <c r="C109" s="125"/>
      <c r="D109" s="125"/>
      <c r="E109" s="126">
        <f t="shared" si="67"/>
        <v>0</v>
      </c>
      <c r="F109" s="125"/>
      <c r="G109" s="125"/>
      <c r="H109" s="125"/>
      <c r="I109" s="125"/>
      <c r="J109" s="125"/>
      <c r="K109" s="125"/>
      <c r="L109" s="125"/>
      <c r="M109" s="127"/>
      <c r="N109" s="125"/>
      <c r="O109" s="127"/>
      <c r="P109" s="125"/>
      <c r="Q109" s="127"/>
      <c r="R109" s="20" t="str">
        <f t="shared" si="64"/>
        <v xml:space="preserve"> </v>
      </c>
      <c r="S109" s="20" t="str">
        <f t="shared" si="64"/>
        <v xml:space="preserve"> </v>
      </c>
      <c r="T109" s="20" t="str">
        <f t="shared" si="65"/>
        <v xml:space="preserve"> </v>
      </c>
      <c r="U109" s="21" t="str">
        <f t="shared" si="66"/>
        <v xml:space="preserve"> </v>
      </c>
      <c r="V109" s="125"/>
      <c r="W109" s="125"/>
    </row>
    <row r="110" spans="1:23" hidden="1" x14ac:dyDescent="0.25">
      <c r="A110" s="19"/>
      <c r="B110" s="125"/>
      <c r="C110" s="125"/>
      <c r="D110" s="125"/>
      <c r="E110" s="126">
        <f t="shared" si="67"/>
        <v>0</v>
      </c>
      <c r="F110" s="125"/>
      <c r="G110" s="125"/>
      <c r="H110" s="127"/>
      <c r="I110" s="125"/>
      <c r="J110" s="127"/>
      <c r="K110" s="125"/>
      <c r="L110" s="127"/>
      <c r="M110" s="127"/>
      <c r="N110" s="127"/>
      <c r="O110" s="127"/>
      <c r="P110" s="127"/>
      <c r="Q110" s="127"/>
      <c r="R110" s="20" t="str">
        <f t="shared" si="64"/>
        <v xml:space="preserve"> </v>
      </c>
      <c r="S110" s="20" t="str">
        <f t="shared" si="64"/>
        <v xml:space="preserve"> </v>
      </c>
      <c r="T110" s="20" t="str">
        <f t="shared" si="65"/>
        <v xml:space="preserve"> </v>
      </c>
      <c r="U110" s="21" t="str">
        <f t="shared" si="66"/>
        <v xml:space="preserve"> </v>
      </c>
      <c r="V110" s="125"/>
      <c r="W110" s="125"/>
    </row>
    <row r="111" spans="1:23" hidden="1" x14ac:dyDescent="0.25">
      <c r="A111" s="19"/>
      <c r="B111" s="125"/>
      <c r="C111" s="125"/>
      <c r="D111" s="125"/>
      <c r="E111" s="126">
        <f t="shared" si="67"/>
        <v>0</v>
      </c>
      <c r="F111" s="125"/>
      <c r="G111" s="125"/>
      <c r="H111" s="127"/>
      <c r="I111" s="125"/>
      <c r="J111" s="127"/>
      <c r="K111" s="125"/>
      <c r="L111" s="127"/>
      <c r="M111" s="127"/>
      <c r="N111" s="127"/>
      <c r="O111" s="127"/>
      <c r="P111" s="127"/>
      <c r="Q111" s="127"/>
      <c r="R111" s="20" t="str">
        <f t="shared" si="64"/>
        <v xml:space="preserve"> </v>
      </c>
      <c r="S111" s="20" t="str">
        <f t="shared" si="64"/>
        <v xml:space="preserve"> </v>
      </c>
      <c r="T111" s="20" t="str">
        <f t="shared" si="65"/>
        <v xml:space="preserve"> </v>
      </c>
      <c r="U111" s="21" t="str">
        <f t="shared" si="66"/>
        <v xml:space="preserve"> </v>
      </c>
      <c r="V111" s="125"/>
      <c r="W111" s="125"/>
    </row>
    <row r="112" spans="1:23" hidden="1" x14ac:dyDescent="0.25">
      <c r="A112" s="19"/>
      <c r="B112" s="125"/>
      <c r="C112" s="125"/>
      <c r="D112" s="125"/>
      <c r="E112" s="126">
        <f t="shared" si="67"/>
        <v>0</v>
      </c>
      <c r="F112" s="125"/>
      <c r="G112" s="125"/>
      <c r="H112" s="127"/>
      <c r="I112" s="125"/>
      <c r="J112" s="127"/>
      <c r="K112" s="125"/>
      <c r="L112" s="127"/>
      <c r="M112" s="127"/>
      <c r="N112" s="127"/>
      <c r="O112" s="127"/>
      <c r="P112" s="127"/>
      <c r="Q112" s="127"/>
      <c r="R112" s="20" t="str">
        <f t="shared" si="64"/>
        <v xml:space="preserve"> </v>
      </c>
      <c r="S112" s="20" t="str">
        <f t="shared" si="64"/>
        <v xml:space="preserve"> </v>
      </c>
      <c r="T112" s="20" t="str">
        <f t="shared" si="65"/>
        <v xml:space="preserve"> </v>
      </c>
      <c r="U112" s="21" t="str">
        <f t="shared" si="66"/>
        <v xml:space="preserve"> </v>
      </c>
      <c r="V112" s="125"/>
      <c r="W112" s="125"/>
    </row>
    <row r="113" spans="1:23" hidden="1" x14ac:dyDescent="0.25">
      <c r="A113" s="22"/>
      <c r="B113" s="128"/>
      <c r="C113" s="129"/>
      <c r="D113" s="129"/>
      <c r="E113" s="129"/>
      <c r="F113" s="128"/>
      <c r="G113" s="129"/>
      <c r="H113" s="128"/>
      <c r="I113" s="129"/>
      <c r="J113" s="128"/>
      <c r="K113" s="129"/>
      <c r="L113" s="128"/>
      <c r="M113" s="128"/>
      <c r="N113" s="128"/>
      <c r="O113" s="128"/>
      <c r="P113" s="128"/>
      <c r="Q113" s="128"/>
      <c r="R113" s="23" t="str">
        <f t="shared" ref="R113:S115" si="68">IF(L113=0," ",(N113-L113)/L113)</f>
        <v xml:space="preserve"> </v>
      </c>
      <c r="S113" s="24" t="str">
        <f t="shared" si="68"/>
        <v xml:space="preserve"> </v>
      </c>
      <c r="T113" s="23" t="str">
        <f t="shared" si="65"/>
        <v xml:space="preserve"> </v>
      </c>
      <c r="U113" s="24" t="str">
        <f t="shared" si="66"/>
        <v xml:space="preserve"> </v>
      </c>
      <c r="V113" s="128"/>
      <c r="W113" s="129"/>
    </row>
    <row r="114" spans="1:23" hidden="1" x14ac:dyDescent="0.25">
      <c r="A114" s="22" t="s">
        <v>88</v>
      </c>
      <c r="B114" s="128">
        <f t="shared" ref="B114:Q114" si="69">B97+B87</f>
        <v>17622000</v>
      </c>
      <c r="C114" s="128">
        <f t="shared" si="69"/>
        <v>0</v>
      </c>
      <c r="D114" s="128">
        <f t="shared" si="69"/>
        <v>0</v>
      </c>
      <c r="E114" s="128">
        <f t="shared" si="69"/>
        <v>17622000</v>
      </c>
      <c r="F114" s="128">
        <f t="shared" si="69"/>
        <v>0</v>
      </c>
      <c r="G114" s="128">
        <f t="shared" si="69"/>
        <v>0</v>
      </c>
      <c r="H114" s="128">
        <f t="shared" si="69"/>
        <v>17622000</v>
      </c>
      <c r="I114" s="128">
        <f t="shared" si="69"/>
        <v>0</v>
      </c>
      <c r="J114" s="128">
        <f t="shared" si="69"/>
        <v>1000000</v>
      </c>
      <c r="K114" s="128">
        <f t="shared" si="69"/>
        <v>0</v>
      </c>
      <c r="L114" s="128">
        <f t="shared" si="69"/>
        <v>0</v>
      </c>
      <c r="M114" s="128">
        <f t="shared" si="69"/>
        <v>0</v>
      </c>
      <c r="N114" s="128">
        <f t="shared" si="69"/>
        <v>0</v>
      </c>
      <c r="O114" s="128">
        <f t="shared" si="69"/>
        <v>0</v>
      </c>
      <c r="P114" s="128">
        <f t="shared" si="69"/>
        <v>18622000</v>
      </c>
      <c r="Q114" s="128">
        <f t="shared" si="69"/>
        <v>0</v>
      </c>
      <c r="R114" s="17" t="str">
        <f t="shared" si="68"/>
        <v xml:space="preserve"> </v>
      </c>
      <c r="S114" s="18" t="str">
        <f t="shared" si="68"/>
        <v xml:space="preserve"> </v>
      </c>
      <c r="T114" s="17">
        <f t="shared" si="65"/>
        <v>1.0567472477584836</v>
      </c>
      <c r="U114" s="18">
        <f t="shared" si="66"/>
        <v>0</v>
      </c>
      <c r="V114" s="128">
        <f>V97+V87</f>
        <v>0</v>
      </c>
      <c r="W114" s="131">
        <f>W97+W87</f>
        <v>0</v>
      </c>
    </row>
    <row r="115" spans="1:23" hidden="1" x14ac:dyDescent="0.25">
      <c r="A115" s="25" t="s">
        <v>140</v>
      </c>
      <c r="B115" s="130">
        <f>B87</f>
        <v>17622000</v>
      </c>
      <c r="C115" s="130">
        <f t="shared" ref="C115:Q115" si="70">C87</f>
        <v>0</v>
      </c>
      <c r="D115" s="130">
        <f t="shared" si="70"/>
        <v>0</v>
      </c>
      <c r="E115" s="130">
        <f t="shared" si="70"/>
        <v>17622000</v>
      </c>
      <c r="F115" s="130">
        <f t="shared" si="70"/>
        <v>0</v>
      </c>
      <c r="G115" s="130">
        <f t="shared" si="70"/>
        <v>0</v>
      </c>
      <c r="H115" s="130">
        <f t="shared" si="70"/>
        <v>17622000</v>
      </c>
      <c r="I115" s="130">
        <f t="shared" si="70"/>
        <v>0</v>
      </c>
      <c r="J115" s="130">
        <f t="shared" si="70"/>
        <v>1000000</v>
      </c>
      <c r="K115" s="130">
        <f t="shared" si="70"/>
        <v>0</v>
      </c>
      <c r="L115" s="130">
        <f t="shared" si="70"/>
        <v>0</v>
      </c>
      <c r="M115" s="130">
        <f t="shared" si="70"/>
        <v>0</v>
      </c>
      <c r="N115" s="130">
        <f t="shared" si="70"/>
        <v>0</v>
      </c>
      <c r="O115" s="130">
        <f t="shared" si="70"/>
        <v>0</v>
      </c>
      <c r="P115" s="130">
        <f t="shared" si="70"/>
        <v>18622000</v>
      </c>
      <c r="Q115" s="130">
        <f t="shared" si="70"/>
        <v>0</v>
      </c>
      <c r="R115" s="17" t="str">
        <f t="shared" si="68"/>
        <v xml:space="preserve"> </v>
      </c>
      <c r="S115" s="18" t="str">
        <f t="shared" si="68"/>
        <v xml:space="preserve"> </v>
      </c>
      <c r="T115" s="17">
        <f t="shared" si="65"/>
        <v>1.0567472477584836</v>
      </c>
      <c r="U115" s="18">
        <f t="shared" si="66"/>
        <v>0</v>
      </c>
      <c r="V115" s="130">
        <f>V87</f>
        <v>0</v>
      </c>
      <c r="W115" s="131">
        <f>W87</f>
        <v>0</v>
      </c>
    </row>
    <row r="116" spans="1:23" x14ac:dyDescent="0.25">
      <c r="A116" s="26"/>
      <c r="B116" s="27"/>
      <c r="C116" s="27"/>
      <c r="D116" s="27"/>
      <c r="E116" s="27"/>
      <c r="F116" s="27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/>
      <c r="R116" s="28"/>
      <c r="S116" s="28"/>
      <c r="T116" s="28"/>
      <c r="U116" s="28"/>
      <c r="V116" s="27"/>
      <c r="W116" s="27"/>
    </row>
    <row r="117" spans="1:23" x14ac:dyDescent="0.25">
      <c r="A117" s="29" t="s">
        <v>141</v>
      </c>
    </row>
    <row r="118" spans="1:23" x14ac:dyDescent="0.25">
      <c r="A118" s="29" t="s">
        <v>142</v>
      </c>
    </row>
    <row r="119" spans="1:23" ht="13" x14ac:dyDescent="0.3">
      <c r="A119" s="29" t="s">
        <v>143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ht="13" x14ac:dyDescent="0.3">
      <c r="A120" s="29" t="s">
        <v>144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ht="13" x14ac:dyDescent="0.3">
      <c r="A121" s="29" t="s">
        <v>145</v>
      </c>
      <c r="B121" s="30"/>
      <c r="C121" s="30"/>
      <c r="D121" s="30"/>
      <c r="E121" s="30"/>
      <c r="F121" s="30"/>
      <c r="H121" s="30"/>
      <c r="I121" s="30"/>
      <c r="J121" s="30"/>
      <c r="K121" s="30"/>
      <c r="V121" s="30"/>
    </row>
    <row r="122" spans="1:23" x14ac:dyDescent="0.25">
      <c r="A122" s="29" t="s">
        <v>146</v>
      </c>
    </row>
    <row r="125" spans="1:23" ht="13" x14ac:dyDescent="0.3">
      <c r="A125" s="30"/>
      <c r="G125" s="30"/>
      <c r="W125" s="30"/>
    </row>
    <row r="126" spans="1:23" ht="13" x14ac:dyDescent="0.3">
      <c r="A126" s="30"/>
      <c r="G126" s="30"/>
      <c r="W126" s="30"/>
    </row>
    <row r="127" spans="1:23" ht="13" x14ac:dyDescent="0.3">
      <c r="A127" s="30"/>
      <c r="G127" s="30"/>
      <c r="W127" s="30"/>
    </row>
  </sheetData>
  <sheetProtection algorithmName="SHA-512" hashValue="fdvuAHg9vwnmV+7bOyXuDRde2jVLTsUism+AkyQLv3eTkhqMGnWj1+nhFXbx0mHXx5MvUFBX4iRALPgQyVfg0g==" saltValue="nIQwIrdg6MImJZSq7aPwwQ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6:Q76"/>
    <mergeCell ref="R76:S76"/>
    <mergeCell ref="T76:U76"/>
    <mergeCell ref="V76:W76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5" max="16383" man="1"/>
    <brk id="97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W127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37" t="s">
        <v>0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7"/>
      <c r="U1" s="137"/>
      <c r="V1" s="31"/>
      <c r="W1" s="31"/>
    </row>
    <row r="2" spans="1:23" ht="18" x14ac:dyDescent="0.4">
      <c r="A2" s="138" t="s">
        <v>1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32"/>
      <c r="W2" s="32"/>
    </row>
    <row r="3" spans="1:23" ht="18" customHeight="1" x14ac:dyDescent="0.4">
      <c r="A3" s="138" t="s">
        <v>2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32"/>
      <c r="W3" s="32"/>
    </row>
    <row r="4" spans="1:23" ht="18" customHeight="1" x14ac:dyDescent="0.4">
      <c r="A4" s="138" t="s">
        <v>3</v>
      </c>
      <c r="B4" s="138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32"/>
      <c r="W4" s="32"/>
    </row>
    <row r="5" spans="1:23" ht="15" customHeight="1" x14ac:dyDescent="0.3">
      <c r="A5" s="139" t="s">
        <v>118</v>
      </c>
      <c r="B5" s="139"/>
      <c r="C5" s="139"/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39"/>
      <c r="U5" s="139"/>
      <c r="V5" s="33"/>
      <c r="W5" s="33"/>
    </row>
    <row r="6" spans="1:23" ht="12.75" customHeight="1" x14ac:dyDescent="0.3">
      <c r="A6" s="34" t="s">
        <v>92</v>
      </c>
      <c r="B6" s="34" t="s">
        <v>92</v>
      </c>
      <c r="C6" s="34" t="s">
        <v>1</v>
      </c>
      <c r="D6" s="34" t="s">
        <v>1</v>
      </c>
      <c r="E6" s="35" t="s">
        <v>1</v>
      </c>
      <c r="F6" s="135" t="s">
        <v>5</v>
      </c>
      <c r="G6" s="136"/>
      <c r="H6" s="135" t="s">
        <v>6</v>
      </c>
      <c r="I6" s="136"/>
      <c r="J6" s="135" t="s">
        <v>7</v>
      </c>
      <c r="K6" s="136"/>
      <c r="L6" s="135" t="s">
        <v>8</v>
      </c>
      <c r="M6" s="136"/>
      <c r="N6" s="135" t="s">
        <v>9</v>
      </c>
      <c r="O6" s="136"/>
      <c r="P6" s="135" t="s">
        <v>10</v>
      </c>
      <c r="Q6" s="136"/>
      <c r="R6" s="135" t="s">
        <v>11</v>
      </c>
      <c r="S6" s="136"/>
      <c r="T6" s="135" t="s">
        <v>12</v>
      </c>
      <c r="U6" s="136"/>
      <c r="V6" s="135" t="s">
        <v>13</v>
      </c>
      <c r="W6" s="136"/>
    </row>
    <row r="7" spans="1:23" ht="65" x14ac:dyDescent="0.3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3" customHeight="1" x14ac:dyDescent="0.3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3" customHeight="1" x14ac:dyDescent="0.3">
      <c r="A9" s="47" t="s">
        <v>35</v>
      </c>
      <c r="B9" s="93"/>
      <c r="C9" s="93"/>
      <c r="D9" s="93"/>
      <c r="E9" s="93">
        <f>$B9       +$C9       +$D9</f>
        <v>0</v>
      </c>
      <c r="F9" s="94">
        <v>0</v>
      </c>
      <c r="G9" s="95">
        <v>0</v>
      </c>
      <c r="H9" s="94"/>
      <c r="I9" s="95"/>
      <c r="J9" s="94"/>
      <c r="K9" s="95"/>
      <c r="L9" s="94"/>
      <c r="M9" s="95"/>
      <c r="N9" s="94"/>
      <c r="O9" s="95"/>
      <c r="P9" s="94">
        <f>$H9       +$J9       +$L9       +$N9</f>
        <v>0</v>
      </c>
      <c r="Q9" s="95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4" t="s">
        <v>36</v>
      </c>
      <c r="W9" s="95" t="s">
        <v>36</v>
      </c>
    </row>
    <row r="10" spans="1:23" ht="13" customHeight="1" x14ac:dyDescent="0.3">
      <c r="A10" s="47" t="s">
        <v>37</v>
      </c>
      <c r="B10" s="93">
        <v>2800000</v>
      </c>
      <c r="C10" s="93"/>
      <c r="D10" s="93"/>
      <c r="E10" s="93">
        <f t="shared" ref="E10:E16" si="0">$B10      +$C10      +$D10</f>
        <v>2800000</v>
      </c>
      <c r="F10" s="94">
        <v>2800000</v>
      </c>
      <c r="G10" s="95">
        <v>2800000</v>
      </c>
      <c r="H10" s="94">
        <v>56000</v>
      </c>
      <c r="I10" s="95"/>
      <c r="J10" s="94">
        <v>419000</v>
      </c>
      <c r="K10" s="95"/>
      <c r="L10" s="94"/>
      <c r="M10" s="95"/>
      <c r="N10" s="94"/>
      <c r="O10" s="95"/>
      <c r="P10" s="94">
        <f t="shared" ref="P10:P16" si="1">$H10      +$J10      +$L10      +$N10</f>
        <v>475000</v>
      </c>
      <c r="Q10" s="95">
        <f t="shared" ref="Q10:Q16" si="2">$I10      +$K10      +$M10      +$O10</f>
        <v>0</v>
      </c>
      <c r="R10" s="48">
        <f t="shared" ref="R10:R16" si="3">IF(($H10      =0),0,((($J10      -$H10      )/$H10      )*100))</f>
        <v>648.21428571428567</v>
      </c>
      <c r="S10" s="49">
        <f t="shared" ref="S10:S16" si="4">IF(($I10      =0),0,((($K10      -$I10      )/$I10      )*100))</f>
        <v>0</v>
      </c>
      <c r="T10" s="48">
        <f t="shared" ref="T10:T15" si="5">IF(($E10      =0),0,(($P10      /$E10      )*100))</f>
        <v>16.964285714285715</v>
      </c>
      <c r="U10" s="50">
        <f t="shared" ref="U10:U15" si="6">IF(($E10      =0),0,(($Q10      /$E10      )*100))</f>
        <v>0</v>
      </c>
      <c r="V10" s="94" t="s">
        <v>36</v>
      </c>
      <c r="W10" s="95" t="s">
        <v>36</v>
      </c>
    </row>
    <row r="11" spans="1:23" ht="13" customHeight="1" x14ac:dyDescent="0.3">
      <c r="A11" s="47" t="s">
        <v>38</v>
      </c>
      <c r="B11" s="93"/>
      <c r="C11" s="93"/>
      <c r="D11" s="93"/>
      <c r="E11" s="93">
        <f t="shared" si="0"/>
        <v>0</v>
      </c>
      <c r="F11" s="94">
        <v>0</v>
      </c>
      <c r="G11" s="95">
        <v>0</v>
      </c>
      <c r="H11" s="94"/>
      <c r="I11" s="95"/>
      <c r="J11" s="94"/>
      <c r="K11" s="95"/>
      <c r="L11" s="94"/>
      <c r="M11" s="95"/>
      <c r="N11" s="94"/>
      <c r="O11" s="95"/>
      <c r="P11" s="94">
        <f t="shared" si="1"/>
        <v>0</v>
      </c>
      <c r="Q11" s="95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4" t="s">
        <v>36</v>
      </c>
      <c r="W11" s="95" t="s">
        <v>36</v>
      </c>
    </row>
    <row r="12" spans="1:23" ht="13" customHeight="1" x14ac:dyDescent="0.3">
      <c r="A12" s="47" t="s">
        <v>39</v>
      </c>
      <c r="B12" s="93"/>
      <c r="C12" s="93"/>
      <c r="D12" s="93"/>
      <c r="E12" s="93">
        <f t="shared" si="0"/>
        <v>0</v>
      </c>
      <c r="F12" s="94" t="s">
        <v>36</v>
      </c>
      <c r="G12" s="95" t="s">
        <v>36</v>
      </c>
      <c r="H12" s="94"/>
      <c r="I12" s="95"/>
      <c r="J12" s="94"/>
      <c r="K12" s="95"/>
      <c r="L12" s="94"/>
      <c r="M12" s="95"/>
      <c r="N12" s="94"/>
      <c r="O12" s="95"/>
      <c r="P12" s="94">
        <f t="shared" si="1"/>
        <v>0</v>
      </c>
      <c r="Q12" s="95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4" t="s">
        <v>36</v>
      </c>
      <c r="W12" s="95" t="s">
        <v>36</v>
      </c>
    </row>
    <row r="13" spans="1:23" ht="13" customHeight="1" x14ac:dyDescent="0.3">
      <c r="A13" s="47" t="s">
        <v>40</v>
      </c>
      <c r="B13" s="93"/>
      <c r="C13" s="93"/>
      <c r="D13" s="93"/>
      <c r="E13" s="93">
        <f t="shared" si="0"/>
        <v>0</v>
      </c>
      <c r="F13" s="94">
        <v>0</v>
      </c>
      <c r="G13" s="95">
        <v>0</v>
      </c>
      <c r="H13" s="94"/>
      <c r="I13" s="95"/>
      <c r="J13" s="94"/>
      <c r="K13" s="95"/>
      <c r="L13" s="94"/>
      <c r="M13" s="95"/>
      <c r="N13" s="94"/>
      <c r="O13" s="95"/>
      <c r="P13" s="94">
        <f t="shared" si="1"/>
        <v>0</v>
      </c>
      <c r="Q13" s="95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4" t="s">
        <v>36</v>
      </c>
      <c r="W13" s="95" t="s">
        <v>36</v>
      </c>
    </row>
    <row r="14" spans="1:23" ht="13" customHeight="1" x14ac:dyDescent="0.3">
      <c r="A14" s="47" t="s">
        <v>41</v>
      </c>
      <c r="B14" s="93"/>
      <c r="C14" s="93"/>
      <c r="D14" s="93"/>
      <c r="E14" s="93">
        <f t="shared" si="0"/>
        <v>0</v>
      </c>
      <c r="F14" s="94">
        <v>0</v>
      </c>
      <c r="G14" s="95">
        <v>0</v>
      </c>
      <c r="H14" s="94"/>
      <c r="I14" s="95"/>
      <c r="J14" s="94"/>
      <c r="K14" s="95"/>
      <c r="L14" s="94"/>
      <c r="M14" s="95"/>
      <c r="N14" s="94"/>
      <c r="O14" s="95"/>
      <c r="P14" s="94">
        <f t="shared" si="1"/>
        <v>0</v>
      </c>
      <c r="Q14" s="95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4" t="s">
        <v>36</v>
      </c>
      <c r="W14" s="95" t="s">
        <v>36</v>
      </c>
    </row>
    <row r="15" spans="1:23" ht="13" customHeight="1" x14ac:dyDescent="0.3">
      <c r="A15" s="47" t="s">
        <v>42</v>
      </c>
      <c r="B15" s="93"/>
      <c r="C15" s="93"/>
      <c r="D15" s="93"/>
      <c r="E15" s="93">
        <f t="shared" si="0"/>
        <v>0</v>
      </c>
      <c r="F15" s="94" t="s">
        <v>36</v>
      </c>
      <c r="G15" s="95" t="s">
        <v>36</v>
      </c>
      <c r="H15" s="94"/>
      <c r="I15" s="95"/>
      <c r="J15" s="94"/>
      <c r="K15" s="95"/>
      <c r="L15" s="94"/>
      <c r="M15" s="95"/>
      <c r="N15" s="94"/>
      <c r="O15" s="95"/>
      <c r="P15" s="94">
        <f t="shared" si="1"/>
        <v>0</v>
      </c>
      <c r="Q15" s="95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4" t="s">
        <v>36</v>
      </c>
      <c r="W15" s="95" t="s">
        <v>36</v>
      </c>
    </row>
    <row r="16" spans="1:23" ht="13" customHeight="1" x14ac:dyDescent="0.3">
      <c r="A16" s="51" t="s">
        <v>43</v>
      </c>
      <c r="B16" s="96">
        <f>SUM(B9:B15)</f>
        <v>2800000</v>
      </c>
      <c r="C16" s="96">
        <f>SUM(C9:C15)</f>
        <v>0</v>
      </c>
      <c r="D16" s="96"/>
      <c r="E16" s="96">
        <f t="shared" si="0"/>
        <v>2800000</v>
      </c>
      <c r="F16" s="97">
        <f t="shared" ref="F16:O16" si="7">SUM(F9:F15)</f>
        <v>2800000</v>
      </c>
      <c r="G16" s="98">
        <f t="shared" si="7"/>
        <v>2800000</v>
      </c>
      <c r="H16" s="97">
        <f t="shared" si="7"/>
        <v>56000</v>
      </c>
      <c r="I16" s="98">
        <f t="shared" si="7"/>
        <v>0</v>
      </c>
      <c r="J16" s="97">
        <f t="shared" si="7"/>
        <v>419000</v>
      </c>
      <c r="K16" s="98">
        <f t="shared" si="7"/>
        <v>0</v>
      </c>
      <c r="L16" s="97">
        <f t="shared" si="7"/>
        <v>0</v>
      </c>
      <c r="M16" s="98">
        <f t="shared" si="7"/>
        <v>0</v>
      </c>
      <c r="N16" s="97">
        <f t="shared" si="7"/>
        <v>0</v>
      </c>
      <c r="O16" s="98">
        <f t="shared" si="7"/>
        <v>0</v>
      </c>
      <c r="P16" s="97">
        <f t="shared" si="1"/>
        <v>475000</v>
      </c>
      <c r="Q16" s="98">
        <f t="shared" si="2"/>
        <v>0</v>
      </c>
      <c r="R16" s="52">
        <f t="shared" si="3"/>
        <v>648.21428571428567</v>
      </c>
      <c r="S16" s="53">
        <f t="shared" si="4"/>
        <v>0</v>
      </c>
      <c r="T16" s="52">
        <f>IF((SUM($E9:$E13))=0,0,(P16/(SUM($E9:$E13))*100))</f>
        <v>16.964285714285715</v>
      </c>
      <c r="U16" s="54">
        <f>IF((SUM($E9:$E13))=0,0,(Q16/(SUM($E9:$E13))*100))</f>
        <v>0</v>
      </c>
      <c r="V16" s="97" t="s">
        <v>36</v>
      </c>
      <c r="W16" s="98" t="s">
        <v>36</v>
      </c>
    </row>
    <row r="17" spans="1:23" ht="13" customHeight="1" x14ac:dyDescent="0.3">
      <c r="A17" s="40" t="s">
        <v>44</v>
      </c>
      <c r="B17" s="99" t="s">
        <v>1</v>
      </c>
      <c r="C17" s="99"/>
      <c r="D17" s="99"/>
      <c r="E17" s="99"/>
      <c r="F17" s="100"/>
      <c r="G17" s="101"/>
      <c r="H17" s="100"/>
      <c r="I17" s="101"/>
      <c r="J17" s="100"/>
      <c r="K17" s="101"/>
      <c r="L17" s="100"/>
      <c r="M17" s="101"/>
      <c r="N17" s="100"/>
      <c r="O17" s="101"/>
      <c r="P17" s="100"/>
      <c r="Q17" s="101"/>
      <c r="R17" s="44"/>
      <c r="S17" s="45"/>
      <c r="T17" s="44"/>
      <c r="U17" s="46"/>
      <c r="V17" s="100"/>
      <c r="W17" s="101"/>
    </row>
    <row r="18" spans="1:23" ht="13" customHeight="1" x14ac:dyDescent="0.3">
      <c r="A18" s="47" t="s">
        <v>45</v>
      </c>
      <c r="B18" s="93"/>
      <c r="C18" s="93"/>
      <c r="D18" s="93"/>
      <c r="E18" s="93">
        <f t="shared" ref="E18:E25" si="8">$B18      +$C18      +$D18</f>
        <v>0</v>
      </c>
      <c r="F18" s="94">
        <v>0</v>
      </c>
      <c r="G18" s="95">
        <v>0</v>
      </c>
      <c r="H18" s="94"/>
      <c r="I18" s="95"/>
      <c r="J18" s="94"/>
      <c r="K18" s="95"/>
      <c r="L18" s="94"/>
      <c r="M18" s="95"/>
      <c r="N18" s="94"/>
      <c r="O18" s="95"/>
      <c r="P18" s="94">
        <f t="shared" ref="P18:P25" si="9">$H18      +$J18      +$L18      +$N18</f>
        <v>0</v>
      </c>
      <c r="Q18" s="95">
        <f t="shared" ref="Q18:Q25" si="10">$I18      +$K18      +$M18      +$O18</f>
        <v>0</v>
      </c>
      <c r="R18" s="48">
        <f t="shared" ref="R18:R25" si="11">IF(($H18      =0),0,((($J18      -$H18      )/$H18      )*100))</f>
        <v>0</v>
      </c>
      <c r="S18" s="49">
        <f t="shared" ref="S18:S25" si="12">IF(($I18      =0),0,((($K18      -$I18      )/$I18      )*100))</f>
        <v>0</v>
      </c>
      <c r="T18" s="48">
        <f t="shared" ref="T18:T24" si="13">IF(($E18      =0),0,(($P18      /$E18      )*100))</f>
        <v>0</v>
      </c>
      <c r="U18" s="50">
        <f t="shared" ref="U18:U24" si="14">IF(($E18      =0),0,(($Q18      /$E18      )*100))</f>
        <v>0</v>
      </c>
      <c r="V18" s="94" t="s">
        <v>36</v>
      </c>
      <c r="W18" s="95" t="s">
        <v>36</v>
      </c>
    </row>
    <row r="19" spans="1:23" ht="13" customHeight="1" x14ac:dyDescent="0.3">
      <c r="A19" s="47" t="s">
        <v>46</v>
      </c>
      <c r="B19" s="93"/>
      <c r="C19" s="93"/>
      <c r="D19" s="93"/>
      <c r="E19" s="93">
        <f t="shared" si="8"/>
        <v>0</v>
      </c>
      <c r="F19" s="94" t="s">
        <v>36</v>
      </c>
      <c r="G19" s="95" t="s">
        <v>36</v>
      </c>
      <c r="H19" s="94"/>
      <c r="I19" s="95"/>
      <c r="J19" s="94"/>
      <c r="K19" s="95"/>
      <c r="L19" s="94"/>
      <c r="M19" s="95"/>
      <c r="N19" s="94"/>
      <c r="O19" s="95"/>
      <c r="P19" s="94">
        <f t="shared" si="9"/>
        <v>0</v>
      </c>
      <c r="Q19" s="95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4" t="s">
        <v>36</v>
      </c>
      <c r="W19" s="95" t="s">
        <v>36</v>
      </c>
    </row>
    <row r="20" spans="1:23" ht="13" customHeight="1" x14ac:dyDescent="0.3">
      <c r="A20" s="47" t="s">
        <v>47</v>
      </c>
      <c r="B20" s="93"/>
      <c r="C20" s="93"/>
      <c r="D20" s="93"/>
      <c r="E20" s="93">
        <f t="shared" si="8"/>
        <v>0</v>
      </c>
      <c r="F20" s="94">
        <v>0</v>
      </c>
      <c r="G20" s="95">
        <v>0</v>
      </c>
      <c r="H20" s="94"/>
      <c r="I20" s="95"/>
      <c r="J20" s="94"/>
      <c r="K20" s="95"/>
      <c r="L20" s="94"/>
      <c r="M20" s="95"/>
      <c r="N20" s="94"/>
      <c r="O20" s="95"/>
      <c r="P20" s="94">
        <f t="shared" si="9"/>
        <v>0</v>
      </c>
      <c r="Q20" s="95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4" t="s">
        <v>36</v>
      </c>
      <c r="W20" s="95" t="s">
        <v>36</v>
      </c>
    </row>
    <row r="21" spans="1:23" ht="13" customHeight="1" x14ac:dyDescent="0.3">
      <c r="A21" s="47" t="s">
        <v>48</v>
      </c>
      <c r="B21" s="93"/>
      <c r="C21" s="93"/>
      <c r="D21" s="93"/>
      <c r="E21" s="93">
        <f t="shared" si="8"/>
        <v>0</v>
      </c>
      <c r="F21" s="94">
        <v>0</v>
      </c>
      <c r="G21" s="95">
        <v>0</v>
      </c>
      <c r="H21" s="94"/>
      <c r="I21" s="95"/>
      <c r="J21" s="94"/>
      <c r="K21" s="95"/>
      <c r="L21" s="94"/>
      <c r="M21" s="95"/>
      <c r="N21" s="94"/>
      <c r="O21" s="95"/>
      <c r="P21" s="94">
        <f t="shared" si="9"/>
        <v>0</v>
      </c>
      <c r="Q21" s="95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4" t="s">
        <v>36</v>
      </c>
      <c r="W21" s="95" t="s">
        <v>36</v>
      </c>
    </row>
    <row r="22" spans="1:23" ht="13" customHeight="1" x14ac:dyDescent="0.3">
      <c r="A22" s="47" t="s">
        <v>49</v>
      </c>
      <c r="B22" s="93"/>
      <c r="C22" s="93"/>
      <c r="D22" s="93"/>
      <c r="E22" s="93">
        <f t="shared" si="8"/>
        <v>0</v>
      </c>
      <c r="F22" s="94">
        <v>0</v>
      </c>
      <c r="G22" s="95">
        <v>0</v>
      </c>
      <c r="H22" s="94"/>
      <c r="I22" s="95"/>
      <c r="J22" s="94"/>
      <c r="K22" s="95"/>
      <c r="L22" s="94"/>
      <c r="M22" s="95"/>
      <c r="N22" s="94"/>
      <c r="O22" s="95"/>
      <c r="P22" s="94">
        <f t="shared" si="9"/>
        <v>0</v>
      </c>
      <c r="Q22" s="95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4" t="s">
        <v>36</v>
      </c>
      <c r="W22" s="95" t="s">
        <v>36</v>
      </c>
    </row>
    <row r="23" spans="1:23" ht="13" customHeight="1" x14ac:dyDescent="0.3">
      <c r="A23" s="47" t="s">
        <v>50</v>
      </c>
      <c r="B23" s="93"/>
      <c r="C23" s="93"/>
      <c r="D23" s="93"/>
      <c r="E23" s="93">
        <f t="shared" si="8"/>
        <v>0</v>
      </c>
      <c r="F23" s="94" t="s">
        <v>36</v>
      </c>
      <c r="G23" s="95" t="s">
        <v>36</v>
      </c>
      <c r="H23" s="94"/>
      <c r="I23" s="95"/>
      <c r="J23" s="94"/>
      <c r="K23" s="95"/>
      <c r="L23" s="94"/>
      <c r="M23" s="95"/>
      <c r="N23" s="94"/>
      <c r="O23" s="95"/>
      <c r="P23" s="94">
        <f t="shared" si="9"/>
        <v>0</v>
      </c>
      <c r="Q23" s="95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4" t="s">
        <v>36</v>
      </c>
      <c r="W23" s="95" t="s">
        <v>36</v>
      </c>
    </row>
    <row r="24" spans="1:23" ht="13" customHeight="1" x14ac:dyDescent="0.3">
      <c r="A24" s="47" t="s">
        <v>51</v>
      </c>
      <c r="B24" s="93"/>
      <c r="C24" s="93"/>
      <c r="D24" s="93"/>
      <c r="E24" s="93">
        <f t="shared" si="8"/>
        <v>0</v>
      </c>
      <c r="F24" s="94" t="s">
        <v>36</v>
      </c>
      <c r="G24" s="95" t="s">
        <v>36</v>
      </c>
      <c r="H24" s="94"/>
      <c r="I24" s="95"/>
      <c r="J24" s="94"/>
      <c r="K24" s="95"/>
      <c r="L24" s="94"/>
      <c r="M24" s="95"/>
      <c r="N24" s="94"/>
      <c r="O24" s="95"/>
      <c r="P24" s="94">
        <f t="shared" si="9"/>
        <v>0</v>
      </c>
      <c r="Q24" s="95">
        <f t="shared" si="10"/>
        <v>0</v>
      </c>
      <c r="R24" s="48">
        <f t="shared" si="11"/>
        <v>0</v>
      </c>
      <c r="S24" s="49">
        <f t="shared" si="12"/>
        <v>0</v>
      </c>
      <c r="T24" s="48">
        <f t="shared" si="13"/>
        <v>0</v>
      </c>
      <c r="U24" s="50">
        <f t="shared" si="14"/>
        <v>0</v>
      </c>
      <c r="V24" s="94" t="s">
        <v>36</v>
      </c>
      <c r="W24" s="95" t="s">
        <v>36</v>
      </c>
    </row>
    <row r="25" spans="1:23" ht="13" customHeight="1" x14ac:dyDescent="0.3">
      <c r="A25" s="51" t="s">
        <v>43</v>
      </c>
      <c r="B25" s="96">
        <f>SUM(B18:B24)</f>
        <v>0</v>
      </c>
      <c r="C25" s="96">
        <f>SUM(C18:C24)</f>
        <v>0</v>
      </c>
      <c r="D25" s="96"/>
      <c r="E25" s="96">
        <f t="shared" si="8"/>
        <v>0</v>
      </c>
      <c r="F25" s="97">
        <f t="shared" ref="F25:O25" si="15">SUM(F18:F24)</f>
        <v>0</v>
      </c>
      <c r="G25" s="98">
        <f t="shared" si="15"/>
        <v>0</v>
      </c>
      <c r="H25" s="97">
        <f t="shared" si="15"/>
        <v>0</v>
      </c>
      <c r="I25" s="98">
        <f t="shared" si="15"/>
        <v>0</v>
      </c>
      <c r="J25" s="97">
        <f t="shared" si="15"/>
        <v>0</v>
      </c>
      <c r="K25" s="98">
        <f t="shared" si="15"/>
        <v>0</v>
      </c>
      <c r="L25" s="97">
        <f t="shared" si="15"/>
        <v>0</v>
      </c>
      <c r="M25" s="98">
        <f t="shared" si="15"/>
        <v>0</v>
      </c>
      <c r="N25" s="97">
        <f t="shared" si="15"/>
        <v>0</v>
      </c>
      <c r="O25" s="98">
        <f t="shared" si="15"/>
        <v>0</v>
      </c>
      <c r="P25" s="97">
        <f t="shared" si="9"/>
        <v>0</v>
      </c>
      <c r="Q25" s="98">
        <f t="shared" si="10"/>
        <v>0</v>
      </c>
      <c r="R25" s="52">
        <f t="shared" si="11"/>
        <v>0</v>
      </c>
      <c r="S25" s="53">
        <f t="shared" si="12"/>
        <v>0</v>
      </c>
      <c r="T25" s="52">
        <f>IF(($E25-$E20-$E24)   =0,0,($P25   /($E25-$E20-$E24)   )*100)</f>
        <v>0</v>
      </c>
      <c r="U25" s="54">
        <f>IF(($E25-$E20-$E24)   =0,0,($Q25   /($E25-$E20-$E24)   )*100)</f>
        <v>0</v>
      </c>
      <c r="V25" s="97" t="s">
        <v>36</v>
      </c>
      <c r="W25" s="98" t="s">
        <v>36</v>
      </c>
    </row>
    <row r="26" spans="1:23" ht="13" customHeight="1" x14ac:dyDescent="0.3">
      <c r="A26" s="40" t="s">
        <v>52</v>
      </c>
      <c r="B26" s="99" t="s">
        <v>1</v>
      </c>
      <c r="C26" s="99"/>
      <c r="D26" s="99"/>
      <c r="E26" s="99"/>
      <c r="F26" s="100"/>
      <c r="G26" s="101"/>
      <c r="H26" s="100"/>
      <c r="I26" s="101"/>
      <c r="J26" s="100"/>
      <c r="K26" s="101"/>
      <c r="L26" s="100"/>
      <c r="M26" s="101"/>
      <c r="N26" s="100"/>
      <c r="O26" s="101"/>
      <c r="P26" s="100"/>
      <c r="Q26" s="101"/>
      <c r="R26" s="44"/>
      <c r="S26" s="45"/>
      <c r="T26" s="44"/>
      <c r="U26" s="46"/>
      <c r="V26" s="100"/>
      <c r="W26" s="101"/>
    </row>
    <row r="27" spans="1:23" ht="13" customHeight="1" x14ac:dyDescent="0.3">
      <c r="A27" s="47" t="s">
        <v>53</v>
      </c>
      <c r="B27" s="93"/>
      <c r="C27" s="93"/>
      <c r="D27" s="93"/>
      <c r="E27" s="93">
        <f>$B27      +$C27      +$D27</f>
        <v>0</v>
      </c>
      <c r="F27" s="94" t="s">
        <v>36</v>
      </c>
      <c r="G27" s="95" t="s">
        <v>36</v>
      </c>
      <c r="H27" s="94"/>
      <c r="I27" s="95"/>
      <c r="J27" s="94"/>
      <c r="K27" s="95"/>
      <c r="L27" s="94"/>
      <c r="M27" s="95"/>
      <c r="N27" s="94"/>
      <c r="O27" s="95"/>
      <c r="P27" s="94">
        <f>$H27      +$J27      +$L27      +$N27</f>
        <v>0</v>
      </c>
      <c r="Q27" s="95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4" t="s">
        <v>36</v>
      </c>
      <c r="W27" s="95" t="s">
        <v>36</v>
      </c>
    </row>
    <row r="28" spans="1:23" ht="13" customHeight="1" x14ac:dyDescent="0.3">
      <c r="A28" s="47" t="s">
        <v>54</v>
      </c>
      <c r="B28" s="93"/>
      <c r="C28" s="93"/>
      <c r="D28" s="93"/>
      <c r="E28" s="93">
        <f>$B28      +$C28      +$D28</f>
        <v>0</v>
      </c>
      <c r="F28" s="94" t="s">
        <v>36</v>
      </c>
      <c r="G28" s="95" t="s">
        <v>36</v>
      </c>
      <c r="H28" s="94"/>
      <c r="I28" s="95"/>
      <c r="J28" s="94"/>
      <c r="K28" s="95"/>
      <c r="L28" s="94"/>
      <c r="M28" s="95"/>
      <c r="N28" s="94"/>
      <c r="O28" s="95"/>
      <c r="P28" s="94">
        <f>$H28      +$J28      +$L28      +$N28</f>
        <v>0</v>
      </c>
      <c r="Q28" s="95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4" t="s">
        <v>36</v>
      </c>
      <c r="W28" s="95" t="s">
        <v>36</v>
      </c>
    </row>
    <row r="29" spans="1:23" ht="13" customHeight="1" x14ac:dyDescent="0.3">
      <c r="A29" s="47" t="s">
        <v>55</v>
      </c>
      <c r="B29" s="93"/>
      <c r="C29" s="93"/>
      <c r="D29" s="93"/>
      <c r="E29" s="93">
        <f>$B29      +$C29      +$D29</f>
        <v>0</v>
      </c>
      <c r="F29" s="94">
        <v>0</v>
      </c>
      <c r="G29" s="95">
        <v>0</v>
      </c>
      <c r="H29" s="94"/>
      <c r="I29" s="95"/>
      <c r="J29" s="94"/>
      <c r="K29" s="95"/>
      <c r="L29" s="94"/>
      <c r="M29" s="95"/>
      <c r="N29" s="94"/>
      <c r="O29" s="95"/>
      <c r="P29" s="94">
        <f>$H29      +$J29      +$L29      +$N29</f>
        <v>0</v>
      </c>
      <c r="Q29" s="95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4" t="s">
        <v>36</v>
      </c>
      <c r="W29" s="95" t="s">
        <v>36</v>
      </c>
    </row>
    <row r="30" spans="1:23" ht="13" customHeight="1" x14ac:dyDescent="0.3">
      <c r="A30" s="47" t="s">
        <v>56</v>
      </c>
      <c r="B30" s="93"/>
      <c r="C30" s="93"/>
      <c r="D30" s="93"/>
      <c r="E30" s="93">
        <f>$B30      +$C30      +$D30</f>
        <v>0</v>
      </c>
      <c r="F30" s="94">
        <v>0</v>
      </c>
      <c r="G30" s="95">
        <v>0</v>
      </c>
      <c r="H30" s="94"/>
      <c r="I30" s="95"/>
      <c r="J30" s="94"/>
      <c r="K30" s="95"/>
      <c r="L30" s="94"/>
      <c r="M30" s="95"/>
      <c r="N30" s="94"/>
      <c r="O30" s="95"/>
      <c r="P30" s="94">
        <f>$H30      +$J30      +$L30      +$N30</f>
        <v>0</v>
      </c>
      <c r="Q30" s="95">
        <f>$I30      +$K30      +$M30      +$O30</f>
        <v>0</v>
      </c>
      <c r="R30" s="48">
        <f>IF(($H30      =0),0,((($J30      -$H30      )/$H30      )*100))</f>
        <v>0</v>
      </c>
      <c r="S30" s="49">
        <f>IF(($I30      =0),0,((($K30      -$I30      )/$I30      )*100))</f>
        <v>0</v>
      </c>
      <c r="T30" s="48">
        <f>IF(($E30      =0),0,(($P30      /$E30      )*100))</f>
        <v>0</v>
      </c>
      <c r="U30" s="50">
        <f>IF(($E30      =0),0,(($Q30      /$E30      )*100))</f>
        <v>0</v>
      </c>
      <c r="V30" s="94" t="s">
        <v>36</v>
      </c>
      <c r="W30" s="95" t="s">
        <v>36</v>
      </c>
    </row>
    <row r="31" spans="1:23" ht="13" customHeight="1" x14ac:dyDescent="0.3">
      <c r="A31" s="51" t="s">
        <v>43</v>
      </c>
      <c r="B31" s="96">
        <f>SUM(B27:B30)</f>
        <v>0</v>
      </c>
      <c r="C31" s="96">
        <f>SUM(C27:C30)</f>
        <v>0</v>
      </c>
      <c r="D31" s="96"/>
      <c r="E31" s="96">
        <f>$B31      +$C31      +$D31</f>
        <v>0</v>
      </c>
      <c r="F31" s="97">
        <f t="shared" ref="F31:O31" si="16">SUM(F27:F30)</f>
        <v>0</v>
      </c>
      <c r="G31" s="98">
        <f t="shared" si="16"/>
        <v>0</v>
      </c>
      <c r="H31" s="97">
        <f t="shared" si="16"/>
        <v>0</v>
      </c>
      <c r="I31" s="98">
        <f t="shared" si="16"/>
        <v>0</v>
      </c>
      <c r="J31" s="97">
        <f t="shared" si="16"/>
        <v>0</v>
      </c>
      <c r="K31" s="98">
        <f t="shared" si="16"/>
        <v>0</v>
      </c>
      <c r="L31" s="97">
        <f t="shared" si="16"/>
        <v>0</v>
      </c>
      <c r="M31" s="98">
        <f t="shared" si="16"/>
        <v>0</v>
      </c>
      <c r="N31" s="97">
        <f t="shared" si="16"/>
        <v>0</v>
      </c>
      <c r="O31" s="98">
        <f t="shared" si="16"/>
        <v>0</v>
      </c>
      <c r="P31" s="97">
        <f>$H31      +$J31      +$L31      +$N31</f>
        <v>0</v>
      </c>
      <c r="Q31" s="98">
        <f>$I31      +$K31      +$M31      +$O31</f>
        <v>0</v>
      </c>
      <c r="R31" s="52">
        <f>IF(($H31      =0),0,((($J31      -$H31      )/$H31      )*100))</f>
        <v>0</v>
      </c>
      <c r="S31" s="53">
        <f>IF(($I31      =0),0,((($K31      -$I31      )/$I31      )*100))</f>
        <v>0</v>
      </c>
      <c r="T31" s="52">
        <f>IF($E31   =0,0,($P31   /$E31   )*100)</f>
        <v>0</v>
      </c>
      <c r="U31" s="54">
        <f>IF($E31   =0,0,($Q31   /$E31   )*100)</f>
        <v>0</v>
      </c>
      <c r="V31" s="97" t="s">
        <v>36</v>
      </c>
      <c r="W31" s="98" t="s">
        <v>36</v>
      </c>
    </row>
    <row r="32" spans="1:23" ht="13" customHeight="1" x14ac:dyDescent="0.3">
      <c r="A32" s="40" t="s">
        <v>57</v>
      </c>
      <c r="B32" s="99" t="s">
        <v>1</v>
      </c>
      <c r="C32" s="99"/>
      <c r="D32" s="99"/>
      <c r="E32" s="99"/>
      <c r="F32" s="100"/>
      <c r="G32" s="101"/>
      <c r="H32" s="100"/>
      <c r="I32" s="101"/>
      <c r="J32" s="100"/>
      <c r="K32" s="101"/>
      <c r="L32" s="100"/>
      <c r="M32" s="101"/>
      <c r="N32" s="100"/>
      <c r="O32" s="101"/>
      <c r="P32" s="100"/>
      <c r="Q32" s="101"/>
      <c r="R32" s="44"/>
      <c r="S32" s="45"/>
      <c r="T32" s="44"/>
      <c r="U32" s="46"/>
      <c r="V32" s="100"/>
      <c r="W32" s="101"/>
    </row>
    <row r="33" spans="1:23" ht="13" customHeight="1" x14ac:dyDescent="0.3">
      <c r="A33" s="47" t="s">
        <v>58</v>
      </c>
      <c r="B33" s="93">
        <v>1285000</v>
      </c>
      <c r="C33" s="93"/>
      <c r="D33" s="93"/>
      <c r="E33" s="93">
        <f>$B33      +$C33      +$D33</f>
        <v>1285000</v>
      </c>
      <c r="F33" s="94">
        <v>1285000</v>
      </c>
      <c r="G33" s="95">
        <v>900000</v>
      </c>
      <c r="H33" s="94">
        <v>303000</v>
      </c>
      <c r="I33" s="95"/>
      <c r="J33" s="94">
        <v>326000</v>
      </c>
      <c r="K33" s="95"/>
      <c r="L33" s="94"/>
      <c r="M33" s="95"/>
      <c r="N33" s="94"/>
      <c r="O33" s="95"/>
      <c r="P33" s="94">
        <f>$H33      +$J33      +$L33      +$N33</f>
        <v>629000</v>
      </c>
      <c r="Q33" s="95">
        <f>$I33      +$K33      +$M33      +$O33</f>
        <v>0</v>
      </c>
      <c r="R33" s="48">
        <f>IF(($H33      =0),0,((($J33      -$H33      )/$H33      )*100))</f>
        <v>7.5907590759075907</v>
      </c>
      <c r="S33" s="49">
        <f>IF(($I33      =0),0,((($K33      -$I33      )/$I33      )*100))</f>
        <v>0</v>
      </c>
      <c r="T33" s="48">
        <f>IF(($E33      =0),0,(($P33      /$E33      )*100))</f>
        <v>48.949416342412448</v>
      </c>
      <c r="U33" s="50">
        <f>IF(($E33      =0),0,(($Q33      /$E33      )*100))</f>
        <v>0</v>
      </c>
      <c r="V33" s="94" t="s">
        <v>36</v>
      </c>
      <c r="W33" s="95" t="s">
        <v>36</v>
      </c>
    </row>
    <row r="34" spans="1:23" ht="13" customHeight="1" x14ac:dyDescent="0.3">
      <c r="A34" s="51" t="s">
        <v>43</v>
      </c>
      <c r="B34" s="96">
        <f>B33</f>
        <v>1285000</v>
      </c>
      <c r="C34" s="96">
        <f>C33</f>
        <v>0</v>
      </c>
      <c r="D34" s="96"/>
      <c r="E34" s="96">
        <f>$B34      +$C34      +$D34</f>
        <v>1285000</v>
      </c>
      <c r="F34" s="97">
        <f t="shared" ref="F34:O34" si="17">F33</f>
        <v>1285000</v>
      </c>
      <c r="G34" s="98">
        <f t="shared" si="17"/>
        <v>900000</v>
      </c>
      <c r="H34" s="97">
        <f t="shared" si="17"/>
        <v>303000</v>
      </c>
      <c r="I34" s="98">
        <f t="shared" si="17"/>
        <v>0</v>
      </c>
      <c r="J34" s="97">
        <f t="shared" si="17"/>
        <v>326000</v>
      </c>
      <c r="K34" s="98">
        <f t="shared" si="17"/>
        <v>0</v>
      </c>
      <c r="L34" s="97">
        <f t="shared" si="17"/>
        <v>0</v>
      </c>
      <c r="M34" s="98">
        <f t="shared" si="17"/>
        <v>0</v>
      </c>
      <c r="N34" s="97">
        <f t="shared" si="17"/>
        <v>0</v>
      </c>
      <c r="O34" s="98">
        <f t="shared" si="17"/>
        <v>0</v>
      </c>
      <c r="P34" s="97">
        <f>$H34      +$J34      +$L34      +$N34</f>
        <v>629000</v>
      </c>
      <c r="Q34" s="98">
        <f>$I34      +$K34      +$M34      +$O34</f>
        <v>0</v>
      </c>
      <c r="R34" s="52">
        <f>IF(($H34      =0),0,((($J34      -$H34      )/$H34      )*100))</f>
        <v>7.5907590759075907</v>
      </c>
      <c r="S34" s="53">
        <f>IF(($I34      =0),0,((($K34      -$I34      )/$I34      )*100))</f>
        <v>0</v>
      </c>
      <c r="T34" s="52">
        <f>IF($E34   =0,0,($P34   /$E34   )*100)</f>
        <v>48.949416342412448</v>
      </c>
      <c r="U34" s="54">
        <f>IF($E34   =0,0,($Q34   /$E34   )*100)</f>
        <v>0</v>
      </c>
      <c r="V34" s="97" t="s">
        <v>36</v>
      </c>
      <c r="W34" s="98" t="s">
        <v>36</v>
      </c>
    </row>
    <row r="35" spans="1:23" ht="13" customHeight="1" x14ac:dyDescent="0.3">
      <c r="A35" s="40" t="s">
        <v>59</v>
      </c>
      <c r="B35" s="99" t="s">
        <v>1</v>
      </c>
      <c r="C35" s="99"/>
      <c r="D35" s="99"/>
      <c r="E35" s="99"/>
      <c r="F35" s="100"/>
      <c r="G35" s="101"/>
      <c r="H35" s="100"/>
      <c r="I35" s="101"/>
      <c r="J35" s="100"/>
      <c r="K35" s="101"/>
      <c r="L35" s="100"/>
      <c r="M35" s="101"/>
      <c r="N35" s="100"/>
      <c r="O35" s="101"/>
      <c r="P35" s="100"/>
      <c r="Q35" s="101"/>
      <c r="R35" s="44"/>
      <c r="S35" s="45"/>
      <c r="T35" s="44"/>
      <c r="U35" s="46"/>
      <c r="V35" s="100"/>
      <c r="W35" s="101"/>
    </row>
    <row r="36" spans="1:23" ht="13" customHeight="1" x14ac:dyDescent="0.3">
      <c r="A36" s="47" t="s">
        <v>60</v>
      </c>
      <c r="B36" s="93">
        <v>9503000</v>
      </c>
      <c r="C36" s="93"/>
      <c r="D36" s="93"/>
      <c r="E36" s="93">
        <f t="shared" ref="E36:E41" si="18">$B36      +$C36      +$D36</f>
        <v>9503000</v>
      </c>
      <c r="F36" s="94">
        <v>9503000</v>
      </c>
      <c r="G36" s="95">
        <v>9503000</v>
      </c>
      <c r="H36" s="94">
        <v>2400000</v>
      </c>
      <c r="I36" s="95"/>
      <c r="J36" s="94">
        <v>5303000</v>
      </c>
      <c r="K36" s="95"/>
      <c r="L36" s="94"/>
      <c r="M36" s="95"/>
      <c r="N36" s="94"/>
      <c r="O36" s="95"/>
      <c r="P36" s="94">
        <f t="shared" ref="P36:P41" si="19">$H36      +$J36      +$L36      +$N36</f>
        <v>7703000</v>
      </c>
      <c r="Q36" s="95">
        <f t="shared" ref="Q36:Q41" si="20">$I36      +$K36      +$M36      +$O36</f>
        <v>0</v>
      </c>
      <c r="R36" s="48">
        <f t="shared" ref="R36:R41" si="21">IF(($H36      =0),0,((($J36      -$H36      )/$H36      )*100))</f>
        <v>120.95833333333333</v>
      </c>
      <c r="S36" s="49">
        <f t="shared" ref="S36:S41" si="22">IF(($I36      =0),0,((($K36      -$I36      )/$I36      )*100))</f>
        <v>0</v>
      </c>
      <c r="T36" s="48">
        <f t="shared" ref="T36:T40" si="23">IF(($E36      =0),0,(($P36      /$E36      )*100))</f>
        <v>81.058613069556984</v>
      </c>
      <c r="U36" s="50">
        <f t="shared" ref="U36:U40" si="24">IF(($E36      =0),0,(($Q36      /$E36      )*100))</f>
        <v>0</v>
      </c>
      <c r="V36" s="94" t="s">
        <v>36</v>
      </c>
      <c r="W36" s="95" t="s">
        <v>36</v>
      </c>
    </row>
    <row r="37" spans="1:23" ht="13" customHeight="1" x14ac:dyDescent="0.3">
      <c r="A37" s="47" t="s">
        <v>61</v>
      </c>
      <c r="B37" s="93"/>
      <c r="C37" s="93"/>
      <c r="D37" s="93"/>
      <c r="E37" s="93">
        <f t="shared" si="18"/>
        <v>0</v>
      </c>
      <c r="F37" s="94">
        <v>0</v>
      </c>
      <c r="G37" s="95">
        <v>0</v>
      </c>
      <c r="H37" s="94"/>
      <c r="I37" s="95"/>
      <c r="J37" s="94"/>
      <c r="K37" s="95"/>
      <c r="L37" s="94"/>
      <c r="M37" s="95"/>
      <c r="N37" s="94"/>
      <c r="O37" s="95"/>
      <c r="P37" s="94">
        <f t="shared" si="19"/>
        <v>0</v>
      </c>
      <c r="Q37" s="95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4" t="s">
        <v>36</v>
      </c>
      <c r="W37" s="95" t="s">
        <v>36</v>
      </c>
    </row>
    <row r="38" spans="1:23" ht="13" customHeight="1" x14ac:dyDescent="0.3">
      <c r="A38" s="47" t="s">
        <v>62</v>
      </c>
      <c r="B38" s="93"/>
      <c r="C38" s="93"/>
      <c r="D38" s="93"/>
      <c r="E38" s="93">
        <f t="shared" si="18"/>
        <v>0</v>
      </c>
      <c r="F38" s="94" t="s">
        <v>36</v>
      </c>
      <c r="G38" s="95" t="s">
        <v>36</v>
      </c>
      <c r="H38" s="94"/>
      <c r="I38" s="95"/>
      <c r="J38" s="94"/>
      <c r="K38" s="95"/>
      <c r="L38" s="94"/>
      <c r="M38" s="95"/>
      <c r="N38" s="94"/>
      <c r="O38" s="95"/>
      <c r="P38" s="94">
        <f t="shared" si="19"/>
        <v>0</v>
      </c>
      <c r="Q38" s="95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4" t="s">
        <v>36</v>
      </c>
      <c r="W38" s="95" t="s">
        <v>36</v>
      </c>
    </row>
    <row r="39" spans="1:23" ht="13" customHeight="1" x14ac:dyDescent="0.3">
      <c r="A39" s="47" t="s">
        <v>63</v>
      </c>
      <c r="B39" s="93"/>
      <c r="C39" s="93"/>
      <c r="D39" s="93"/>
      <c r="E39" s="93">
        <f t="shared" si="18"/>
        <v>0</v>
      </c>
      <c r="F39" s="94">
        <v>0</v>
      </c>
      <c r="G39" s="95">
        <v>0</v>
      </c>
      <c r="H39" s="94"/>
      <c r="I39" s="95"/>
      <c r="J39" s="94"/>
      <c r="K39" s="95"/>
      <c r="L39" s="94"/>
      <c r="M39" s="95"/>
      <c r="N39" s="94"/>
      <c r="O39" s="95"/>
      <c r="P39" s="94">
        <f t="shared" si="19"/>
        <v>0</v>
      </c>
      <c r="Q39" s="95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4" t="s">
        <v>36</v>
      </c>
      <c r="W39" s="95" t="s">
        <v>36</v>
      </c>
    </row>
    <row r="40" spans="1:23" ht="13" customHeight="1" x14ac:dyDescent="0.3">
      <c r="A40" s="47" t="s">
        <v>64</v>
      </c>
      <c r="B40" s="93"/>
      <c r="C40" s="93"/>
      <c r="D40" s="93"/>
      <c r="E40" s="93">
        <f t="shared" si="18"/>
        <v>0</v>
      </c>
      <c r="F40" s="94" t="s">
        <v>36</v>
      </c>
      <c r="G40" s="95" t="s">
        <v>36</v>
      </c>
      <c r="H40" s="94"/>
      <c r="I40" s="95"/>
      <c r="J40" s="94"/>
      <c r="K40" s="95"/>
      <c r="L40" s="94"/>
      <c r="M40" s="95"/>
      <c r="N40" s="94"/>
      <c r="O40" s="95"/>
      <c r="P40" s="94">
        <f t="shared" si="19"/>
        <v>0</v>
      </c>
      <c r="Q40" s="95">
        <f t="shared" si="20"/>
        <v>0</v>
      </c>
      <c r="R40" s="48">
        <f t="shared" si="21"/>
        <v>0</v>
      </c>
      <c r="S40" s="49">
        <f t="shared" si="22"/>
        <v>0</v>
      </c>
      <c r="T40" s="48">
        <f t="shared" si="23"/>
        <v>0</v>
      </c>
      <c r="U40" s="50">
        <f t="shared" si="24"/>
        <v>0</v>
      </c>
      <c r="V40" s="94" t="s">
        <v>36</v>
      </c>
      <c r="W40" s="95" t="s">
        <v>36</v>
      </c>
    </row>
    <row r="41" spans="1:23" ht="13" customHeight="1" x14ac:dyDescent="0.3">
      <c r="A41" s="51" t="s">
        <v>43</v>
      </c>
      <c r="B41" s="96">
        <f>SUM(B36:B40)</f>
        <v>9503000</v>
      </c>
      <c r="C41" s="96">
        <f>SUM(C36:C40)</f>
        <v>0</v>
      </c>
      <c r="D41" s="96"/>
      <c r="E41" s="96">
        <f t="shared" si="18"/>
        <v>9503000</v>
      </c>
      <c r="F41" s="97">
        <f t="shared" ref="F41:O41" si="25">SUM(F36:F40)</f>
        <v>9503000</v>
      </c>
      <c r="G41" s="98">
        <f t="shared" si="25"/>
        <v>9503000</v>
      </c>
      <c r="H41" s="97">
        <f t="shared" si="25"/>
        <v>2400000</v>
      </c>
      <c r="I41" s="98">
        <f t="shared" si="25"/>
        <v>0</v>
      </c>
      <c r="J41" s="97">
        <f t="shared" si="25"/>
        <v>5303000</v>
      </c>
      <c r="K41" s="98">
        <f t="shared" si="25"/>
        <v>0</v>
      </c>
      <c r="L41" s="97">
        <f t="shared" si="25"/>
        <v>0</v>
      </c>
      <c r="M41" s="98">
        <f t="shared" si="25"/>
        <v>0</v>
      </c>
      <c r="N41" s="97">
        <f t="shared" si="25"/>
        <v>0</v>
      </c>
      <c r="O41" s="98">
        <f t="shared" si="25"/>
        <v>0</v>
      </c>
      <c r="P41" s="97">
        <f t="shared" si="19"/>
        <v>7703000</v>
      </c>
      <c r="Q41" s="98">
        <f t="shared" si="20"/>
        <v>0</v>
      </c>
      <c r="R41" s="52">
        <f t="shared" si="21"/>
        <v>120.95833333333333</v>
      </c>
      <c r="S41" s="53">
        <f t="shared" si="22"/>
        <v>0</v>
      </c>
      <c r="T41" s="52">
        <f>IF((+$E36+$E39) =0,0,(P41   /(+$E36+$E39) )*100)</f>
        <v>81.058613069556984</v>
      </c>
      <c r="U41" s="54">
        <f>IF((+$E36+$E39) =0,0,(Q41   /(+$E36+$E39) )*100)</f>
        <v>0</v>
      </c>
      <c r="V41" s="97" t="s">
        <v>36</v>
      </c>
      <c r="W41" s="98" t="s">
        <v>36</v>
      </c>
    </row>
    <row r="42" spans="1:23" ht="13" customHeight="1" x14ac:dyDescent="0.3">
      <c r="A42" s="40" t="s">
        <v>65</v>
      </c>
      <c r="B42" s="99" t="s">
        <v>1</v>
      </c>
      <c r="C42" s="99"/>
      <c r="D42" s="99"/>
      <c r="E42" s="99"/>
      <c r="F42" s="100"/>
      <c r="G42" s="101"/>
      <c r="H42" s="100"/>
      <c r="I42" s="101"/>
      <c r="J42" s="100"/>
      <c r="K42" s="101"/>
      <c r="L42" s="100"/>
      <c r="M42" s="101"/>
      <c r="N42" s="100"/>
      <c r="O42" s="101"/>
      <c r="P42" s="100"/>
      <c r="Q42" s="101"/>
      <c r="R42" s="44"/>
      <c r="S42" s="45"/>
      <c r="T42" s="44"/>
      <c r="U42" s="46"/>
      <c r="V42" s="100"/>
      <c r="W42" s="101"/>
    </row>
    <row r="43" spans="1:23" ht="13" customHeight="1" x14ac:dyDescent="0.3">
      <c r="A43" s="47" t="s">
        <v>66</v>
      </c>
      <c r="B43" s="93"/>
      <c r="C43" s="93"/>
      <c r="D43" s="93"/>
      <c r="E43" s="93">
        <f t="shared" ref="E43:E54" si="26">$B43      +$C43      +$D43</f>
        <v>0</v>
      </c>
      <c r="F43" s="94" t="s">
        <v>36</v>
      </c>
      <c r="G43" s="95" t="s">
        <v>36</v>
      </c>
      <c r="H43" s="94"/>
      <c r="I43" s="95"/>
      <c r="J43" s="94"/>
      <c r="K43" s="95"/>
      <c r="L43" s="94"/>
      <c r="M43" s="95"/>
      <c r="N43" s="94"/>
      <c r="O43" s="95"/>
      <c r="P43" s="94">
        <f t="shared" ref="P43:P54" si="27">$H43      +$J43      +$L43      +$N43</f>
        <v>0</v>
      </c>
      <c r="Q43" s="95">
        <f t="shared" ref="Q43:Q54" si="28">$I43      +$K43      +$M43      +$O43</f>
        <v>0</v>
      </c>
      <c r="R43" s="48">
        <f t="shared" ref="R43:R54" si="29">IF(($H43      =0),0,((($J43      -$H43      )/$H43      )*100))</f>
        <v>0</v>
      </c>
      <c r="S43" s="49">
        <f t="shared" ref="S43:S54" si="30">IF(($I43      =0),0,((($K43      -$I43      )/$I43      )*100))</f>
        <v>0</v>
      </c>
      <c r="T43" s="48">
        <f t="shared" ref="T43:T53" si="31">IF(($E43      =0),0,(($P43      /$E43      )*100))</f>
        <v>0</v>
      </c>
      <c r="U43" s="50">
        <f t="shared" ref="U43:U53" si="32">IF(($E43      =0),0,(($Q43      /$E43      )*100))</f>
        <v>0</v>
      </c>
      <c r="V43" s="94" t="s">
        <v>36</v>
      </c>
      <c r="W43" s="95" t="s">
        <v>36</v>
      </c>
    </row>
    <row r="44" spans="1:23" ht="13" customHeight="1" x14ac:dyDescent="0.3">
      <c r="A44" s="47" t="s">
        <v>67</v>
      </c>
      <c r="B44" s="93"/>
      <c r="C44" s="93"/>
      <c r="D44" s="93"/>
      <c r="E44" s="93">
        <f t="shared" si="26"/>
        <v>0</v>
      </c>
      <c r="F44" s="94">
        <v>0</v>
      </c>
      <c r="G44" s="95">
        <v>0</v>
      </c>
      <c r="H44" s="94"/>
      <c r="I44" s="95"/>
      <c r="J44" s="94"/>
      <c r="K44" s="95"/>
      <c r="L44" s="94"/>
      <c r="M44" s="95"/>
      <c r="N44" s="94"/>
      <c r="O44" s="95"/>
      <c r="P44" s="94">
        <f t="shared" si="27"/>
        <v>0</v>
      </c>
      <c r="Q44" s="95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4" t="s">
        <v>36</v>
      </c>
      <c r="W44" s="95" t="s">
        <v>36</v>
      </c>
    </row>
    <row r="45" spans="1:23" ht="13" customHeight="1" x14ac:dyDescent="0.3">
      <c r="A45" s="47" t="s">
        <v>68</v>
      </c>
      <c r="B45" s="93">
        <v>20000000</v>
      </c>
      <c r="C45" s="93"/>
      <c r="D45" s="93"/>
      <c r="E45" s="93">
        <f t="shared" si="26"/>
        <v>20000000</v>
      </c>
      <c r="F45" s="94">
        <v>20000000</v>
      </c>
      <c r="G45" s="95">
        <v>0</v>
      </c>
      <c r="H45" s="94"/>
      <c r="I45" s="95"/>
      <c r="J45" s="94"/>
      <c r="K45" s="95"/>
      <c r="L45" s="94"/>
      <c r="M45" s="95"/>
      <c r="N45" s="94"/>
      <c r="O45" s="95"/>
      <c r="P45" s="94">
        <f t="shared" si="27"/>
        <v>0</v>
      </c>
      <c r="Q45" s="95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4" t="s">
        <v>36</v>
      </c>
      <c r="W45" s="95" t="s">
        <v>36</v>
      </c>
    </row>
    <row r="46" spans="1:23" ht="13" customHeight="1" x14ac:dyDescent="0.3">
      <c r="A46" s="47" t="s">
        <v>69</v>
      </c>
      <c r="B46" s="93"/>
      <c r="C46" s="93"/>
      <c r="D46" s="93"/>
      <c r="E46" s="93">
        <f t="shared" si="26"/>
        <v>0</v>
      </c>
      <c r="F46" s="94" t="s">
        <v>36</v>
      </c>
      <c r="G46" s="95" t="s">
        <v>36</v>
      </c>
      <c r="H46" s="94"/>
      <c r="I46" s="95"/>
      <c r="J46" s="94"/>
      <c r="K46" s="95"/>
      <c r="L46" s="94"/>
      <c r="M46" s="95"/>
      <c r="N46" s="94"/>
      <c r="O46" s="95"/>
      <c r="P46" s="94">
        <f t="shared" si="27"/>
        <v>0</v>
      </c>
      <c r="Q46" s="95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4" t="s">
        <v>36</v>
      </c>
      <c r="W46" s="95" t="s">
        <v>36</v>
      </c>
    </row>
    <row r="47" spans="1:23" ht="13" customHeight="1" x14ac:dyDescent="0.3">
      <c r="A47" s="47" t="s">
        <v>70</v>
      </c>
      <c r="B47" s="93"/>
      <c r="C47" s="93"/>
      <c r="D47" s="93"/>
      <c r="E47" s="93">
        <f t="shared" si="26"/>
        <v>0</v>
      </c>
      <c r="F47" s="94" t="s">
        <v>36</v>
      </c>
      <c r="G47" s="95" t="s">
        <v>36</v>
      </c>
      <c r="H47" s="94"/>
      <c r="I47" s="95"/>
      <c r="J47" s="94"/>
      <c r="K47" s="95"/>
      <c r="L47" s="94"/>
      <c r="M47" s="95"/>
      <c r="N47" s="94"/>
      <c r="O47" s="95"/>
      <c r="P47" s="94">
        <f t="shared" si="27"/>
        <v>0</v>
      </c>
      <c r="Q47" s="95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4" t="s">
        <v>36</v>
      </c>
      <c r="W47" s="95" t="s">
        <v>36</v>
      </c>
    </row>
    <row r="48" spans="1:23" ht="13" hidden="1" customHeight="1" x14ac:dyDescent="0.3">
      <c r="A48" s="47" t="s">
        <v>71</v>
      </c>
      <c r="B48" s="93"/>
      <c r="C48" s="93"/>
      <c r="D48" s="93"/>
      <c r="E48" s="93">
        <f t="shared" si="26"/>
        <v>0</v>
      </c>
      <c r="F48" s="94" t="s">
        <v>36</v>
      </c>
      <c r="G48" s="95" t="s">
        <v>36</v>
      </c>
      <c r="H48" s="94"/>
      <c r="I48" s="95"/>
      <c r="J48" s="94"/>
      <c r="K48" s="95"/>
      <c r="L48" s="94"/>
      <c r="M48" s="95"/>
      <c r="N48" s="94"/>
      <c r="O48" s="95"/>
      <c r="P48" s="94">
        <f t="shared" si="27"/>
        <v>0</v>
      </c>
      <c r="Q48" s="95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4" t="s">
        <v>36</v>
      </c>
      <c r="W48" s="95" t="s">
        <v>36</v>
      </c>
    </row>
    <row r="49" spans="1:23" ht="13" customHeight="1" x14ac:dyDescent="0.3">
      <c r="A49" s="47" t="s">
        <v>72</v>
      </c>
      <c r="B49" s="93"/>
      <c r="C49" s="93"/>
      <c r="D49" s="93"/>
      <c r="E49" s="93">
        <f t="shared" si="26"/>
        <v>0</v>
      </c>
      <c r="F49" s="94" t="s">
        <v>36</v>
      </c>
      <c r="G49" s="95" t="s">
        <v>36</v>
      </c>
      <c r="H49" s="94"/>
      <c r="I49" s="95"/>
      <c r="J49" s="94"/>
      <c r="K49" s="95"/>
      <c r="L49" s="94"/>
      <c r="M49" s="95"/>
      <c r="N49" s="94"/>
      <c r="O49" s="95"/>
      <c r="P49" s="94">
        <f t="shared" si="27"/>
        <v>0</v>
      </c>
      <c r="Q49" s="95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4" t="s">
        <v>36</v>
      </c>
      <c r="W49" s="95" t="s">
        <v>36</v>
      </c>
    </row>
    <row r="50" spans="1:23" ht="13" customHeight="1" x14ac:dyDescent="0.3">
      <c r="A50" s="47" t="s">
        <v>73</v>
      </c>
      <c r="B50" s="93"/>
      <c r="C50" s="93"/>
      <c r="D50" s="93"/>
      <c r="E50" s="93">
        <f t="shared" si="26"/>
        <v>0</v>
      </c>
      <c r="F50" s="94" t="s">
        <v>36</v>
      </c>
      <c r="G50" s="95" t="s">
        <v>36</v>
      </c>
      <c r="H50" s="94"/>
      <c r="I50" s="95"/>
      <c r="J50" s="94"/>
      <c r="K50" s="95"/>
      <c r="L50" s="94"/>
      <c r="M50" s="95"/>
      <c r="N50" s="94"/>
      <c r="O50" s="95"/>
      <c r="P50" s="94">
        <f t="shared" si="27"/>
        <v>0</v>
      </c>
      <c r="Q50" s="95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4" t="s">
        <v>36</v>
      </c>
      <c r="W50" s="95" t="s">
        <v>36</v>
      </c>
    </row>
    <row r="51" spans="1:23" ht="13" customHeight="1" x14ac:dyDescent="0.3">
      <c r="A51" s="47" t="s">
        <v>74</v>
      </c>
      <c r="B51" s="93"/>
      <c r="C51" s="93"/>
      <c r="D51" s="93"/>
      <c r="E51" s="93">
        <f t="shared" si="26"/>
        <v>0</v>
      </c>
      <c r="F51" s="94" t="s">
        <v>36</v>
      </c>
      <c r="G51" s="95" t="s">
        <v>36</v>
      </c>
      <c r="H51" s="94"/>
      <c r="I51" s="95"/>
      <c r="J51" s="94"/>
      <c r="K51" s="95"/>
      <c r="L51" s="94"/>
      <c r="M51" s="95"/>
      <c r="N51" s="94"/>
      <c r="O51" s="95"/>
      <c r="P51" s="94">
        <f t="shared" si="27"/>
        <v>0</v>
      </c>
      <c r="Q51" s="95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4" t="s">
        <v>36</v>
      </c>
      <c r="W51" s="95" t="s">
        <v>36</v>
      </c>
    </row>
    <row r="52" spans="1:23" ht="13" customHeight="1" x14ac:dyDescent="0.3">
      <c r="A52" s="47" t="s">
        <v>75</v>
      </c>
      <c r="B52" s="93"/>
      <c r="C52" s="93"/>
      <c r="D52" s="93"/>
      <c r="E52" s="93">
        <f t="shared" si="26"/>
        <v>0</v>
      </c>
      <c r="F52" s="94">
        <v>0</v>
      </c>
      <c r="G52" s="95">
        <v>0</v>
      </c>
      <c r="H52" s="94"/>
      <c r="I52" s="95"/>
      <c r="J52" s="94"/>
      <c r="K52" s="95"/>
      <c r="L52" s="94"/>
      <c r="M52" s="95"/>
      <c r="N52" s="94"/>
      <c r="O52" s="95"/>
      <c r="P52" s="94">
        <f t="shared" si="27"/>
        <v>0</v>
      </c>
      <c r="Q52" s="95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4" t="s">
        <v>36</v>
      </c>
      <c r="W52" s="95" t="s">
        <v>36</v>
      </c>
    </row>
    <row r="53" spans="1:23" ht="13" customHeight="1" x14ac:dyDescent="0.3">
      <c r="A53" s="47" t="s">
        <v>76</v>
      </c>
      <c r="B53" s="93"/>
      <c r="C53" s="93"/>
      <c r="D53" s="93"/>
      <c r="E53" s="93">
        <f t="shared" si="26"/>
        <v>0</v>
      </c>
      <c r="F53" s="94">
        <v>0</v>
      </c>
      <c r="G53" s="95">
        <v>0</v>
      </c>
      <c r="H53" s="94"/>
      <c r="I53" s="95"/>
      <c r="J53" s="94"/>
      <c r="K53" s="95"/>
      <c r="L53" s="94"/>
      <c r="M53" s="95"/>
      <c r="N53" s="94"/>
      <c r="O53" s="95"/>
      <c r="P53" s="94">
        <f t="shared" si="27"/>
        <v>0</v>
      </c>
      <c r="Q53" s="95">
        <f t="shared" si="28"/>
        <v>0</v>
      </c>
      <c r="R53" s="48">
        <f t="shared" si="29"/>
        <v>0</v>
      </c>
      <c r="S53" s="49">
        <f t="shared" si="30"/>
        <v>0</v>
      </c>
      <c r="T53" s="48">
        <f t="shared" si="31"/>
        <v>0</v>
      </c>
      <c r="U53" s="50">
        <f t="shared" si="32"/>
        <v>0</v>
      </c>
      <c r="V53" s="94" t="s">
        <v>36</v>
      </c>
      <c r="W53" s="95" t="s">
        <v>36</v>
      </c>
    </row>
    <row r="54" spans="1:23" ht="13" customHeight="1" x14ac:dyDescent="0.3">
      <c r="A54" s="51" t="s">
        <v>43</v>
      </c>
      <c r="B54" s="96">
        <f>SUM(B43:B53)</f>
        <v>20000000</v>
      </c>
      <c r="C54" s="96">
        <f>SUM(C43:C53)</f>
        <v>0</v>
      </c>
      <c r="D54" s="96"/>
      <c r="E54" s="96">
        <f t="shared" si="26"/>
        <v>20000000</v>
      </c>
      <c r="F54" s="97">
        <f t="shared" ref="F54:O54" si="33">SUM(F43:F53)</f>
        <v>20000000</v>
      </c>
      <c r="G54" s="98">
        <f t="shared" si="33"/>
        <v>0</v>
      </c>
      <c r="H54" s="97">
        <f t="shared" si="33"/>
        <v>0</v>
      </c>
      <c r="I54" s="98">
        <f t="shared" si="33"/>
        <v>0</v>
      </c>
      <c r="J54" s="97">
        <f t="shared" si="33"/>
        <v>0</v>
      </c>
      <c r="K54" s="98">
        <f t="shared" si="33"/>
        <v>0</v>
      </c>
      <c r="L54" s="97">
        <f t="shared" si="33"/>
        <v>0</v>
      </c>
      <c r="M54" s="98">
        <f t="shared" si="33"/>
        <v>0</v>
      </c>
      <c r="N54" s="97">
        <f t="shared" si="33"/>
        <v>0</v>
      </c>
      <c r="O54" s="98">
        <f t="shared" si="33"/>
        <v>0</v>
      </c>
      <c r="P54" s="97">
        <f t="shared" si="27"/>
        <v>0</v>
      </c>
      <c r="Q54" s="98">
        <f t="shared" si="28"/>
        <v>0</v>
      </c>
      <c r="R54" s="52">
        <f t="shared" si="29"/>
        <v>0</v>
      </c>
      <c r="S54" s="53">
        <f t="shared" si="30"/>
        <v>0</v>
      </c>
      <c r="T54" s="52">
        <f>IF((+$E44+$E46+$E48+$E49+$E52) =0,0,(P54   /(+$E44+$E46+$E48+$E49+$E52) )*100)</f>
        <v>0</v>
      </c>
      <c r="U54" s="54">
        <f>IF((+$E44+$E46+$E48+$E49+$E52) =0,0,(Q54   /(+$E44+$E46+$E48+$E49+$E52) )*100)</f>
        <v>0</v>
      </c>
      <c r="V54" s="97" t="s">
        <v>36</v>
      </c>
      <c r="W54" s="98" t="s">
        <v>36</v>
      </c>
    </row>
    <row r="55" spans="1:23" ht="13" customHeight="1" x14ac:dyDescent="0.3">
      <c r="A55" s="40" t="s">
        <v>77</v>
      </c>
      <c r="B55" s="99" t="s">
        <v>1</v>
      </c>
      <c r="C55" s="99"/>
      <c r="D55" s="99"/>
      <c r="E55" s="99"/>
      <c r="F55" s="100"/>
      <c r="G55" s="101"/>
      <c r="H55" s="100"/>
      <c r="I55" s="101"/>
      <c r="J55" s="100"/>
      <c r="K55" s="101"/>
      <c r="L55" s="100"/>
      <c r="M55" s="101"/>
      <c r="N55" s="100"/>
      <c r="O55" s="101"/>
      <c r="P55" s="100"/>
      <c r="Q55" s="101"/>
      <c r="R55" s="44"/>
      <c r="S55" s="45"/>
      <c r="T55" s="44"/>
      <c r="U55" s="46"/>
      <c r="V55" s="100"/>
      <c r="W55" s="101"/>
    </row>
    <row r="56" spans="1:23" ht="13" customHeight="1" x14ac:dyDescent="0.3">
      <c r="A56" s="55" t="s">
        <v>78</v>
      </c>
      <c r="B56" s="93"/>
      <c r="C56" s="93"/>
      <c r="D56" s="93"/>
      <c r="E56" s="93">
        <f>$B56      +$C56      +$D56</f>
        <v>0</v>
      </c>
      <c r="F56" s="94" t="s">
        <v>36</v>
      </c>
      <c r="G56" s="95" t="s">
        <v>36</v>
      </c>
      <c r="H56" s="94"/>
      <c r="I56" s="95"/>
      <c r="J56" s="94"/>
      <c r="K56" s="95"/>
      <c r="L56" s="94"/>
      <c r="M56" s="95"/>
      <c r="N56" s="94"/>
      <c r="O56" s="95"/>
      <c r="P56" s="94">
        <f>$H56      +$J56      +$L56      +$N56</f>
        <v>0</v>
      </c>
      <c r="Q56" s="95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4" t="s">
        <v>36</v>
      </c>
      <c r="W56" s="95" t="s">
        <v>36</v>
      </c>
    </row>
    <row r="57" spans="1:23" ht="13" customHeight="1" x14ac:dyDescent="0.3">
      <c r="A57" s="55" t="s">
        <v>79</v>
      </c>
      <c r="B57" s="93"/>
      <c r="C57" s="93"/>
      <c r="D57" s="93"/>
      <c r="E57" s="93">
        <f>$B57      +$C57      +$D57</f>
        <v>0</v>
      </c>
      <c r="F57" s="94" t="s">
        <v>36</v>
      </c>
      <c r="G57" s="95" t="s">
        <v>36</v>
      </c>
      <c r="H57" s="94"/>
      <c r="I57" s="95"/>
      <c r="J57" s="94"/>
      <c r="K57" s="95"/>
      <c r="L57" s="94"/>
      <c r="M57" s="95"/>
      <c r="N57" s="94"/>
      <c r="O57" s="95"/>
      <c r="P57" s="94">
        <f>$H57      +$J57      +$L57      +$N57</f>
        <v>0</v>
      </c>
      <c r="Q57" s="95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4" t="s">
        <v>36</v>
      </c>
      <c r="W57" s="95" t="s">
        <v>36</v>
      </c>
    </row>
    <row r="58" spans="1:23" ht="13" hidden="1" customHeight="1" x14ac:dyDescent="0.3">
      <c r="A58" s="55" t="s">
        <v>80</v>
      </c>
      <c r="B58" s="93"/>
      <c r="C58" s="93"/>
      <c r="D58" s="93"/>
      <c r="E58" s="93">
        <f>$B58      +$C58      +$D58</f>
        <v>0</v>
      </c>
      <c r="F58" s="94" t="s">
        <v>36</v>
      </c>
      <c r="G58" s="95" t="s">
        <v>36</v>
      </c>
      <c r="H58" s="94"/>
      <c r="I58" s="95"/>
      <c r="J58" s="94"/>
      <c r="K58" s="95"/>
      <c r="L58" s="94"/>
      <c r="M58" s="95"/>
      <c r="N58" s="94"/>
      <c r="O58" s="95"/>
      <c r="P58" s="94">
        <f>$H58      +$J58      +$L58      +$N58</f>
        <v>0</v>
      </c>
      <c r="Q58" s="95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4" t="s">
        <v>36</v>
      </c>
      <c r="W58" s="95" t="s">
        <v>36</v>
      </c>
    </row>
    <row r="59" spans="1:23" ht="13" hidden="1" customHeight="1" x14ac:dyDescent="0.3">
      <c r="A59" s="47" t="s">
        <v>81</v>
      </c>
      <c r="B59" s="93"/>
      <c r="C59" s="93"/>
      <c r="D59" s="93"/>
      <c r="E59" s="93">
        <f>$B59      +$C59      +$D59</f>
        <v>0</v>
      </c>
      <c r="F59" s="94" t="s">
        <v>36</v>
      </c>
      <c r="G59" s="95" t="s">
        <v>36</v>
      </c>
      <c r="H59" s="94"/>
      <c r="I59" s="95"/>
      <c r="J59" s="94"/>
      <c r="K59" s="95"/>
      <c r="L59" s="94"/>
      <c r="M59" s="95"/>
      <c r="N59" s="94"/>
      <c r="O59" s="95"/>
      <c r="P59" s="94">
        <f>$H59      +$J59      +$L59      +$N59</f>
        <v>0</v>
      </c>
      <c r="Q59" s="95">
        <f>$I59      +$K59      +$M59      +$O59</f>
        <v>0</v>
      </c>
      <c r="R59" s="48">
        <f>IF(($H59      =0),0,((($J59      -$H59      )/$H59      )*100))</f>
        <v>0</v>
      </c>
      <c r="S59" s="49">
        <f>IF(($I59      =0),0,((($K59      -$I59      )/$I59      )*100))</f>
        <v>0</v>
      </c>
      <c r="T59" s="48">
        <f>IF(($E59      =0),0,(($P59      /$E59      )*100))</f>
        <v>0</v>
      </c>
      <c r="U59" s="50">
        <f>IF(($E59      =0),0,(($Q59      /$E59      )*100))</f>
        <v>0</v>
      </c>
      <c r="V59" s="94" t="s">
        <v>36</v>
      </c>
      <c r="W59" s="95" t="s">
        <v>36</v>
      </c>
    </row>
    <row r="60" spans="1:23" ht="13" customHeight="1" x14ac:dyDescent="0.3">
      <c r="A60" s="56" t="s">
        <v>43</v>
      </c>
      <c r="B60" s="102">
        <f>SUM(B56:B59)</f>
        <v>0</v>
      </c>
      <c r="C60" s="102">
        <f>SUM(C56:C59)</f>
        <v>0</v>
      </c>
      <c r="D60" s="102"/>
      <c r="E60" s="102">
        <f>$B60      +$C60      +$D60</f>
        <v>0</v>
      </c>
      <c r="F60" s="103" t="s">
        <v>36</v>
      </c>
      <c r="G60" s="104" t="s">
        <v>36</v>
      </c>
      <c r="H60" s="103">
        <f t="shared" ref="H60:O60" si="34">SUM(H56:H59)</f>
        <v>0</v>
      </c>
      <c r="I60" s="104">
        <f t="shared" si="34"/>
        <v>0</v>
      </c>
      <c r="J60" s="103">
        <f t="shared" si="34"/>
        <v>0</v>
      </c>
      <c r="K60" s="104">
        <f t="shared" si="34"/>
        <v>0</v>
      </c>
      <c r="L60" s="103">
        <f t="shared" si="34"/>
        <v>0</v>
      </c>
      <c r="M60" s="104">
        <f t="shared" si="34"/>
        <v>0</v>
      </c>
      <c r="N60" s="103">
        <f t="shared" si="34"/>
        <v>0</v>
      </c>
      <c r="O60" s="104">
        <f t="shared" si="34"/>
        <v>0</v>
      </c>
      <c r="P60" s="103">
        <f>$H60      +$J60      +$L60      +$N60</f>
        <v>0</v>
      </c>
      <c r="Q60" s="104">
        <f>$I60      +$K60      +$M60      +$O60</f>
        <v>0</v>
      </c>
      <c r="R60" s="57">
        <f>IF(($H60      =0),0,((($J60      -$H60      )/$H60      )*100))</f>
        <v>0</v>
      </c>
      <c r="S60" s="58">
        <f>IF(($I60      =0),0,((($K60      -$I60      )/$I60      )*100))</f>
        <v>0</v>
      </c>
      <c r="T60" s="57">
        <f>IF($E60   =0,0,($P60   /$E60   )*100)</f>
        <v>0</v>
      </c>
      <c r="U60" s="59">
        <f>IF($E60   =0,0,($Q60   /$E60   )*100)</f>
        <v>0</v>
      </c>
      <c r="V60" s="103" t="s">
        <v>36</v>
      </c>
      <c r="W60" s="104" t="s">
        <v>36</v>
      </c>
    </row>
    <row r="61" spans="1:23" ht="13" customHeight="1" x14ac:dyDescent="0.3">
      <c r="A61" s="40" t="s">
        <v>82</v>
      </c>
      <c r="B61" s="99" t="s">
        <v>1</v>
      </c>
      <c r="C61" s="99"/>
      <c r="D61" s="99"/>
      <c r="E61" s="99"/>
      <c r="F61" s="100"/>
      <c r="G61" s="101"/>
      <c r="H61" s="100"/>
      <c r="I61" s="101"/>
      <c r="J61" s="100"/>
      <c r="K61" s="101"/>
      <c r="L61" s="100"/>
      <c r="M61" s="101"/>
      <c r="N61" s="100"/>
      <c r="O61" s="101"/>
      <c r="P61" s="100"/>
      <c r="Q61" s="101"/>
      <c r="R61" s="44"/>
      <c r="S61" s="45"/>
      <c r="T61" s="44"/>
      <c r="U61" s="46"/>
      <c r="V61" s="100"/>
      <c r="W61" s="101"/>
    </row>
    <row r="62" spans="1:23" ht="13" customHeight="1" x14ac:dyDescent="0.3">
      <c r="A62" s="47" t="s">
        <v>83</v>
      </c>
      <c r="B62" s="93"/>
      <c r="C62" s="93"/>
      <c r="D62" s="93"/>
      <c r="E62" s="93">
        <f t="shared" ref="E62:E68" si="35">$B62      +$C62      +$D62</f>
        <v>0</v>
      </c>
      <c r="F62" s="94" t="s">
        <v>36</v>
      </c>
      <c r="G62" s="95" t="s">
        <v>36</v>
      </c>
      <c r="H62" s="94"/>
      <c r="I62" s="95"/>
      <c r="J62" s="94"/>
      <c r="K62" s="95"/>
      <c r="L62" s="94"/>
      <c r="M62" s="95"/>
      <c r="N62" s="94"/>
      <c r="O62" s="95"/>
      <c r="P62" s="94">
        <f t="shared" ref="P62:P68" si="36">$H62      +$J62      +$L62      +$N62</f>
        <v>0</v>
      </c>
      <c r="Q62" s="95">
        <f t="shared" ref="Q62:Q68" si="37">$I62      +$K62      +$M62      +$O62</f>
        <v>0</v>
      </c>
      <c r="R62" s="48">
        <f t="shared" ref="R62:R68" si="38">IF(($H62      =0),0,((($J62      -$H62      )/$H62      )*100))</f>
        <v>0</v>
      </c>
      <c r="S62" s="49">
        <f t="shared" ref="S62:S68" si="39">IF(($I62      =0),0,((($K62      -$I62      )/$I62      )*100))</f>
        <v>0</v>
      </c>
      <c r="T62" s="48">
        <f t="shared" ref="T62:T66" si="40">IF(($E62      =0),0,(($P62      /$E62      )*100))</f>
        <v>0</v>
      </c>
      <c r="U62" s="50">
        <f t="shared" ref="U62:U66" si="41">IF(($E62      =0),0,(($Q62      /$E62      )*100))</f>
        <v>0</v>
      </c>
      <c r="V62" s="94" t="s">
        <v>36</v>
      </c>
      <c r="W62" s="95" t="s">
        <v>36</v>
      </c>
    </row>
    <row r="63" spans="1:23" ht="13" customHeight="1" x14ac:dyDescent="0.3">
      <c r="A63" s="47" t="s">
        <v>84</v>
      </c>
      <c r="B63" s="93"/>
      <c r="C63" s="93"/>
      <c r="D63" s="93"/>
      <c r="E63" s="93">
        <f t="shared" si="35"/>
        <v>0</v>
      </c>
      <c r="F63" s="94" t="s">
        <v>36</v>
      </c>
      <c r="G63" s="95" t="s">
        <v>36</v>
      </c>
      <c r="H63" s="94"/>
      <c r="I63" s="95"/>
      <c r="J63" s="94"/>
      <c r="K63" s="95"/>
      <c r="L63" s="94"/>
      <c r="M63" s="95"/>
      <c r="N63" s="94"/>
      <c r="O63" s="95"/>
      <c r="P63" s="94">
        <f t="shared" si="36"/>
        <v>0</v>
      </c>
      <c r="Q63" s="95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4" t="s">
        <v>36</v>
      </c>
      <c r="W63" s="95" t="s">
        <v>36</v>
      </c>
    </row>
    <row r="64" spans="1:23" ht="13" customHeight="1" x14ac:dyDescent="0.3">
      <c r="A64" s="47" t="s">
        <v>85</v>
      </c>
      <c r="B64" s="93"/>
      <c r="C64" s="93"/>
      <c r="D64" s="93"/>
      <c r="E64" s="93">
        <f t="shared" si="35"/>
        <v>0</v>
      </c>
      <c r="F64" s="94" t="s">
        <v>36</v>
      </c>
      <c r="G64" s="95" t="s">
        <v>36</v>
      </c>
      <c r="H64" s="94"/>
      <c r="I64" s="95"/>
      <c r="J64" s="94"/>
      <c r="K64" s="95"/>
      <c r="L64" s="94"/>
      <c r="M64" s="95"/>
      <c r="N64" s="94"/>
      <c r="O64" s="95"/>
      <c r="P64" s="94">
        <f t="shared" si="36"/>
        <v>0</v>
      </c>
      <c r="Q64" s="95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4" t="s">
        <v>36</v>
      </c>
      <c r="W64" s="95" t="s">
        <v>36</v>
      </c>
    </row>
    <row r="65" spans="1:23" ht="13" customHeight="1" x14ac:dyDescent="0.3">
      <c r="A65" s="47" t="s">
        <v>86</v>
      </c>
      <c r="B65" s="93"/>
      <c r="C65" s="93"/>
      <c r="D65" s="93"/>
      <c r="E65" s="93">
        <f t="shared" si="35"/>
        <v>0</v>
      </c>
      <c r="F65" s="94" t="s">
        <v>36</v>
      </c>
      <c r="G65" s="95" t="s">
        <v>36</v>
      </c>
      <c r="H65" s="94"/>
      <c r="I65" s="95"/>
      <c r="J65" s="94"/>
      <c r="K65" s="95"/>
      <c r="L65" s="94"/>
      <c r="M65" s="95"/>
      <c r="N65" s="94"/>
      <c r="O65" s="95"/>
      <c r="P65" s="94">
        <f t="shared" si="36"/>
        <v>0</v>
      </c>
      <c r="Q65" s="95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4" t="s">
        <v>36</v>
      </c>
      <c r="W65" s="95" t="s">
        <v>36</v>
      </c>
    </row>
    <row r="66" spans="1:23" ht="13" customHeight="1" x14ac:dyDescent="0.3">
      <c r="A66" s="47" t="s">
        <v>87</v>
      </c>
      <c r="B66" s="93"/>
      <c r="C66" s="93"/>
      <c r="D66" s="93"/>
      <c r="E66" s="93">
        <f t="shared" si="35"/>
        <v>0</v>
      </c>
      <c r="F66" s="94">
        <v>0</v>
      </c>
      <c r="G66" s="95">
        <v>0</v>
      </c>
      <c r="H66" s="94"/>
      <c r="I66" s="95"/>
      <c r="J66" s="94"/>
      <c r="K66" s="95"/>
      <c r="L66" s="94"/>
      <c r="M66" s="95"/>
      <c r="N66" s="94"/>
      <c r="O66" s="95"/>
      <c r="P66" s="94">
        <f t="shared" si="36"/>
        <v>0</v>
      </c>
      <c r="Q66" s="95">
        <f t="shared" si="37"/>
        <v>0</v>
      </c>
      <c r="R66" s="48">
        <f t="shared" si="38"/>
        <v>0</v>
      </c>
      <c r="S66" s="49">
        <f t="shared" si="39"/>
        <v>0</v>
      </c>
      <c r="T66" s="48">
        <f t="shared" si="40"/>
        <v>0</v>
      </c>
      <c r="U66" s="50">
        <f t="shared" si="41"/>
        <v>0</v>
      </c>
      <c r="V66" s="94" t="s">
        <v>36</v>
      </c>
      <c r="W66" s="95" t="s">
        <v>36</v>
      </c>
    </row>
    <row r="67" spans="1:23" ht="13" customHeight="1" x14ac:dyDescent="0.3">
      <c r="A67" s="51" t="s">
        <v>43</v>
      </c>
      <c r="B67" s="96">
        <f>SUM(B62:B66)</f>
        <v>0</v>
      </c>
      <c r="C67" s="96">
        <f>SUM(C62:C66)</f>
        <v>0</v>
      </c>
      <c r="D67" s="96"/>
      <c r="E67" s="96">
        <f t="shared" si="35"/>
        <v>0</v>
      </c>
      <c r="F67" s="97">
        <f t="shared" ref="F67:O67" si="42">SUM(F62:F66)</f>
        <v>0</v>
      </c>
      <c r="G67" s="98">
        <f t="shared" si="42"/>
        <v>0</v>
      </c>
      <c r="H67" s="97">
        <f t="shared" si="42"/>
        <v>0</v>
      </c>
      <c r="I67" s="98">
        <f t="shared" si="42"/>
        <v>0</v>
      </c>
      <c r="J67" s="97">
        <f t="shared" si="42"/>
        <v>0</v>
      </c>
      <c r="K67" s="98">
        <f t="shared" si="42"/>
        <v>0</v>
      </c>
      <c r="L67" s="97">
        <f t="shared" si="42"/>
        <v>0</v>
      </c>
      <c r="M67" s="98">
        <f t="shared" si="42"/>
        <v>0</v>
      </c>
      <c r="N67" s="97">
        <f t="shared" si="42"/>
        <v>0</v>
      </c>
      <c r="O67" s="98">
        <f t="shared" si="42"/>
        <v>0</v>
      </c>
      <c r="P67" s="97">
        <f t="shared" si="36"/>
        <v>0</v>
      </c>
      <c r="Q67" s="98">
        <f t="shared" si="37"/>
        <v>0</v>
      </c>
      <c r="R67" s="52">
        <f t="shared" si="38"/>
        <v>0</v>
      </c>
      <c r="S67" s="53">
        <f t="shared" si="39"/>
        <v>0</v>
      </c>
      <c r="T67" s="52">
        <f>IF((+$E62+$E64+$E65++$E66) =0,0,(P67   /(+$E62+$E64+$E65+$E66) )*100)</f>
        <v>0</v>
      </c>
      <c r="U67" s="54">
        <f>IF((+$E62+$E64+$E66) =0,0,(Q67  /(+$E62+$E64+$E66) )*100)</f>
        <v>0</v>
      </c>
      <c r="V67" s="97" t="s">
        <v>36</v>
      </c>
      <c r="W67" s="98" t="s">
        <v>36</v>
      </c>
    </row>
    <row r="68" spans="1:23" ht="13" customHeight="1" x14ac:dyDescent="0.3">
      <c r="A68" s="60" t="s">
        <v>88</v>
      </c>
      <c r="B68" s="105">
        <f>SUM(B9:B15,B18:B24,B27:B30,B33,B36:B40,B43:B53,B56:B59,B62:B66)</f>
        <v>33588000</v>
      </c>
      <c r="C68" s="105">
        <f>SUM(C9:C15,C18:C24,C27:C30,C33,C36:C40,C43:C53,C56:C59,C62:C66)</f>
        <v>0</v>
      </c>
      <c r="D68" s="105"/>
      <c r="E68" s="105">
        <f t="shared" si="35"/>
        <v>33588000</v>
      </c>
      <c r="F68" s="106">
        <f t="shared" ref="F68:O68" si="43">SUM(F9:F15,F18:F24,F27:F30,F33,F36:F40,F43:F53,F56:F59,F62:F66)</f>
        <v>33588000</v>
      </c>
      <c r="G68" s="107">
        <f t="shared" si="43"/>
        <v>13203000</v>
      </c>
      <c r="H68" s="106">
        <f t="shared" si="43"/>
        <v>2759000</v>
      </c>
      <c r="I68" s="107">
        <f t="shared" si="43"/>
        <v>0</v>
      </c>
      <c r="J68" s="106">
        <f t="shared" si="43"/>
        <v>6048000</v>
      </c>
      <c r="K68" s="107">
        <f t="shared" si="43"/>
        <v>0</v>
      </c>
      <c r="L68" s="106">
        <f t="shared" si="43"/>
        <v>0</v>
      </c>
      <c r="M68" s="107">
        <f t="shared" si="43"/>
        <v>0</v>
      </c>
      <c r="N68" s="106">
        <f t="shared" si="43"/>
        <v>0</v>
      </c>
      <c r="O68" s="107">
        <f t="shared" si="43"/>
        <v>0</v>
      </c>
      <c r="P68" s="106">
        <f t="shared" si="36"/>
        <v>8807000</v>
      </c>
      <c r="Q68" s="107">
        <f t="shared" si="37"/>
        <v>0</v>
      </c>
      <c r="R68" s="61">
        <f t="shared" si="38"/>
        <v>119.20985864443638</v>
      </c>
      <c r="S68" s="62">
        <f t="shared" si="39"/>
        <v>0</v>
      </c>
      <c r="T68" s="61">
        <f>IF((+$E9+$E10+$E11+$E12+$E13+$E18+$E19+$E21+$E22+$E23+$E27+$E28+$E29+$E30+$E33+$E36+$E39+$E44+$E46+$E48+$E49+$E52+$E56+$E57+$E58+$E59+$E62+$E64+$E65+$E66)=0,0,(P68/(+$E9+$E10+$E11+$E12+$E13+$E18+$E19+$E21+$E22+$E23+$E27+$E28+$E29+$E30+$E33+$E36+$E39+$E44+$E46+$E48+$E49+$E52+$E56+$E57+$E58+$E59+$E62+$E64+$E65+$E66)*100))</f>
        <v>64.814542243155728</v>
      </c>
      <c r="U68" s="61">
        <f>IF((+$E9+$E10+$E11+$E12+$E13+$E18+$E19+$E21+$E22+$E23+$E27+$E28+$E29+$E30+$E33+$E36+$E39+$E44+$E46+$E48+$E49+$E52+$E56+$E57+$E58+$E59+$E62+$E64+$E65+$E66)=0,0,(Q68/(+$E9+$E10+$E11+$E12+$E13+$E18+$E19+$E21+$E22+$E23+$E27+$E28+$E29+$E30+$E33+$E36+$E39+$E44+$E46+$E48+$E49+$E52+$E56+$E57+$E58+$E59+$E62+$E64+$E65+$E66)*100))</f>
        <v>0</v>
      </c>
      <c r="V68" s="106" t="s">
        <v>36</v>
      </c>
      <c r="W68" s="107" t="s">
        <v>36</v>
      </c>
    </row>
    <row r="69" spans="1:23" ht="13" customHeight="1" x14ac:dyDescent="0.3">
      <c r="A69" s="40" t="s">
        <v>44</v>
      </c>
      <c r="B69" s="99" t="s">
        <v>1</v>
      </c>
      <c r="C69" s="99"/>
      <c r="D69" s="99"/>
      <c r="E69" s="99"/>
      <c r="F69" s="100"/>
      <c r="G69" s="101"/>
      <c r="H69" s="100"/>
      <c r="I69" s="101"/>
      <c r="J69" s="100"/>
      <c r="K69" s="101"/>
      <c r="L69" s="100"/>
      <c r="M69" s="101"/>
      <c r="N69" s="100"/>
      <c r="O69" s="101"/>
      <c r="P69" s="100"/>
      <c r="Q69" s="101"/>
      <c r="R69" s="44"/>
      <c r="S69" s="45"/>
      <c r="T69" s="44"/>
      <c r="U69" s="46"/>
      <c r="V69" s="100"/>
      <c r="W69" s="101"/>
    </row>
    <row r="70" spans="1:23" s="64" customFormat="1" ht="13" customHeight="1" x14ac:dyDescent="0.3">
      <c r="A70" s="63" t="s">
        <v>89</v>
      </c>
      <c r="B70" s="93">
        <v>26218000</v>
      </c>
      <c r="C70" s="93">
        <v>-5067000</v>
      </c>
      <c r="D70" s="93"/>
      <c r="E70" s="93">
        <f>$B70      +$C70      +$D70</f>
        <v>21151000</v>
      </c>
      <c r="F70" s="94">
        <v>26218000</v>
      </c>
      <c r="G70" s="95">
        <v>17848000</v>
      </c>
      <c r="H70" s="94">
        <v>12743000</v>
      </c>
      <c r="I70" s="95"/>
      <c r="J70" s="94">
        <v>376000</v>
      </c>
      <c r="K70" s="95"/>
      <c r="L70" s="94"/>
      <c r="M70" s="95"/>
      <c r="N70" s="94"/>
      <c r="O70" s="95"/>
      <c r="P70" s="94">
        <f>$H70      +$J70      +$L70      +$N70</f>
        <v>13119000</v>
      </c>
      <c r="Q70" s="95">
        <f>$I70      +$K70      +$M70      +$O70</f>
        <v>0</v>
      </c>
      <c r="R70" s="48">
        <f>IF(($H70      =0),0,((($J70      -$H70      )/$H70      )*100))</f>
        <v>-97.049360433179004</v>
      </c>
      <c r="S70" s="49">
        <f>IF(($I70      =0),0,((($K70      -$I70      )/$I70      )*100))</f>
        <v>0</v>
      </c>
      <c r="T70" s="48">
        <f>IF(($E70      =0),0,(($P70      /$E70      )*100))</f>
        <v>62.025436149591037</v>
      </c>
      <c r="U70" s="50">
        <f>IF(($E70      =0),0,(($Q70      /$E70      )*100))</f>
        <v>0</v>
      </c>
      <c r="V70" s="94" t="s">
        <v>36</v>
      </c>
      <c r="W70" s="95" t="s">
        <v>36</v>
      </c>
    </row>
    <row r="71" spans="1:23" s="64" customFormat="1" ht="13" customHeight="1" x14ac:dyDescent="0.3">
      <c r="A71" s="63" t="s">
        <v>90</v>
      </c>
      <c r="B71" s="93"/>
      <c r="C71" s="93"/>
      <c r="D71" s="93"/>
      <c r="E71" s="93">
        <f>$B71      +$C71      +$D71</f>
        <v>0</v>
      </c>
      <c r="F71" s="94">
        <v>0</v>
      </c>
      <c r="G71" s="95">
        <v>0</v>
      </c>
      <c r="H71" s="94"/>
      <c r="I71" s="95"/>
      <c r="J71" s="94"/>
      <c r="K71" s="95"/>
      <c r="L71" s="94"/>
      <c r="M71" s="95"/>
      <c r="N71" s="94"/>
      <c r="O71" s="95"/>
      <c r="P71" s="94">
        <f>$H71      +$J71      +$L71      +$N71</f>
        <v>0</v>
      </c>
      <c r="Q71" s="95">
        <f>$I71      +$K71      +$M71      +$O71</f>
        <v>0</v>
      </c>
      <c r="R71" s="48">
        <f>IF(($H71      =0),0,((($J71      -$H71      )/$H71      )*100))</f>
        <v>0</v>
      </c>
      <c r="S71" s="49">
        <f>IF(($I71      =0),0,((($K71      -$I71      )/$I71      )*100))</f>
        <v>0</v>
      </c>
      <c r="T71" s="48">
        <f>IF(($E71      =0),0,(($P71      /$E71      )*100))</f>
        <v>0</v>
      </c>
      <c r="U71" s="50">
        <f>IF(($E71      =0),0,(($Q71      /$E71      )*100))</f>
        <v>0</v>
      </c>
      <c r="V71" s="94" t="s">
        <v>36</v>
      </c>
      <c r="W71" s="95" t="s">
        <v>36</v>
      </c>
    </row>
    <row r="72" spans="1:23" ht="13" customHeight="1" x14ac:dyDescent="0.3">
      <c r="A72" s="56" t="s">
        <v>43</v>
      </c>
      <c r="B72" s="102">
        <f>SUM(B70:B71)</f>
        <v>26218000</v>
      </c>
      <c r="C72" s="102">
        <f>SUM(C70:C71)</f>
        <v>-5067000</v>
      </c>
      <c r="D72" s="102"/>
      <c r="E72" s="102">
        <f>$B72      +$C72      +$D72</f>
        <v>21151000</v>
      </c>
      <c r="F72" s="103">
        <f t="shared" ref="F72:O72" si="44">SUM(F70:F71)</f>
        <v>26218000</v>
      </c>
      <c r="G72" s="104">
        <f t="shared" si="44"/>
        <v>17848000</v>
      </c>
      <c r="H72" s="103">
        <f t="shared" si="44"/>
        <v>12743000</v>
      </c>
      <c r="I72" s="104">
        <f t="shared" si="44"/>
        <v>0</v>
      </c>
      <c r="J72" s="103">
        <f t="shared" si="44"/>
        <v>376000</v>
      </c>
      <c r="K72" s="104">
        <f t="shared" si="44"/>
        <v>0</v>
      </c>
      <c r="L72" s="103">
        <f t="shared" si="44"/>
        <v>0</v>
      </c>
      <c r="M72" s="104">
        <f t="shared" si="44"/>
        <v>0</v>
      </c>
      <c r="N72" s="103">
        <f t="shared" si="44"/>
        <v>0</v>
      </c>
      <c r="O72" s="104">
        <f t="shared" si="44"/>
        <v>0</v>
      </c>
      <c r="P72" s="103">
        <f>$H72      +$J72      +$L72      +$N72</f>
        <v>13119000</v>
      </c>
      <c r="Q72" s="104">
        <f>$I72      +$K72      +$M72      +$O72</f>
        <v>0</v>
      </c>
      <c r="R72" s="57">
        <f>IF(($H72      =0),0,((($J72      -$H72      )/$H72      )*100))</f>
        <v>-97.049360433179004</v>
      </c>
      <c r="S72" s="58">
        <f>IF(($I72      =0),0,((($K72      -$I72      )/$I72      )*100))</f>
        <v>0</v>
      </c>
      <c r="T72" s="57">
        <f>IF(($E70      =0),0,(($P70      /$E70      )*100))</f>
        <v>62.025436149591037</v>
      </c>
      <c r="U72" s="59">
        <f>IF($E70   =0,0,($Q70   /$E70 )*100)</f>
        <v>0</v>
      </c>
      <c r="V72" s="103" t="s">
        <v>36</v>
      </c>
      <c r="W72" s="104" t="s">
        <v>36</v>
      </c>
    </row>
    <row r="73" spans="1:23" ht="13" customHeight="1" x14ac:dyDescent="0.3">
      <c r="A73" s="60" t="s">
        <v>88</v>
      </c>
      <c r="B73" s="105">
        <f>SUM(B70:B71)</f>
        <v>26218000</v>
      </c>
      <c r="C73" s="105">
        <f>SUM(C70:C71)</f>
        <v>-5067000</v>
      </c>
      <c r="D73" s="105"/>
      <c r="E73" s="105">
        <f>$B73      +$C73      +$D73</f>
        <v>21151000</v>
      </c>
      <c r="F73" s="106">
        <f t="shared" ref="F73:O73" si="45">SUM(F70:F71)</f>
        <v>26218000</v>
      </c>
      <c r="G73" s="107">
        <f t="shared" si="45"/>
        <v>17848000</v>
      </c>
      <c r="H73" s="106">
        <f t="shared" si="45"/>
        <v>12743000</v>
      </c>
      <c r="I73" s="107">
        <f t="shared" si="45"/>
        <v>0</v>
      </c>
      <c r="J73" s="106">
        <f t="shared" si="45"/>
        <v>376000</v>
      </c>
      <c r="K73" s="107">
        <f t="shared" si="45"/>
        <v>0</v>
      </c>
      <c r="L73" s="106">
        <f t="shared" si="45"/>
        <v>0</v>
      </c>
      <c r="M73" s="107">
        <f t="shared" si="45"/>
        <v>0</v>
      </c>
      <c r="N73" s="106">
        <f t="shared" si="45"/>
        <v>0</v>
      </c>
      <c r="O73" s="107">
        <f t="shared" si="45"/>
        <v>0</v>
      </c>
      <c r="P73" s="106">
        <f>$H73      +$J73      +$L73      +$N73</f>
        <v>13119000</v>
      </c>
      <c r="Q73" s="107">
        <f>$I73      +$K73      +$M73      +$O73</f>
        <v>0</v>
      </c>
      <c r="R73" s="61">
        <f>IF(($H73      =0),0,((($J73      -$H73      )/$H73      )*100))</f>
        <v>-97.049360433179004</v>
      </c>
      <c r="S73" s="62">
        <f>IF(($I73      =0),0,((($K73      -$I73      )/$I73      )*100))</f>
        <v>0</v>
      </c>
      <c r="T73" s="61">
        <f>IF(($E70      =0),0,(($P70      /$E70      )*100))</f>
        <v>62.025436149591037</v>
      </c>
      <c r="U73" s="65">
        <f>IF($E70   =0,0,($Q70   /$E70 )*100)</f>
        <v>0</v>
      </c>
      <c r="V73" s="106" t="s">
        <v>36</v>
      </c>
      <c r="W73" s="107" t="s">
        <v>36</v>
      </c>
    </row>
    <row r="74" spans="1:23" ht="13" customHeight="1" thickBot="1" x14ac:dyDescent="0.35">
      <c r="A74" s="60" t="s">
        <v>91</v>
      </c>
      <c r="B74" s="105">
        <f>SUM(B9:B15,B18:B24,B27:B30,B33,B36:B40,B43:B53,B56:B59,B62:B66,B70:B71)</f>
        <v>59806000</v>
      </c>
      <c r="C74" s="105">
        <f>SUM(C9:C15,C18:C24,C27:C30,C33,C36:C40,C43:C53,C56:C59,C62:C66,C70:C71)</f>
        <v>-5067000</v>
      </c>
      <c r="D74" s="105"/>
      <c r="E74" s="105">
        <f>$B74      +$C74      +$D74</f>
        <v>54739000</v>
      </c>
      <c r="F74" s="106">
        <f t="shared" ref="F74:O74" si="46">SUM(F9:F15,F18:F24,F27:F30,F33,F36:F40,F43:F53,F56:F59,F62:F66,F70:F71)</f>
        <v>59806000</v>
      </c>
      <c r="G74" s="107">
        <f t="shared" si="46"/>
        <v>31051000</v>
      </c>
      <c r="H74" s="106">
        <f t="shared" si="46"/>
        <v>15502000</v>
      </c>
      <c r="I74" s="107">
        <f t="shared" si="46"/>
        <v>0</v>
      </c>
      <c r="J74" s="106">
        <f t="shared" si="46"/>
        <v>6424000</v>
      </c>
      <c r="K74" s="107">
        <f t="shared" si="46"/>
        <v>0</v>
      </c>
      <c r="L74" s="106">
        <f t="shared" si="46"/>
        <v>0</v>
      </c>
      <c r="M74" s="107">
        <f t="shared" si="46"/>
        <v>0</v>
      </c>
      <c r="N74" s="106">
        <f t="shared" si="46"/>
        <v>0</v>
      </c>
      <c r="O74" s="107">
        <f t="shared" si="46"/>
        <v>0</v>
      </c>
      <c r="P74" s="106">
        <f>$H74      +$J74      +$L74      +$N74</f>
        <v>21926000</v>
      </c>
      <c r="Q74" s="107">
        <f>$I74      +$K74      +$M74      +$O74</f>
        <v>0</v>
      </c>
      <c r="R74" s="61">
        <f>IF(($H74      =0),0,((($J74      -$H74      )/$H74      )*100))</f>
        <v>-58.560185782479678</v>
      </c>
      <c r="S74" s="62">
        <f>IF(($I74      =0),0,((($K74      -$I74      )/$I74      )*100))</f>
        <v>0</v>
      </c>
      <c r="T74" s="61">
        <f>IF((+$E9+$E10+$E11+$E12+$E13+$E18+$E19+$E21+$E22+$E23+$E27+$E28+$E29+$E30+$E33+$E36+$E39+$E44+$E46+$E48+$E49+$E52+$E56+$E57+$E58+$E59+$E62++$E64+$E65+$E66+$E70)=0,0,(P74/(+$E9+$E10+$E11+$E12+$E13+$E18+$E19+$E21+$E22+$E23+$E27+$E28+$E29+$E30+$E33+$E36+$E39+$E44+$E46+$E48+$E49+$E52+$E56+$E57+$E58+$E59+$E62+$E64+$E65+$E66+$E70)*100))</f>
        <v>63.116382164138287</v>
      </c>
      <c r="U74" s="65">
        <f>IF((+$E9+$E10+$E11+$E12+$E13+$E18+$E19+$E21+$E22+$E23+$E27+$E28+$E29+$E30+$E33+$E36+$E39+$E44+$E46+$E48+$E49+$E52+$E56+$E57+$E58+$E59+$E62+$E64+$E66+$E70)=0,0,(Q74/(+$E9+$E10+$E11+$E12+$E13+$E18+$E19+$E21+$E22+$E23+$E27+$E28+$E29+$E30+$E33+$E36+$E39+$E44+$E46+$E48+$E49+$E52+$E56+$E57+$E58+$E59+$E62+$E64+$E66+$E70)*100))</f>
        <v>0</v>
      </c>
      <c r="V74" s="106" t="s">
        <v>36</v>
      </c>
      <c r="W74" s="107" t="s">
        <v>36</v>
      </c>
    </row>
    <row r="75" spans="1:23" ht="13" thickTop="1" x14ac:dyDescent="0.25">
      <c r="A75" s="66" t="s">
        <v>92</v>
      </c>
      <c r="B75" s="67"/>
      <c r="C75" s="68"/>
      <c r="D75" s="68"/>
      <c r="E75" s="69"/>
      <c r="F75" s="67"/>
      <c r="G75" s="68"/>
      <c r="H75" s="68"/>
      <c r="I75" s="69"/>
      <c r="J75" s="68"/>
      <c r="K75" s="69"/>
      <c r="L75" s="68"/>
      <c r="M75" s="68"/>
      <c r="N75" s="68"/>
      <c r="O75" s="68"/>
      <c r="P75" s="68"/>
      <c r="Q75" s="68"/>
      <c r="R75" s="68"/>
      <c r="S75" s="68"/>
      <c r="T75" s="68"/>
      <c r="U75" s="69"/>
      <c r="V75" s="67"/>
      <c r="W75" s="69"/>
    </row>
    <row r="76" spans="1:23" x14ac:dyDescent="0.25">
      <c r="A76" s="13" t="s">
        <v>1</v>
      </c>
      <c r="B76" s="70" t="s">
        <v>1</v>
      </c>
      <c r="C76" s="71" t="s">
        <v>1</v>
      </c>
      <c r="D76" s="71" t="s">
        <v>1</v>
      </c>
      <c r="E76" s="72" t="s">
        <v>1</v>
      </c>
      <c r="F76" s="73" t="s">
        <v>5</v>
      </c>
      <c r="G76" s="74"/>
      <c r="H76" s="73" t="s">
        <v>6</v>
      </c>
      <c r="I76" s="75"/>
      <c r="J76" s="73" t="s">
        <v>7</v>
      </c>
      <c r="K76" s="75"/>
      <c r="L76" s="73" t="s">
        <v>8</v>
      </c>
      <c r="M76" s="73"/>
      <c r="N76" s="76" t="s">
        <v>9</v>
      </c>
      <c r="O76" s="73"/>
      <c r="P76" s="132" t="s">
        <v>10</v>
      </c>
      <c r="Q76" s="133"/>
      <c r="R76" s="134" t="s">
        <v>11</v>
      </c>
      <c r="S76" s="133"/>
      <c r="T76" s="134" t="s">
        <v>12</v>
      </c>
      <c r="U76" s="133"/>
      <c r="V76" s="132"/>
      <c r="W76" s="133"/>
    </row>
    <row r="77" spans="1:23" ht="52.5" x14ac:dyDescent="0.25">
      <c r="A77" s="77" t="s">
        <v>93</v>
      </c>
      <c r="B77" s="78" t="s">
        <v>94</v>
      </c>
      <c r="C77" s="78" t="s">
        <v>95</v>
      </c>
      <c r="D77" s="79" t="s">
        <v>17</v>
      </c>
      <c r="E77" s="78" t="s">
        <v>18</v>
      </c>
      <c r="F77" s="78" t="s">
        <v>19</v>
      </c>
      <c r="G77" s="78" t="s">
        <v>96</v>
      </c>
      <c r="H77" s="78" t="s">
        <v>97</v>
      </c>
      <c r="I77" s="80" t="s">
        <v>22</v>
      </c>
      <c r="J77" s="78" t="s">
        <v>98</v>
      </c>
      <c r="K77" s="80" t="s">
        <v>24</v>
      </c>
      <c r="L77" s="78" t="s">
        <v>99</v>
      </c>
      <c r="M77" s="80" t="s">
        <v>26</v>
      </c>
      <c r="N77" s="78" t="s">
        <v>100</v>
      </c>
      <c r="O77" s="80" t="s">
        <v>28</v>
      </c>
      <c r="P77" s="80" t="s">
        <v>101</v>
      </c>
      <c r="Q77" s="81" t="s">
        <v>30</v>
      </c>
      <c r="R77" s="82" t="s">
        <v>101</v>
      </c>
      <c r="S77" s="83" t="s">
        <v>30</v>
      </c>
      <c r="T77" s="82" t="s">
        <v>102</v>
      </c>
      <c r="U77" s="79" t="s">
        <v>32</v>
      </c>
      <c r="V77" s="78"/>
      <c r="W77" s="80"/>
    </row>
    <row r="78" spans="1:23" hidden="1" x14ac:dyDescent="0.25">
      <c r="A78" s="1" t="str">
        <f>+A7</f>
        <v>R thousands</v>
      </c>
      <c r="B78" s="108"/>
      <c r="C78" s="108">
        <v>100</v>
      </c>
      <c r="D78" s="108"/>
      <c r="E78" s="108"/>
      <c r="F78" s="108"/>
      <c r="G78" s="108"/>
      <c r="H78" s="108"/>
      <c r="I78" s="108"/>
      <c r="J78" s="108"/>
      <c r="K78" s="108"/>
      <c r="L78" s="108"/>
      <c r="M78" s="109"/>
      <c r="N78" s="108"/>
      <c r="O78" s="109"/>
      <c r="P78" s="108"/>
      <c r="Q78" s="109"/>
      <c r="R78" s="2"/>
      <c r="S78" s="3"/>
      <c r="T78" s="2"/>
      <c r="U78" s="2"/>
      <c r="V78" s="108"/>
      <c r="W78" s="108"/>
    </row>
    <row r="79" spans="1:23" hidden="1" x14ac:dyDescent="0.25">
      <c r="A79" s="4"/>
      <c r="B79" s="110"/>
      <c r="C79" s="110"/>
      <c r="D79" s="110"/>
      <c r="E79" s="110"/>
      <c r="F79" s="110"/>
      <c r="G79" s="110"/>
      <c r="H79" s="110"/>
      <c r="I79" s="110"/>
      <c r="J79" s="110"/>
      <c r="K79" s="110"/>
      <c r="L79" s="110"/>
      <c r="M79" s="111"/>
      <c r="N79" s="110"/>
      <c r="O79" s="111"/>
      <c r="P79" s="110"/>
      <c r="Q79" s="111"/>
      <c r="R79" s="5"/>
      <c r="S79" s="6"/>
      <c r="T79" s="5"/>
      <c r="U79" s="5"/>
      <c r="V79" s="110"/>
      <c r="W79" s="110"/>
    </row>
    <row r="80" spans="1:23" hidden="1" x14ac:dyDescent="0.25">
      <c r="A80" s="7" t="s">
        <v>133</v>
      </c>
      <c r="B80" s="112"/>
      <c r="C80" s="112"/>
      <c r="D80" s="112"/>
      <c r="E80" s="112"/>
      <c r="F80" s="112"/>
      <c r="G80" s="112"/>
      <c r="H80" s="112"/>
      <c r="I80" s="112"/>
      <c r="J80" s="112"/>
      <c r="K80" s="112"/>
      <c r="L80" s="112"/>
      <c r="M80" s="113"/>
      <c r="N80" s="112"/>
      <c r="O80" s="113"/>
      <c r="P80" s="112"/>
      <c r="Q80" s="113"/>
      <c r="R80" s="8"/>
      <c r="S80" s="9"/>
      <c r="T80" s="8"/>
      <c r="U80" s="8"/>
      <c r="V80" s="112"/>
      <c r="W80" s="112"/>
    </row>
    <row r="81" spans="1:23" hidden="1" x14ac:dyDescent="0.25">
      <c r="A81" s="10" t="s">
        <v>134</v>
      </c>
      <c r="B81" s="114">
        <f>SUM(B82:B85)</f>
        <v>0</v>
      </c>
      <c r="C81" s="114">
        <f t="shared" ref="C81:I81" si="47">SUM(C82:C85)</f>
        <v>0</v>
      </c>
      <c r="D81" s="114">
        <f t="shared" si="47"/>
        <v>0</v>
      </c>
      <c r="E81" s="114">
        <f t="shared" si="47"/>
        <v>0</v>
      </c>
      <c r="F81" s="114">
        <f t="shared" si="47"/>
        <v>0</v>
      </c>
      <c r="G81" s="114">
        <f t="shared" si="47"/>
        <v>0</v>
      </c>
      <c r="H81" s="114">
        <f t="shared" si="47"/>
        <v>0</v>
      </c>
      <c r="I81" s="114">
        <f t="shared" si="47"/>
        <v>0</v>
      </c>
      <c r="J81" s="114">
        <f>SUM(J82:J85)</f>
        <v>0</v>
      </c>
      <c r="K81" s="114">
        <f>SUM(K82:K85)</f>
        <v>0</v>
      </c>
      <c r="L81" s="114">
        <f>SUM(L82:L85)</f>
        <v>0</v>
      </c>
      <c r="M81" s="115">
        <f>SUM(M82:M85)</f>
        <v>0</v>
      </c>
      <c r="N81" s="114"/>
      <c r="O81" s="115"/>
      <c r="P81" s="114"/>
      <c r="Q81" s="115"/>
      <c r="R81" s="11"/>
      <c r="S81" s="12"/>
      <c r="T81" s="11"/>
      <c r="U81" s="11"/>
      <c r="V81" s="114">
        <f>SUM(V82:V85)</f>
        <v>0</v>
      </c>
      <c r="W81" s="114">
        <f>SUM(W82:W85)</f>
        <v>0</v>
      </c>
    </row>
    <row r="82" spans="1:23" hidden="1" x14ac:dyDescent="0.25">
      <c r="A82" s="13" t="s">
        <v>135</v>
      </c>
      <c r="B82" s="116"/>
      <c r="C82" s="116"/>
      <c r="D82" s="116"/>
      <c r="E82" s="116">
        <f>SUM(B82:D82)</f>
        <v>0</v>
      </c>
      <c r="F82" s="116"/>
      <c r="G82" s="116"/>
      <c r="H82" s="116"/>
      <c r="I82" s="117"/>
      <c r="J82" s="116"/>
      <c r="K82" s="117"/>
      <c r="L82" s="116"/>
      <c r="M82" s="118"/>
      <c r="N82" s="116"/>
      <c r="O82" s="118"/>
      <c r="P82" s="116"/>
      <c r="Q82" s="118"/>
      <c r="R82" s="14"/>
      <c r="S82" s="15"/>
      <c r="T82" s="14"/>
      <c r="U82" s="14"/>
      <c r="V82" s="116"/>
      <c r="W82" s="116"/>
    </row>
    <row r="83" spans="1:23" hidden="1" x14ac:dyDescent="0.25">
      <c r="A83" s="13" t="s">
        <v>136</v>
      </c>
      <c r="B83" s="116"/>
      <c r="C83" s="116"/>
      <c r="D83" s="116"/>
      <c r="E83" s="116">
        <f>SUM(B83:D83)</f>
        <v>0</v>
      </c>
      <c r="F83" s="116"/>
      <c r="G83" s="116"/>
      <c r="H83" s="116"/>
      <c r="I83" s="117"/>
      <c r="J83" s="116"/>
      <c r="K83" s="117"/>
      <c r="L83" s="116"/>
      <c r="M83" s="118"/>
      <c r="N83" s="116"/>
      <c r="O83" s="118"/>
      <c r="P83" s="116"/>
      <c r="Q83" s="118"/>
      <c r="R83" s="14"/>
      <c r="S83" s="15"/>
      <c r="T83" s="14"/>
      <c r="U83" s="14"/>
      <c r="V83" s="116"/>
      <c r="W83" s="116"/>
    </row>
    <row r="84" spans="1:23" hidden="1" x14ac:dyDescent="0.25">
      <c r="A84" s="13" t="s">
        <v>137</v>
      </c>
      <c r="B84" s="116"/>
      <c r="C84" s="116"/>
      <c r="D84" s="116"/>
      <c r="E84" s="116">
        <f>SUM(B84:D84)</f>
        <v>0</v>
      </c>
      <c r="F84" s="116"/>
      <c r="G84" s="116"/>
      <c r="H84" s="116"/>
      <c r="I84" s="117"/>
      <c r="J84" s="116"/>
      <c r="K84" s="117"/>
      <c r="L84" s="116"/>
      <c r="M84" s="118"/>
      <c r="N84" s="116"/>
      <c r="O84" s="118"/>
      <c r="P84" s="116"/>
      <c r="Q84" s="118"/>
      <c r="R84" s="14"/>
      <c r="S84" s="15"/>
      <c r="T84" s="14"/>
      <c r="U84" s="14"/>
      <c r="V84" s="116"/>
      <c r="W84" s="116"/>
    </row>
    <row r="85" spans="1:23" hidden="1" x14ac:dyDescent="0.25">
      <c r="A85" s="13" t="s">
        <v>138</v>
      </c>
      <c r="B85" s="116"/>
      <c r="C85" s="116"/>
      <c r="D85" s="116"/>
      <c r="E85" s="116">
        <f>SUM(B85:D85)</f>
        <v>0</v>
      </c>
      <c r="F85" s="116"/>
      <c r="G85" s="116"/>
      <c r="H85" s="116"/>
      <c r="I85" s="117"/>
      <c r="J85" s="116"/>
      <c r="K85" s="117"/>
      <c r="L85" s="116"/>
      <c r="M85" s="118"/>
      <c r="N85" s="116"/>
      <c r="O85" s="118"/>
      <c r="P85" s="116"/>
      <c r="Q85" s="118"/>
      <c r="R85" s="14"/>
      <c r="S85" s="15"/>
      <c r="T85" s="14"/>
      <c r="U85" s="14"/>
      <c r="V85" s="116"/>
      <c r="W85" s="116"/>
    </row>
    <row r="86" spans="1:23" hidden="1" x14ac:dyDescent="0.25">
      <c r="A86" s="13" t="s">
        <v>92</v>
      </c>
      <c r="B86" s="116"/>
      <c r="C86" s="116"/>
      <c r="D86" s="116"/>
      <c r="E86" s="116">
        <f t="shared" ref="E86" si="48">$B86      +$C86      +$D86</f>
        <v>0</v>
      </c>
      <c r="F86" s="116" t="s">
        <v>36</v>
      </c>
      <c r="G86" s="116" t="s">
        <v>36</v>
      </c>
      <c r="H86" s="116"/>
      <c r="I86" s="116"/>
      <c r="J86" s="116"/>
      <c r="K86" s="116"/>
      <c r="L86" s="116"/>
      <c r="M86" s="118"/>
      <c r="N86" s="116"/>
      <c r="O86" s="118"/>
      <c r="P86" s="116">
        <f t="shared" ref="P86" si="49">$H86      +$J86      +$L86      +$N86</f>
        <v>0</v>
      </c>
      <c r="Q86" s="118">
        <f t="shared" ref="Q86" si="50">$I86      +$K86      +$M86      +$O86</f>
        <v>0</v>
      </c>
      <c r="R86" s="14">
        <f t="shared" ref="R86" si="51">IF(($H86      =0),0,((($J86      -$H86      )/$H86      )*100))</f>
        <v>0</v>
      </c>
      <c r="S86" s="15">
        <f t="shared" ref="S86" si="52">IF(($I86      =0),0,((($K86      -$I86      )/$I86      )*100))</f>
        <v>0</v>
      </c>
      <c r="T86" s="14">
        <f t="shared" ref="T86" si="53">IF(($E86      =0),0,(($P86      /$E86      )*100))</f>
        <v>0</v>
      </c>
      <c r="U86" s="14">
        <f t="shared" ref="U86" si="54">IF(($E86      =0),0,(($Q86      /$E86      )*100))</f>
        <v>0</v>
      </c>
      <c r="V86" s="116"/>
      <c r="W86" s="116"/>
    </row>
    <row r="87" spans="1:23" x14ac:dyDescent="0.25">
      <c r="A87" s="84" t="s">
        <v>103</v>
      </c>
      <c r="B87" s="119">
        <f t="shared" ref="B87:S87" si="55">+B88+B89+B90+B91+B92+B93+B94+B95+B96</f>
        <v>2328000</v>
      </c>
      <c r="C87" s="119">
        <f t="shared" si="55"/>
        <v>0</v>
      </c>
      <c r="D87" s="119">
        <f t="shared" si="55"/>
        <v>0</v>
      </c>
      <c r="E87" s="119">
        <f t="shared" si="55"/>
        <v>2328000</v>
      </c>
      <c r="F87" s="119">
        <f t="shared" si="55"/>
        <v>0</v>
      </c>
      <c r="G87" s="119">
        <f t="shared" si="55"/>
        <v>0</v>
      </c>
      <c r="H87" s="119">
        <f t="shared" si="55"/>
        <v>399000</v>
      </c>
      <c r="I87" s="119">
        <f t="shared" si="55"/>
        <v>0</v>
      </c>
      <c r="J87" s="119">
        <f t="shared" si="55"/>
        <v>1262000</v>
      </c>
      <c r="K87" s="119">
        <f t="shared" si="55"/>
        <v>0</v>
      </c>
      <c r="L87" s="119">
        <f t="shared" si="55"/>
        <v>0</v>
      </c>
      <c r="M87" s="119">
        <f t="shared" si="55"/>
        <v>0</v>
      </c>
      <c r="N87" s="119">
        <f t="shared" si="55"/>
        <v>0</v>
      </c>
      <c r="O87" s="119">
        <f t="shared" si="55"/>
        <v>0</v>
      </c>
      <c r="P87" s="119">
        <f t="shared" si="55"/>
        <v>1661000</v>
      </c>
      <c r="Q87" s="120">
        <f t="shared" si="55"/>
        <v>0</v>
      </c>
      <c r="R87" s="85">
        <f t="shared" si="55"/>
        <v>216.29072681704261</v>
      </c>
      <c r="S87" s="85">
        <f t="shared" si="55"/>
        <v>0</v>
      </c>
      <c r="T87" s="86">
        <f>IF(SUM($E88:$E96) =0,0,(P87   /SUM($E88:$E96) )*100)</f>
        <v>71.348797250859107</v>
      </c>
      <c r="U87" s="87">
        <f>IF(SUM($E88:$E96) =0,0,(Q87   /SUM($E88:$E96) )*100)</f>
        <v>0</v>
      </c>
      <c r="V87" s="119">
        <f>+V88+V89+V90+V91+V92+V93+V94+V95+V96</f>
        <v>0</v>
      </c>
      <c r="W87" s="119">
        <f>+W88+W89+W90+W91+W92+W93+W94+W95+W96</f>
        <v>0</v>
      </c>
    </row>
    <row r="88" spans="1:23" ht="13" x14ac:dyDescent="0.3">
      <c r="A88" s="88" t="s">
        <v>104</v>
      </c>
      <c r="B88" s="121"/>
      <c r="C88" s="121"/>
      <c r="D88" s="121"/>
      <c r="E88" s="121">
        <f t="shared" ref="E88:E96" si="56">$B88      +$C88      +$D88</f>
        <v>0</v>
      </c>
      <c r="F88" s="121">
        <v>0</v>
      </c>
      <c r="G88" s="121">
        <v>0</v>
      </c>
      <c r="H88" s="121"/>
      <c r="I88" s="121"/>
      <c r="J88" s="121"/>
      <c r="K88" s="121"/>
      <c r="L88" s="121"/>
      <c r="M88" s="121"/>
      <c r="N88" s="121"/>
      <c r="O88" s="121"/>
      <c r="P88" s="121">
        <f t="shared" ref="P88:P96" si="57">$H88      +$J88      +$L88      +$N88</f>
        <v>0</v>
      </c>
      <c r="Q88" s="121">
        <f t="shared" ref="Q88:Q96" si="58">$I88      +$K88      +$M88      +$O88</f>
        <v>0</v>
      </c>
      <c r="R88" s="89">
        <f t="shared" ref="R88:R96" si="59">IF(($H88      =0),0,((($J88      -$H88      )/$H88      )*100))</f>
        <v>0</v>
      </c>
      <c r="S88" s="89">
        <f t="shared" ref="S88:S96" si="60">IF(($I88      =0),0,((($K88      -$I88      )/$I88      )*100))</f>
        <v>0</v>
      </c>
      <c r="T88" s="89">
        <f t="shared" ref="T88:T96" si="61">IF(($E88      =0),0,(($P88      /$E88      )*100))</f>
        <v>0</v>
      </c>
      <c r="U88" s="90">
        <f t="shared" ref="U88:U96" si="62">IF(($E88      =0),0,(($Q88      /$E88      )*100))</f>
        <v>0</v>
      </c>
      <c r="V88" s="121"/>
      <c r="W88" s="121"/>
    </row>
    <row r="89" spans="1:23" ht="13" x14ac:dyDescent="0.3">
      <c r="A89" s="91" t="s">
        <v>105</v>
      </c>
      <c r="B89" s="93"/>
      <c r="C89" s="93"/>
      <c r="D89" s="93"/>
      <c r="E89" s="93">
        <f t="shared" si="56"/>
        <v>0</v>
      </c>
      <c r="F89" s="93">
        <v>0</v>
      </c>
      <c r="G89" s="93">
        <v>0</v>
      </c>
      <c r="H89" s="93"/>
      <c r="I89" s="93"/>
      <c r="J89" s="93"/>
      <c r="K89" s="93"/>
      <c r="L89" s="93"/>
      <c r="M89" s="93"/>
      <c r="N89" s="93"/>
      <c r="O89" s="93"/>
      <c r="P89" s="93">
        <f t="shared" si="57"/>
        <v>0</v>
      </c>
      <c r="Q89" s="93">
        <f t="shared" si="58"/>
        <v>0</v>
      </c>
      <c r="R89" s="89">
        <f t="shared" si="59"/>
        <v>0</v>
      </c>
      <c r="S89" s="89">
        <f t="shared" si="60"/>
        <v>0</v>
      </c>
      <c r="T89" s="89">
        <f t="shared" si="61"/>
        <v>0</v>
      </c>
      <c r="U89" s="90">
        <f t="shared" si="62"/>
        <v>0</v>
      </c>
      <c r="V89" s="93"/>
      <c r="W89" s="93"/>
    </row>
    <row r="90" spans="1:23" ht="13" x14ac:dyDescent="0.3">
      <c r="A90" s="91" t="s">
        <v>106</v>
      </c>
      <c r="B90" s="93"/>
      <c r="C90" s="93"/>
      <c r="D90" s="93"/>
      <c r="E90" s="93">
        <f t="shared" si="56"/>
        <v>0</v>
      </c>
      <c r="F90" s="93">
        <v>0</v>
      </c>
      <c r="G90" s="93">
        <v>0</v>
      </c>
      <c r="H90" s="93"/>
      <c r="I90" s="93"/>
      <c r="J90" s="93"/>
      <c r="K90" s="93"/>
      <c r="L90" s="93"/>
      <c r="M90" s="93"/>
      <c r="N90" s="93"/>
      <c r="O90" s="93"/>
      <c r="P90" s="93">
        <f t="shared" si="57"/>
        <v>0</v>
      </c>
      <c r="Q90" s="93">
        <f t="shared" si="58"/>
        <v>0</v>
      </c>
      <c r="R90" s="89">
        <f t="shared" si="59"/>
        <v>0</v>
      </c>
      <c r="S90" s="89">
        <f t="shared" si="60"/>
        <v>0</v>
      </c>
      <c r="T90" s="89">
        <f t="shared" si="61"/>
        <v>0</v>
      </c>
      <c r="U90" s="90">
        <f t="shared" si="62"/>
        <v>0</v>
      </c>
      <c r="V90" s="93"/>
      <c r="W90" s="93"/>
    </row>
    <row r="91" spans="1:23" ht="13" x14ac:dyDescent="0.3">
      <c r="A91" s="91" t="s">
        <v>107</v>
      </c>
      <c r="B91" s="93">
        <v>2328000</v>
      </c>
      <c r="C91" s="93"/>
      <c r="D91" s="93"/>
      <c r="E91" s="93">
        <f t="shared" si="56"/>
        <v>2328000</v>
      </c>
      <c r="F91" s="93">
        <v>0</v>
      </c>
      <c r="G91" s="93">
        <v>0</v>
      </c>
      <c r="H91" s="93">
        <v>399000</v>
      </c>
      <c r="I91" s="93"/>
      <c r="J91" s="93">
        <v>1262000</v>
      </c>
      <c r="K91" s="93"/>
      <c r="L91" s="93"/>
      <c r="M91" s="93"/>
      <c r="N91" s="93"/>
      <c r="O91" s="93"/>
      <c r="P91" s="93">
        <f t="shared" si="57"/>
        <v>1661000</v>
      </c>
      <c r="Q91" s="93">
        <f t="shared" si="58"/>
        <v>0</v>
      </c>
      <c r="R91" s="89">
        <f t="shared" si="59"/>
        <v>216.29072681704261</v>
      </c>
      <c r="S91" s="89">
        <f t="shared" si="60"/>
        <v>0</v>
      </c>
      <c r="T91" s="89">
        <f t="shared" si="61"/>
        <v>71.348797250859107</v>
      </c>
      <c r="U91" s="90">
        <f t="shared" si="62"/>
        <v>0</v>
      </c>
      <c r="V91" s="93"/>
      <c r="W91" s="93"/>
    </row>
    <row r="92" spans="1:23" ht="13" x14ac:dyDescent="0.3">
      <c r="A92" s="91" t="s">
        <v>108</v>
      </c>
      <c r="B92" s="93"/>
      <c r="C92" s="93"/>
      <c r="D92" s="93"/>
      <c r="E92" s="93">
        <f t="shared" si="56"/>
        <v>0</v>
      </c>
      <c r="F92" s="93">
        <v>0</v>
      </c>
      <c r="G92" s="93">
        <v>0</v>
      </c>
      <c r="H92" s="93"/>
      <c r="I92" s="93"/>
      <c r="J92" s="93"/>
      <c r="K92" s="93"/>
      <c r="L92" s="93"/>
      <c r="M92" s="93"/>
      <c r="N92" s="93"/>
      <c r="O92" s="93"/>
      <c r="P92" s="93">
        <f t="shared" si="57"/>
        <v>0</v>
      </c>
      <c r="Q92" s="93">
        <f t="shared" si="58"/>
        <v>0</v>
      </c>
      <c r="R92" s="89">
        <f t="shared" si="59"/>
        <v>0</v>
      </c>
      <c r="S92" s="89">
        <f t="shared" si="60"/>
        <v>0</v>
      </c>
      <c r="T92" s="89">
        <f t="shared" si="61"/>
        <v>0</v>
      </c>
      <c r="U92" s="90">
        <f t="shared" si="62"/>
        <v>0</v>
      </c>
      <c r="V92" s="93"/>
      <c r="W92" s="93"/>
    </row>
    <row r="93" spans="1:23" ht="13" x14ac:dyDescent="0.3">
      <c r="A93" s="91" t="s">
        <v>109</v>
      </c>
      <c r="B93" s="93"/>
      <c r="C93" s="93"/>
      <c r="D93" s="93"/>
      <c r="E93" s="93">
        <f t="shared" si="56"/>
        <v>0</v>
      </c>
      <c r="F93" s="93">
        <v>0</v>
      </c>
      <c r="G93" s="93">
        <v>0</v>
      </c>
      <c r="H93" s="93"/>
      <c r="I93" s="93"/>
      <c r="J93" s="93"/>
      <c r="K93" s="93"/>
      <c r="L93" s="93"/>
      <c r="M93" s="93"/>
      <c r="N93" s="93"/>
      <c r="O93" s="93"/>
      <c r="P93" s="93">
        <f t="shared" si="57"/>
        <v>0</v>
      </c>
      <c r="Q93" s="93">
        <f t="shared" si="58"/>
        <v>0</v>
      </c>
      <c r="R93" s="89">
        <f t="shared" si="59"/>
        <v>0</v>
      </c>
      <c r="S93" s="89">
        <f t="shared" si="60"/>
        <v>0</v>
      </c>
      <c r="T93" s="89">
        <f t="shared" si="61"/>
        <v>0</v>
      </c>
      <c r="U93" s="90">
        <f t="shared" si="62"/>
        <v>0</v>
      </c>
      <c r="V93" s="93"/>
      <c r="W93" s="93"/>
    </row>
    <row r="94" spans="1:23" ht="13" x14ac:dyDescent="0.3">
      <c r="A94" s="91" t="s">
        <v>110</v>
      </c>
      <c r="B94" s="93"/>
      <c r="C94" s="93"/>
      <c r="D94" s="93"/>
      <c r="E94" s="93">
        <f t="shared" si="56"/>
        <v>0</v>
      </c>
      <c r="F94" s="93">
        <v>0</v>
      </c>
      <c r="G94" s="93">
        <v>0</v>
      </c>
      <c r="H94" s="93"/>
      <c r="I94" s="93"/>
      <c r="J94" s="93"/>
      <c r="K94" s="93"/>
      <c r="L94" s="93"/>
      <c r="M94" s="93"/>
      <c r="N94" s="93"/>
      <c r="O94" s="93"/>
      <c r="P94" s="93">
        <f t="shared" si="57"/>
        <v>0</v>
      </c>
      <c r="Q94" s="93">
        <f t="shared" si="58"/>
        <v>0</v>
      </c>
      <c r="R94" s="89">
        <f t="shared" si="59"/>
        <v>0</v>
      </c>
      <c r="S94" s="89">
        <f t="shared" si="60"/>
        <v>0</v>
      </c>
      <c r="T94" s="89">
        <f t="shared" si="61"/>
        <v>0</v>
      </c>
      <c r="U94" s="90">
        <f t="shared" si="62"/>
        <v>0</v>
      </c>
      <c r="V94" s="93"/>
      <c r="W94" s="93"/>
    </row>
    <row r="95" spans="1:23" ht="13" x14ac:dyDescent="0.3">
      <c r="A95" s="91" t="s">
        <v>111</v>
      </c>
      <c r="B95" s="93"/>
      <c r="C95" s="93"/>
      <c r="D95" s="93"/>
      <c r="E95" s="93">
        <f t="shared" si="56"/>
        <v>0</v>
      </c>
      <c r="F95" s="93">
        <v>0</v>
      </c>
      <c r="G95" s="93">
        <v>0</v>
      </c>
      <c r="H95" s="93"/>
      <c r="I95" s="93"/>
      <c r="J95" s="93"/>
      <c r="K95" s="93"/>
      <c r="L95" s="93"/>
      <c r="M95" s="93"/>
      <c r="N95" s="93"/>
      <c r="O95" s="93"/>
      <c r="P95" s="93">
        <f t="shared" si="57"/>
        <v>0</v>
      </c>
      <c r="Q95" s="93">
        <f t="shared" si="58"/>
        <v>0</v>
      </c>
      <c r="R95" s="89">
        <f t="shared" si="59"/>
        <v>0</v>
      </c>
      <c r="S95" s="89">
        <f t="shared" si="60"/>
        <v>0</v>
      </c>
      <c r="T95" s="89">
        <f t="shared" si="61"/>
        <v>0</v>
      </c>
      <c r="U95" s="90">
        <f t="shared" si="62"/>
        <v>0</v>
      </c>
      <c r="V95" s="93"/>
      <c r="W95" s="93"/>
    </row>
    <row r="96" spans="1:23" ht="13" x14ac:dyDescent="0.3">
      <c r="A96" s="91" t="s">
        <v>112</v>
      </c>
      <c r="B96" s="122"/>
      <c r="C96" s="122"/>
      <c r="D96" s="122"/>
      <c r="E96" s="122">
        <f t="shared" si="56"/>
        <v>0</v>
      </c>
      <c r="F96" s="122">
        <v>0</v>
      </c>
      <c r="G96" s="122">
        <v>0</v>
      </c>
      <c r="H96" s="122"/>
      <c r="I96" s="122"/>
      <c r="J96" s="122"/>
      <c r="K96" s="122"/>
      <c r="L96" s="122"/>
      <c r="M96" s="122"/>
      <c r="N96" s="122"/>
      <c r="O96" s="122"/>
      <c r="P96" s="122">
        <f t="shared" si="57"/>
        <v>0</v>
      </c>
      <c r="Q96" s="122">
        <f t="shared" si="58"/>
        <v>0</v>
      </c>
      <c r="R96" s="89">
        <f t="shared" si="59"/>
        <v>0</v>
      </c>
      <c r="S96" s="89">
        <f t="shared" si="60"/>
        <v>0</v>
      </c>
      <c r="T96" s="89">
        <f t="shared" si="61"/>
        <v>0</v>
      </c>
      <c r="U96" s="90">
        <f t="shared" si="62"/>
        <v>0</v>
      </c>
      <c r="V96" s="122"/>
      <c r="W96" s="122"/>
    </row>
    <row r="97" spans="1:23" s="92" customFormat="1" ht="21" hidden="1" x14ac:dyDescent="0.25">
      <c r="A97" s="16" t="s">
        <v>139</v>
      </c>
      <c r="B97" s="123">
        <f t="shared" ref="B97:I97" si="63">SUM(B98:B112)</f>
        <v>0</v>
      </c>
      <c r="C97" s="123">
        <f t="shared" si="63"/>
        <v>0</v>
      </c>
      <c r="D97" s="123">
        <f t="shared" si="63"/>
        <v>0</v>
      </c>
      <c r="E97" s="123">
        <f t="shared" si="63"/>
        <v>0</v>
      </c>
      <c r="F97" s="123">
        <f t="shared" si="63"/>
        <v>0</v>
      </c>
      <c r="G97" s="123">
        <f t="shared" si="63"/>
        <v>0</v>
      </c>
      <c r="H97" s="123">
        <f t="shared" si="63"/>
        <v>0</v>
      </c>
      <c r="I97" s="123">
        <f t="shared" si="63"/>
        <v>0</v>
      </c>
      <c r="J97" s="123">
        <f>SUM(J98:J112)</f>
        <v>0</v>
      </c>
      <c r="K97" s="123">
        <f>SUM(K98:K112)</f>
        <v>0</v>
      </c>
      <c r="L97" s="123">
        <f>SUM(L98:L112)</f>
        <v>0</v>
      </c>
      <c r="M97" s="124">
        <f>SUM(M98:M112)</f>
        <v>0</v>
      </c>
      <c r="N97" s="123"/>
      <c r="O97" s="124"/>
      <c r="P97" s="123"/>
      <c r="Q97" s="124"/>
      <c r="R97" s="17" t="str">
        <f t="shared" ref="R97:S112" si="64">IF(L97=0," ",(N97-L97)/L97)</f>
        <v xml:space="preserve"> </v>
      </c>
      <c r="S97" s="17" t="str">
        <f t="shared" si="64"/>
        <v xml:space="preserve"> </v>
      </c>
      <c r="T97" s="17" t="str">
        <f t="shared" ref="T97:T115" si="65">IF(E97=0," ",(P97/E97))</f>
        <v xml:space="preserve"> </v>
      </c>
      <c r="U97" s="18" t="str">
        <f t="shared" ref="U97:U115" si="66">IF(E97=0," ",(Q97/E97))</f>
        <v xml:space="preserve"> </v>
      </c>
      <c r="V97" s="123">
        <f>SUM(V98:V112)</f>
        <v>0</v>
      </c>
      <c r="W97" s="123">
        <f>SUM(W98:W112)</f>
        <v>0</v>
      </c>
    </row>
    <row r="98" spans="1:23" hidden="1" x14ac:dyDescent="0.25">
      <c r="A98" s="19"/>
      <c r="B98" s="125"/>
      <c r="C98" s="125"/>
      <c r="D98" s="125"/>
      <c r="E98" s="126">
        <f>SUM(B98:D98)</f>
        <v>0</v>
      </c>
      <c r="F98" s="125"/>
      <c r="G98" s="125"/>
      <c r="H98" s="125"/>
      <c r="I98" s="125"/>
      <c r="J98" s="125"/>
      <c r="K98" s="125"/>
      <c r="L98" s="125"/>
      <c r="M98" s="127"/>
      <c r="N98" s="125"/>
      <c r="O98" s="127"/>
      <c r="P98" s="125"/>
      <c r="Q98" s="127"/>
      <c r="R98" s="20" t="str">
        <f t="shared" si="64"/>
        <v xml:space="preserve"> </v>
      </c>
      <c r="S98" s="20" t="str">
        <f t="shared" si="64"/>
        <v xml:space="preserve"> </v>
      </c>
      <c r="T98" s="20" t="str">
        <f t="shared" si="65"/>
        <v xml:space="preserve"> </v>
      </c>
      <c r="U98" s="21" t="str">
        <f t="shared" si="66"/>
        <v xml:space="preserve"> </v>
      </c>
      <c r="V98" s="125"/>
      <c r="W98" s="125"/>
    </row>
    <row r="99" spans="1:23" hidden="1" x14ac:dyDescent="0.25">
      <c r="A99" s="19"/>
      <c r="B99" s="125"/>
      <c r="C99" s="125"/>
      <c r="D99" s="125"/>
      <c r="E99" s="126">
        <f t="shared" ref="E99:E112" si="67">SUM(B99:D99)</f>
        <v>0</v>
      </c>
      <c r="F99" s="125"/>
      <c r="G99" s="125"/>
      <c r="H99" s="125"/>
      <c r="I99" s="125"/>
      <c r="J99" s="125"/>
      <c r="K99" s="125"/>
      <c r="L99" s="125"/>
      <c r="M99" s="127"/>
      <c r="N99" s="125"/>
      <c r="O99" s="127"/>
      <c r="P99" s="125"/>
      <c r="Q99" s="127"/>
      <c r="R99" s="20" t="str">
        <f t="shared" si="64"/>
        <v xml:space="preserve"> </v>
      </c>
      <c r="S99" s="20" t="str">
        <f t="shared" si="64"/>
        <v xml:space="preserve"> </v>
      </c>
      <c r="T99" s="20" t="str">
        <f t="shared" si="65"/>
        <v xml:space="preserve"> </v>
      </c>
      <c r="U99" s="21" t="str">
        <f t="shared" si="66"/>
        <v xml:space="preserve"> </v>
      </c>
      <c r="V99" s="125"/>
      <c r="W99" s="125"/>
    </row>
    <row r="100" spans="1:23" hidden="1" x14ac:dyDescent="0.25">
      <c r="A100" s="19"/>
      <c r="B100" s="125"/>
      <c r="C100" s="125"/>
      <c r="D100" s="125"/>
      <c r="E100" s="126">
        <f t="shared" si="67"/>
        <v>0</v>
      </c>
      <c r="F100" s="125"/>
      <c r="G100" s="125"/>
      <c r="H100" s="125"/>
      <c r="I100" s="125"/>
      <c r="J100" s="125"/>
      <c r="K100" s="125"/>
      <c r="L100" s="125"/>
      <c r="M100" s="127"/>
      <c r="N100" s="125"/>
      <c r="O100" s="127"/>
      <c r="P100" s="125"/>
      <c r="Q100" s="127"/>
      <c r="R100" s="20" t="str">
        <f t="shared" si="64"/>
        <v xml:space="preserve"> </v>
      </c>
      <c r="S100" s="20" t="str">
        <f t="shared" si="64"/>
        <v xml:space="preserve"> </v>
      </c>
      <c r="T100" s="20" t="str">
        <f t="shared" si="65"/>
        <v xml:space="preserve"> </v>
      </c>
      <c r="U100" s="21" t="str">
        <f t="shared" si="66"/>
        <v xml:space="preserve"> </v>
      </c>
      <c r="V100" s="125"/>
      <c r="W100" s="125"/>
    </row>
    <row r="101" spans="1:23" hidden="1" x14ac:dyDescent="0.25">
      <c r="A101" s="19"/>
      <c r="B101" s="125"/>
      <c r="C101" s="125"/>
      <c r="D101" s="125"/>
      <c r="E101" s="126">
        <f t="shared" si="67"/>
        <v>0</v>
      </c>
      <c r="F101" s="125"/>
      <c r="G101" s="125"/>
      <c r="H101" s="125"/>
      <c r="I101" s="125"/>
      <c r="J101" s="125"/>
      <c r="K101" s="125"/>
      <c r="L101" s="125"/>
      <c r="M101" s="127"/>
      <c r="N101" s="125"/>
      <c r="O101" s="127"/>
      <c r="P101" s="125"/>
      <c r="Q101" s="127"/>
      <c r="R101" s="20" t="str">
        <f t="shared" si="64"/>
        <v xml:space="preserve"> </v>
      </c>
      <c r="S101" s="20" t="str">
        <f t="shared" si="64"/>
        <v xml:space="preserve"> </v>
      </c>
      <c r="T101" s="20" t="str">
        <f t="shared" si="65"/>
        <v xml:space="preserve"> </v>
      </c>
      <c r="U101" s="21" t="str">
        <f t="shared" si="66"/>
        <v xml:space="preserve"> </v>
      </c>
      <c r="V101" s="125"/>
      <c r="W101" s="125"/>
    </row>
    <row r="102" spans="1:23" hidden="1" x14ac:dyDescent="0.25">
      <c r="A102" s="19"/>
      <c r="B102" s="125"/>
      <c r="C102" s="125"/>
      <c r="D102" s="125"/>
      <c r="E102" s="126">
        <f t="shared" si="67"/>
        <v>0</v>
      </c>
      <c r="F102" s="125"/>
      <c r="G102" s="125"/>
      <c r="H102" s="125"/>
      <c r="I102" s="125"/>
      <c r="J102" s="125"/>
      <c r="K102" s="125"/>
      <c r="L102" s="125"/>
      <c r="M102" s="127"/>
      <c r="N102" s="125"/>
      <c r="O102" s="127"/>
      <c r="P102" s="125"/>
      <c r="Q102" s="127"/>
      <c r="R102" s="20" t="str">
        <f t="shared" si="64"/>
        <v xml:space="preserve"> </v>
      </c>
      <c r="S102" s="20" t="str">
        <f t="shared" si="64"/>
        <v xml:space="preserve"> </v>
      </c>
      <c r="T102" s="20" t="str">
        <f t="shared" si="65"/>
        <v xml:space="preserve"> </v>
      </c>
      <c r="U102" s="21" t="str">
        <f t="shared" si="66"/>
        <v xml:space="preserve"> </v>
      </c>
      <c r="V102" s="125"/>
      <c r="W102" s="125"/>
    </row>
    <row r="103" spans="1:23" hidden="1" x14ac:dyDescent="0.25">
      <c r="A103" s="19"/>
      <c r="B103" s="125"/>
      <c r="C103" s="125"/>
      <c r="D103" s="125"/>
      <c r="E103" s="126">
        <f t="shared" si="67"/>
        <v>0</v>
      </c>
      <c r="F103" s="125"/>
      <c r="G103" s="125"/>
      <c r="H103" s="125"/>
      <c r="I103" s="125"/>
      <c r="J103" s="125"/>
      <c r="K103" s="125"/>
      <c r="L103" s="125"/>
      <c r="M103" s="127"/>
      <c r="N103" s="125"/>
      <c r="O103" s="127"/>
      <c r="P103" s="125"/>
      <c r="Q103" s="127"/>
      <c r="R103" s="20" t="str">
        <f t="shared" si="64"/>
        <v xml:space="preserve"> </v>
      </c>
      <c r="S103" s="20" t="str">
        <f t="shared" si="64"/>
        <v xml:space="preserve"> </v>
      </c>
      <c r="T103" s="20" t="str">
        <f t="shared" si="65"/>
        <v xml:space="preserve"> </v>
      </c>
      <c r="U103" s="21" t="str">
        <f t="shared" si="66"/>
        <v xml:space="preserve"> </v>
      </c>
      <c r="V103" s="125"/>
      <c r="W103" s="125"/>
    </row>
    <row r="104" spans="1:23" hidden="1" x14ac:dyDescent="0.25">
      <c r="A104" s="19"/>
      <c r="B104" s="125"/>
      <c r="C104" s="125"/>
      <c r="D104" s="125"/>
      <c r="E104" s="126">
        <f t="shared" si="67"/>
        <v>0</v>
      </c>
      <c r="F104" s="125"/>
      <c r="G104" s="125"/>
      <c r="H104" s="125"/>
      <c r="I104" s="125"/>
      <c r="J104" s="125"/>
      <c r="K104" s="125"/>
      <c r="L104" s="125"/>
      <c r="M104" s="127"/>
      <c r="N104" s="125"/>
      <c r="O104" s="127"/>
      <c r="P104" s="125"/>
      <c r="Q104" s="127"/>
      <c r="R104" s="20" t="str">
        <f t="shared" si="64"/>
        <v xml:space="preserve"> </v>
      </c>
      <c r="S104" s="20" t="str">
        <f t="shared" si="64"/>
        <v xml:space="preserve"> </v>
      </c>
      <c r="T104" s="20" t="str">
        <f t="shared" si="65"/>
        <v xml:space="preserve"> </v>
      </c>
      <c r="U104" s="21" t="str">
        <f t="shared" si="66"/>
        <v xml:space="preserve"> </v>
      </c>
      <c r="V104" s="125"/>
      <c r="W104" s="125"/>
    </row>
    <row r="105" spans="1:23" hidden="1" x14ac:dyDescent="0.25">
      <c r="A105" s="19"/>
      <c r="B105" s="125"/>
      <c r="C105" s="125"/>
      <c r="D105" s="125"/>
      <c r="E105" s="126">
        <f t="shared" si="67"/>
        <v>0</v>
      </c>
      <c r="F105" s="125"/>
      <c r="G105" s="125"/>
      <c r="H105" s="125"/>
      <c r="I105" s="125"/>
      <c r="J105" s="125"/>
      <c r="K105" s="125"/>
      <c r="L105" s="125"/>
      <c r="M105" s="127"/>
      <c r="N105" s="125"/>
      <c r="O105" s="127"/>
      <c r="P105" s="125"/>
      <c r="Q105" s="127"/>
      <c r="R105" s="20" t="str">
        <f t="shared" si="64"/>
        <v xml:space="preserve"> </v>
      </c>
      <c r="S105" s="20" t="str">
        <f t="shared" si="64"/>
        <v xml:space="preserve"> </v>
      </c>
      <c r="T105" s="20" t="str">
        <f t="shared" si="65"/>
        <v xml:space="preserve"> </v>
      </c>
      <c r="U105" s="21" t="str">
        <f t="shared" si="66"/>
        <v xml:space="preserve"> </v>
      </c>
      <c r="V105" s="125"/>
      <c r="W105" s="125"/>
    </row>
    <row r="106" spans="1:23" hidden="1" x14ac:dyDescent="0.25">
      <c r="A106" s="19"/>
      <c r="B106" s="125"/>
      <c r="C106" s="125"/>
      <c r="D106" s="125"/>
      <c r="E106" s="126">
        <f t="shared" si="67"/>
        <v>0</v>
      </c>
      <c r="F106" s="125"/>
      <c r="G106" s="125"/>
      <c r="H106" s="125"/>
      <c r="I106" s="125"/>
      <c r="J106" s="125"/>
      <c r="K106" s="125"/>
      <c r="L106" s="125"/>
      <c r="M106" s="127"/>
      <c r="N106" s="125"/>
      <c r="O106" s="127"/>
      <c r="P106" s="125"/>
      <c r="Q106" s="127"/>
      <c r="R106" s="20" t="str">
        <f t="shared" si="64"/>
        <v xml:space="preserve"> </v>
      </c>
      <c r="S106" s="20" t="str">
        <f t="shared" si="64"/>
        <v xml:space="preserve"> </v>
      </c>
      <c r="T106" s="20" t="str">
        <f t="shared" si="65"/>
        <v xml:space="preserve"> </v>
      </c>
      <c r="U106" s="21" t="str">
        <f t="shared" si="66"/>
        <v xml:space="preserve"> </v>
      </c>
      <c r="V106" s="125"/>
      <c r="W106" s="125"/>
    </row>
    <row r="107" spans="1:23" hidden="1" x14ac:dyDescent="0.25">
      <c r="A107" s="19"/>
      <c r="B107" s="125"/>
      <c r="C107" s="125"/>
      <c r="D107" s="125"/>
      <c r="E107" s="126">
        <f t="shared" si="67"/>
        <v>0</v>
      </c>
      <c r="F107" s="125"/>
      <c r="G107" s="125"/>
      <c r="H107" s="125"/>
      <c r="I107" s="125"/>
      <c r="J107" s="125"/>
      <c r="K107" s="125"/>
      <c r="L107" s="125"/>
      <c r="M107" s="127"/>
      <c r="N107" s="125"/>
      <c r="O107" s="127"/>
      <c r="P107" s="125"/>
      <c r="Q107" s="127"/>
      <c r="R107" s="20" t="str">
        <f t="shared" si="64"/>
        <v xml:space="preserve"> </v>
      </c>
      <c r="S107" s="20" t="str">
        <f t="shared" si="64"/>
        <v xml:space="preserve"> </v>
      </c>
      <c r="T107" s="20" t="str">
        <f t="shared" si="65"/>
        <v xml:space="preserve"> </v>
      </c>
      <c r="U107" s="21" t="str">
        <f t="shared" si="66"/>
        <v xml:space="preserve"> </v>
      </c>
      <c r="V107" s="125"/>
      <c r="W107" s="125"/>
    </row>
    <row r="108" spans="1:23" hidden="1" x14ac:dyDescent="0.25">
      <c r="A108" s="19"/>
      <c r="B108" s="125"/>
      <c r="C108" s="125"/>
      <c r="D108" s="125"/>
      <c r="E108" s="126">
        <f t="shared" si="67"/>
        <v>0</v>
      </c>
      <c r="F108" s="125"/>
      <c r="G108" s="125"/>
      <c r="H108" s="125"/>
      <c r="I108" s="125"/>
      <c r="J108" s="125"/>
      <c r="K108" s="125"/>
      <c r="L108" s="125"/>
      <c r="M108" s="127"/>
      <c r="N108" s="125"/>
      <c r="O108" s="127"/>
      <c r="P108" s="125"/>
      <c r="Q108" s="127"/>
      <c r="R108" s="20" t="str">
        <f t="shared" si="64"/>
        <v xml:space="preserve"> </v>
      </c>
      <c r="S108" s="20" t="str">
        <f t="shared" si="64"/>
        <v xml:space="preserve"> </v>
      </c>
      <c r="T108" s="20" t="str">
        <f t="shared" si="65"/>
        <v xml:space="preserve"> </v>
      </c>
      <c r="U108" s="21" t="str">
        <f t="shared" si="66"/>
        <v xml:space="preserve"> </v>
      </c>
      <c r="V108" s="125"/>
      <c r="W108" s="125"/>
    </row>
    <row r="109" spans="1:23" hidden="1" x14ac:dyDescent="0.25">
      <c r="A109" s="19"/>
      <c r="B109" s="125"/>
      <c r="C109" s="125"/>
      <c r="D109" s="125"/>
      <c r="E109" s="126">
        <f t="shared" si="67"/>
        <v>0</v>
      </c>
      <c r="F109" s="125"/>
      <c r="G109" s="125"/>
      <c r="H109" s="125"/>
      <c r="I109" s="125"/>
      <c r="J109" s="125"/>
      <c r="K109" s="125"/>
      <c r="L109" s="125"/>
      <c r="M109" s="127"/>
      <c r="N109" s="125"/>
      <c r="O109" s="127"/>
      <c r="P109" s="125"/>
      <c r="Q109" s="127"/>
      <c r="R109" s="20" t="str">
        <f t="shared" si="64"/>
        <v xml:space="preserve"> </v>
      </c>
      <c r="S109" s="20" t="str">
        <f t="shared" si="64"/>
        <v xml:space="preserve"> </v>
      </c>
      <c r="T109" s="20" t="str">
        <f t="shared" si="65"/>
        <v xml:space="preserve"> </v>
      </c>
      <c r="U109" s="21" t="str">
        <f t="shared" si="66"/>
        <v xml:space="preserve"> </v>
      </c>
      <c r="V109" s="125"/>
      <c r="W109" s="125"/>
    </row>
    <row r="110" spans="1:23" hidden="1" x14ac:dyDescent="0.25">
      <c r="A110" s="19"/>
      <c r="B110" s="125"/>
      <c r="C110" s="125"/>
      <c r="D110" s="125"/>
      <c r="E110" s="126">
        <f t="shared" si="67"/>
        <v>0</v>
      </c>
      <c r="F110" s="125"/>
      <c r="G110" s="125"/>
      <c r="H110" s="127"/>
      <c r="I110" s="125"/>
      <c r="J110" s="127"/>
      <c r="K110" s="125"/>
      <c r="L110" s="127"/>
      <c r="M110" s="127"/>
      <c r="N110" s="127"/>
      <c r="O110" s="127"/>
      <c r="P110" s="127"/>
      <c r="Q110" s="127"/>
      <c r="R110" s="20" t="str">
        <f t="shared" si="64"/>
        <v xml:space="preserve"> </v>
      </c>
      <c r="S110" s="20" t="str">
        <f t="shared" si="64"/>
        <v xml:space="preserve"> </v>
      </c>
      <c r="T110" s="20" t="str">
        <f t="shared" si="65"/>
        <v xml:space="preserve"> </v>
      </c>
      <c r="U110" s="21" t="str">
        <f t="shared" si="66"/>
        <v xml:space="preserve"> </v>
      </c>
      <c r="V110" s="125"/>
      <c r="W110" s="125"/>
    </row>
    <row r="111" spans="1:23" hidden="1" x14ac:dyDescent="0.25">
      <c r="A111" s="19"/>
      <c r="B111" s="125"/>
      <c r="C111" s="125"/>
      <c r="D111" s="125"/>
      <c r="E111" s="126">
        <f t="shared" si="67"/>
        <v>0</v>
      </c>
      <c r="F111" s="125"/>
      <c r="G111" s="125"/>
      <c r="H111" s="127"/>
      <c r="I111" s="125"/>
      <c r="J111" s="127"/>
      <c r="K111" s="125"/>
      <c r="L111" s="127"/>
      <c r="M111" s="127"/>
      <c r="N111" s="127"/>
      <c r="O111" s="127"/>
      <c r="P111" s="127"/>
      <c r="Q111" s="127"/>
      <c r="R111" s="20" t="str">
        <f t="shared" si="64"/>
        <v xml:space="preserve"> </v>
      </c>
      <c r="S111" s="20" t="str">
        <f t="shared" si="64"/>
        <v xml:space="preserve"> </v>
      </c>
      <c r="T111" s="20" t="str">
        <f t="shared" si="65"/>
        <v xml:space="preserve"> </v>
      </c>
      <c r="U111" s="21" t="str">
        <f t="shared" si="66"/>
        <v xml:space="preserve"> </v>
      </c>
      <c r="V111" s="125"/>
      <c r="W111" s="125"/>
    </row>
    <row r="112" spans="1:23" hidden="1" x14ac:dyDescent="0.25">
      <c r="A112" s="19"/>
      <c r="B112" s="125"/>
      <c r="C112" s="125"/>
      <c r="D112" s="125"/>
      <c r="E112" s="126">
        <f t="shared" si="67"/>
        <v>0</v>
      </c>
      <c r="F112" s="125"/>
      <c r="G112" s="125"/>
      <c r="H112" s="127"/>
      <c r="I112" s="125"/>
      <c r="J112" s="127"/>
      <c r="K112" s="125"/>
      <c r="L112" s="127"/>
      <c r="M112" s="127"/>
      <c r="N112" s="127"/>
      <c r="O112" s="127"/>
      <c r="P112" s="127"/>
      <c r="Q112" s="127"/>
      <c r="R112" s="20" t="str">
        <f t="shared" si="64"/>
        <v xml:space="preserve"> </v>
      </c>
      <c r="S112" s="20" t="str">
        <f t="shared" si="64"/>
        <v xml:space="preserve"> </v>
      </c>
      <c r="T112" s="20" t="str">
        <f t="shared" si="65"/>
        <v xml:space="preserve"> </v>
      </c>
      <c r="U112" s="21" t="str">
        <f t="shared" si="66"/>
        <v xml:space="preserve"> </v>
      </c>
      <c r="V112" s="125"/>
      <c r="W112" s="125"/>
    </row>
    <row r="113" spans="1:23" hidden="1" x14ac:dyDescent="0.25">
      <c r="A113" s="22"/>
      <c r="B113" s="128"/>
      <c r="C113" s="129"/>
      <c r="D113" s="129"/>
      <c r="E113" s="129"/>
      <c r="F113" s="128"/>
      <c r="G113" s="129"/>
      <c r="H113" s="128"/>
      <c r="I113" s="129"/>
      <c r="J113" s="128"/>
      <c r="K113" s="129"/>
      <c r="L113" s="128"/>
      <c r="M113" s="128"/>
      <c r="N113" s="128"/>
      <c r="O113" s="128"/>
      <c r="P113" s="128"/>
      <c r="Q113" s="128"/>
      <c r="R113" s="23" t="str">
        <f t="shared" ref="R113:S115" si="68">IF(L113=0," ",(N113-L113)/L113)</f>
        <v xml:space="preserve"> </v>
      </c>
      <c r="S113" s="24" t="str">
        <f t="shared" si="68"/>
        <v xml:space="preserve"> </v>
      </c>
      <c r="T113" s="23" t="str">
        <f t="shared" si="65"/>
        <v xml:space="preserve"> </v>
      </c>
      <c r="U113" s="24" t="str">
        <f t="shared" si="66"/>
        <v xml:space="preserve"> </v>
      </c>
      <c r="V113" s="128"/>
      <c r="W113" s="129"/>
    </row>
    <row r="114" spans="1:23" hidden="1" x14ac:dyDescent="0.25">
      <c r="A114" s="22" t="s">
        <v>88</v>
      </c>
      <c r="B114" s="128">
        <f t="shared" ref="B114:Q114" si="69">B97+B87</f>
        <v>2328000</v>
      </c>
      <c r="C114" s="128">
        <f t="shared" si="69"/>
        <v>0</v>
      </c>
      <c r="D114" s="128">
        <f t="shared" si="69"/>
        <v>0</v>
      </c>
      <c r="E114" s="128">
        <f t="shared" si="69"/>
        <v>2328000</v>
      </c>
      <c r="F114" s="128">
        <f t="shared" si="69"/>
        <v>0</v>
      </c>
      <c r="G114" s="128">
        <f t="shared" si="69"/>
        <v>0</v>
      </c>
      <c r="H114" s="128">
        <f t="shared" si="69"/>
        <v>399000</v>
      </c>
      <c r="I114" s="128">
        <f t="shared" si="69"/>
        <v>0</v>
      </c>
      <c r="J114" s="128">
        <f t="shared" si="69"/>
        <v>1262000</v>
      </c>
      <c r="K114" s="128">
        <f t="shared" si="69"/>
        <v>0</v>
      </c>
      <c r="L114" s="128">
        <f t="shared" si="69"/>
        <v>0</v>
      </c>
      <c r="M114" s="128">
        <f t="shared" si="69"/>
        <v>0</v>
      </c>
      <c r="N114" s="128">
        <f t="shared" si="69"/>
        <v>0</v>
      </c>
      <c r="O114" s="128">
        <f t="shared" si="69"/>
        <v>0</v>
      </c>
      <c r="P114" s="128">
        <f t="shared" si="69"/>
        <v>1661000</v>
      </c>
      <c r="Q114" s="128">
        <f t="shared" si="69"/>
        <v>0</v>
      </c>
      <c r="R114" s="17" t="str">
        <f t="shared" si="68"/>
        <v xml:space="preserve"> </v>
      </c>
      <c r="S114" s="18" t="str">
        <f t="shared" si="68"/>
        <v xml:space="preserve"> </v>
      </c>
      <c r="T114" s="17">
        <f t="shared" si="65"/>
        <v>0.71348797250859108</v>
      </c>
      <c r="U114" s="18">
        <f t="shared" si="66"/>
        <v>0</v>
      </c>
      <c r="V114" s="128">
        <f>V97+V87</f>
        <v>0</v>
      </c>
      <c r="W114" s="131">
        <f>W97+W87</f>
        <v>0</v>
      </c>
    </row>
    <row r="115" spans="1:23" hidden="1" x14ac:dyDescent="0.25">
      <c r="A115" s="25" t="s">
        <v>140</v>
      </c>
      <c r="B115" s="130">
        <f>B87</f>
        <v>2328000</v>
      </c>
      <c r="C115" s="130">
        <f t="shared" ref="C115:Q115" si="70">C87</f>
        <v>0</v>
      </c>
      <c r="D115" s="130">
        <f t="shared" si="70"/>
        <v>0</v>
      </c>
      <c r="E115" s="130">
        <f t="shared" si="70"/>
        <v>2328000</v>
      </c>
      <c r="F115" s="130">
        <f t="shared" si="70"/>
        <v>0</v>
      </c>
      <c r="G115" s="130">
        <f t="shared" si="70"/>
        <v>0</v>
      </c>
      <c r="H115" s="130">
        <f t="shared" si="70"/>
        <v>399000</v>
      </c>
      <c r="I115" s="130">
        <f t="shared" si="70"/>
        <v>0</v>
      </c>
      <c r="J115" s="130">
        <f t="shared" si="70"/>
        <v>1262000</v>
      </c>
      <c r="K115" s="130">
        <f t="shared" si="70"/>
        <v>0</v>
      </c>
      <c r="L115" s="130">
        <f t="shared" si="70"/>
        <v>0</v>
      </c>
      <c r="M115" s="130">
        <f t="shared" si="70"/>
        <v>0</v>
      </c>
      <c r="N115" s="130">
        <f t="shared" si="70"/>
        <v>0</v>
      </c>
      <c r="O115" s="130">
        <f t="shared" si="70"/>
        <v>0</v>
      </c>
      <c r="P115" s="130">
        <f t="shared" si="70"/>
        <v>1661000</v>
      </c>
      <c r="Q115" s="130">
        <f t="shared" si="70"/>
        <v>0</v>
      </c>
      <c r="R115" s="17" t="str">
        <f t="shared" si="68"/>
        <v xml:space="preserve"> </v>
      </c>
      <c r="S115" s="18" t="str">
        <f t="shared" si="68"/>
        <v xml:space="preserve"> </v>
      </c>
      <c r="T115" s="17">
        <f t="shared" si="65"/>
        <v>0.71348797250859108</v>
      </c>
      <c r="U115" s="18">
        <f t="shared" si="66"/>
        <v>0</v>
      </c>
      <c r="V115" s="130">
        <f>V87</f>
        <v>0</v>
      </c>
      <c r="W115" s="131">
        <f>W87</f>
        <v>0</v>
      </c>
    </row>
    <row r="116" spans="1:23" x14ac:dyDescent="0.25">
      <c r="A116" s="26"/>
      <c r="B116" s="27"/>
      <c r="C116" s="27"/>
      <c r="D116" s="27"/>
      <c r="E116" s="27"/>
      <c r="F116" s="27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/>
      <c r="R116" s="28"/>
      <c r="S116" s="28"/>
      <c r="T116" s="28"/>
      <c r="U116" s="28"/>
      <c r="V116" s="27"/>
      <c r="W116" s="27"/>
    </row>
    <row r="117" spans="1:23" x14ac:dyDescent="0.25">
      <c r="A117" s="29" t="s">
        <v>141</v>
      </c>
    </row>
    <row r="118" spans="1:23" x14ac:dyDescent="0.25">
      <c r="A118" s="29" t="s">
        <v>142</v>
      </c>
    </row>
    <row r="119" spans="1:23" ht="13" x14ac:dyDescent="0.3">
      <c r="A119" s="29" t="s">
        <v>143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ht="13" x14ac:dyDescent="0.3">
      <c r="A120" s="29" t="s">
        <v>144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ht="13" x14ac:dyDescent="0.3">
      <c r="A121" s="29" t="s">
        <v>145</v>
      </c>
      <c r="B121" s="30"/>
      <c r="C121" s="30"/>
      <c r="D121" s="30"/>
      <c r="E121" s="30"/>
      <c r="F121" s="30"/>
      <c r="H121" s="30"/>
      <c r="I121" s="30"/>
      <c r="J121" s="30"/>
      <c r="K121" s="30"/>
      <c r="V121" s="30"/>
    </row>
    <row r="122" spans="1:23" x14ac:dyDescent="0.25">
      <c r="A122" s="29" t="s">
        <v>146</v>
      </c>
    </row>
    <row r="125" spans="1:23" ht="13" x14ac:dyDescent="0.3">
      <c r="A125" s="30"/>
      <c r="G125" s="30"/>
      <c r="W125" s="30"/>
    </row>
    <row r="126" spans="1:23" ht="13" x14ac:dyDescent="0.3">
      <c r="A126" s="30"/>
      <c r="G126" s="30"/>
      <c r="W126" s="30"/>
    </row>
    <row r="127" spans="1:23" ht="13" x14ac:dyDescent="0.3">
      <c r="A127" s="30"/>
      <c r="G127" s="30"/>
      <c r="W127" s="30"/>
    </row>
  </sheetData>
  <sheetProtection algorithmName="SHA-512" hashValue="AsW341VejAXaqyrgXDc4r1/9xwVYtdXBg09y3oFRcvQpJwajkZ59zruoCopALrbE4qHVTMp0jcfQf/C2SvgkSw==" saltValue="hIclxGucY5hNN66ddZIyNg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6:Q76"/>
    <mergeCell ref="R76:S76"/>
    <mergeCell ref="T76:U76"/>
    <mergeCell ref="V76:W76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5" max="16383" man="1"/>
    <brk id="97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W127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37" t="s">
        <v>0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7"/>
      <c r="U1" s="137"/>
      <c r="V1" s="31"/>
      <c r="W1" s="31"/>
    </row>
    <row r="2" spans="1:23" ht="18" x14ac:dyDescent="0.4">
      <c r="A2" s="138" t="s">
        <v>1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32"/>
      <c r="W2" s="32"/>
    </row>
    <row r="3" spans="1:23" ht="18" customHeight="1" x14ac:dyDescent="0.4">
      <c r="A3" s="138" t="s">
        <v>2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32"/>
      <c r="W3" s="32"/>
    </row>
    <row r="4" spans="1:23" ht="18" customHeight="1" x14ac:dyDescent="0.4">
      <c r="A4" s="138" t="s">
        <v>3</v>
      </c>
      <c r="B4" s="138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32"/>
      <c r="W4" s="32"/>
    </row>
    <row r="5" spans="1:23" ht="15" customHeight="1" x14ac:dyDescent="0.3">
      <c r="A5" s="139" t="s">
        <v>119</v>
      </c>
      <c r="B5" s="139"/>
      <c r="C5" s="139"/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39"/>
      <c r="U5" s="139"/>
      <c r="V5" s="33"/>
      <c r="W5" s="33"/>
    </row>
    <row r="6" spans="1:23" ht="12.75" customHeight="1" x14ac:dyDescent="0.3">
      <c r="A6" s="34" t="s">
        <v>92</v>
      </c>
      <c r="B6" s="34" t="s">
        <v>92</v>
      </c>
      <c r="C6" s="34" t="s">
        <v>1</v>
      </c>
      <c r="D6" s="34" t="s">
        <v>1</v>
      </c>
      <c r="E6" s="35" t="s">
        <v>1</v>
      </c>
      <c r="F6" s="135" t="s">
        <v>5</v>
      </c>
      <c r="G6" s="136"/>
      <c r="H6" s="135" t="s">
        <v>6</v>
      </c>
      <c r="I6" s="136"/>
      <c r="J6" s="135" t="s">
        <v>7</v>
      </c>
      <c r="K6" s="136"/>
      <c r="L6" s="135" t="s">
        <v>8</v>
      </c>
      <c r="M6" s="136"/>
      <c r="N6" s="135" t="s">
        <v>9</v>
      </c>
      <c r="O6" s="136"/>
      <c r="P6" s="135" t="s">
        <v>10</v>
      </c>
      <c r="Q6" s="136"/>
      <c r="R6" s="135" t="s">
        <v>11</v>
      </c>
      <c r="S6" s="136"/>
      <c r="T6" s="135" t="s">
        <v>12</v>
      </c>
      <c r="U6" s="136"/>
      <c r="V6" s="135" t="s">
        <v>13</v>
      </c>
      <c r="W6" s="136"/>
    </row>
    <row r="7" spans="1:23" ht="65" x14ac:dyDescent="0.3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3" customHeight="1" x14ac:dyDescent="0.3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3" customHeight="1" x14ac:dyDescent="0.3">
      <c r="A9" s="47" t="s">
        <v>35</v>
      </c>
      <c r="B9" s="93"/>
      <c r="C9" s="93"/>
      <c r="D9" s="93"/>
      <c r="E9" s="93">
        <f>$B9       +$C9       +$D9</f>
        <v>0</v>
      </c>
      <c r="F9" s="94">
        <v>0</v>
      </c>
      <c r="G9" s="95">
        <v>0</v>
      </c>
      <c r="H9" s="94"/>
      <c r="I9" s="95"/>
      <c r="J9" s="94"/>
      <c r="K9" s="95"/>
      <c r="L9" s="94"/>
      <c r="M9" s="95"/>
      <c r="N9" s="94"/>
      <c r="O9" s="95"/>
      <c r="P9" s="94">
        <f>$H9       +$J9       +$L9       +$N9</f>
        <v>0</v>
      </c>
      <c r="Q9" s="95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4" t="s">
        <v>36</v>
      </c>
      <c r="W9" s="95" t="s">
        <v>36</v>
      </c>
    </row>
    <row r="10" spans="1:23" ht="13" customHeight="1" x14ac:dyDescent="0.3">
      <c r="A10" s="47" t="s">
        <v>37</v>
      </c>
      <c r="B10" s="93">
        <v>3500000</v>
      </c>
      <c r="C10" s="93"/>
      <c r="D10" s="93"/>
      <c r="E10" s="93">
        <f t="shared" ref="E10:E16" si="0">$B10      +$C10      +$D10</f>
        <v>3500000</v>
      </c>
      <c r="F10" s="94">
        <v>3500000</v>
      </c>
      <c r="G10" s="95">
        <v>3500000</v>
      </c>
      <c r="H10" s="94">
        <v>579000</v>
      </c>
      <c r="I10" s="95">
        <v>760820</v>
      </c>
      <c r="J10" s="94">
        <v>153000</v>
      </c>
      <c r="K10" s="95">
        <v>68075</v>
      </c>
      <c r="L10" s="94"/>
      <c r="M10" s="95"/>
      <c r="N10" s="94"/>
      <c r="O10" s="95"/>
      <c r="P10" s="94">
        <f t="shared" ref="P10:P16" si="1">$H10      +$J10      +$L10      +$N10</f>
        <v>732000</v>
      </c>
      <c r="Q10" s="95">
        <f t="shared" ref="Q10:Q16" si="2">$I10      +$K10      +$M10      +$O10</f>
        <v>828895</v>
      </c>
      <c r="R10" s="48">
        <f t="shared" ref="R10:R16" si="3">IF(($H10      =0),0,((($J10      -$H10      )/$H10      )*100))</f>
        <v>-73.575129533678748</v>
      </c>
      <c r="S10" s="49">
        <f t="shared" ref="S10:S16" si="4">IF(($I10      =0),0,((($K10      -$I10      )/$I10      )*100))</f>
        <v>-91.052417128887257</v>
      </c>
      <c r="T10" s="48">
        <f t="shared" ref="T10:T15" si="5">IF(($E10      =0),0,(($P10      /$E10      )*100))</f>
        <v>20.914285714285715</v>
      </c>
      <c r="U10" s="50">
        <f t="shared" ref="U10:U15" si="6">IF(($E10      =0),0,(($Q10      /$E10      )*100))</f>
        <v>23.682714285714283</v>
      </c>
      <c r="V10" s="94" t="s">
        <v>36</v>
      </c>
      <c r="W10" s="95" t="s">
        <v>36</v>
      </c>
    </row>
    <row r="11" spans="1:23" ht="13" customHeight="1" x14ac:dyDescent="0.3">
      <c r="A11" s="47" t="s">
        <v>38</v>
      </c>
      <c r="B11" s="93">
        <v>24400000</v>
      </c>
      <c r="C11" s="93"/>
      <c r="D11" s="93"/>
      <c r="E11" s="93">
        <f t="shared" si="0"/>
        <v>24400000</v>
      </c>
      <c r="F11" s="94">
        <v>24400000</v>
      </c>
      <c r="G11" s="95">
        <v>14000000</v>
      </c>
      <c r="H11" s="94">
        <v>6240000</v>
      </c>
      <c r="I11" s="95"/>
      <c r="J11" s="94">
        <v>4500000</v>
      </c>
      <c r="K11" s="95">
        <v>14000000</v>
      </c>
      <c r="L11" s="94"/>
      <c r="M11" s="95"/>
      <c r="N11" s="94"/>
      <c r="O11" s="95"/>
      <c r="P11" s="94">
        <f t="shared" si="1"/>
        <v>10740000</v>
      </c>
      <c r="Q11" s="95">
        <f t="shared" si="2"/>
        <v>14000000</v>
      </c>
      <c r="R11" s="48">
        <f t="shared" si="3"/>
        <v>-27.884615384615387</v>
      </c>
      <c r="S11" s="49">
        <f t="shared" si="4"/>
        <v>0</v>
      </c>
      <c r="T11" s="48">
        <f t="shared" si="5"/>
        <v>44.016393442622956</v>
      </c>
      <c r="U11" s="50">
        <f t="shared" si="6"/>
        <v>57.377049180327866</v>
      </c>
      <c r="V11" s="94" t="s">
        <v>36</v>
      </c>
      <c r="W11" s="95" t="s">
        <v>36</v>
      </c>
    </row>
    <row r="12" spans="1:23" ht="13" customHeight="1" x14ac:dyDescent="0.3">
      <c r="A12" s="47" t="s">
        <v>39</v>
      </c>
      <c r="B12" s="93"/>
      <c r="C12" s="93"/>
      <c r="D12" s="93"/>
      <c r="E12" s="93">
        <f t="shared" si="0"/>
        <v>0</v>
      </c>
      <c r="F12" s="94" t="s">
        <v>36</v>
      </c>
      <c r="G12" s="95" t="s">
        <v>36</v>
      </c>
      <c r="H12" s="94"/>
      <c r="I12" s="95"/>
      <c r="J12" s="94"/>
      <c r="K12" s="95"/>
      <c r="L12" s="94"/>
      <c r="M12" s="95"/>
      <c r="N12" s="94"/>
      <c r="O12" s="95"/>
      <c r="P12" s="94">
        <f t="shared" si="1"/>
        <v>0</v>
      </c>
      <c r="Q12" s="95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4" t="s">
        <v>36</v>
      </c>
      <c r="W12" s="95" t="s">
        <v>36</v>
      </c>
    </row>
    <row r="13" spans="1:23" ht="13" customHeight="1" x14ac:dyDescent="0.3">
      <c r="A13" s="47" t="s">
        <v>40</v>
      </c>
      <c r="B13" s="93"/>
      <c r="C13" s="93"/>
      <c r="D13" s="93"/>
      <c r="E13" s="93">
        <f t="shared" si="0"/>
        <v>0</v>
      </c>
      <c r="F13" s="94">
        <v>0</v>
      </c>
      <c r="G13" s="95">
        <v>0</v>
      </c>
      <c r="H13" s="94"/>
      <c r="I13" s="95"/>
      <c r="J13" s="94"/>
      <c r="K13" s="95"/>
      <c r="L13" s="94"/>
      <c r="M13" s="95"/>
      <c r="N13" s="94"/>
      <c r="O13" s="95"/>
      <c r="P13" s="94">
        <f t="shared" si="1"/>
        <v>0</v>
      </c>
      <c r="Q13" s="95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4" t="s">
        <v>36</v>
      </c>
      <c r="W13" s="95" t="s">
        <v>36</v>
      </c>
    </row>
    <row r="14" spans="1:23" ht="13" customHeight="1" x14ac:dyDescent="0.3">
      <c r="A14" s="47" t="s">
        <v>41</v>
      </c>
      <c r="B14" s="93"/>
      <c r="C14" s="93"/>
      <c r="D14" s="93"/>
      <c r="E14" s="93">
        <f t="shared" si="0"/>
        <v>0</v>
      </c>
      <c r="F14" s="94">
        <v>0</v>
      </c>
      <c r="G14" s="95">
        <v>0</v>
      </c>
      <c r="H14" s="94"/>
      <c r="I14" s="95"/>
      <c r="J14" s="94"/>
      <c r="K14" s="95"/>
      <c r="L14" s="94"/>
      <c r="M14" s="95"/>
      <c r="N14" s="94"/>
      <c r="O14" s="95"/>
      <c r="P14" s="94">
        <f t="shared" si="1"/>
        <v>0</v>
      </c>
      <c r="Q14" s="95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4" t="s">
        <v>36</v>
      </c>
      <c r="W14" s="95" t="s">
        <v>36</v>
      </c>
    </row>
    <row r="15" spans="1:23" ht="13" customHeight="1" x14ac:dyDescent="0.3">
      <c r="A15" s="47" t="s">
        <v>42</v>
      </c>
      <c r="B15" s="93"/>
      <c r="C15" s="93"/>
      <c r="D15" s="93"/>
      <c r="E15" s="93">
        <f t="shared" si="0"/>
        <v>0</v>
      </c>
      <c r="F15" s="94" t="s">
        <v>36</v>
      </c>
      <c r="G15" s="95" t="s">
        <v>36</v>
      </c>
      <c r="H15" s="94"/>
      <c r="I15" s="95"/>
      <c r="J15" s="94"/>
      <c r="K15" s="95"/>
      <c r="L15" s="94"/>
      <c r="M15" s="95"/>
      <c r="N15" s="94"/>
      <c r="O15" s="95"/>
      <c r="P15" s="94">
        <f t="shared" si="1"/>
        <v>0</v>
      </c>
      <c r="Q15" s="95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4" t="s">
        <v>36</v>
      </c>
      <c r="W15" s="95" t="s">
        <v>36</v>
      </c>
    </row>
    <row r="16" spans="1:23" ht="13" customHeight="1" x14ac:dyDescent="0.3">
      <c r="A16" s="51" t="s">
        <v>43</v>
      </c>
      <c r="B16" s="96">
        <f>SUM(B9:B15)</f>
        <v>27900000</v>
      </c>
      <c r="C16" s="96">
        <f>SUM(C9:C15)</f>
        <v>0</v>
      </c>
      <c r="D16" s="96"/>
      <c r="E16" s="96">
        <f t="shared" si="0"/>
        <v>27900000</v>
      </c>
      <c r="F16" s="97">
        <f t="shared" ref="F16:O16" si="7">SUM(F9:F15)</f>
        <v>27900000</v>
      </c>
      <c r="G16" s="98">
        <f t="shared" si="7"/>
        <v>17500000</v>
      </c>
      <c r="H16" s="97">
        <f t="shared" si="7"/>
        <v>6819000</v>
      </c>
      <c r="I16" s="98">
        <f t="shared" si="7"/>
        <v>760820</v>
      </c>
      <c r="J16" s="97">
        <f t="shared" si="7"/>
        <v>4653000</v>
      </c>
      <c r="K16" s="98">
        <f t="shared" si="7"/>
        <v>14068075</v>
      </c>
      <c r="L16" s="97">
        <f t="shared" si="7"/>
        <v>0</v>
      </c>
      <c r="M16" s="98">
        <f t="shared" si="7"/>
        <v>0</v>
      </c>
      <c r="N16" s="97">
        <f t="shared" si="7"/>
        <v>0</v>
      </c>
      <c r="O16" s="98">
        <f t="shared" si="7"/>
        <v>0</v>
      </c>
      <c r="P16" s="97">
        <f t="shared" si="1"/>
        <v>11472000</v>
      </c>
      <c r="Q16" s="98">
        <f t="shared" si="2"/>
        <v>14828895</v>
      </c>
      <c r="R16" s="52">
        <f t="shared" si="3"/>
        <v>-31.76418829740431</v>
      </c>
      <c r="S16" s="53">
        <f t="shared" si="4"/>
        <v>1749.0674535369731</v>
      </c>
      <c r="T16" s="52">
        <f>IF((SUM($E9:$E13))=0,0,(P16/(SUM($E9:$E13))*100))</f>
        <v>41.118279569892472</v>
      </c>
      <c r="U16" s="54">
        <f>IF((SUM($E9:$E13))=0,0,(Q16/(SUM($E9:$E13))*100))</f>
        <v>53.150161290322586</v>
      </c>
      <c r="V16" s="97" t="s">
        <v>36</v>
      </c>
      <c r="W16" s="98" t="s">
        <v>36</v>
      </c>
    </row>
    <row r="17" spans="1:23" ht="13" customHeight="1" x14ac:dyDescent="0.3">
      <c r="A17" s="40" t="s">
        <v>44</v>
      </c>
      <c r="B17" s="99" t="s">
        <v>1</v>
      </c>
      <c r="C17" s="99"/>
      <c r="D17" s="99"/>
      <c r="E17" s="99"/>
      <c r="F17" s="100"/>
      <c r="G17" s="101"/>
      <c r="H17" s="100"/>
      <c r="I17" s="101"/>
      <c r="J17" s="100"/>
      <c r="K17" s="101"/>
      <c r="L17" s="100"/>
      <c r="M17" s="101"/>
      <c r="N17" s="100"/>
      <c r="O17" s="101"/>
      <c r="P17" s="100"/>
      <c r="Q17" s="101"/>
      <c r="R17" s="44"/>
      <c r="S17" s="45"/>
      <c r="T17" s="44"/>
      <c r="U17" s="46"/>
      <c r="V17" s="100"/>
      <c r="W17" s="101"/>
    </row>
    <row r="18" spans="1:23" ht="13" customHeight="1" x14ac:dyDescent="0.3">
      <c r="A18" s="47" t="s">
        <v>45</v>
      </c>
      <c r="B18" s="93"/>
      <c r="C18" s="93"/>
      <c r="D18" s="93"/>
      <c r="E18" s="93">
        <f t="shared" ref="E18:E25" si="8">$B18      +$C18      +$D18</f>
        <v>0</v>
      </c>
      <c r="F18" s="94">
        <v>0</v>
      </c>
      <c r="G18" s="95">
        <v>0</v>
      </c>
      <c r="H18" s="94"/>
      <c r="I18" s="95"/>
      <c r="J18" s="94"/>
      <c r="K18" s="95"/>
      <c r="L18" s="94"/>
      <c r="M18" s="95"/>
      <c r="N18" s="94"/>
      <c r="O18" s="95"/>
      <c r="P18" s="94">
        <f t="shared" ref="P18:P25" si="9">$H18      +$J18      +$L18      +$N18</f>
        <v>0</v>
      </c>
      <c r="Q18" s="95">
        <f t="shared" ref="Q18:Q25" si="10">$I18      +$K18      +$M18      +$O18</f>
        <v>0</v>
      </c>
      <c r="R18" s="48">
        <f t="shared" ref="R18:R25" si="11">IF(($H18      =0),0,((($J18      -$H18      )/$H18      )*100))</f>
        <v>0</v>
      </c>
      <c r="S18" s="49">
        <f t="shared" ref="S18:S25" si="12">IF(($I18      =0),0,((($K18      -$I18      )/$I18      )*100))</f>
        <v>0</v>
      </c>
      <c r="T18" s="48">
        <f t="shared" ref="T18:T24" si="13">IF(($E18      =0),0,(($P18      /$E18      )*100))</f>
        <v>0</v>
      </c>
      <c r="U18" s="50">
        <f t="shared" ref="U18:U24" si="14">IF(($E18      =0),0,(($Q18      /$E18      )*100))</f>
        <v>0</v>
      </c>
      <c r="V18" s="94" t="s">
        <v>36</v>
      </c>
      <c r="W18" s="95" t="s">
        <v>36</v>
      </c>
    </row>
    <row r="19" spans="1:23" ht="13" customHeight="1" x14ac:dyDescent="0.3">
      <c r="A19" s="47" t="s">
        <v>46</v>
      </c>
      <c r="B19" s="93"/>
      <c r="C19" s="93"/>
      <c r="D19" s="93"/>
      <c r="E19" s="93">
        <f t="shared" si="8"/>
        <v>0</v>
      </c>
      <c r="F19" s="94" t="s">
        <v>36</v>
      </c>
      <c r="G19" s="95" t="s">
        <v>36</v>
      </c>
      <c r="H19" s="94"/>
      <c r="I19" s="95"/>
      <c r="J19" s="94"/>
      <c r="K19" s="95"/>
      <c r="L19" s="94"/>
      <c r="M19" s="95"/>
      <c r="N19" s="94"/>
      <c r="O19" s="95"/>
      <c r="P19" s="94">
        <f t="shared" si="9"/>
        <v>0</v>
      </c>
      <c r="Q19" s="95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4" t="s">
        <v>36</v>
      </c>
      <c r="W19" s="95" t="s">
        <v>36</v>
      </c>
    </row>
    <row r="20" spans="1:23" ht="13" customHeight="1" x14ac:dyDescent="0.3">
      <c r="A20" s="47" t="s">
        <v>47</v>
      </c>
      <c r="B20" s="93"/>
      <c r="C20" s="93"/>
      <c r="D20" s="93"/>
      <c r="E20" s="93">
        <f t="shared" si="8"/>
        <v>0</v>
      </c>
      <c r="F20" s="94">
        <v>0</v>
      </c>
      <c r="G20" s="95">
        <v>0</v>
      </c>
      <c r="H20" s="94"/>
      <c r="I20" s="95"/>
      <c r="J20" s="94"/>
      <c r="K20" s="95"/>
      <c r="L20" s="94"/>
      <c r="M20" s="95"/>
      <c r="N20" s="94"/>
      <c r="O20" s="95"/>
      <c r="P20" s="94">
        <f t="shared" si="9"/>
        <v>0</v>
      </c>
      <c r="Q20" s="95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4" t="s">
        <v>36</v>
      </c>
      <c r="W20" s="95" t="s">
        <v>36</v>
      </c>
    </row>
    <row r="21" spans="1:23" ht="13" customHeight="1" x14ac:dyDescent="0.3">
      <c r="A21" s="47" t="s">
        <v>48</v>
      </c>
      <c r="B21" s="93"/>
      <c r="C21" s="93"/>
      <c r="D21" s="93"/>
      <c r="E21" s="93">
        <f t="shared" si="8"/>
        <v>0</v>
      </c>
      <c r="F21" s="94">
        <v>0</v>
      </c>
      <c r="G21" s="95">
        <v>0</v>
      </c>
      <c r="H21" s="94"/>
      <c r="I21" s="95"/>
      <c r="J21" s="94"/>
      <c r="K21" s="95"/>
      <c r="L21" s="94"/>
      <c r="M21" s="95"/>
      <c r="N21" s="94"/>
      <c r="O21" s="95"/>
      <c r="P21" s="94">
        <f t="shared" si="9"/>
        <v>0</v>
      </c>
      <c r="Q21" s="95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4" t="s">
        <v>36</v>
      </c>
      <c r="W21" s="95" t="s">
        <v>36</v>
      </c>
    </row>
    <row r="22" spans="1:23" ht="13" customHeight="1" x14ac:dyDescent="0.3">
      <c r="A22" s="47" t="s">
        <v>49</v>
      </c>
      <c r="B22" s="93">
        <v>7883000</v>
      </c>
      <c r="C22" s="93"/>
      <c r="D22" s="93"/>
      <c r="E22" s="93">
        <f t="shared" si="8"/>
        <v>7883000</v>
      </c>
      <c r="F22" s="94">
        <v>7883000</v>
      </c>
      <c r="G22" s="95">
        <v>1576000</v>
      </c>
      <c r="H22" s="94"/>
      <c r="I22" s="95">
        <v>449494</v>
      </c>
      <c r="J22" s="94">
        <v>449000</v>
      </c>
      <c r="K22" s="95">
        <v>9126434</v>
      </c>
      <c r="L22" s="94"/>
      <c r="M22" s="95"/>
      <c r="N22" s="94"/>
      <c r="O22" s="95"/>
      <c r="P22" s="94">
        <f t="shared" si="9"/>
        <v>449000</v>
      </c>
      <c r="Q22" s="95">
        <f t="shared" si="10"/>
        <v>9575928</v>
      </c>
      <c r="R22" s="48">
        <f t="shared" si="11"/>
        <v>0</v>
      </c>
      <c r="S22" s="49">
        <f t="shared" si="12"/>
        <v>1930.379493385896</v>
      </c>
      <c r="T22" s="48">
        <f t="shared" si="13"/>
        <v>5.6958010909552197</v>
      </c>
      <c r="U22" s="50">
        <f t="shared" si="14"/>
        <v>121.47568184701257</v>
      </c>
      <c r="V22" s="94" t="s">
        <v>36</v>
      </c>
      <c r="W22" s="95" t="s">
        <v>36</v>
      </c>
    </row>
    <row r="23" spans="1:23" ht="13" customHeight="1" x14ac:dyDescent="0.3">
      <c r="A23" s="47" t="s">
        <v>50</v>
      </c>
      <c r="B23" s="93"/>
      <c r="C23" s="93"/>
      <c r="D23" s="93"/>
      <c r="E23" s="93">
        <f t="shared" si="8"/>
        <v>0</v>
      </c>
      <c r="F23" s="94" t="s">
        <v>36</v>
      </c>
      <c r="G23" s="95" t="s">
        <v>36</v>
      </c>
      <c r="H23" s="94"/>
      <c r="I23" s="95"/>
      <c r="J23" s="94"/>
      <c r="K23" s="95"/>
      <c r="L23" s="94"/>
      <c r="M23" s="95"/>
      <c r="N23" s="94"/>
      <c r="O23" s="95"/>
      <c r="P23" s="94">
        <f t="shared" si="9"/>
        <v>0</v>
      </c>
      <c r="Q23" s="95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4" t="s">
        <v>36</v>
      </c>
      <c r="W23" s="95" t="s">
        <v>36</v>
      </c>
    </row>
    <row r="24" spans="1:23" ht="13" customHeight="1" x14ac:dyDescent="0.3">
      <c r="A24" s="47" t="s">
        <v>51</v>
      </c>
      <c r="B24" s="93"/>
      <c r="C24" s="93"/>
      <c r="D24" s="93"/>
      <c r="E24" s="93">
        <f t="shared" si="8"/>
        <v>0</v>
      </c>
      <c r="F24" s="94" t="s">
        <v>36</v>
      </c>
      <c r="G24" s="95" t="s">
        <v>36</v>
      </c>
      <c r="H24" s="94"/>
      <c r="I24" s="95"/>
      <c r="J24" s="94"/>
      <c r="K24" s="95"/>
      <c r="L24" s="94"/>
      <c r="M24" s="95"/>
      <c r="N24" s="94"/>
      <c r="O24" s="95"/>
      <c r="P24" s="94">
        <f t="shared" si="9"/>
        <v>0</v>
      </c>
      <c r="Q24" s="95">
        <f t="shared" si="10"/>
        <v>0</v>
      </c>
      <c r="R24" s="48">
        <f t="shared" si="11"/>
        <v>0</v>
      </c>
      <c r="S24" s="49">
        <f t="shared" si="12"/>
        <v>0</v>
      </c>
      <c r="T24" s="48">
        <f t="shared" si="13"/>
        <v>0</v>
      </c>
      <c r="U24" s="50">
        <f t="shared" si="14"/>
        <v>0</v>
      </c>
      <c r="V24" s="94" t="s">
        <v>36</v>
      </c>
      <c r="W24" s="95" t="s">
        <v>36</v>
      </c>
    </row>
    <row r="25" spans="1:23" ht="13" customHeight="1" x14ac:dyDescent="0.3">
      <c r="A25" s="51" t="s">
        <v>43</v>
      </c>
      <c r="B25" s="96">
        <f>SUM(B18:B24)</f>
        <v>7883000</v>
      </c>
      <c r="C25" s="96">
        <f>SUM(C18:C24)</f>
        <v>0</v>
      </c>
      <c r="D25" s="96"/>
      <c r="E25" s="96">
        <f t="shared" si="8"/>
        <v>7883000</v>
      </c>
      <c r="F25" s="97">
        <f t="shared" ref="F25:O25" si="15">SUM(F18:F24)</f>
        <v>7883000</v>
      </c>
      <c r="G25" s="98">
        <f t="shared" si="15"/>
        <v>1576000</v>
      </c>
      <c r="H25" s="97">
        <f t="shared" si="15"/>
        <v>0</v>
      </c>
      <c r="I25" s="98">
        <f t="shared" si="15"/>
        <v>449494</v>
      </c>
      <c r="J25" s="97">
        <f t="shared" si="15"/>
        <v>449000</v>
      </c>
      <c r="K25" s="98">
        <f t="shared" si="15"/>
        <v>9126434</v>
      </c>
      <c r="L25" s="97">
        <f t="shared" si="15"/>
        <v>0</v>
      </c>
      <c r="M25" s="98">
        <f t="shared" si="15"/>
        <v>0</v>
      </c>
      <c r="N25" s="97">
        <f t="shared" si="15"/>
        <v>0</v>
      </c>
      <c r="O25" s="98">
        <f t="shared" si="15"/>
        <v>0</v>
      </c>
      <c r="P25" s="97">
        <f t="shared" si="9"/>
        <v>449000</v>
      </c>
      <c r="Q25" s="98">
        <f t="shared" si="10"/>
        <v>9575928</v>
      </c>
      <c r="R25" s="52">
        <f t="shared" si="11"/>
        <v>0</v>
      </c>
      <c r="S25" s="53">
        <f t="shared" si="12"/>
        <v>1930.379493385896</v>
      </c>
      <c r="T25" s="52">
        <f>IF(($E25-$E20-$E24)   =0,0,($P25   /($E25-$E20-$E24)   )*100)</f>
        <v>5.6958010909552197</v>
      </c>
      <c r="U25" s="54">
        <f>IF(($E25-$E20-$E24)   =0,0,($Q25   /($E25-$E20-$E24)   )*100)</f>
        <v>121.47568184701257</v>
      </c>
      <c r="V25" s="97" t="s">
        <v>36</v>
      </c>
      <c r="W25" s="98" t="s">
        <v>36</v>
      </c>
    </row>
    <row r="26" spans="1:23" ht="13" customHeight="1" x14ac:dyDescent="0.3">
      <c r="A26" s="40" t="s">
        <v>52</v>
      </c>
      <c r="B26" s="99" t="s">
        <v>1</v>
      </c>
      <c r="C26" s="99"/>
      <c r="D26" s="99"/>
      <c r="E26" s="99"/>
      <c r="F26" s="100"/>
      <c r="G26" s="101"/>
      <c r="H26" s="100"/>
      <c r="I26" s="101"/>
      <c r="J26" s="100"/>
      <c r="K26" s="101"/>
      <c r="L26" s="100"/>
      <c r="M26" s="101"/>
      <c r="N26" s="100"/>
      <c r="O26" s="101"/>
      <c r="P26" s="100"/>
      <c r="Q26" s="101"/>
      <c r="R26" s="44"/>
      <c r="S26" s="45"/>
      <c r="T26" s="44"/>
      <c r="U26" s="46"/>
      <c r="V26" s="100"/>
      <c r="W26" s="101"/>
    </row>
    <row r="27" spans="1:23" ht="13" customHeight="1" x14ac:dyDescent="0.3">
      <c r="A27" s="47" t="s">
        <v>53</v>
      </c>
      <c r="B27" s="93"/>
      <c r="C27" s="93"/>
      <c r="D27" s="93"/>
      <c r="E27" s="93">
        <f>$B27      +$C27      +$D27</f>
        <v>0</v>
      </c>
      <c r="F27" s="94" t="s">
        <v>36</v>
      </c>
      <c r="G27" s="95" t="s">
        <v>36</v>
      </c>
      <c r="H27" s="94"/>
      <c r="I27" s="95"/>
      <c r="J27" s="94"/>
      <c r="K27" s="95"/>
      <c r="L27" s="94"/>
      <c r="M27" s="95"/>
      <c r="N27" s="94"/>
      <c r="O27" s="95"/>
      <c r="P27" s="94">
        <f>$H27      +$J27      +$L27      +$N27</f>
        <v>0</v>
      </c>
      <c r="Q27" s="95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4" t="s">
        <v>36</v>
      </c>
      <c r="W27" s="95" t="s">
        <v>36</v>
      </c>
    </row>
    <row r="28" spans="1:23" ht="13" customHeight="1" x14ac:dyDescent="0.3">
      <c r="A28" s="47" t="s">
        <v>54</v>
      </c>
      <c r="B28" s="93"/>
      <c r="C28" s="93"/>
      <c r="D28" s="93"/>
      <c r="E28" s="93">
        <f>$B28      +$C28      +$D28</f>
        <v>0</v>
      </c>
      <c r="F28" s="94" t="s">
        <v>36</v>
      </c>
      <c r="G28" s="95" t="s">
        <v>36</v>
      </c>
      <c r="H28" s="94"/>
      <c r="I28" s="95"/>
      <c r="J28" s="94"/>
      <c r="K28" s="95"/>
      <c r="L28" s="94"/>
      <c r="M28" s="95"/>
      <c r="N28" s="94"/>
      <c r="O28" s="95"/>
      <c r="P28" s="94">
        <f>$H28      +$J28      +$L28      +$N28</f>
        <v>0</v>
      </c>
      <c r="Q28" s="95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4" t="s">
        <v>36</v>
      </c>
      <c r="W28" s="95" t="s">
        <v>36</v>
      </c>
    </row>
    <row r="29" spans="1:23" ht="13" customHeight="1" x14ac:dyDescent="0.3">
      <c r="A29" s="47" t="s">
        <v>55</v>
      </c>
      <c r="B29" s="93"/>
      <c r="C29" s="93"/>
      <c r="D29" s="93"/>
      <c r="E29" s="93">
        <f>$B29      +$C29      +$D29</f>
        <v>0</v>
      </c>
      <c r="F29" s="94">
        <v>0</v>
      </c>
      <c r="G29" s="95">
        <v>0</v>
      </c>
      <c r="H29" s="94"/>
      <c r="I29" s="95"/>
      <c r="J29" s="94"/>
      <c r="K29" s="95"/>
      <c r="L29" s="94"/>
      <c r="M29" s="95"/>
      <c r="N29" s="94"/>
      <c r="O29" s="95"/>
      <c r="P29" s="94">
        <f>$H29      +$J29      +$L29      +$N29</f>
        <v>0</v>
      </c>
      <c r="Q29" s="95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4" t="s">
        <v>36</v>
      </c>
      <c r="W29" s="95" t="s">
        <v>36</v>
      </c>
    </row>
    <row r="30" spans="1:23" ht="13" customHeight="1" x14ac:dyDescent="0.3">
      <c r="A30" s="47" t="s">
        <v>56</v>
      </c>
      <c r="B30" s="93"/>
      <c r="C30" s="93"/>
      <c r="D30" s="93"/>
      <c r="E30" s="93">
        <f>$B30      +$C30      +$D30</f>
        <v>0</v>
      </c>
      <c r="F30" s="94">
        <v>0</v>
      </c>
      <c r="G30" s="95">
        <v>0</v>
      </c>
      <c r="H30" s="94"/>
      <c r="I30" s="95"/>
      <c r="J30" s="94"/>
      <c r="K30" s="95"/>
      <c r="L30" s="94"/>
      <c r="M30" s="95"/>
      <c r="N30" s="94"/>
      <c r="O30" s="95"/>
      <c r="P30" s="94">
        <f>$H30      +$J30      +$L30      +$N30</f>
        <v>0</v>
      </c>
      <c r="Q30" s="95">
        <f>$I30      +$K30      +$M30      +$O30</f>
        <v>0</v>
      </c>
      <c r="R30" s="48">
        <f>IF(($H30      =0),0,((($J30      -$H30      )/$H30      )*100))</f>
        <v>0</v>
      </c>
      <c r="S30" s="49">
        <f>IF(($I30      =0),0,((($K30      -$I30      )/$I30      )*100))</f>
        <v>0</v>
      </c>
      <c r="T30" s="48">
        <f>IF(($E30      =0),0,(($P30      /$E30      )*100))</f>
        <v>0</v>
      </c>
      <c r="U30" s="50">
        <f>IF(($E30      =0),0,(($Q30      /$E30      )*100))</f>
        <v>0</v>
      </c>
      <c r="V30" s="94" t="s">
        <v>36</v>
      </c>
      <c r="W30" s="95" t="s">
        <v>36</v>
      </c>
    </row>
    <row r="31" spans="1:23" ht="13" customHeight="1" x14ac:dyDescent="0.3">
      <c r="A31" s="51" t="s">
        <v>43</v>
      </c>
      <c r="B31" s="96">
        <f>SUM(B27:B30)</f>
        <v>0</v>
      </c>
      <c r="C31" s="96">
        <f>SUM(C27:C30)</f>
        <v>0</v>
      </c>
      <c r="D31" s="96"/>
      <c r="E31" s="96">
        <f>$B31      +$C31      +$D31</f>
        <v>0</v>
      </c>
      <c r="F31" s="97">
        <f t="shared" ref="F31:O31" si="16">SUM(F27:F30)</f>
        <v>0</v>
      </c>
      <c r="G31" s="98">
        <f t="shared" si="16"/>
        <v>0</v>
      </c>
      <c r="H31" s="97">
        <f t="shared" si="16"/>
        <v>0</v>
      </c>
      <c r="I31" s="98">
        <f t="shared" si="16"/>
        <v>0</v>
      </c>
      <c r="J31" s="97">
        <f t="shared" si="16"/>
        <v>0</v>
      </c>
      <c r="K31" s="98">
        <f t="shared" si="16"/>
        <v>0</v>
      </c>
      <c r="L31" s="97">
        <f t="shared" si="16"/>
        <v>0</v>
      </c>
      <c r="M31" s="98">
        <f t="shared" si="16"/>
        <v>0</v>
      </c>
      <c r="N31" s="97">
        <f t="shared" si="16"/>
        <v>0</v>
      </c>
      <c r="O31" s="98">
        <f t="shared" si="16"/>
        <v>0</v>
      </c>
      <c r="P31" s="97">
        <f>$H31      +$J31      +$L31      +$N31</f>
        <v>0</v>
      </c>
      <c r="Q31" s="98">
        <f>$I31      +$K31      +$M31      +$O31</f>
        <v>0</v>
      </c>
      <c r="R31" s="52">
        <f>IF(($H31      =0),0,((($J31      -$H31      )/$H31      )*100))</f>
        <v>0</v>
      </c>
      <c r="S31" s="53">
        <f>IF(($I31      =0),0,((($K31      -$I31      )/$I31      )*100))</f>
        <v>0</v>
      </c>
      <c r="T31" s="52">
        <f>IF($E31   =0,0,($P31   /$E31   )*100)</f>
        <v>0</v>
      </c>
      <c r="U31" s="54">
        <f>IF($E31   =0,0,($Q31   /$E31   )*100)</f>
        <v>0</v>
      </c>
      <c r="V31" s="97" t="s">
        <v>36</v>
      </c>
      <c r="W31" s="98" t="s">
        <v>36</v>
      </c>
    </row>
    <row r="32" spans="1:23" ht="13" customHeight="1" x14ac:dyDescent="0.3">
      <c r="A32" s="40" t="s">
        <v>57</v>
      </c>
      <c r="B32" s="99" t="s">
        <v>1</v>
      </c>
      <c r="C32" s="99"/>
      <c r="D32" s="99"/>
      <c r="E32" s="99"/>
      <c r="F32" s="100"/>
      <c r="G32" s="101"/>
      <c r="H32" s="100"/>
      <c r="I32" s="101"/>
      <c r="J32" s="100"/>
      <c r="K32" s="101"/>
      <c r="L32" s="100"/>
      <c r="M32" s="101"/>
      <c r="N32" s="100"/>
      <c r="O32" s="101"/>
      <c r="P32" s="100"/>
      <c r="Q32" s="101"/>
      <c r="R32" s="44"/>
      <c r="S32" s="45"/>
      <c r="T32" s="44"/>
      <c r="U32" s="46"/>
      <c r="V32" s="100"/>
      <c r="W32" s="101"/>
    </row>
    <row r="33" spans="1:23" ht="13" customHeight="1" x14ac:dyDescent="0.3">
      <c r="A33" s="47" t="s">
        <v>58</v>
      </c>
      <c r="B33" s="93">
        <v>1597000</v>
      </c>
      <c r="C33" s="93"/>
      <c r="D33" s="93"/>
      <c r="E33" s="93">
        <f>$B33      +$C33      +$D33</f>
        <v>1597000</v>
      </c>
      <c r="F33" s="94">
        <v>1597000</v>
      </c>
      <c r="G33" s="95">
        <v>1118000</v>
      </c>
      <c r="H33" s="94">
        <v>400000</v>
      </c>
      <c r="I33" s="95">
        <v>4264857</v>
      </c>
      <c r="J33" s="94"/>
      <c r="K33" s="95">
        <v>2669187</v>
      </c>
      <c r="L33" s="94"/>
      <c r="M33" s="95"/>
      <c r="N33" s="94"/>
      <c r="O33" s="95"/>
      <c r="P33" s="94">
        <f>$H33      +$J33      +$L33      +$N33</f>
        <v>400000</v>
      </c>
      <c r="Q33" s="95">
        <f>$I33      +$K33      +$M33      +$O33</f>
        <v>6934044</v>
      </c>
      <c r="R33" s="48">
        <f>IF(($H33      =0),0,((($J33      -$H33      )/$H33      )*100))</f>
        <v>-100</v>
      </c>
      <c r="S33" s="49">
        <f>IF(($I33      =0),0,((($K33      -$I33      )/$I33      )*100))</f>
        <v>-37.414384585462066</v>
      </c>
      <c r="T33" s="48">
        <f>IF(($E33      =0),0,(($P33      /$E33      )*100))</f>
        <v>25.046963055729492</v>
      </c>
      <c r="U33" s="50">
        <f>IF(($E33      =0),0,(($Q33      /$E33      )*100))</f>
        <v>434.19185973700689</v>
      </c>
      <c r="V33" s="94" t="s">
        <v>36</v>
      </c>
      <c r="W33" s="95" t="s">
        <v>36</v>
      </c>
    </row>
    <row r="34" spans="1:23" ht="13" customHeight="1" x14ac:dyDescent="0.3">
      <c r="A34" s="51" t="s">
        <v>43</v>
      </c>
      <c r="B34" s="96">
        <f>B33</f>
        <v>1597000</v>
      </c>
      <c r="C34" s="96">
        <f>C33</f>
        <v>0</v>
      </c>
      <c r="D34" s="96"/>
      <c r="E34" s="96">
        <f>$B34      +$C34      +$D34</f>
        <v>1597000</v>
      </c>
      <c r="F34" s="97">
        <f t="shared" ref="F34:O34" si="17">F33</f>
        <v>1597000</v>
      </c>
      <c r="G34" s="98">
        <f t="shared" si="17"/>
        <v>1118000</v>
      </c>
      <c r="H34" s="97">
        <f t="shared" si="17"/>
        <v>400000</v>
      </c>
      <c r="I34" s="98">
        <f t="shared" si="17"/>
        <v>4264857</v>
      </c>
      <c r="J34" s="97">
        <f t="shared" si="17"/>
        <v>0</v>
      </c>
      <c r="K34" s="98">
        <f t="shared" si="17"/>
        <v>2669187</v>
      </c>
      <c r="L34" s="97">
        <f t="shared" si="17"/>
        <v>0</v>
      </c>
      <c r="M34" s="98">
        <f t="shared" si="17"/>
        <v>0</v>
      </c>
      <c r="N34" s="97">
        <f t="shared" si="17"/>
        <v>0</v>
      </c>
      <c r="O34" s="98">
        <f t="shared" si="17"/>
        <v>0</v>
      </c>
      <c r="P34" s="97">
        <f>$H34      +$J34      +$L34      +$N34</f>
        <v>400000</v>
      </c>
      <c r="Q34" s="98">
        <f>$I34      +$K34      +$M34      +$O34</f>
        <v>6934044</v>
      </c>
      <c r="R34" s="52">
        <f>IF(($H34      =0),0,((($J34      -$H34      )/$H34      )*100))</f>
        <v>-100</v>
      </c>
      <c r="S34" s="53">
        <f>IF(($I34      =0),0,((($K34      -$I34      )/$I34      )*100))</f>
        <v>-37.414384585462066</v>
      </c>
      <c r="T34" s="52">
        <f>IF($E34   =0,0,($P34   /$E34   )*100)</f>
        <v>25.046963055729492</v>
      </c>
      <c r="U34" s="54">
        <f>IF($E34   =0,0,($Q34   /$E34   )*100)</f>
        <v>434.19185973700689</v>
      </c>
      <c r="V34" s="97" t="s">
        <v>36</v>
      </c>
      <c r="W34" s="98" t="s">
        <v>36</v>
      </c>
    </row>
    <row r="35" spans="1:23" ht="13" customHeight="1" x14ac:dyDescent="0.3">
      <c r="A35" s="40" t="s">
        <v>59</v>
      </c>
      <c r="B35" s="99" t="s">
        <v>1</v>
      </c>
      <c r="C35" s="99"/>
      <c r="D35" s="99"/>
      <c r="E35" s="99"/>
      <c r="F35" s="100"/>
      <c r="G35" s="101"/>
      <c r="H35" s="100"/>
      <c r="I35" s="101"/>
      <c r="J35" s="100"/>
      <c r="K35" s="101"/>
      <c r="L35" s="100"/>
      <c r="M35" s="101"/>
      <c r="N35" s="100"/>
      <c r="O35" s="101"/>
      <c r="P35" s="100"/>
      <c r="Q35" s="101"/>
      <c r="R35" s="44"/>
      <c r="S35" s="45"/>
      <c r="T35" s="44"/>
      <c r="U35" s="46"/>
      <c r="V35" s="100"/>
      <c r="W35" s="101"/>
    </row>
    <row r="36" spans="1:23" ht="13" customHeight="1" x14ac:dyDescent="0.3">
      <c r="A36" s="47" t="s">
        <v>60</v>
      </c>
      <c r="B36" s="93">
        <v>32240000</v>
      </c>
      <c r="C36" s="93"/>
      <c r="D36" s="93"/>
      <c r="E36" s="93">
        <f t="shared" ref="E36:E41" si="18">$B36      +$C36      +$D36</f>
        <v>32240000</v>
      </c>
      <c r="F36" s="94">
        <v>32240000</v>
      </c>
      <c r="G36" s="95">
        <v>32240000</v>
      </c>
      <c r="H36" s="94">
        <v>5270000</v>
      </c>
      <c r="I36" s="95">
        <v>16687086</v>
      </c>
      <c r="J36" s="94">
        <v>3970000</v>
      </c>
      <c r="K36" s="95">
        <v>3937246</v>
      </c>
      <c r="L36" s="94"/>
      <c r="M36" s="95"/>
      <c r="N36" s="94"/>
      <c r="O36" s="95"/>
      <c r="P36" s="94">
        <f t="shared" ref="P36:P41" si="19">$H36      +$J36      +$L36      +$N36</f>
        <v>9240000</v>
      </c>
      <c r="Q36" s="95">
        <f t="shared" ref="Q36:Q41" si="20">$I36      +$K36      +$M36      +$O36</f>
        <v>20624332</v>
      </c>
      <c r="R36" s="48">
        <f t="shared" ref="R36:R41" si="21">IF(($H36      =0),0,((($J36      -$H36      )/$H36      )*100))</f>
        <v>-24.667931688804554</v>
      </c>
      <c r="S36" s="49">
        <f t="shared" ref="S36:S41" si="22">IF(($I36      =0),0,((($K36      -$I36      )/$I36      )*100))</f>
        <v>-76.405431122006561</v>
      </c>
      <c r="T36" s="48">
        <f t="shared" ref="T36:T40" si="23">IF(($E36      =0),0,(($P36      /$E36      )*100))</f>
        <v>28.660049627791562</v>
      </c>
      <c r="U36" s="50">
        <f t="shared" ref="U36:U40" si="24">IF(($E36      =0),0,(($Q36      /$E36      )*100))</f>
        <v>63.97125310173697</v>
      </c>
      <c r="V36" s="94" t="s">
        <v>36</v>
      </c>
      <c r="W36" s="95" t="s">
        <v>36</v>
      </c>
    </row>
    <row r="37" spans="1:23" ht="13" customHeight="1" x14ac:dyDescent="0.3">
      <c r="A37" s="47" t="s">
        <v>61</v>
      </c>
      <c r="B37" s="93">
        <v>253000</v>
      </c>
      <c r="C37" s="93"/>
      <c r="D37" s="93"/>
      <c r="E37" s="93">
        <f t="shared" si="18"/>
        <v>253000</v>
      </c>
      <c r="F37" s="94">
        <v>253000</v>
      </c>
      <c r="G37" s="95">
        <v>0</v>
      </c>
      <c r="H37" s="94"/>
      <c r="I37" s="95"/>
      <c r="J37" s="94"/>
      <c r="K37" s="95"/>
      <c r="L37" s="94"/>
      <c r="M37" s="95"/>
      <c r="N37" s="94"/>
      <c r="O37" s="95"/>
      <c r="P37" s="94">
        <f t="shared" si="19"/>
        <v>0</v>
      </c>
      <c r="Q37" s="95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4" t="s">
        <v>36</v>
      </c>
      <c r="W37" s="95" t="s">
        <v>36</v>
      </c>
    </row>
    <row r="38" spans="1:23" ht="13" customHeight="1" x14ac:dyDescent="0.3">
      <c r="A38" s="47" t="s">
        <v>62</v>
      </c>
      <c r="B38" s="93"/>
      <c r="C38" s="93"/>
      <c r="D38" s="93"/>
      <c r="E38" s="93">
        <f t="shared" si="18"/>
        <v>0</v>
      </c>
      <c r="F38" s="94" t="s">
        <v>36</v>
      </c>
      <c r="G38" s="95" t="s">
        <v>36</v>
      </c>
      <c r="H38" s="94"/>
      <c r="I38" s="95"/>
      <c r="J38" s="94"/>
      <c r="K38" s="95"/>
      <c r="L38" s="94"/>
      <c r="M38" s="95"/>
      <c r="N38" s="94"/>
      <c r="O38" s="95"/>
      <c r="P38" s="94">
        <f t="shared" si="19"/>
        <v>0</v>
      </c>
      <c r="Q38" s="95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4" t="s">
        <v>36</v>
      </c>
      <c r="W38" s="95" t="s">
        <v>36</v>
      </c>
    </row>
    <row r="39" spans="1:23" ht="13" customHeight="1" x14ac:dyDescent="0.3">
      <c r="A39" s="47" t="s">
        <v>63</v>
      </c>
      <c r="B39" s="93"/>
      <c r="C39" s="93"/>
      <c r="D39" s="93"/>
      <c r="E39" s="93">
        <f t="shared" si="18"/>
        <v>0</v>
      </c>
      <c r="F39" s="94">
        <v>0</v>
      </c>
      <c r="G39" s="95">
        <v>0</v>
      </c>
      <c r="H39" s="94"/>
      <c r="I39" s="95"/>
      <c r="J39" s="94"/>
      <c r="K39" s="95"/>
      <c r="L39" s="94"/>
      <c r="M39" s="95"/>
      <c r="N39" s="94"/>
      <c r="O39" s="95"/>
      <c r="P39" s="94">
        <f t="shared" si="19"/>
        <v>0</v>
      </c>
      <c r="Q39" s="95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4" t="s">
        <v>36</v>
      </c>
      <c r="W39" s="95" t="s">
        <v>36</v>
      </c>
    </row>
    <row r="40" spans="1:23" ht="13" customHeight="1" x14ac:dyDescent="0.3">
      <c r="A40" s="47" t="s">
        <v>64</v>
      </c>
      <c r="B40" s="93"/>
      <c r="C40" s="93"/>
      <c r="D40" s="93"/>
      <c r="E40" s="93">
        <f t="shared" si="18"/>
        <v>0</v>
      </c>
      <c r="F40" s="94" t="s">
        <v>36</v>
      </c>
      <c r="G40" s="95" t="s">
        <v>36</v>
      </c>
      <c r="H40" s="94"/>
      <c r="I40" s="95"/>
      <c r="J40" s="94"/>
      <c r="K40" s="95"/>
      <c r="L40" s="94"/>
      <c r="M40" s="95"/>
      <c r="N40" s="94"/>
      <c r="O40" s="95"/>
      <c r="P40" s="94">
        <f t="shared" si="19"/>
        <v>0</v>
      </c>
      <c r="Q40" s="95">
        <f t="shared" si="20"/>
        <v>0</v>
      </c>
      <c r="R40" s="48">
        <f t="shared" si="21"/>
        <v>0</v>
      </c>
      <c r="S40" s="49">
        <f t="shared" si="22"/>
        <v>0</v>
      </c>
      <c r="T40" s="48">
        <f t="shared" si="23"/>
        <v>0</v>
      </c>
      <c r="U40" s="50">
        <f t="shared" si="24"/>
        <v>0</v>
      </c>
      <c r="V40" s="94" t="s">
        <v>36</v>
      </c>
      <c r="W40" s="95" t="s">
        <v>36</v>
      </c>
    </row>
    <row r="41" spans="1:23" ht="13" customHeight="1" x14ac:dyDescent="0.3">
      <c r="A41" s="51" t="s">
        <v>43</v>
      </c>
      <c r="B41" s="96">
        <f>SUM(B36:B40)</f>
        <v>32493000</v>
      </c>
      <c r="C41" s="96">
        <f>SUM(C36:C40)</f>
        <v>0</v>
      </c>
      <c r="D41" s="96"/>
      <c r="E41" s="96">
        <f t="shared" si="18"/>
        <v>32493000</v>
      </c>
      <c r="F41" s="97">
        <f t="shared" ref="F41:O41" si="25">SUM(F36:F40)</f>
        <v>32493000</v>
      </c>
      <c r="G41" s="98">
        <f t="shared" si="25"/>
        <v>32240000</v>
      </c>
      <c r="H41" s="97">
        <f t="shared" si="25"/>
        <v>5270000</v>
      </c>
      <c r="I41" s="98">
        <f t="shared" si="25"/>
        <v>16687086</v>
      </c>
      <c r="J41" s="97">
        <f t="shared" si="25"/>
        <v>3970000</v>
      </c>
      <c r="K41" s="98">
        <f t="shared" si="25"/>
        <v>3937246</v>
      </c>
      <c r="L41" s="97">
        <f t="shared" si="25"/>
        <v>0</v>
      </c>
      <c r="M41" s="98">
        <f t="shared" si="25"/>
        <v>0</v>
      </c>
      <c r="N41" s="97">
        <f t="shared" si="25"/>
        <v>0</v>
      </c>
      <c r="O41" s="98">
        <f t="shared" si="25"/>
        <v>0</v>
      </c>
      <c r="P41" s="97">
        <f t="shared" si="19"/>
        <v>9240000</v>
      </c>
      <c r="Q41" s="98">
        <f t="shared" si="20"/>
        <v>20624332</v>
      </c>
      <c r="R41" s="52">
        <f t="shared" si="21"/>
        <v>-24.667931688804554</v>
      </c>
      <c r="S41" s="53">
        <f t="shared" si="22"/>
        <v>-76.405431122006561</v>
      </c>
      <c r="T41" s="52">
        <f>IF((+$E36+$E39) =0,0,(P41   /(+$E36+$E39) )*100)</f>
        <v>28.660049627791562</v>
      </c>
      <c r="U41" s="54">
        <f>IF((+$E36+$E39) =0,0,(Q41   /(+$E36+$E39) )*100)</f>
        <v>63.97125310173697</v>
      </c>
      <c r="V41" s="97" t="s">
        <v>36</v>
      </c>
      <c r="W41" s="98" t="s">
        <v>36</v>
      </c>
    </row>
    <row r="42" spans="1:23" ht="13" customHeight="1" x14ac:dyDescent="0.3">
      <c r="A42" s="40" t="s">
        <v>65</v>
      </c>
      <c r="B42" s="99" t="s">
        <v>1</v>
      </c>
      <c r="C42" s="99"/>
      <c r="D42" s="99"/>
      <c r="E42" s="99"/>
      <c r="F42" s="100"/>
      <c r="G42" s="101"/>
      <c r="H42" s="100"/>
      <c r="I42" s="101"/>
      <c r="J42" s="100"/>
      <c r="K42" s="101"/>
      <c r="L42" s="100"/>
      <c r="M42" s="101"/>
      <c r="N42" s="100"/>
      <c r="O42" s="101"/>
      <c r="P42" s="100"/>
      <c r="Q42" s="101"/>
      <c r="R42" s="44"/>
      <c r="S42" s="45"/>
      <c r="T42" s="44"/>
      <c r="U42" s="46"/>
      <c r="V42" s="100"/>
      <c r="W42" s="101"/>
    </row>
    <row r="43" spans="1:23" ht="13" customHeight="1" x14ac:dyDescent="0.3">
      <c r="A43" s="47" t="s">
        <v>66</v>
      </c>
      <c r="B43" s="93"/>
      <c r="C43" s="93"/>
      <c r="D43" s="93"/>
      <c r="E43" s="93">
        <f t="shared" ref="E43:E54" si="26">$B43      +$C43      +$D43</f>
        <v>0</v>
      </c>
      <c r="F43" s="94" t="s">
        <v>36</v>
      </c>
      <c r="G43" s="95" t="s">
        <v>36</v>
      </c>
      <c r="H43" s="94"/>
      <c r="I43" s="95"/>
      <c r="J43" s="94"/>
      <c r="K43" s="95"/>
      <c r="L43" s="94"/>
      <c r="M43" s="95"/>
      <c r="N43" s="94"/>
      <c r="O43" s="95"/>
      <c r="P43" s="94">
        <f t="shared" ref="P43:P54" si="27">$H43      +$J43      +$L43      +$N43</f>
        <v>0</v>
      </c>
      <c r="Q43" s="95">
        <f t="shared" ref="Q43:Q54" si="28">$I43      +$K43      +$M43      +$O43</f>
        <v>0</v>
      </c>
      <c r="R43" s="48">
        <f t="shared" ref="R43:R54" si="29">IF(($H43      =0),0,((($J43      -$H43      )/$H43      )*100))</f>
        <v>0</v>
      </c>
      <c r="S43" s="49">
        <f t="shared" ref="S43:S54" si="30">IF(($I43      =0),0,((($K43      -$I43      )/$I43      )*100))</f>
        <v>0</v>
      </c>
      <c r="T43" s="48">
        <f t="shared" ref="T43:T53" si="31">IF(($E43      =0),0,(($P43      /$E43      )*100))</f>
        <v>0</v>
      </c>
      <c r="U43" s="50">
        <f t="shared" ref="U43:U53" si="32">IF(($E43      =0),0,(($Q43      /$E43      )*100))</f>
        <v>0</v>
      </c>
      <c r="V43" s="94" t="s">
        <v>36</v>
      </c>
      <c r="W43" s="95" t="s">
        <v>36</v>
      </c>
    </row>
    <row r="44" spans="1:23" ht="13" customHeight="1" x14ac:dyDescent="0.3">
      <c r="A44" s="47" t="s">
        <v>67</v>
      </c>
      <c r="B44" s="93"/>
      <c r="C44" s="93"/>
      <c r="D44" s="93"/>
      <c r="E44" s="93">
        <f t="shared" si="26"/>
        <v>0</v>
      </c>
      <c r="F44" s="94">
        <v>0</v>
      </c>
      <c r="G44" s="95">
        <v>0</v>
      </c>
      <c r="H44" s="94"/>
      <c r="I44" s="95"/>
      <c r="J44" s="94"/>
      <c r="K44" s="95"/>
      <c r="L44" s="94"/>
      <c r="M44" s="95"/>
      <c r="N44" s="94"/>
      <c r="O44" s="95"/>
      <c r="P44" s="94">
        <f t="shared" si="27"/>
        <v>0</v>
      </c>
      <c r="Q44" s="95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4" t="s">
        <v>36</v>
      </c>
      <c r="W44" s="95" t="s">
        <v>36</v>
      </c>
    </row>
    <row r="45" spans="1:23" ht="13" customHeight="1" x14ac:dyDescent="0.3">
      <c r="A45" s="47" t="s">
        <v>68</v>
      </c>
      <c r="B45" s="93">
        <v>10000000</v>
      </c>
      <c r="C45" s="93"/>
      <c r="D45" s="93"/>
      <c r="E45" s="93">
        <f t="shared" si="26"/>
        <v>10000000</v>
      </c>
      <c r="F45" s="94">
        <v>10000000</v>
      </c>
      <c r="G45" s="95">
        <v>0</v>
      </c>
      <c r="H45" s="94"/>
      <c r="I45" s="95"/>
      <c r="J45" s="94"/>
      <c r="K45" s="95"/>
      <c r="L45" s="94"/>
      <c r="M45" s="95"/>
      <c r="N45" s="94"/>
      <c r="O45" s="95"/>
      <c r="P45" s="94">
        <f t="shared" si="27"/>
        <v>0</v>
      </c>
      <c r="Q45" s="95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4" t="s">
        <v>36</v>
      </c>
      <c r="W45" s="95" t="s">
        <v>36</v>
      </c>
    </row>
    <row r="46" spans="1:23" ht="13" customHeight="1" x14ac:dyDescent="0.3">
      <c r="A46" s="47" t="s">
        <v>69</v>
      </c>
      <c r="B46" s="93"/>
      <c r="C46" s="93"/>
      <c r="D46" s="93"/>
      <c r="E46" s="93">
        <f t="shared" si="26"/>
        <v>0</v>
      </c>
      <c r="F46" s="94" t="s">
        <v>36</v>
      </c>
      <c r="G46" s="95" t="s">
        <v>36</v>
      </c>
      <c r="H46" s="94"/>
      <c r="I46" s="95"/>
      <c r="J46" s="94"/>
      <c r="K46" s="95"/>
      <c r="L46" s="94"/>
      <c r="M46" s="95"/>
      <c r="N46" s="94"/>
      <c r="O46" s="95"/>
      <c r="P46" s="94">
        <f t="shared" si="27"/>
        <v>0</v>
      </c>
      <c r="Q46" s="95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4" t="s">
        <v>36</v>
      </c>
      <c r="W46" s="95" t="s">
        <v>36</v>
      </c>
    </row>
    <row r="47" spans="1:23" ht="13" customHeight="1" x14ac:dyDescent="0.3">
      <c r="A47" s="47" t="s">
        <v>70</v>
      </c>
      <c r="B47" s="93"/>
      <c r="C47" s="93"/>
      <c r="D47" s="93"/>
      <c r="E47" s="93">
        <f t="shared" si="26"/>
        <v>0</v>
      </c>
      <c r="F47" s="94" t="s">
        <v>36</v>
      </c>
      <c r="G47" s="95" t="s">
        <v>36</v>
      </c>
      <c r="H47" s="94"/>
      <c r="I47" s="95"/>
      <c r="J47" s="94"/>
      <c r="K47" s="95"/>
      <c r="L47" s="94"/>
      <c r="M47" s="95"/>
      <c r="N47" s="94"/>
      <c r="O47" s="95"/>
      <c r="P47" s="94">
        <f t="shared" si="27"/>
        <v>0</v>
      </c>
      <c r="Q47" s="95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4" t="s">
        <v>36</v>
      </c>
      <c r="W47" s="95" t="s">
        <v>36</v>
      </c>
    </row>
    <row r="48" spans="1:23" ht="13" hidden="1" customHeight="1" x14ac:dyDescent="0.3">
      <c r="A48" s="47" t="s">
        <v>71</v>
      </c>
      <c r="B48" s="93"/>
      <c r="C48" s="93"/>
      <c r="D48" s="93"/>
      <c r="E48" s="93">
        <f t="shared" si="26"/>
        <v>0</v>
      </c>
      <c r="F48" s="94" t="s">
        <v>36</v>
      </c>
      <c r="G48" s="95" t="s">
        <v>36</v>
      </c>
      <c r="H48" s="94"/>
      <c r="I48" s="95"/>
      <c r="J48" s="94"/>
      <c r="K48" s="95"/>
      <c r="L48" s="94"/>
      <c r="M48" s="95"/>
      <c r="N48" s="94"/>
      <c r="O48" s="95"/>
      <c r="P48" s="94">
        <f t="shared" si="27"/>
        <v>0</v>
      </c>
      <c r="Q48" s="95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4" t="s">
        <v>36</v>
      </c>
      <c r="W48" s="95" t="s">
        <v>36</v>
      </c>
    </row>
    <row r="49" spans="1:23" ht="13" customHeight="1" x14ac:dyDescent="0.3">
      <c r="A49" s="47" t="s">
        <v>72</v>
      </c>
      <c r="B49" s="93"/>
      <c r="C49" s="93"/>
      <c r="D49" s="93"/>
      <c r="E49" s="93">
        <f t="shared" si="26"/>
        <v>0</v>
      </c>
      <c r="F49" s="94" t="s">
        <v>36</v>
      </c>
      <c r="G49" s="95" t="s">
        <v>36</v>
      </c>
      <c r="H49" s="94"/>
      <c r="I49" s="95"/>
      <c r="J49" s="94"/>
      <c r="K49" s="95"/>
      <c r="L49" s="94"/>
      <c r="M49" s="95"/>
      <c r="N49" s="94"/>
      <c r="O49" s="95"/>
      <c r="P49" s="94">
        <f t="shared" si="27"/>
        <v>0</v>
      </c>
      <c r="Q49" s="95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4" t="s">
        <v>36</v>
      </c>
      <c r="W49" s="95" t="s">
        <v>36</v>
      </c>
    </row>
    <row r="50" spans="1:23" ht="13" customHeight="1" x14ac:dyDescent="0.3">
      <c r="A50" s="47" t="s">
        <v>73</v>
      </c>
      <c r="B50" s="93"/>
      <c r="C50" s="93"/>
      <c r="D50" s="93"/>
      <c r="E50" s="93">
        <f t="shared" si="26"/>
        <v>0</v>
      </c>
      <c r="F50" s="94" t="s">
        <v>36</v>
      </c>
      <c r="G50" s="95" t="s">
        <v>36</v>
      </c>
      <c r="H50" s="94"/>
      <c r="I50" s="95"/>
      <c r="J50" s="94"/>
      <c r="K50" s="95"/>
      <c r="L50" s="94"/>
      <c r="M50" s="95"/>
      <c r="N50" s="94"/>
      <c r="O50" s="95"/>
      <c r="P50" s="94">
        <f t="shared" si="27"/>
        <v>0</v>
      </c>
      <c r="Q50" s="95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4" t="s">
        <v>36</v>
      </c>
      <c r="W50" s="95" t="s">
        <v>36</v>
      </c>
    </row>
    <row r="51" spans="1:23" ht="13" customHeight="1" x14ac:dyDescent="0.3">
      <c r="A51" s="47" t="s">
        <v>74</v>
      </c>
      <c r="B51" s="93"/>
      <c r="C51" s="93"/>
      <c r="D51" s="93"/>
      <c r="E51" s="93">
        <f t="shared" si="26"/>
        <v>0</v>
      </c>
      <c r="F51" s="94" t="s">
        <v>36</v>
      </c>
      <c r="G51" s="95" t="s">
        <v>36</v>
      </c>
      <c r="H51" s="94"/>
      <c r="I51" s="95"/>
      <c r="J51" s="94"/>
      <c r="K51" s="95"/>
      <c r="L51" s="94"/>
      <c r="M51" s="95"/>
      <c r="N51" s="94"/>
      <c r="O51" s="95"/>
      <c r="P51" s="94">
        <f t="shared" si="27"/>
        <v>0</v>
      </c>
      <c r="Q51" s="95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4" t="s">
        <v>36</v>
      </c>
      <c r="W51" s="95" t="s">
        <v>36</v>
      </c>
    </row>
    <row r="52" spans="1:23" ht="13" customHeight="1" x14ac:dyDescent="0.3">
      <c r="A52" s="47" t="s">
        <v>75</v>
      </c>
      <c r="B52" s="93"/>
      <c r="C52" s="93"/>
      <c r="D52" s="93"/>
      <c r="E52" s="93">
        <f t="shared" si="26"/>
        <v>0</v>
      </c>
      <c r="F52" s="94">
        <v>0</v>
      </c>
      <c r="G52" s="95">
        <v>0</v>
      </c>
      <c r="H52" s="94"/>
      <c r="I52" s="95"/>
      <c r="J52" s="94"/>
      <c r="K52" s="95"/>
      <c r="L52" s="94"/>
      <c r="M52" s="95"/>
      <c r="N52" s="94"/>
      <c r="O52" s="95"/>
      <c r="P52" s="94">
        <f t="shared" si="27"/>
        <v>0</v>
      </c>
      <c r="Q52" s="95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4" t="s">
        <v>36</v>
      </c>
      <c r="W52" s="95" t="s">
        <v>36</v>
      </c>
    </row>
    <row r="53" spans="1:23" ht="13" customHeight="1" x14ac:dyDescent="0.3">
      <c r="A53" s="47" t="s">
        <v>76</v>
      </c>
      <c r="B53" s="93"/>
      <c r="C53" s="93"/>
      <c r="D53" s="93"/>
      <c r="E53" s="93">
        <f t="shared" si="26"/>
        <v>0</v>
      </c>
      <c r="F53" s="94">
        <v>0</v>
      </c>
      <c r="G53" s="95">
        <v>0</v>
      </c>
      <c r="H53" s="94"/>
      <c r="I53" s="95"/>
      <c r="J53" s="94"/>
      <c r="K53" s="95"/>
      <c r="L53" s="94"/>
      <c r="M53" s="95"/>
      <c r="N53" s="94"/>
      <c r="O53" s="95"/>
      <c r="P53" s="94">
        <f t="shared" si="27"/>
        <v>0</v>
      </c>
      <c r="Q53" s="95">
        <f t="shared" si="28"/>
        <v>0</v>
      </c>
      <c r="R53" s="48">
        <f t="shared" si="29"/>
        <v>0</v>
      </c>
      <c r="S53" s="49">
        <f t="shared" si="30"/>
        <v>0</v>
      </c>
      <c r="T53" s="48">
        <f t="shared" si="31"/>
        <v>0</v>
      </c>
      <c r="U53" s="50">
        <f t="shared" si="32"/>
        <v>0</v>
      </c>
      <c r="V53" s="94" t="s">
        <v>36</v>
      </c>
      <c r="W53" s="95" t="s">
        <v>36</v>
      </c>
    </row>
    <row r="54" spans="1:23" ht="13" customHeight="1" x14ac:dyDescent="0.3">
      <c r="A54" s="51" t="s">
        <v>43</v>
      </c>
      <c r="B54" s="96">
        <f>SUM(B43:B53)</f>
        <v>10000000</v>
      </c>
      <c r="C54" s="96">
        <f>SUM(C43:C53)</f>
        <v>0</v>
      </c>
      <c r="D54" s="96"/>
      <c r="E54" s="96">
        <f t="shared" si="26"/>
        <v>10000000</v>
      </c>
      <c r="F54" s="97">
        <f t="shared" ref="F54:O54" si="33">SUM(F43:F53)</f>
        <v>10000000</v>
      </c>
      <c r="G54" s="98">
        <f t="shared" si="33"/>
        <v>0</v>
      </c>
      <c r="H54" s="97">
        <f t="shared" si="33"/>
        <v>0</v>
      </c>
      <c r="I54" s="98">
        <f t="shared" si="33"/>
        <v>0</v>
      </c>
      <c r="J54" s="97">
        <f t="shared" si="33"/>
        <v>0</v>
      </c>
      <c r="K54" s="98">
        <f t="shared" si="33"/>
        <v>0</v>
      </c>
      <c r="L54" s="97">
        <f t="shared" si="33"/>
        <v>0</v>
      </c>
      <c r="M54" s="98">
        <f t="shared" si="33"/>
        <v>0</v>
      </c>
      <c r="N54" s="97">
        <f t="shared" si="33"/>
        <v>0</v>
      </c>
      <c r="O54" s="98">
        <f t="shared" si="33"/>
        <v>0</v>
      </c>
      <c r="P54" s="97">
        <f t="shared" si="27"/>
        <v>0</v>
      </c>
      <c r="Q54" s="98">
        <f t="shared" si="28"/>
        <v>0</v>
      </c>
      <c r="R54" s="52">
        <f t="shared" si="29"/>
        <v>0</v>
      </c>
      <c r="S54" s="53">
        <f t="shared" si="30"/>
        <v>0</v>
      </c>
      <c r="T54" s="52">
        <f>IF((+$E44+$E46+$E48+$E49+$E52) =0,0,(P54   /(+$E44+$E46+$E48+$E49+$E52) )*100)</f>
        <v>0</v>
      </c>
      <c r="U54" s="54">
        <f>IF((+$E44+$E46+$E48+$E49+$E52) =0,0,(Q54   /(+$E44+$E46+$E48+$E49+$E52) )*100)</f>
        <v>0</v>
      </c>
      <c r="V54" s="97" t="s">
        <v>36</v>
      </c>
      <c r="W54" s="98" t="s">
        <v>36</v>
      </c>
    </row>
    <row r="55" spans="1:23" ht="13" customHeight="1" x14ac:dyDescent="0.3">
      <c r="A55" s="40" t="s">
        <v>77</v>
      </c>
      <c r="B55" s="99" t="s">
        <v>1</v>
      </c>
      <c r="C55" s="99"/>
      <c r="D55" s="99"/>
      <c r="E55" s="99"/>
      <c r="F55" s="100"/>
      <c r="G55" s="101"/>
      <c r="H55" s="100"/>
      <c r="I55" s="101"/>
      <c r="J55" s="100"/>
      <c r="K55" s="101"/>
      <c r="L55" s="100"/>
      <c r="M55" s="101"/>
      <c r="N55" s="100"/>
      <c r="O55" s="101"/>
      <c r="P55" s="100"/>
      <c r="Q55" s="101"/>
      <c r="R55" s="44"/>
      <c r="S55" s="45"/>
      <c r="T55" s="44"/>
      <c r="U55" s="46"/>
      <c r="V55" s="100"/>
      <c r="W55" s="101"/>
    </row>
    <row r="56" spans="1:23" ht="13" customHeight="1" x14ac:dyDescent="0.3">
      <c r="A56" s="55" t="s">
        <v>78</v>
      </c>
      <c r="B56" s="93"/>
      <c r="C56" s="93"/>
      <c r="D56" s="93"/>
      <c r="E56" s="93">
        <f>$B56      +$C56      +$D56</f>
        <v>0</v>
      </c>
      <c r="F56" s="94" t="s">
        <v>36</v>
      </c>
      <c r="G56" s="95" t="s">
        <v>36</v>
      </c>
      <c r="H56" s="94"/>
      <c r="I56" s="95"/>
      <c r="J56" s="94"/>
      <c r="K56" s="95"/>
      <c r="L56" s="94"/>
      <c r="M56" s="95"/>
      <c r="N56" s="94"/>
      <c r="O56" s="95"/>
      <c r="P56" s="94">
        <f>$H56      +$J56      +$L56      +$N56</f>
        <v>0</v>
      </c>
      <c r="Q56" s="95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4" t="s">
        <v>36</v>
      </c>
      <c r="W56" s="95" t="s">
        <v>36</v>
      </c>
    </row>
    <row r="57" spans="1:23" ht="13" customHeight="1" x14ac:dyDescent="0.3">
      <c r="A57" s="55" t="s">
        <v>79</v>
      </c>
      <c r="B57" s="93"/>
      <c r="C57" s="93"/>
      <c r="D57" s="93"/>
      <c r="E57" s="93">
        <f>$B57      +$C57      +$D57</f>
        <v>0</v>
      </c>
      <c r="F57" s="94" t="s">
        <v>36</v>
      </c>
      <c r="G57" s="95" t="s">
        <v>36</v>
      </c>
      <c r="H57" s="94"/>
      <c r="I57" s="95"/>
      <c r="J57" s="94"/>
      <c r="K57" s="95"/>
      <c r="L57" s="94"/>
      <c r="M57" s="95"/>
      <c r="N57" s="94"/>
      <c r="O57" s="95"/>
      <c r="P57" s="94">
        <f>$H57      +$J57      +$L57      +$N57</f>
        <v>0</v>
      </c>
      <c r="Q57" s="95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4" t="s">
        <v>36</v>
      </c>
      <c r="W57" s="95" t="s">
        <v>36</v>
      </c>
    </row>
    <row r="58" spans="1:23" ht="13" hidden="1" customHeight="1" x14ac:dyDescent="0.3">
      <c r="A58" s="55" t="s">
        <v>80</v>
      </c>
      <c r="B58" s="93"/>
      <c r="C58" s="93"/>
      <c r="D58" s="93"/>
      <c r="E58" s="93">
        <f>$B58      +$C58      +$D58</f>
        <v>0</v>
      </c>
      <c r="F58" s="94" t="s">
        <v>36</v>
      </c>
      <c r="G58" s="95" t="s">
        <v>36</v>
      </c>
      <c r="H58" s="94"/>
      <c r="I58" s="95"/>
      <c r="J58" s="94"/>
      <c r="K58" s="95"/>
      <c r="L58" s="94"/>
      <c r="M58" s="95"/>
      <c r="N58" s="94"/>
      <c r="O58" s="95"/>
      <c r="P58" s="94">
        <f>$H58      +$J58      +$L58      +$N58</f>
        <v>0</v>
      </c>
      <c r="Q58" s="95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4" t="s">
        <v>36</v>
      </c>
      <c r="W58" s="95" t="s">
        <v>36</v>
      </c>
    </row>
    <row r="59" spans="1:23" ht="13" hidden="1" customHeight="1" x14ac:dyDescent="0.3">
      <c r="A59" s="47" t="s">
        <v>81</v>
      </c>
      <c r="B59" s="93"/>
      <c r="C59" s="93"/>
      <c r="D59" s="93"/>
      <c r="E59" s="93">
        <f>$B59      +$C59      +$D59</f>
        <v>0</v>
      </c>
      <c r="F59" s="94" t="s">
        <v>36</v>
      </c>
      <c r="G59" s="95" t="s">
        <v>36</v>
      </c>
      <c r="H59" s="94"/>
      <c r="I59" s="95"/>
      <c r="J59" s="94"/>
      <c r="K59" s="95"/>
      <c r="L59" s="94"/>
      <c r="M59" s="95"/>
      <c r="N59" s="94"/>
      <c r="O59" s="95"/>
      <c r="P59" s="94">
        <f>$H59      +$J59      +$L59      +$N59</f>
        <v>0</v>
      </c>
      <c r="Q59" s="95">
        <f>$I59      +$K59      +$M59      +$O59</f>
        <v>0</v>
      </c>
      <c r="R59" s="48">
        <f>IF(($H59      =0),0,((($J59      -$H59      )/$H59      )*100))</f>
        <v>0</v>
      </c>
      <c r="S59" s="49">
        <f>IF(($I59      =0),0,((($K59      -$I59      )/$I59      )*100))</f>
        <v>0</v>
      </c>
      <c r="T59" s="48">
        <f>IF(($E59      =0),0,(($P59      /$E59      )*100))</f>
        <v>0</v>
      </c>
      <c r="U59" s="50">
        <f>IF(($E59      =0),0,(($Q59      /$E59      )*100))</f>
        <v>0</v>
      </c>
      <c r="V59" s="94" t="s">
        <v>36</v>
      </c>
      <c r="W59" s="95" t="s">
        <v>36</v>
      </c>
    </row>
    <row r="60" spans="1:23" ht="13" customHeight="1" x14ac:dyDescent="0.3">
      <c r="A60" s="56" t="s">
        <v>43</v>
      </c>
      <c r="B60" s="102">
        <f>SUM(B56:B59)</f>
        <v>0</v>
      </c>
      <c r="C60" s="102">
        <f>SUM(C56:C59)</f>
        <v>0</v>
      </c>
      <c r="D60" s="102"/>
      <c r="E60" s="102">
        <f>$B60      +$C60      +$D60</f>
        <v>0</v>
      </c>
      <c r="F60" s="103" t="s">
        <v>36</v>
      </c>
      <c r="G60" s="104" t="s">
        <v>36</v>
      </c>
      <c r="H60" s="103">
        <f t="shared" ref="H60:O60" si="34">SUM(H56:H59)</f>
        <v>0</v>
      </c>
      <c r="I60" s="104">
        <f t="shared" si="34"/>
        <v>0</v>
      </c>
      <c r="J60" s="103">
        <f t="shared" si="34"/>
        <v>0</v>
      </c>
      <c r="K60" s="104">
        <f t="shared" si="34"/>
        <v>0</v>
      </c>
      <c r="L60" s="103">
        <f t="shared" si="34"/>
        <v>0</v>
      </c>
      <c r="M60" s="104">
        <f t="shared" si="34"/>
        <v>0</v>
      </c>
      <c r="N60" s="103">
        <f t="shared" si="34"/>
        <v>0</v>
      </c>
      <c r="O60" s="104">
        <f t="shared" si="34"/>
        <v>0</v>
      </c>
      <c r="P60" s="103">
        <f>$H60      +$J60      +$L60      +$N60</f>
        <v>0</v>
      </c>
      <c r="Q60" s="104">
        <f>$I60      +$K60      +$M60      +$O60</f>
        <v>0</v>
      </c>
      <c r="R60" s="57">
        <f>IF(($H60      =0),0,((($J60      -$H60      )/$H60      )*100))</f>
        <v>0</v>
      </c>
      <c r="S60" s="58">
        <f>IF(($I60      =0),0,((($K60      -$I60      )/$I60      )*100))</f>
        <v>0</v>
      </c>
      <c r="T60" s="57">
        <f>IF($E60   =0,0,($P60   /$E60   )*100)</f>
        <v>0</v>
      </c>
      <c r="U60" s="59">
        <f>IF($E60   =0,0,($Q60   /$E60   )*100)</f>
        <v>0</v>
      </c>
      <c r="V60" s="103" t="s">
        <v>36</v>
      </c>
      <c r="W60" s="104" t="s">
        <v>36</v>
      </c>
    </row>
    <row r="61" spans="1:23" ht="13" customHeight="1" x14ac:dyDescent="0.3">
      <c r="A61" s="40" t="s">
        <v>82</v>
      </c>
      <c r="B61" s="99" t="s">
        <v>1</v>
      </c>
      <c r="C61" s="99"/>
      <c r="D61" s="99"/>
      <c r="E61" s="99"/>
      <c r="F61" s="100"/>
      <c r="G61" s="101"/>
      <c r="H61" s="100"/>
      <c r="I61" s="101"/>
      <c r="J61" s="100"/>
      <c r="K61" s="101"/>
      <c r="L61" s="100"/>
      <c r="M61" s="101"/>
      <c r="N61" s="100"/>
      <c r="O61" s="101"/>
      <c r="P61" s="100"/>
      <c r="Q61" s="101"/>
      <c r="R61" s="44"/>
      <c r="S61" s="45"/>
      <c r="T61" s="44"/>
      <c r="U61" s="46"/>
      <c r="V61" s="100"/>
      <c r="W61" s="101"/>
    </row>
    <row r="62" spans="1:23" ht="13" customHeight="1" x14ac:dyDescent="0.3">
      <c r="A62" s="47" t="s">
        <v>83</v>
      </c>
      <c r="B62" s="93"/>
      <c r="C62" s="93"/>
      <c r="D62" s="93"/>
      <c r="E62" s="93">
        <f t="shared" ref="E62:E68" si="35">$B62      +$C62      +$D62</f>
        <v>0</v>
      </c>
      <c r="F62" s="94" t="s">
        <v>36</v>
      </c>
      <c r="G62" s="95" t="s">
        <v>36</v>
      </c>
      <c r="H62" s="94"/>
      <c r="I62" s="95"/>
      <c r="J62" s="94"/>
      <c r="K62" s="95"/>
      <c r="L62" s="94"/>
      <c r="M62" s="95"/>
      <c r="N62" s="94"/>
      <c r="O62" s="95"/>
      <c r="P62" s="94">
        <f t="shared" ref="P62:P68" si="36">$H62      +$J62      +$L62      +$N62</f>
        <v>0</v>
      </c>
      <c r="Q62" s="95">
        <f t="shared" ref="Q62:Q68" si="37">$I62      +$K62      +$M62      +$O62</f>
        <v>0</v>
      </c>
      <c r="R62" s="48">
        <f t="shared" ref="R62:R68" si="38">IF(($H62      =0),0,((($J62      -$H62      )/$H62      )*100))</f>
        <v>0</v>
      </c>
      <c r="S62" s="49">
        <f t="shared" ref="S62:S68" si="39">IF(($I62      =0),0,((($K62      -$I62      )/$I62      )*100))</f>
        <v>0</v>
      </c>
      <c r="T62" s="48">
        <f t="shared" ref="T62:T66" si="40">IF(($E62      =0),0,(($P62      /$E62      )*100))</f>
        <v>0</v>
      </c>
      <c r="U62" s="50">
        <f t="shared" ref="U62:U66" si="41">IF(($E62      =0),0,(($Q62      /$E62      )*100))</f>
        <v>0</v>
      </c>
      <c r="V62" s="94" t="s">
        <v>36</v>
      </c>
      <c r="W62" s="95" t="s">
        <v>36</v>
      </c>
    </row>
    <row r="63" spans="1:23" ht="13" customHeight="1" x14ac:dyDescent="0.3">
      <c r="A63" s="47" t="s">
        <v>84</v>
      </c>
      <c r="B63" s="93"/>
      <c r="C63" s="93"/>
      <c r="D63" s="93"/>
      <c r="E63" s="93">
        <f t="shared" si="35"/>
        <v>0</v>
      </c>
      <c r="F63" s="94" t="s">
        <v>36</v>
      </c>
      <c r="G63" s="95" t="s">
        <v>36</v>
      </c>
      <c r="H63" s="94"/>
      <c r="I63" s="95"/>
      <c r="J63" s="94"/>
      <c r="K63" s="95"/>
      <c r="L63" s="94"/>
      <c r="M63" s="95"/>
      <c r="N63" s="94"/>
      <c r="O63" s="95"/>
      <c r="P63" s="94">
        <f t="shared" si="36"/>
        <v>0</v>
      </c>
      <c r="Q63" s="95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4" t="s">
        <v>36</v>
      </c>
      <c r="W63" s="95" t="s">
        <v>36</v>
      </c>
    </row>
    <row r="64" spans="1:23" ht="13" customHeight="1" x14ac:dyDescent="0.3">
      <c r="A64" s="47" t="s">
        <v>85</v>
      </c>
      <c r="B64" s="93"/>
      <c r="C64" s="93"/>
      <c r="D64" s="93"/>
      <c r="E64" s="93">
        <f t="shared" si="35"/>
        <v>0</v>
      </c>
      <c r="F64" s="94" t="s">
        <v>36</v>
      </c>
      <c r="G64" s="95" t="s">
        <v>36</v>
      </c>
      <c r="H64" s="94"/>
      <c r="I64" s="95"/>
      <c r="J64" s="94"/>
      <c r="K64" s="95"/>
      <c r="L64" s="94"/>
      <c r="M64" s="95"/>
      <c r="N64" s="94"/>
      <c r="O64" s="95"/>
      <c r="P64" s="94">
        <f t="shared" si="36"/>
        <v>0</v>
      </c>
      <c r="Q64" s="95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4" t="s">
        <v>36</v>
      </c>
      <c r="W64" s="95" t="s">
        <v>36</v>
      </c>
    </row>
    <row r="65" spans="1:23" ht="13" customHeight="1" x14ac:dyDescent="0.3">
      <c r="A65" s="47" t="s">
        <v>86</v>
      </c>
      <c r="B65" s="93"/>
      <c r="C65" s="93"/>
      <c r="D65" s="93"/>
      <c r="E65" s="93">
        <f t="shared" si="35"/>
        <v>0</v>
      </c>
      <c r="F65" s="94" t="s">
        <v>36</v>
      </c>
      <c r="G65" s="95" t="s">
        <v>36</v>
      </c>
      <c r="H65" s="94"/>
      <c r="I65" s="95"/>
      <c r="J65" s="94"/>
      <c r="K65" s="95"/>
      <c r="L65" s="94"/>
      <c r="M65" s="95"/>
      <c r="N65" s="94"/>
      <c r="O65" s="95"/>
      <c r="P65" s="94">
        <f t="shared" si="36"/>
        <v>0</v>
      </c>
      <c r="Q65" s="95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4" t="s">
        <v>36</v>
      </c>
      <c r="W65" s="95" t="s">
        <v>36</v>
      </c>
    </row>
    <row r="66" spans="1:23" ht="13" customHeight="1" x14ac:dyDescent="0.3">
      <c r="A66" s="47" t="s">
        <v>87</v>
      </c>
      <c r="B66" s="93"/>
      <c r="C66" s="93"/>
      <c r="D66" s="93"/>
      <c r="E66" s="93">
        <f t="shared" si="35"/>
        <v>0</v>
      </c>
      <c r="F66" s="94">
        <v>0</v>
      </c>
      <c r="G66" s="95">
        <v>0</v>
      </c>
      <c r="H66" s="94"/>
      <c r="I66" s="95"/>
      <c r="J66" s="94"/>
      <c r="K66" s="95"/>
      <c r="L66" s="94"/>
      <c r="M66" s="95"/>
      <c r="N66" s="94"/>
      <c r="O66" s="95"/>
      <c r="P66" s="94">
        <f t="shared" si="36"/>
        <v>0</v>
      </c>
      <c r="Q66" s="95">
        <f t="shared" si="37"/>
        <v>0</v>
      </c>
      <c r="R66" s="48">
        <f t="shared" si="38"/>
        <v>0</v>
      </c>
      <c r="S66" s="49">
        <f t="shared" si="39"/>
        <v>0</v>
      </c>
      <c r="T66" s="48">
        <f t="shared" si="40"/>
        <v>0</v>
      </c>
      <c r="U66" s="50">
        <f t="shared" si="41"/>
        <v>0</v>
      </c>
      <c r="V66" s="94" t="s">
        <v>36</v>
      </c>
      <c r="W66" s="95" t="s">
        <v>36</v>
      </c>
    </row>
    <row r="67" spans="1:23" ht="13" customHeight="1" x14ac:dyDescent="0.3">
      <c r="A67" s="51" t="s">
        <v>43</v>
      </c>
      <c r="B67" s="96">
        <f>SUM(B62:B66)</f>
        <v>0</v>
      </c>
      <c r="C67" s="96">
        <f>SUM(C62:C66)</f>
        <v>0</v>
      </c>
      <c r="D67" s="96"/>
      <c r="E67" s="96">
        <f t="shared" si="35"/>
        <v>0</v>
      </c>
      <c r="F67" s="97">
        <f t="shared" ref="F67:O67" si="42">SUM(F62:F66)</f>
        <v>0</v>
      </c>
      <c r="G67" s="98">
        <f t="shared" si="42"/>
        <v>0</v>
      </c>
      <c r="H67" s="97">
        <f t="shared" si="42"/>
        <v>0</v>
      </c>
      <c r="I67" s="98">
        <f t="shared" si="42"/>
        <v>0</v>
      </c>
      <c r="J67" s="97">
        <f t="shared" si="42"/>
        <v>0</v>
      </c>
      <c r="K67" s="98">
        <f t="shared" si="42"/>
        <v>0</v>
      </c>
      <c r="L67" s="97">
        <f t="shared" si="42"/>
        <v>0</v>
      </c>
      <c r="M67" s="98">
        <f t="shared" si="42"/>
        <v>0</v>
      </c>
      <c r="N67" s="97">
        <f t="shared" si="42"/>
        <v>0</v>
      </c>
      <c r="O67" s="98">
        <f t="shared" si="42"/>
        <v>0</v>
      </c>
      <c r="P67" s="97">
        <f t="shared" si="36"/>
        <v>0</v>
      </c>
      <c r="Q67" s="98">
        <f t="shared" si="37"/>
        <v>0</v>
      </c>
      <c r="R67" s="52">
        <f t="shared" si="38"/>
        <v>0</v>
      </c>
      <c r="S67" s="53">
        <f t="shared" si="39"/>
        <v>0</v>
      </c>
      <c r="T67" s="52">
        <f>IF((+$E62+$E64+$E65++$E66) =0,0,(P67   /(+$E62+$E64+$E65+$E66) )*100)</f>
        <v>0</v>
      </c>
      <c r="U67" s="54">
        <f>IF((+$E62+$E64+$E66) =0,0,(Q67  /(+$E62+$E64+$E66) )*100)</f>
        <v>0</v>
      </c>
      <c r="V67" s="97" t="s">
        <v>36</v>
      </c>
      <c r="W67" s="98" t="s">
        <v>36</v>
      </c>
    </row>
    <row r="68" spans="1:23" ht="13" customHeight="1" x14ac:dyDescent="0.3">
      <c r="A68" s="60" t="s">
        <v>88</v>
      </c>
      <c r="B68" s="105">
        <f>SUM(B9:B15,B18:B24,B27:B30,B33,B36:B40,B43:B53,B56:B59,B62:B66)</f>
        <v>79873000</v>
      </c>
      <c r="C68" s="105">
        <f>SUM(C9:C15,C18:C24,C27:C30,C33,C36:C40,C43:C53,C56:C59,C62:C66)</f>
        <v>0</v>
      </c>
      <c r="D68" s="105"/>
      <c r="E68" s="105">
        <f t="shared" si="35"/>
        <v>79873000</v>
      </c>
      <c r="F68" s="106">
        <f t="shared" ref="F68:O68" si="43">SUM(F9:F15,F18:F24,F27:F30,F33,F36:F40,F43:F53,F56:F59,F62:F66)</f>
        <v>79873000</v>
      </c>
      <c r="G68" s="107">
        <f t="shared" si="43"/>
        <v>52434000</v>
      </c>
      <c r="H68" s="106">
        <f t="shared" si="43"/>
        <v>12489000</v>
      </c>
      <c r="I68" s="107">
        <f t="shared" si="43"/>
        <v>22162257</v>
      </c>
      <c r="J68" s="106">
        <f t="shared" si="43"/>
        <v>9072000</v>
      </c>
      <c r="K68" s="107">
        <f t="shared" si="43"/>
        <v>29800942</v>
      </c>
      <c r="L68" s="106">
        <f t="shared" si="43"/>
        <v>0</v>
      </c>
      <c r="M68" s="107">
        <f t="shared" si="43"/>
        <v>0</v>
      </c>
      <c r="N68" s="106">
        <f t="shared" si="43"/>
        <v>0</v>
      </c>
      <c r="O68" s="107">
        <f t="shared" si="43"/>
        <v>0</v>
      </c>
      <c r="P68" s="106">
        <f t="shared" si="36"/>
        <v>21561000</v>
      </c>
      <c r="Q68" s="107">
        <f t="shared" si="37"/>
        <v>51963199</v>
      </c>
      <c r="R68" s="61">
        <f t="shared" si="38"/>
        <v>-27.360076867643524</v>
      </c>
      <c r="S68" s="62">
        <f t="shared" si="39"/>
        <v>34.46708970119785</v>
      </c>
      <c r="T68" s="61">
        <f>IF((+$E9+$E10+$E11+$E12+$E13+$E18+$E19+$E21+$E22+$E23+$E27+$E28+$E29+$E30+$E33+$E36+$E39+$E44+$E46+$E48+$E49+$E52+$E56+$E57+$E58+$E59+$E62+$E64+$E65+$E66)=0,0,(P68/(+$E9+$E10+$E11+$E12+$E13+$E18+$E19+$E21+$E22+$E23+$E27+$E28+$E29+$E30+$E33+$E36+$E39+$E44+$E46+$E48+$E49+$E52+$E56+$E57+$E58+$E59+$E62+$E64+$E65+$E66)*100))</f>
        <v>30.969548980178107</v>
      </c>
      <c r="U68" s="61">
        <f>IF((+$E9+$E10+$E11+$E12+$E13+$E18+$E19+$E21+$E22+$E23+$E27+$E28+$E29+$E30+$E33+$E36+$E39+$E44+$E46+$E48+$E49+$E52+$E56+$E57+$E58+$E59+$E62+$E64+$E65+$E66)=0,0,(Q68/(+$E9+$E10+$E11+$E12+$E13+$E18+$E19+$E21+$E22+$E23+$E27+$E28+$E29+$E30+$E33+$E36+$E39+$E44+$E46+$E48+$E49+$E52+$E56+$E57+$E58+$E59+$E62+$E64+$E65+$E66)*100))</f>
        <v>74.638320884803221</v>
      </c>
      <c r="V68" s="106" t="s">
        <v>36</v>
      </c>
      <c r="W68" s="107" t="s">
        <v>36</v>
      </c>
    </row>
    <row r="69" spans="1:23" ht="13" customHeight="1" x14ac:dyDescent="0.3">
      <c r="A69" s="40" t="s">
        <v>44</v>
      </c>
      <c r="B69" s="99" t="s">
        <v>1</v>
      </c>
      <c r="C69" s="99"/>
      <c r="D69" s="99"/>
      <c r="E69" s="99"/>
      <c r="F69" s="100"/>
      <c r="G69" s="101"/>
      <c r="H69" s="100"/>
      <c r="I69" s="101"/>
      <c r="J69" s="100"/>
      <c r="K69" s="101"/>
      <c r="L69" s="100"/>
      <c r="M69" s="101"/>
      <c r="N69" s="100"/>
      <c r="O69" s="101"/>
      <c r="P69" s="100"/>
      <c r="Q69" s="101"/>
      <c r="R69" s="44"/>
      <c r="S69" s="45"/>
      <c r="T69" s="44"/>
      <c r="U69" s="46"/>
      <c r="V69" s="100"/>
      <c r="W69" s="101"/>
    </row>
    <row r="70" spans="1:23" s="64" customFormat="1" ht="13" customHeight="1" x14ac:dyDescent="0.3">
      <c r="A70" s="63" t="s">
        <v>89</v>
      </c>
      <c r="B70" s="93">
        <v>77528000</v>
      </c>
      <c r="C70" s="93">
        <v>-110000</v>
      </c>
      <c r="D70" s="93"/>
      <c r="E70" s="93">
        <f>$B70      +$C70      +$D70</f>
        <v>77418000</v>
      </c>
      <c r="F70" s="94">
        <v>77528000</v>
      </c>
      <c r="G70" s="95">
        <v>69285000</v>
      </c>
      <c r="H70" s="94">
        <v>22453000</v>
      </c>
      <c r="I70" s="95">
        <v>19189233</v>
      </c>
      <c r="J70" s="94">
        <v>37862000</v>
      </c>
      <c r="K70" s="95">
        <v>42739174</v>
      </c>
      <c r="L70" s="94"/>
      <c r="M70" s="95"/>
      <c r="N70" s="94"/>
      <c r="O70" s="95"/>
      <c r="P70" s="94">
        <f>$H70      +$J70      +$L70      +$N70</f>
        <v>60315000</v>
      </c>
      <c r="Q70" s="95">
        <f>$I70      +$K70      +$M70      +$O70</f>
        <v>61928407</v>
      </c>
      <c r="R70" s="48">
        <f>IF(($H70      =0),0,((($J70      -$H70      )/$H70      )*100))</f>
        <v>68.627800293947359</v>
      </c>
      <c r="S70" s="49">
        <f>IF(($I70      =0),0,((($K70      -$I70      )/$I70      )*100))</f>
        <v>122.72476445515046</v>
      </c>
      <c r="T70" s="48">
        <f>IF(($E70      =0),0,(($P70      /$E70      )*100))</f>
        <v>77.908238394171903</v>
      </c>
      <c r="U70" s="50">
        <f>IF(($E70      =0),0,(($Q70      /$E70      )*100))</f>
        <v>79.99225890619752</v>
      </c>
      <c r="V70" s="94" t="s">
        <v>36</v>
      </c>
      <c r="W70" s="95" t="s">
        <v>36</v>
      </c>
    </row>
    <row r="71" spans="1:23" s="64" customFormat="1" ht="13" customHeight="1" x14ac:dyDescent="0.3">
      <c r="A71" s="63" t="s">
        <v>90</v>
      </c>
      <c r="B71" s="93"/>
      <c r="C71" s="93"/>
      <c r="D71" s="93"/>
      <c r="E71" s="93">
        <f>$B71      +$C71      +$D71</f>
        <v>0</v>
      </c>
      <c r="F71" s="94">
        <v>0</v>
      </c>
      <c r="G71" s="95">
        <v>0</v>
      </c>
      <c r="H71" s="94"/>
      <c r="I71" s="95"/>
      <c r="J71" s="94"/>
      <c r="K71" s="95"/>
      <c r="L71" s="94"/>
      <c r="M71" s="95"/>
      <c r="N71" s="94"/>
      <c r="O71" s="95"/>
      <c r="P71" s="94">
        <f>$H71      +$J71      +$L71      +$N71</f>
        <v>0</v>
      </c>
      <c r="Q71" s="95">
        <f>$I71      +$K71      +$M71      +$O71</f>
        <v>0</v>
      </c>
      <c r="R71" s="48">
        <f>IF(($H71      =0),0,((($J71      -$H71      )/$H71      )*100))</f>
        <v>0</v>
      </c>
      <c r="S71" s="49">
        <f>IF(($I71      =0),0,((($K71      -$I71      )/$I71      )*100))</f>
        <v>0</v>
      </c>
      <c r="T71" s="48">
        <f>IF(($E71      =0),0,(($P71      /$E71      )*100))</f>
        <v>0</v>
      </c>
      <c r="U71" s="50">
        <f>IF(($E71      =0),0,(($Q71      /$E71      )*100))</f>
        <v>0</v>
      </c>
      <c r="V71" s="94" t="s">
        <v>36</v>
      </c>
      <c r="W71" s="95" t="s">
        <v>36</v>
      </c>
    </row>
    <row r="72" spans="1:23" ht="13" customHeight="1" x14ac:dyDescent="0.3">
      <c r="A72" s="56" t="s">
        <v>43</v>
      </c>
      <c r="B72" s="102">
        <f>SUM(B70:B71)</f>
        <v>77528000</v>
      </c>
      <c r="C72" s="102">
        <f>SUM(C70:C71)</f>
        <v>-110000</v>
      </c>
      <c r="D72" s="102"/>
      <c r="E72" s="102">
        <f>$B72      +$C72      +$D72</f>
        <v>77418000</v>
      </c>
      <c r="F72" s="103">
        <f t="shared" ref="F72:O72" si="44">SUM(F70:F71)</f>
        <v>77528000</v>
      </c>
      <c r="G72" s="104">
        <f t="shared" si="44"/>
        <v>69285000</v>
      </c>
      <c r="H72" s="103">
        <f t="shared" si="44"/>
        <v>22453000</v>
      </c>
      <c r="I72" s="104">
        <f t="shared" si="44"/>
        <v>19189233</v>
      </c>
      <c r="J72" s="103">
        <f t="shared" si="44"/>
        <v>37862000</v>
      </c>
      <c r="K72" s="104">
        <f t="shared" si="44"/>
        <v>42739174</v>
      </c>
      <c r="L72" s="103">
        <f t="shared" si="44"/>
        <v>0</v>
      </c>
      <c r="M72" s="104">
        <f t="shared" si="44"/>
        <v>0</v>
      </c>
      <c r="N72" s="103">
        <f t="shared" si="44"/>
        <v>0</v>
      </c>
      <c r="O72" s="104">
        <f t="shared" si="44"/>
        <v>0</v>
      </c>
      <c r="P72" s="103">
        <f>$H72      +$J72      +$L72      +$N72</f>
        <v>60315000</v>
      </c>
      <c r="Q72" s="104">
        <f>$I72      +$K72      +$M72      +$O72</f>
        <v>61928407</v>
      </c>
      <c r="R72" s="57">
        <f>IF(($H72      =0),0,((($J72      -$H72      )/$H72      )*100))</f>
        <v>68.627800293947359</v>
      </c>
      <c r="S72" s="58">
        <f>IF(($I72      =0),0,((($K72      -$I72      )/$I72      )*100))</f>
        <v>122.72476445515046</v>
      </c>
      <c r="T72" s="57">
        <f>IF(($E70      =0),0,(($P70      /$E70      )*100))</f>
        <v>77.908238394171903</v>
      </c>
      <c r="U72" s="59">
        <f>IF($E70   =0,0,($Q70   /$E70 )*100)</f>
        <v>79.99225890619752</v>
      </c>
      <c r="V72" s="103" t="s">
        <v>36</v>
      </c>
      <c r="W72" s="104" t="s">
        <v>36</v>
      </c>
    </row>
    <row r="73" spans="1:23" ht="13" customHeight="1" x14ac:dyDescent="0.3">
      <c r="A73" s="60" t="s">
        <v>88</v>
      </c>
      <c r="B73" s="105">
        <f>SUM(B70:B71)</f>
        <v>77528000</v>
      </c>
      <c r="C73" s="105">
        <f>SUM(C70:C71)</f>
        <v>-110000</v>
      </c>
      <c r="D73" s="105"/>
      <c r="E73" s="105">
        <f>$B73      +$C73      +$D73</f>
        <v>77418000</v>
      </c>
      <c r="F73" s="106">
        <f t="shared" ref="F73:O73" si="45">SUM(F70:F71)</f>
        <v>77528000</v>
      </c>
      <c r="G73" s="107">
        <f t="shared" si="45"/>
        <v>69285000</v>
      </c>
      <c r="H73" s="106">
        <f t="shared" si="45"/>
        <v>22453000</v>
      </c>
      <c r="I73" s="107">
        <f t="shared" si="45"/>
        <v>19189233</v>
      </c>
      <c r="J73" s="106">
        <f t="shared" si="45"/>
        <v>37862000</v>
      </c>
      <c r="K73" s="107">
        <f t="shared" si="45"/>
        <v>42739174</v>
      </c>
      <c r="L73" s="106">
        <f t="shared" si="45"/>
        <v>0</v>
      </c>
      <c r="M73" s="107">
        <f t="shared" si="45"/>
        <v>0</v>
      </c>
      <c r="N73" s="106">
        <f t="shared" si="45"/>
        <v>0</v>
      </c>
      <c r="O73" s="107">
        <f t="shared" si="45"/>
        <v>0</v>
      </c>
      <c r="P73" s="106">
        <f>$H73      +$J73      +$L73      +$N73</f>
        <v>60315000</v>
      </c>
      <c r="Q73" s="107">
        <f>$I73      +$K73      +$M73      +$O73</f>
        <v>61928407</v>
      </c>
      <c r="R73" s="61">
        <f>IF(($H73      =0),0,((($J73      -$H73      )/$H73      )*100))</f>
        <v>68.627800293947359</v>
      </c>
      <c r="S73" s="62">
        <f>IF(($I73      =0),0,((($K73      -$I73      )/$I73      )*100))</f>
        <v>122.72476445515046</v>
      </c>
      <c r="T73" s="61">
        <f>IF(($E70      =0),0,(($P70      /$E70      )*100))</f>
        <v>77.908238394171903</v>
      </c>
      <c r="U73" s="65">
        <f>IF($E70   =0,0,($Q70   /$E70 )*100)</f>
        <v>79.99225890619752</v>
      </c>
      <c r="V73" s="106" t="s">
        <v>36</v>
      </c>
      <c r="W73" s="107" t="s">
        <v>36</v>
      </c>
    </row>
    <row r="74" spans="1:23" ht="13" customHeight="1" thickBot="1" x14ac:dyDescent="0.35">
      <c r="A74" s="60" t="s">
        <v>91</v>
      </c>
      <c r="B74" s="105">
        <f>SUM(B9:B15,B18:B24,B27:B30,B33,B36:B40,B43:B53,B56:B59,B62:B66,B70:B71)</f>
        <v>157401000</v>
      </c>
      <c r="C74" s="105">
        <f>SUM(C9:C15,C18:C24,C27:C30,C33,C36:C40,C43:C53,C56:C59,C62:C66,C70:C71)</f>
        <v>-110000</v>
      </c>
      <c r="D74" s="105"/>
      <c r="E74" s="105">
        <f>$B74      +$C74      +$D74</f>
        <v>157291000</v>
      </c>
      <c r="F74" s="106">
        <f t="shared" ref="F74:O74" si="46">SUM(F9:F15,F18:F24,F27:F30,F33,F36:F40,F43:F53,F56:F59,F62:F66,F70:F71)</f>
        <v>157401000</v>
      </c>
      <c r="G74" s="107">
        <f t="shared" si="46"/>
        <v>121719000</v>
      </c>
      <c r="H74" s="106">
        <f t="shared" si="46"/>
        <v>34942000</v>
      </c>
      <c r="I74" s="107">
        <f t="shared" si="46"/>
        <v>41351490</v>
      </c>
      <c r="J74" s="106">
        <f t="shared" si="46"/>
        <v>46934000</v>
      </c>
      <c r="K74" s="107">
        <f t="shared" si="46"/>
        <v>72540116</v>
      </c>
      <c r="L74" s="106">
        <f t="shared" si="46"/>
        <v>0</v>
      </c>
      <c r="M74" s="107">
        <f t="shared" si="46"/>
        <v>0</v>
      </c>
      <c r="N74" s="106">
        <f t="shared" si="46"/>
        <v>0</v>
      </c>
      <c r="O74" s="107">
        <f t="shared" si="46"/>
        <v>0</v>
      </c>
      <c r="P74" s="106">
        <f>$H74      +$J74      +$L74      +$N74</f>
        <v>81876000</v>
      </c>
      <c r="Q74" s="107">
        <f>$I74      +$K74      +$M74      +$O74</f>
        <v>113891606</v>
      </c>
      <c r="R74" s="61">
        <f>IF(($H74      =0),0,((($J74      -$H74      )/$H74      )*100))</f>
        <v>34.319729838017288</v>
      </c>
      <c r="S74" s="62">
        <f>IF(($I74      =0),0,((($K74      -$I74      )/$I74      )*100))</f>
        <v>75.423221750897014</v>
      </c>
      <c r="T74" s="61">
        <f>IF((+$E9+$E10+$E11+$E12+$E13+$E18+$E19+$E21+$E22+$E23+$E27+$E28+$E29+$E30+$E33+$E36+$E39+$E44+$E46+$E48+$E49+$E52+$E56+$E57+$E58+$E59+$E62++$E64+$E65+$E66+$E70)=0,0,(P74/(+$E9+$E10+$E11+$E12+$E13+$E18+$E19+$E21+$E22+$E23+$E27+$E28+$E29+$E30+$E33+$E36+$E39+$E44+$E46+$E48+$E49+$E52+$E56+$E57+$E58+$E59+$E62+$E64+$E65+$E66+$E70)*100))</f>
        <v>55.683564792774654</v>
      </c>
      <c r="U74" s="65">
        <f>IF((+$E9+$E10+$E11+$E12+$E13+$E18+$E19+$E21+$E22+$E23+$E27+$E28+$E29+$E30+$E33+$E36+$E39+$E44+$E46+$E48+$E49+$E52+$E56+$E57+$E58+$E59+$E62+$E64+$E66+$E70)=0,0,(Q74/(+$E9+$E10+$E11+$E12+$E13+$E18+$E19+$E21+$E22+$E23+$E27+$E28+$E29+$E30+$E33+$E36+$E39+$E44+$E46+$E48+$E49+$E52+$E56+$E57+$E58+$E59+$E62+$E64+$E66+$E70)*100))</f>
        <v>77.457260028019974</v>
      </c>
      <c r="V74" s="106" t="s">
        <v>36</v>
      </c>
      <c r="W74" s="107" t="s">
        <v>36</v>
      </c>
    </row>
    <row r="75" spans="1:23" ht="13" thickTop="1" x14ac:dyDescent="0.25">
      <c r="A75" s="66" t="s">
        <v>92</v>
      </c>
      <c r="B75" s="67"/>
      <c r="C75" s="68"/>
      <c r="D75" s="68"/>
      <c r="E75" s="69"/>
      <c r="F75" s="67"/>
      <c r="G75" s="68"/>
      <c r="H75" s="68"/>
      <c r="I75" s="69"/>
      <c r="J75" s="68"/>
      <c r="K75" s="69"/>
      <c r="L75" s="68"/>
      <c r="M75" s="68"/>
      <c r="N75" s="68"/>
      <c r="O75" s="68"/>
      <c r="P75" s="68"/>
      <c r="Q75" s="68"/>
      <c r="R75" s="68"/>
      <c r="S75" s="68"/>
      <c r="T75" s="68"/>
      <c r="U75" s="69"/>
      <c r="V75" s="67"/>
      <c r="W75" s="69"/>
    </row>
    <row r="76" spans="1:23" x14ac:dyDescent="0.25">
      <c r="A76" s="13" t="s">
        <v>1</v>
      </c>
      <c r="B76" s="70" t="s">
        <v>1</v>
      </c>
      <c r="C76" s="71" t="s">
        <v>1</v>
      </c>
      <c r="D76" s="71" t="s">
        <v>1</v>
      </c>
      <c r="E76" s="72" t="s">
        <v>1</v>
      </c>
      <c r="F76" s="73" t="s">
        <v>5</v>
      </c>
      <c r="G76" s="74"/>
      <c r="H76" s="73" t="s">
        <v>6</v>
      </c>
      <c r="I76" s="75"/>
      <c r="J76" s="73" t="s">
        <v>7</v>
      </c>
      <c r="K76" s="75"/>
      <c r="L76" s="73" t="s">
        <v>8</v>
      </c>
      <c r="M76" s="73"/>
      <c r="N76" s="76" t="s">
        <v>9</v>
      </c>
      <c r="O76" s="73"/>
      <c r="P76" s="132" t="s">
        <v>10</v>
      </c>
      <c r="Q76" s="133"/>
      <c r="R76" s="134" t="s">
        <v>11</v>
      </c>
      <c r="S76" s="133"/>
      <c r="T76" s="134" t="s">
        <v>12</v>
      </c>
      <c r="U76" s="133"/>
      <c r="V76" s="132"/>
      <c r="W76" s="133"/>
    </row>
    <row r="77" spans="1:23" ht="52.5" x14ac:dyDescent="0.25">
      <c r="A77" s="77" t="s">
        <v>93</v>
      </c>
      <c r="B77" s="78" t="s">
        <v>94</v>
      </c>
      <c r="C77" s="78" t="s">
        <v>95</v>
      </c>
      <c r="D77" s="79" t="s">
        <v>17</v>
      </c>
      <c r="E77" s="78" t="s">
        <v>18</v>
      </c>
      <c r="F77" s="78" t="s">
        <v>19</v>
      </c>
      <c r="G77" s="78" t="s">
        <v>96</v>
      </c>
      <c r="H77" s="78" t="s">
        <v>97</v>
      </c>
      <c r="I77" s="80" t="s">
        <v>22</v>
      </c>
      <c r="J77" s="78" t="s">
        <v>98</v>
      </c>
      <c r="K77" s="80" t="s">
        <v>24</v>
      </c>
      <c r="L77" s="78" t="s">
        <v>99</v>
      </c>
      <c r="M77" s="80" t="s">
        <v>26</v>
      </c>
      <c r="N77" s="78" t="s">
        <v>100</v>
      </c>
      <c r="O77" s="80" t="s">
        <v>28</v>
      </c>
      <c r="P77" s="80" t="s">
        <v>101</v>
      </c>
      <c r="Q77" s="81" t="s">
        <v>30</v>
      </c>
      <c r="R77" s="82" t="s">
        <v>101</v>
      </c>
      <c r="S77" s="83" t="s">
        <v>30</v>
      </c>
      <c r="T77" s="82" t="s">
        <v>102</v>
      </c>
      <c r="U77" s="79" t="s">
        <v>32</v>
      </c>
      <c r="V77" s="78"/>
      <c r="W77" s="80"/>
    </row>
    <row r="78" spans="1:23" hidden="1" x14ac:dyDescent="0.25">
      <c r="A78" s="1" t="str">
        <f>+A7</f>
        <v>R thousands</v>
      </c>
      <c r="B78" s="108"/>
      <c r="C78" s="108">
        <v>100</v>
      </c>
      <c r="D78" s="108"/>
      <c r="E78" s="108"/>
      <c r="F78" s="108"/>
      <c r="G78" s="108"/>
      <c r="H78" s="108"/>
      <c r="I78" s="108"/>
      <c r="J78" s="108"/>
      <c r="K78" s="108"/>
      <c r="L78" s="108"/>
      <c r="M78" s="109"/>
      <c r="N78" s="108"/>
      <c r="O78" s="109"/>
      <c r="P78" s="108"/>
      <c r="Q78" s="109"/>
      <c r="R78" s="2"/>
      <c r="S78" s="3"/>
      <c r="T78" s="2"/>
      <c r="U78" s="2"/>
      <c r="V78" s="108"/>
      <c r="W78" s="108"/>
    </row>
    <row r="79" spans="1:23" hidden="1" x14ac:dyDescent="0.25">
      <c r="A79" s="4"/>
      <c r="B79" s="110"/>
      <c r="C79" s="110"/>
      <c r="D79" s="110"/>
      <c r="E79" s="110"/>
      <c r="F79" s="110"/>
      <c r="G79" s="110"/>
      <c r="H79" s="110"/>
      <c r="I79" s="110"/>
      <c r="J79" s="110"/>
      <c r="K79" s="110"/>
      <c r="L79" s="110"/>
      <c r="M79" s="111"/>
      <c r="N79" s="110"/>
      <c r="O79" s="111"/>
      <c r="P79" s="110"/>
      <c r="Q79" s="111"/>
      <c r="R79" s="5"/>
      <c r="S79" s="6"/>
      <c r="T79" s="5"/>
      <c r="U79" s="5"/>
      <c r="V79" s="110"/>
      <c r="W79" s="110"/>
    </row>
    <row r="80" spans="1:23" hidden="1" x14ac:dyDescent="0.25">
      <c r="A80" s="7" t="s">
        <v>133</v>
      </c>
      <c r="B80" s="112"/>
      <c r="C80" s="112"/>
      <c r="D80" s="112"/>
      <c r="E80" s="112"/>
      <c r="F80" s="112"/>
      <c r="G80" s="112"/>
      <c r="H80" s="112"/>
      <c r="I80" s="112"/>
      <c r="J80" s="112"/>
      <c r="K80" s="112"/>
      <c r="L80" s="112"/>
      <c r="M80" s="113"/>
      <c r="N80" s="112"/>
      <c r="O80" s="113"/>
      <c r="P80" s="112"/>
      <c r="Q80" s="113"/>
      <c r="R80" s="8"/>
      <c r="S80" s="9"/>
      <c r="T80" s="8"/>
      <c r="U80" s="8"/>
      <c r="V80" s="112"/>
      <c r="W80" s="112"/>
    </row>
    <row r="81" spans="1:23" hidden="1" x14ac:dyDescent="0.25">
      <c r="A81" s="10" t="s">
        <v>134</v>
      </c>
      <c r="B81" s="114">
        <f>SUM(B82:B85)</f>
        <v>0</v>
      </c>
      <c r="C81" s="114">
        <f t="shared" ref="C81:I81" si="47">SUM(C82:C85)</f>
        <v>0</v>
      </c>
      <c r="D81" s="114">
        <f t="shared" si="47"/>
        <v>0</v>
      </c>
      <c r="E81" s="114">
        <f t="shared" si="47"/>
        <v>0</v>
      </c>
      <c r="F81" s="114">
        <f t="shared" si="47"/>
        <v>0</v>
      </c>
      <c r="G81" s="114">
        <f t="shared" si="47"/>
        <v>0</v>
      </c>
      <c r="H81" s="114">
        <f t="shared" si="47"/>
        <v>0</v>
      </c>
      <c r="I81" s="114">
        <f t="shared" si="47"/>
        <v>0</v>
      </c>
      <c r="J81" s="114">
        <f>SUM(J82:J85)</f>
        <v>0</v>
      </c>
      <c r="K81" s="114">
        <f>SUM(K82:K85)</f>
        <v>0</v>
      </c>
      <c r="L81" s="114">
        <f>SUM(L82:L85)</f>
        <v>0</v>
      </c>
      <c r="M81" s="115">
        <f>SUM(M82:M85)</f>
        <v>0</v>
      </c>
      <c r="N81" s="114"/>
      <c r="O81" s="115"/>
      <c r="P81" s="114"/>
      <c r="Q81" s="115"/>
      <c r="R81" s="11"/>
      <c r="S81" s="12"/>
      <c r="T81" s="11"/>
      <c r="U81" s="11"/>
      <c r="V81" s="114">
        <f>SUM(V82:V85)</f>
        <v>0</v>
      </c>
      <c r="W81" s="114">
        <f>SUM(W82:W85)</f>
        <v>0</v>
      </c>
    </row>
    <row r="82" spans="1:23" hidden="1" x14ac:dyDescent="0.25">
      <c r="A82" s="13" t="s">
        <v>135</v>
      </c>
      <c r="B82" s="116"/>
      <c r="C82" s="116"/>
      <c r="D82" s="116"/>
      <c r="E82" s="116">
        <f>SUM(B82:D82)</f>
        <v>0</v>
      </c>
      <c r="F82" s="116"/>
      <c r="G82" s="116"/>
      <c r="H82" s="116"/>
      <c r="I82" s="117"/>
      <c r="J82" s="116"/>
      <c r="K82" s="117"/>
      <c r="L82" s="116"/>
      <c r="M82" s="118"/>
      <c r="N82" s="116"/>
      <c r="O82" s="118"/>
      <c r="P82" s="116"/>
      <c r="Q82" s="118"/>
      <c r="R82" s="14"/>
      <c r="S82" s="15"/>
      <c r="T82" s="14"/>
      <c r="U82" s="14"/>
      <c r="V82" s="116"/>
      <c r="W82" s="116"/>
    </row>
    <row r="83" spans="1:23" hidden="1" x14ac:dyDescent="0.25">
      <c r="A83" s="13" t="s">
        <v>136</v>
      </c>
      <c r="B83" s="116"/>
      <c r="C83" s="116"/>
      <c r="D83" s="116"/>
      <c r="E83" s="116">
        <f>SUM(B83:D83)</f>
        <v>0</v>
      </c>
      <c r="F83" s="116"/>
      <c r="G83" s="116"/>
      <c r="H83" s="116"/>
      <c r="I83" s="117"/>
      <c r="J83" s="116"/>
      <c r="K83" s="117"/>
      <c r="L83" s="116"/>
      <c r="M83" s="118"/>
      <c r="N83" s="116"/>
      <c r="O83" s="118"/>
      <c r="P83" s="116"/>
      <c r="Q83" s="118"/>
      <c r="R83" s="14"/>
      <c r="S83" s="15"/>
      <c r="T83" s="14"/>
      <c r="U83" s="14"/>
      <c r="V83" s="116"/>
      <c r="W83" s="116"/>
    </row>
    <row r="84" spans="1:23" hidden="1" x14ac:dyDescent="0.25">
      <c r="A84" s="13" t="s">
        <v>137</v>
      </c>
      <c r="B84" s="116"/>
      <c r="C84" s="116"/>
      <c r="D84" s="116"/>
      <c r="E84" s="116">
        <f>SUM(B84:D84)</f>
        <v>0</v>
      </c>
      <c r="F84" s="116"/>
      <c r="G84" s="116"/>
      <c r="H84" s="116"/>
      <c r="I84" s="117"/>
      <c r="J84" s="116"/>
      <c r="K84" s="117"/>
      <c r="L84" s="116"/>
      <c r="M84" s="118"/>
      <c r="N84" s="116"/>
      <c r="O84" s="118"/>
      <c r="P84" s="116"/>
      <c r="Q84" s="118"/>
      <c r="R84" s="14"/>
      <c r="S84" s="15"/>
      <c r="T84" s="14"/>
      <c r="U84" s="14"/>
      <c r="V84" s="116"/>
      <c r="W84" s="116"/>
    </row>
    <row r="85" spans="1:23" hidden="1" x14ac:dyDescent="0.25">
      <c r="A85" s="13" t="s">
        <v>138</v>
      </c>
      <c r="B85" s="116"/>
      <c r="C85" s="116"/>
      <c r="D85" s="116"/>
      <c r="E85" s="116">
        <f>SUM(B85:D85)</f>
        <v>0</v>
      </c>
      <c r="F85" s="116"/>
      <c r="G85" s="116"/>
      <c r="H85" s="116"/>
      <c r="I85" s="117"/>
      <c r="J85" s="116"/>
      <c r="K85" s="117"/>
      <c r="L85" s="116"/>
      <c r="M85" s="118"/>
      <c r="N85" s="116"/>
      <c r="O85" s="118"/>
      <c r="P85" s="116"/>
      <c r="Q85" s="118"/>
      <c r="R85" s="14"/>
      <c r="S85" s="15"/>
      <c r="T85" s="14"/>
      <c r="U85" s="14"/>
      <c r="V85" s="116"/>
      <c r="W85" s="116"/>
    </row>
    <row r="86" spans="1:23" hidden="1" x14ac:dyDescent="0.25">
      <c r="A86" s="13" t="s">
        <v>92</v>
      </c>
      <c r="B86" s="116"/>
      <c r="C86" s="116"/>
      <c r="D86" s="116"/>
      <c r="E86" s="116">
        <f t="shared" ref="E86" si="48">$B86      +$C86      +$D86</f>
        <v>0</v>
      </c>
      <c r="F86" s="116" t="s">
        <v>36</v>
      </c>
      <c r="G86" s="116" t="s">
        <v>36</v>
      </c>
      <c r="H86" s="116"/>
      <c r="I86" s="116"/>
      <c r="J86" s="116"/>
      <c r="K86" s="116"/>
      <c r="L86" s="116"/>
      <c r="M86" s="118"/>
      <c r="N86" s="116"/>
      <c r="O86" s="118"/>
      <c r="P86" s="116">
        <f t="shared" ref="P86" si="49">$H86      +$J86      +$L86      +$N86</f>
        <v>0</v>
      </c>
      <c r="Q86" s="118">
        <f t="shared" ref="Q86" si="50">$I86      +$K86      +$M86      +$O86</f>
        <v>0</v>
      </c>
      <c r="R86" s="14">
        <f t="shared" ref="R86" si="51">IF(($H86      =0),0,((($J86      -$H86      )/$H86      )*100))</f>
        <v>0</v>
      </c>
      <c r="S86" s="15">
        <f t="shared" ref="S86" si="52">IF(($I86      =0),0,((($K86      -$I86      )/$I86      )*100))</f>
        <v>0</v>
      </c>
      <c r="T86" s="14">
        <f t="shared" ref="T86" si="53">IF(($E86      =0),0,(($P86      /$E86      )*100))</f>
        <v>0</v>
      </c>
      <c r="U86" s="14">
        <f t="shared" ref="U86" si="54">IF(($E86      =0),0,(($Q86      /$E86      )*100))</f>
        <v>0</v>
      </c>
      <c r="V86" s="116"/>
      <c r="W86" s="116"/>
    </row>
    <row r="87" spans="1:23" x14ac:dyDescent="0.25">
      <c r="A87" s="84" t="s">
        <v>103</v>
      </c>
      <c r="B87" s="119">
        <f t="shared" ref="B87:S87" si="55">+B88+B89+B90+B91+B92+B93+B94+B95+B96</f>
        <v>9975000</v>
      </c>
      <c r="C87" s="119">
        <f t="shared" si="55"/>
        <v>0</v>
      </c>
      <c r="D87" s="119">
        <f t="shared" si="55"/>
        <v>0</v>
      </c>
      <c r="E87" s="119">
        <f t="shared" si="55"/>
        <v>9975000</v>
      </c>
      <c r="F87" s="119">
        <f t="shared" si="55"/>
        <v>0</v>
      </c>
      <c r="G87" s="119">
        <f t="shared" si="55"/>
        <v>0</v>
      </c>
      <c r="H87" s="119">
        <f t="shared" si="55"/>
        <v>2762000</v>
      </c>
      <c r="I87" s="119">
        <f t="shared" si="55"/>
        <v>0</v>
      </c>
      <c r="J87" s="119">
        <f t="shared" si="55"/>
        <v>7223000</v>
      </c>
      <c r="K87" s="119">
        <f t="shared" si="55"/>
        <v>0</v>
      </c>
      <c r="L87" s="119">
        <f t="shared" si="55"/>
        <v>0</v>
      </c>
      <c r="M87" s="119">
        <f t="shared" si="55"/>
        <v>0</v>
      </c>
      <c r="N87" s="119">
        <f t="shared" si="55"/>
        <v>0</v>
      </c>
      <c r="O87" s="119">
        <f t="shared" si="55"/>
        <v>0</v>
      </c>
      <c r="P87" s="119">
        <f t="shared" si="55"/>
        <v>9985000</v>
      </c>
      <c r="Q87" s="120">
        <f t="shared" si="55"/>
        <v>0</v>
      </c>
      <c r="R87" s="85">
        <f t="shared" si="55"/>
        <v>161.51339608979001</v>
      </c>
      <c r="S87" s="85">
        <f t="shared" si="55"/>
        <v>0</v>
      </c>
      <c r="T87" s="86">
        <f>IF(SUM($E88:$E96) =0,0,(P87   /SUM($E88:$E96) )*100)</f>
        <v>100.10025062656642</v>
      </c>
      <c r="U87" s="87">
        <f>IF(SUM($E88:$E96) =0,0,(Q87   /SUM($E88:$E96) )*100)</f>
        <v>0</v>
      </c>
      <c r="V87" s="119">
        <f>+V88+V89+V90+V91+V92+V93+V94+V95+V96</f>
        <v>0</v>
      </c>
      <c r="W87" s="119">
        <f>+W88+W89+W90+W91+W92+W93+W94+W95+W96</f>
        <v>0</v>
      </c>
    </row>
    <row r="88" spans="1:23" ht="13" x14ac:dyDescent="0.3">
      <c r="A88" s="88" t="s">
        <v>104</v>
      </c>
      <c r="B88" s="121"/>
      <c r="C88" s="121"/>
      <c r="D88" s="121"/>
      <c r="E88" s="121">
        <f t="shared" ref="E88:E96" si="56">$B88      +$C88      +$D88</f>
        <v>0</v>
      </c>
      <c r="F88" s="121">
        <v>0</v>
      </c>
      <c r="G88" s="121">
        <v>0</v>
      </c>
      <c r="H88" s="121"/>
      <c r="I88" s="121"/>
      <c r="J88" s="121"/>
      <c r="K88" s="121"/>
      <c r="L88" s="121"/>
      <c r="M88" s="121"/>
      <c r="N88" s="121"/>
      <c r="O88" s="121"/>
      <c r="P88" s="121">
        <f t="shared" ref="P88:P96" si="57">$H88      +$J88      +$L88      +$N88</f>
        <v>0</v>
      </c>
      <c r="Q88" s="121">
        <f t="shared" ref="Q88:Q96" si="58">$I88      +$K88      +$M88      +$O88</f>
        <v>0</v>
      </c>
      <c r="R88" s="89">
        <f t="shared" ref="R88:R96" si="59">IF(($H88      =0),0,((($J88      -$H88      )/$H88      )*100))</f>
        <v>0</v>
      </c>
      <c r="S88" s="89">
        <f t="shared" ref="S88:S96" si="60">IF(($I88      =0),0,((($K88      -$I88      )/$I88      )*100))</f>
        <v>0</v>
      </c>
      <c r="T88" s="89">
        <f t="shared" ref="T88:T96" si="61">IF(($E88      =0),0,(($P88      /$E88      )*100))</f>
        <v>0</v>
      </c>
      <c r="U88" s="90">
        <f t="shared" ref="U88:U96" si="62">IF(($E88      =0),0,(($Q88      /$E88      )*100))</f>
        <v>0</v>
      </c>
      <c r="V88" s="121"/>
      <c r="W88" s="121"/>
    </row>
    <row r="89" spans="1:23" ht="13" x14ac:dyDescent="0.3">
      <c r="A89" s="91" t="s">
        <v>105</v>
      </c>
      <c r="B89" s="93"/>
      <c r="C89" s="93"/>
      <c r="D89" s="93"/>
      <c r="E89" s="93">
        <f t="shared" si="56"/>
        <v>0</v>
      </c>
      <c r="F89" s="93">
        <v>0</v>
      </c>
      <c r="G89" s="93">
        <v>0</v>
      </c>
      <c r="H89" s="93"/>
      <c r="I89" s="93"/>
      <c r="J89" s="93"/>
      <c r="K89" s="93"/>
      <c r="L89" s="93"/>
      <c r="M89" s="93"/>
      <c r="N89" s="93"/>
      <c r="O89" s="93"/>
      <c r="P89" s="93">
        <f t="shared" si="57"/>
        <v>0</v>
      </c>
      <c r="Q89" s="93">
        <f t="shared" si="58"/>
        <v>0</v>
      </c>
      <c r="R89" s="89">
        <f t="shared" si="59"/>
        <v>0</v>
      </c>
      <c r="S89" s="89">
        <f t="shared" si="60"/>
        <v>0</v>
      </c>
      <c r="T89" s="89">
        <f t="shared" si="61"/>
        <v>0</v>
      </c>
      <c r="U89" s="90">
        <f t="shared" si="62"/>
        <v>0</v>
      </c>
      <c r="V89" s="93"/>
      <c r="W89" s="93"/>
    </row>
    <row r="90" spans="1:23" ht="13" x14ac:dyDescent="0.3">
      <c r="A90" s="91" t="s">
        <v>106</v>
      </c>
      <c r="B90" s="93"/>
      <c r="C90" s="93"/>
      <c r="D90" s="93"/>
      <c r="E90" s="93">
        <f t="shared" si="56"/>
        <v>0</v>
      </c>
      <c r="F90" s="93">
        <v>0</v>
      </c>
      <c r="G90" s="93">
        <v>0</v>
      </c>
      <c r="H90" s="93"/>
      <c r="I90" s="93"/>
      <c r="J90" s="93"/>
      <c r="K90" s="93"/>
      <c r="L90" s="93"/>
      <c r="M90" s="93"/>
      <c r="N90" s="93"/>
      <c r="O90" s="93"/>
      <c r="P90" s="93">
        <f t="shared" si="57"/>
        <v>0</v>
      </c>
      <c r="Q90" s="93">
        <f t="shared" si="58"/>
        <v>0</v>
      </c>
      <c r="R90" s="89">
        <f t="shared" si="59"/>
        <v>0</v>
      </c>
      <c r="S90" s="89">
        <f t="shared" si="60"/>
        <v>0</v>
      </c>
      <c r="T90" s="89">
        <f t="shared" si="61"/>
        <v>0</v>
      </c>
      <c r="U90" s="90">
        <f t="shared" si="62"/>
        <v>0</v>
      </c>
      <c r="V90" s="93"/>
      <c r="W90" s="93"/>
    </row>
    <row r="91" spans="1:23" ht="13" x14ac:dyDescent="0.3">
      <c r="A91" s="91" t="s">
        <v>107</v>
      </c>
      <c r="B91" s="93">
        <v>9975000</v>
      </c>
      <c r="C91" s="93"/>
      <c r="D91" s="93"/>
      <c r="E91" s="93">
        <f t="shared" si="56"/>
        <v>9975000</v>
      </c>
      <c r="F91" s="93">
        <v>0</v>
      </c>
      <c r="G91" s="93">
        <v>0</v>
      </c>
      <c r="H91" s="93">
        <v>2762000</v>
      </c>
      <c r="I91" s="93"/>
      <c r="J91" s="93">
        <v>7223000</v>
      </c>
      <c r="K91" s="93"/>
      <c r="L91" s="93"/>
      <c r="M91" s="93"/>
      <c r="N91" s="93"/>
      <c r="O91" s="93"/>
      <c r="P91" s="93">
        <f t="shared" si="57"/>
        <v>9985000</v>
      </c>
      <c r="Q91" s="93">
        <f t="shared" si="58"/>
        <v>0</v>
      </c>
      <c r="R91" s="89">
        <f t="shared" si="59"/>
        <v>161.51339608979001</v>
      </c>
      <c r="S91" s="89">
        <f t="shared" si="60"/>
        <v>0</v>
      </c>
      <c r="T91" s="89">
        <f t="shared" si="61"/>
        <v>100.10025062656642</v>
      </c>
      <c r="U91" s="90">
        <f t="shared" si="62"/>
        <v>0</v>
      </c>
      <c r="V91" s="93"/>
      <c r="W91" s="93"/>
    </row>
    <row r="92" spans="1:23" ht="13" x14ac:dyDescent="0.3">
      <c r="A92" s="91" t="s">
        <v>108</v>
      </c>
      <c r="B92" s="93"/>
      <c r="C92" s="93"/>
      <c r="D92" s="93"/>
      <c r="E92" s="93">
        <f t="shared" si="56"/>
        <v>0</v>
      </c>
      <c r="F92" s="93">
        <v>0</v>
      </c>
      <c r="G92" s="93">
        <v>0</v>
      </c>
      <c r="H92" s="93"/>
      <c r="I92" s="93"/>
      <c r="J92" s="93"/>
      <c r="K92" s="93"/>
      <c r="L92" s="93"/>
      <c r="M92" s="93"/>
      <c r="N92" s="93"/>
      <c r="O92" s="93"/>
      <c r="P92" s="93">
        <f t="shared" si="57"/>
        <v>0</v>
      </c>
      <c r="Q92" s="93">
        <f t="shared" si="58"/>
        <v>0</v>
      </c>
      <c r="R92" s="89">
        <f t="shared" si="59"/>
        <v>0</v>
      </c>
      <c r="S92" s="89">
        <f t="shared" si="60"/>
        <v>0</v>
      </c>
      <c r="T92" s="89">
        <f t="shared" si="61"/>
        <v>0</v>
      </c>
      <c r="U92" s="90">
        <f t="shared" si="62"/>
        <v>0</v>
      </c>
      <c r="V92" s="93"/>
      <c r="W92" s="93"/>
    </row>
    <row r="93" spans="1:23" ht="13" x14ac:dyDescent="0.3">
      <c r="A93" s="91" t="s">
        <v>109</v>
      </c>
      <c r="B93" s="93"/>
      <c r="C93" s="93"/>
      <c r="D93" s="93"/>
      <c r="E93" s="93">
        <f t="shared" si="56"/>
        <v>0</v>
      </c>
      <c r="F93" s="93">
        <v>0</v>
      </c>
      <c r="G93" s="93">
        <v>0</v>
      </c>
      <c r="H93" s="93"/>
      <c r="I93" s="93"/>
      <c r="J93" s="93"/>
      <c r="K93" s="93"/>
      <c r="L93" s="93"/>
      <c r="M93" s="93"/>
      <c r="N93" s="93"/>
      <c r="O93" s="93"/>
      <c r="P93" s="93">
        <f t="shared" si="57"/>
        <v>0</v>
      </c>
      <c r="Q93" s="93">
        <f t="shared" si="58"/>
        <v>0</v>
      </c>
      <c r="R93" s="89">
        <f t="shared" si="59"/>
        <v>0</v>
      </c>
      <c r="S93" s="89">
        <f t="shared" si="60"/>
        <v>0</v>
      </c>
      <c r="T93" s="89">
        <f t="shared" si="61"/>
        <v>0</v>
      </c>
      <c r="U93" s="90">
        <f t="shared" si="62"/>
        <v>0</v>
      </c>
      <c r="V93" s="93"/>
      <c r="W93" s="93"/>
    </row>
    <row r="94" spans="1:23" ht="13" x14ac:dyDescent="0.3">
      <c r="A94" s="91" t="s">
        <v>110</v>
      </c>
      <c r="B94" s="93"/>
      <c r="C94" s="93"/>
      <c r="D94" s="93"/>
      <c r="E94" s="93">
        <f t="shared" si="56"/>
        <v>0</v>
      </c>
      <c r="F94" s="93">
        <v>0</v>
      </c>
      <c r="G94" s="93">
        <v>0</v>
      </c>
      <c r="H94" s="93"/>
      <c r="I94" s="93"/>
      <c r="J94" s="93"/>
      <c r="K94" s="93"/>
      <c r="L94" s="93"/>
      <c r="M94" s="93"/>
      <c r="N94" s="93"/>
      <c r="O94" s="93"/>
      <c r="P94" s="93">
        <f t="shared" si="57"/>
        <v>0</v>
      </c>
      <c r="Q94" s="93">
        <f t="shared" si="58"/>
        <v>0</v>
      </c>
      <c r="R94" s="89">
        <f t="shared" si="59"/>
        <v>0</v>
      </c>
      <c r="S94" s="89">
        <f t="shared" si="60"/>
        <v>0</v>
      </c>
      <c r="T94" s="89">
        <f t="shared" si="61"/>
        <v>0</v>
      </c>
      <c r="U94" s="90">
        <f t="shared" si="62"/>
        <v>0</v>
      </c>
      <c r="V94" s="93"/>
      <c r="W94" s="93"/>
    </row>
    <row r="95" spans="1:23" ht="13" x14ac:dyDescent="0.3">
      <c r="A95" s="91" t="s">
        <v>111</v>
      </c>
      <c r="B95" s="93"/>
      <c r="C95" s="93"/>
      <c r="D95" s="93"/>
      <c r="E95" s="93">
        <f t="shared" si="56"/>
        <v>0</v>
      </c>
      <c r="F95" s="93">
        <v>0</v>
      </c>
      <c r="G95" s="93">
        <v>0</v>
      </c>
      <c r="H95" s="93"/>
      <c r="I95" s="93"/>
      <c r="J95" s="93"/>
      <c r="K95" s="93"/>
      <c r="L95" s="93"/>
      <c r="M95" s="93"/>
      <c r="N95" s="93"/>
      <c r="O95" s="93"/>
      <c r="P95" s="93">
        <f t="shared" si="57"/>
        <v>0</v>
      </c>
      <c r="Q95" s="93">
        <f t="shared" si="58"/>
        <v>0</v>
      </c>
      <c r="R95" s="89">
        <f t="shared" si="59"/>
        <v>0</v>
      </c>
      <c r="S95" s="89">
        <f t="shared" si="60"/>
        <v>0</v>
      </c>
      <c r="T95" s="89">
        <f t="shared" si="61"/>
        <v>0</v>
      </c>
      <c r="U95" s="90">
        <f t="shared" si="62"/>
        <v>0</v>
      </c>
      <c r="V95" s="93"/>
      <c r="W95" s="93"/>
    </row>
    <row r="96" spans="1:23" ht="13" x14ac:dyDescent="0.3">
      <c r="A96" s="91" t="s">
        <v>112</v>
      </c>
      <c r="B96" s="122"/>
      <c r="C96" s="122"/>
      <c r="D96" s="122"/>
      <c r="E96" s="122">
        <f t="shared" si="56"/>
        <v>0</v>
      </c>
      <c r="F96" s="122">
        <v>0</v>
      </c>
      <c r="G96" s="122">
        <v>0</v>
      </c>
      <c r="H96" s="122"/>
      <c r="I96" s="122"/>
      <c r="J96" s="122"/>
      <c r="K96" s="122"/>
      <c r="L96" s="122"/>
      <c r="M96" s="122"/>
      <c r="N96" s="122"/>
      <c r="O96" s="122"/>
      <c r="P96" s="122">
        <f t="shared" si="57"/>
        <v>0</v>
      </c>
      <c r="Q96" s="122">
        <f t="shared" si="58"/>
        <v>0</v>
      </c>
      <c r="R96" s="89">
        <f t="shared" si="59"/>
        <v>0</v>
      </c>
      <c r="S96" s="89">
        <f t="shared" si="60"/>
        <v>0</v>
      </c>
      <c r="T96" s="89">
        <f t="shared" si="61"/>
        <v>0</v>
      </c>
      <c r="U96" s="90">
        <f t="shared" si="62"/>
        <v>0</v>
      </c>
      <c r="V96" s="122"/>
      <c r="W96" s="122"/>
    </row>
    <row r="97" spans="1:23" s="92" customFormat="1" ht="21" hidden="1" x14ac:dyDescent="0.25">
      <c r="A97" s="16" t="s">
        <v>139</v>
      </c>
      <c r="B97" s="123">
        <f t="shared" ref="B97:I97" si="63">SUM(B98:B112)</f>
        <v>0</v>
      </c>
      <c r="C97" s="123">
        <f t="shared" si="63"/>
        <v>0</v>
      </c>
      <c r="D97" s="123">
        <f t="shared" si="63"/>
        <v>0</v>
      </c>
      <c r="E97" s="123">
        <f t="shared" si="63"/>
        <v>0</v>
      </c>
      <c r="F97" s="123">
        <f t="shared" si="63"/>
        <v>0</v>
      </c>
      <c r="G97" s="123">
        <f t="shared" si="63"/>
        <v>0</v>
      </c>
      <c r="H97" s="123">
        <f t="shared" si="63"/>
        <v>0</v>
      </c>
      <c r="I97" s="123">
        <f t="shared" si="63"/>
        <v>0</v>
      </c>
      <c r="J97" s="123">
        <f>SUM(J98:J112)</f>
        <v>0</v>
      </c>
      <c r="K97" s="123">
        <f>SUM(K98:K112)</f>
        <v>0</v>
      </c>
      <c r="L97" s="123">
        <f>SUM(L98:L112)</f>
        <v>0</v>
      </c>
      <c r="M97" s="124">
        <f>SUM(M98:M112)</f>
        <v>0</v>
      </c>
      <c r="N97" s="123"/>
      <c r="O97" s="124"/>
      <c r="P97" s="123"/>
      <c r="Q97" s="124"/>
      <c r="R97" s="17" t="str">
        <f t="shared" ref="R97:S112" si="64">IF(L97=0," ",(N97-L97)/L97)</f>
        <v xml:space="preserve"> </v>
      </c>
      <c r="S97" s="17" t="str">
        <f t="shared" si="64"/>
        <v xml:space="preserve"> </v>
      </c>
      <c r="T97" s="17" t="str">
        <f t="shared" ref="T97:T115" si="65">IF(E97=0," ",(P97/E97))</f>
        <v xml:space="preserve"> </v>
      </c>
      <c r="U97" s="18" t="str">
        <f t="shared" ref="U97:U115" si="66">IF(E97=0," ",(Q97/E97))</f>
        <v xml:space="preserve"> </v>
      </c>
      <c r="V97" s="123">
        <f>SUM(V98:V112)</f>
        <v>0</v>
      </c>
      <c r="W97" s="123">
        <f>SUM(W98:W112)</f>
        <v>0</v>
      </c>
    </row>
    <row r="98" spans="1:23" hidden="1" x14ac:dyDescent="0.25">
      <c r="A98" s="19"/>
      <c r="B98" s="125"/>
      <c r="C98" s="125"/>
      <c r="D98" s="125"/>
      <c r="E98" s="126">
        <f>SUM(B98:D98)</f>
        <v>0</v>
      </c>
      <c r="F98" s="125"/>
      <c r="G98" s="125"/>
      <c r="H98" s="125"/>
      <c r="I98" s="125"/>
      <c r="J98" s="125"/>
      <c r="K98" s="125"/>
      <c r="L98" s="125"/>
      <c r="M98" s="127"/>
      <c r="N98" s="125"/>
      <c r="O98" s="127"/>
      <c r="P98" s="125"/>
      <c r="Q98" s="127"/>
      <c r="R98" s="20" t="str">
        <f t="shared" si="64"/>
        <v xml:space="preserve"> </v>
      </c>
      <c r="S98" s="20" t="str">
        <f t="shared" si="64"/>
        <v xml:space="preserve"> </v>
      </c>
      <c r="T98" s="20" t="str">
        <f t="shared" si="65"/>
        <v xml:space="preserve"> </v>
      </c>
      <c r="U98" s="21" t="str">
        <f t="shared" si="66"/>
        <v xml:space="preserve"> </v>
      </c>
      <c r="V98" s="125"/>
      <c r="W98" s="125"/>
    </row>
    <row r="99" spans="1:23" hidden="1" x14ac:dyDescent="0.25">
      <c r="A99" s="19"/>
      <c r="B99" s="125"/>
      <c r="C99" s="125"/>
      <c r="D99" s="125"/>
      <c r="E99" s="126">
        <f t="shared" ref="E99:E112" si="67">SUM(B99:D99)</f>
        <v>0</v>
      </c>
      <c r="F99" s="125"/>
      <c r="G99" s="125"/>
      <c r="H99" s="125"/>
      <c r="I99" s="125"/>
      <c r="J99" s="125"/>
      <c r="K99" s="125"/>
      <c r="L99" s="125"/>
      <c r="M99" s="127"/>
      <c r="N99" s="125"/>
      <c r="O99" s="127"/>
      <c r="P99" s="125"/>
      <c r="Q99" s="127"/>
      <c r="R99" s="20" t="str">
        <f t="shared" si="64"/>
        <v xml:space="preserve"> </v>
      </c>
      <c r="S99" s="20" t="str">
        <f t="shared" si="64"/>
        <v xml:space="preserve"> </v>
      </c>
      <c r="T99" s="20" t="str">
        <f t="shared" si="65"/>
        <v xml:space="preserve"> </v>
      </c>
      <c r="U99" s="21" t="str">
        <f t="shared" si="66"/>
        <v xml:space="preserve"> </v>
      </c>
      <c r="V99" s="125"/>
      <c r="W99" s="125"/>
    </row>
    <row r="100" spans="1:23" hidden="1" x14ac:dyDescent="0.25">
      <c r="A100" s="19"/>
      <c r="B100" s="125"/>
      <c r="C100" s="125"/>
      <c r="D100" s="125"/>
      <c r="E100" s="126">
        <f t="shared" si="67"/>
        <v>0</v>
      </c>
      <c r="F100" s="125"/>
      <c r="G100" s="125"/>
      <c r="H100" s="125"/>
      <c r="I100" s="125"/>
      <c r="J100" s="125"/>
      <c r="K100" s="125"/>
      <c r="L100" s="125"/>
      <c r="M100" s="127"/>
      <c r="N100" s="125"/>
      <c r="O100" s="127"/>
      <c r="P100" s="125"/>
      <c r="Q100" s="127"/>
      <c r="R100" s="20" t="str">
        <f t="shared" si="64"/>
        <v xml:space="preserve"> </v>
      </c>
      <c r="S100" s="20" t="str">
        <f t="shared" si="64"/>
        <v xml:space="preserve"> </v>
      </c>
      <c r="T100" s="20" t="str">
        <f t="shared" si="65"/>
        <v xml:space="preserve"> </v>
      </c>
      <c r="U100" s="21" t="str">
        <f t="shared" si="66"/>
        <v xml:space="preserve"> </v>
      </c>
      <c r="V100" s="125"/>
      <c r="W100" s="125"/>
    </row>
    <row r="101" spans="1:23" hidden="1" x14ac:dyDescent="0.25">
      <c r="A101" s="19"/>
      <c r="B101" s="125"/>
      <c r="C101" s="125"/>
      <c r="D101" s="125"/>
      <c r="E101" s="126">
        <f t="shared" si="67"/>
        <v>0</v>
      </c>
      <c r="F101" s="125"/>
      <c r="G101" s="125"/>
      <c r="H101" s="125"/>
      <c r="I101" s="125"/>
      <c r="J101" s="125"/>
      <c r="K101" s="125"/>
      <c r="L101" s="125"/>
      <c r="M101" s="127"/>
      <c r="N101" s="125"/>
      <c r="O101" s="127"/>
      <c r="P101" s="125"/>
      <c r="Q101" s="127"/>
      <c r="R101" s="20" t="str">
        <f t="shared" si="64"/>
        <v xml:space="preserve"> </v>
      </c>
      <c r="S101" s="20" t="str">
        <f t="shared" si="64"/>
        <v xml:space="preserve"> </v>
      </c>
      <c r="T101" s="20" t="str">
        <f t="shared" si="65"/>
        <v xml:space="preserve"> </v>
      </c>
      <c r="U101" s="21" t="str">
        <f t="shared" si="66"/>
        <v xml:space="preserve"> </v>
      </c>
      <c r="V101" s="125"/>
      <c r="W101" s="125"/>
    </row>
    <row r="102" spans="1:23" hidden="1" x14ac:dyDescent="0.25">
      <c r="A102" s="19"/>
      <c r="B102" s="125"/>
      <c r="C102" s="125"/>
      <c r="D102" s="125"/>
      <c r="E102" s="126">
        <f t="shared" si="67"/>
        <v>0</v>
      </c>
      <c r="F102" s="125"/>
      <c r="G102" s="125"/>
      <c r="H102" s="125"/>
      <c r="I102" s="125"/>
      <c r="J102" s="125"/>
      <c r="K102" s="125"/>
      <c r="L102" s="125"/>
      <c r="M102" s="127"/>
      <c r="N102" s="125"/>
      <c r="O102" s="127"/>
      <c r="P102" s="125"/>
      <c r="Q102" s="127"/>
      <c r="R102" s="20" t="str">
        <f t="shared" si="64"/>
        <v xml:space="preserve"> </v>
      </c>
      <c r="S102" s="20" t="str">
        <f t="shared" si="64"/>
        <v xml:space="preserve"> </v>
      </c>
      <c r="T102" s="20" t="str">
        <f t="shared" si="65"/>
        <v xml:space="preserve"> </v>
      </c>
      <c r="U102" s="21" t="str">
        <f t="shared" si="66"/>
        <v xml:space="preserve"> </v>
      </c>
      <c r="V102" s="125"/>
      <c r="W102" s="125"/>
    </row>
    <row r="103" spans="1:23" hidden="1" x14ac:dyDescent="0.25">
      <c r="A103" s="19"/>
      <c r="B103" s="125"/>
      <c r="C103" s="125"/>
      <c r="D103" s="125"/>
      <c r="E103" s="126">
        <f t="shared" si="67"/>
        <v>0</v>
      </c>
      <c r="F103" s="125"/>
      <c r="G103" s="125"/>
      <c r="H103" s="125"/>
      <c r="I103" s="125"/>
      <c r="J103" s="125"/>
      <c r="K103" s="125"/>
      <c r="L103" s="125"/>
      <c r="M103" s="127"/>
      <c r="N103" s="125"/>
      <c r="O103" s="127"/>
      <c r="P103" s="125"/>
      <c r="Q103" s="127"/>
      <c r="R103" s="20" t="str">
        <f t="shared" si="64"/>
        <v xml:space="preserve"> </v>
      </c>
      <c r="S103" s="20" t="str">
        <f t="shared" si="64"/>
        <v xml:space="preserve"> </v>
      </c>
      <c r="T103" s="20" t="str">
        <f t="shared" si="65"/>
        <v xml:space="preserve"> </v>
      </c>
      <c r="U103" s="21" t="str">
        <f t="shared" si="66"/>
        <v xml:space="preserve"> </v>
      </c>
      <c r="V103" s="125"/>
      <c r="W103" s="125"/>
    </row>
    <row r="104" spans="1:23" hidden="1" x14ac:dyDescent="0.25">
      <c r="A104" s="19"/>
      <c r="B104" s="125"/>
      <c r="C104" s="125"/>
      <c r="D104" s="125"/>
      <c r="E104" s="126">
        <f t="shared" si="67"/>
        <v>0</v>
      </c>
      <c r="F104" s="125"/>
      <c r="G104" s="125"/>
      <c r="H104" s="125"/>
      <c r="I104" s="125"/>
      <c r="J104" s="125"/>
      <c r="K104" s="125"/>
      <c r="L104" s="125"/>
      <c r="M104" s="127"/>
      <c r="N104" s="125"/>
      <c r="O104" s="127"/>
      <c r="P104" s="125"/>
      <c r="Q104" s="127"/>
      <c r="R104" s="20" t="str">
        <f t="shared" si="64"/>
        <v xml:space="preserve"> </v>
      </c>
      <c r="S104" s="20" t="str">
        <f t="shared" si="64"/>
        <v xml:space="preserve"> </v>
      </c>
      <c r="T104" s="20" t="str">
        <f t="shared" si="65"/>
        <v xml:space="preserve"> </v>
      </c>
      <c r="U104" s="21" t="str">
        <f t="shared" si="66"/>
        <v xml:space="preserve"> </v>
      </c>
      <c r="V104" s="125"/>
      <c r="W104" s="125"/>
    </row>
    <row r="105" spans="1:23" hidden="1" x14ac:dyDescent="0.25">
      <c r="A105" s="19"/>
      <c r="B105" s="125"/>
      <c r="C105" s="125"/>
      <c r="D105" s="125"/>
      <c r="E105" s="126">
        <f t="shared" si="67"/>
        <v>0</v>
      </c>
      <c r="F105" s="125"/>
      <c r="G105" s="125"/>
      <c r="H105" s="125"/>
      <c r="I105" s="125"/>
      <c r="J105" s="125"/>
      <c r="K105" s="125"/>
      <c r="L105" s="125"/>
      <c r="M105" s="127"/>
      <c r="N105" s="125"/>
      <c r="O105" s="127"/>
      <c r="P105" s="125"/>
      <c r="Q105" s="127"/>
      <c r="R105" s="20" t="str">
        <f t="shared" si="64"/>
        <v xml:space="preserve"> </v>
      </c>
      <c r="S105" s="20" t="str">
        <f t="shared" si="64"/>
        <v xml:space="preserve"> </v>
      </c>
      <c r="T105" s="20" t="str">
        <f t="shared" si="65"/>
        <v xml:space="preserve"> </v>
      </c>
      <c r="U105" s="21" t="str">
        <f t="shared" si="66"/>
        <v xml:space="preserve"> </v>
      </c>
      <c r="V105" s="125"/>
      <c r="W105" s="125"/>
    </row>
    <row r="106" spans="1:23" hidden="1" x14ac:dyDescent="0.25">
      <c r="A106" s="19"/>
      <c r="B106" s="125"/>
      <c r="C106" s="125"/>
      <c r="D106" s="125"/>
      <c r="E106" s="126">
        <f t="shared" si="67"/>
        <v>0</v>
      </c>
      <c r="F106" s="125"/>
      <c r="G106" s="125"/>
      <c r="H106" s="125"/>
      <c r="I106" s="125"/>
      <c r="J106" s="125"/>
      <c r="K106" s="125"/>
      <c r="L106" s="125"/>
      <c r="M106" s="127"/>
      <c r="N106" s="125"/>
      <c r="O106" s="127"/>
      <c r="P106" s="125"/>
      <c r="Q106" s="127"/>
      <c r="R106" s="20" t="str">
        <f t="shared" si="64"/>
        <v xml:space="preserve"> </v>
      </c>
      <c r="S106" s="20" t="str">
        <f t="shared" si="64"/>
        <v xml:space="preserve"> </v>
      </c>
      <c r="T106" s="20" t="str">
        <f t="shared" si="65"/>
        <v xml:space="preserve"> </v>
      </c>
      <c r="U106" s="21" t="str">
        <f t="shared" si="66"/>
        <v xml:space="preserve"> </v>
      </c>
      <c r="V106" s="125"/>
      <c r="W106" s="125"/>
    </row>
    <row r="107" spans="1:23" hidden="1" x14ac:dyDescent="0.25">
      <c r="A107" s="19"/>
      <c r="B107" s="125"/>
      <c r="C107" s="125"/>
      <c r="D107" s="125"/>
      <c r="E107" s="126">
        <f t="shared" si="67"/>
        <v>0</v>
      </c>
      <c r="F107" s="125"/>
      <c r="G107" s="125"/>
      <c r="H107" s="125"/>
      <c r="I107" s="125"/>
      <c r="J107" s="125"/>
      <c r="K107" s="125"/>
      <c r="L107" s="125"/>
      <c r="M107" s="127"/>
      <c r="N107" s="125"/>
      <c r="O107" s="127"/>
      <c r="P107" s="125"/>
      <c r="Q107" s="127"/>
      <c r="R107" s="20" t="str">
        <f t="shared" si="64"/>
        <v xml:space="preserve"> </v>
      </c>
      <c r="S107" s="20" t="str">
        <f t="shared" si="64"/>
        <v xml:space="preserve"> </v>
      </c>
      <c r="T107" s="20" t="str">
        <f t="shared" si="65"/>
        <v xml:space="preserve"> </v>
      </c>
      <c r="U107" s="21" t="str">
        <f t="shared" si="66"/>
        <v xml:space="preserve"> </v>
      </c>
      <c r="V107" s="125"/>
      <c r="W107" s="125"/>
    </row>
    <row r="108" spans="1:23" hidden="1" x14ac:dyDescent="0.25">
      <c r="A108" s="19"/>
      <c r="B108" s="125"/>
      <c r="C108" s="125"/>
      <c r="D108" s="125"/>
      <c r="E108" s="126">
        <f t="shared" si="67"/>
        <v>0</v>
      </c>
      <c r="F108" s="125"/>
      <c r="G108" s="125"/>
      <c r="H108" s="125"/>
      <c r="I108" s="125"/>
      <c r="J108" s="125"/>
      <c r="K108" s="125"/>
      <c r="L108" s="125"/>
      <c r="M108" s="127"/>
      <c r="N108" s="125"/>
      <c r="O108" s="127"/>
      <c r="P108" s="125"/>
      <c r="Q108" s="127"/>
      <c r="R108" s="20" t="str">
        <f t="shared" si="64"/>
        <v xml:space="preserve"> </v>
      </c>
      <c r="S108" s="20" t="str">
        <f t="shared" si="64"/>
        <v xml:space="preserve"> </v>
      </c>
      <c r="T108" s="20" t="str">
        <f t="shared" si="65"/>
        <v xml:space="preserve"> </v>
      </c>
      <c r="U108" s="21" t="str">
        <f t="shared" si="66"/>
        <v xml:space="preserve"> </v>
      </c>
      <c r="V108" s="125"/>
      <c r="W108" s="125"/>
    </row>
    <row r="109" spans="1:23" hidden="1" x14ac:dyDescent="0.25">
      <c r="A109" s="19"/>
      <c r="B109" s="125"/>
      <c r="C109" s="125"/>
      <c r="D109" s="125"/>
      <c r="E109" s="126">
        <f t="shared" si="67"/>
        <v>0</v>
      </c>
      <c r="F109" s="125"/>
      <c r="G109" s="125"/>
      <c r="H109" s="125"/>
      <c r="I109" s="125"/>
      <c r="J109" s="125"/>
      <c r="K109" s="125"/>
      <c r="L109" s="125"/>
      <c r="M109" s="127"/>
      <c r="N109" s="125"/>
      <c r="O109" s="127"/>
      <c r="P109" s="125"/>
      <c r="Q109" s="127"/>
      <c r="R109" s="20" t="str">
        <f t="shared" si="64"/>
        <v xml:space="preserve"> </v>
      </c>
      <c r="S109" s="20" t="str">
        <f t="shared" si="64"/>
        <v xml:space="preserve"> </v>
      </c>
      <c r="T109" s="20" t="str">
        <f t="shared" si="65"/>
        <v xml:space="preserve"> </v>
      </c>
      <c r="U109" s="21" t="str">
        <f t="shared" si="66"/>
        <v xml:space="preserve"> </v>
      </c>
      <c r="V109" s="125"/>
      <c r="W109" s="125"/>
    </row>
    <row r="110" spans="1:23" hidden="1" x14ac:dyDescent="0.25">
      <c r="A110" s="19"/>
      <c r="B110" s="125"/>
      <c r="C110" s="125"/>
      <c r="D110" s="125"/>
      <c r="E110" s="126">
        <f t="shared" si="67"/>
        <v>0</v>
      </c>
      <c r="F110" s="125"/>
      <c r="G110" s="125"/>
      <c r="H110" s="127"/>
      <c r="I110" s="125"/>
      <c r="J110" s="127"/>
      <c r="K110" s="125"/>
      <c r="L110" s="127"/>
      <c r="M110" s="127"/>
      <c r="N110" s="127"/>
      <c r="O110" s="127"/>
      <c r="P110" s="127"/>
      <c r="Q110" s="127"/>
      <c r="R110" s="20" t="str">
        <f t="shared" si="64"/>
        <v xml:space="preserve"> </v>
      </c>
      <c r="S110" s="20" t="str">
        <f t="shared" si="64"/>
        <v xml:space="preserve"> </v>
      </c>
      <c r="T110" s="20" t="str">
        <f t="shared" si="65"/>
        <v xml:space="preserve"> </v>
      </c>
      <c r="U110" s="21" t="str">
        <f t="shared" si="66"/>
        <v xml:space="preserve"> </v>
      </c>
      <c r="V110" s="125"/>
      <c r="W110" s="125"/>
    </row>
    <row r="111" spans="1:23" hidden="1" x14ac:dyDescent="0.25">
      <c r="A111" s="19"/>
      <c r="B111" s="125"/>
      <c r="C111" s="125"/>
      <c r="D111" s="125"/>
      <c r="E111" s="126">
        <f t="shared" si="67"/>
        <v>0</v>
      </c>
      <c r="F111" s="125"/>
      <c r="G111" s="125"/>
      <c r="H111" s="127"/>
      <c r="I111" s="125"/>
      <c r="J111" s="127"/>
      <c r="K111" s="125"/>
      <c r="L111" s="127"/>
      <c r="M111" s="127"/>
      <c r="N111" s="127"/>
      <c r="O111" s="127"/>
      <c r="P111" s="127"/>
      <c r="Q111" s="127"/>
      <c r="R111" s="20" t="str">
        <f t="shared" si="64"/>
        <v xml:space="preserve"> </v>
      </c>
      <c r="S111" s="20" t="str">
        <f t="shared" si="64"/>
        <v xml:space="preserve"> </v>
      </c>
      <c r="T111" s="20" t="str">
        <f t="shared" si="65"/>
        <v xml:space="preserve"> </v>
      </c>
      <c r="U111" s="21" t="str">
        <f t="shared" si="66"/>
        <v xml:space="preserve"> </v>
      </c>
      <c r="V111" s="125"/>
      <c r="W111" s="125"/>
    </row>
    <row r="112" spans="1:23" hidden="1" x14ac:dyDescent="0.25">
      <c r="A112" s="19"/>
      <c r="B112" s="125"/>
      <c r="C112" s="125"/>
      <c r="D112" s="125"/>
      <c r="E112" s="126">
        <f t="shared" si="67"/>
        <v>0</v>
      </c>
      <c r="F112" s="125"/>
      <c r="G112" s="125"/>
      <c r="H112" s="127"/>
      <c r="I112" s="125"/>
      <c r="J112" s="127"/>
      <c r="K112" s="125"/>
      <c r="L112" s="127"/>
      <c r="M112" s="127"/>
      <c r="N112" s="127"/>
      <c r="O112" s="127"/>
      <c r="P112" s="127"/>
      <c r="Q112" s="127"/>
      <c r="R112" s="20" t="str">
        <f t="shared" si="64"/>
        <v xml:space="preserve"> </v>
      </c>
      <c r="S112" s="20" t="str">
        <f t="shared" si="64"/>
        <v xml:space="preserve"> </v>
      </c>
      <c r="T112" s="20" t="str">
        <f t="shared" si="65"/>
        <v xml:space="preserve"> </v>
      </c>
      <c r="U112" s="21" t="str">
        <f t="shared" si="66"/>
        <v xml:space="preserve"> </v>
      </c>
      <c r="V112" s="125"/>
      <c r="W112" s="125"/>
    </row>
    <row r="113" spans="1:23" hidden="1" x14ac:dyDescent="0.25">
      <c r="A113" s="22"/>
      <c r="B113" s="128"/>
      <c r="C113" s="129"/>
      <c r="D113" s="129"/>
      <c r="E113" s="129"/>
      <c r="F113" s="128"/>
      <c r="G113" s="129"/>
      <c r="H113" s="128"/>
      <c r="I113" s="129"/>
      <c r="J113" s="128"/>
      <c r="K113" s="129"/>
      <c r="L113" s="128"/>
      <c r="M113" s="128"/>
      <c r="N113" s="128"/>
      <c r="O113" s="128"/>
      <c r="P113" s="128"/>
      <c r="Q113" s="128"/>
      <c r="R113" s="23" t="str">
        <f t="shared" ref="R113:S115" si="68">IF(L113=0," ",(N113-L113)/L113)</f>
        <v xml:space="preserve"> </v>
      </c>
      <c r="S113" s="24" t="str">
        <f t="shared" si="68"/>
        <v xml:space="preserve"> </v>
      </c>
      <c r="T113" s="23" t="str">
        <f t="shared" si="65"/>
        <v xml:space="preserve"> </v>
      </c>
      <c r="U113" s="24" t="str">
        <f t="shared" si="66"/>
        <v xml:space="preserve"> </v>
      </c>
      <c r="V113" s="128"/>
      <c r="W113" s="129"/>
    </row>
    <row r="114" spans="1:23" hidden="1" x14ac:dyDescent="0.25">
      <c r="A114" s="22" t="s">
        <v>88</v>
      </c>
      <c r="B114" s="128">
        <f t="shared" ref="B114:Q114" si="69">B97+B87</f>
        <v>9975000</v>
      </c>
      <c r="C114" s="128">
        <f t="shared" si="69"/>
        <v>0</v>
      </c>
      <c r="D114" s="128">
        <f t="shared" si="69"/>
        <v>0</v>
      </c>
      <c r="E114" s="128">
        <f t="shared" si="69"/>
        <v>9975000</v>
      </c>
      <c r="F114" s="128">
        <f t="shared" si="69"/>
        <v>0</v>
      </c>
      <c r="G114" s="128">
        <f t="shared" si="69"/>
        <v>0</v>
      </c>
      <c r="H114" s="128">
        <f t="shared" si="69"/>
        <v>2762000</v>
      </c>
      <c r="I114" s="128">
        <f t="shared" si="69"/>
        <v>0</v>
      </c>
      <c r="J114" s="128">
        <f t="shared" si="69"/>
        <v>7223000</v>
      </c>
      <c r="K114" s="128">
        <f t="shared" si="69"/>
        <v>0</v>
      </c>
      <c r="L114" s="128">
        <f t="shared" si="69"/>
        <v>0</v>
      </c>
      <c r="M114" s="128">
        <f t="shared" si="69"/>
        <v>0</v>
      </c>
      <c r="N114" s="128">
        <f t="shared" si="69"/>
        <v>0</v>
      </c>
      <c r="O114" s="128">
        <f t="shared" si="69"/>
        <v>0</v>
      </c>
      <c r="P114" s="128">
        <f t="shared" si="69"/>
        <v>9985000</v>
      </c>
      <c r="Q114" s="128">
        <f t="shared" si="69"/>
        <v>0</v>
      </c>
      <c r="R114" s="17" t="str">
        <f t="shared" si="68"/>
        <v xml:space="preserve"> </v>
      </c>
      <c r="S114" s="18" t="str">
        <f t="shared" si="68"/>
        <v xml:space="preserve"> </v>
      </c>
      <c r="T114" s="17">
        <f t="shared" si="65"/>
        <v>1.0010025062656642</v>
      </c>
      <c r="U114" s="18">
        <f t="shared" si="66"/>
        <v>0</v>
      </c>
      <c r="V114" s="128">
        <f>V97+V87</f>
        <v>0</v>
      </c>
      <c r="W114" s="131">
        <f>W97+W87</f>
        <v>0</v>
      </c>
    </row>
    <row r="115" spans="1:23" hidden="1" x14ac:dyDescent="0.25">
      <c r="A115" s="25" t="s">
        <v>140</v>
      </c>
      <c r="B115" s="130">
        <f>B87</f>
        <v>9975000</v>
      </c>
      <c r="C115" s="130">
        <f t="shared" ref="C115:Q115" si="70">C87</f>
        <v>0</v>
      </c>
      <c r="D115" s="130">
        <f t="shared" si="70"/>
        <v>0</v>
      </c>
      <c r="E115" s="130">
        <f t="shared" si="70"/>
        <v>9975000</v>
      </c>
      <c r="F115" s="130">
        <f t="shared" si="70"/>
        <v>0</v>
      </c>
      <c r="G115" s="130">
        <f t="shared" si="70"/>
        <v>0</v>
      </c>
      <c r="H115" s="130">
        <f t="shared" si="70"/>
        <v>2762000</v>
      </c>
      <c r="I115" s="130">
        <f t="shared" si="70"/>
        <v>0</v>
      </c>
      <c r="J115" s="130">
        <f t="shared" si="70"/>
        <v>7223000</v>
      </c>
      <c r="K115" s="130">
        <f t="shared" si="70"/>
        <v>0</v>
      </c>
      <c r="L115" s="130">
        <f t="shared" si="70"/>
        <v>0</v>
      </c>
      <c r="M115" s="130">
        <f t="shared" si="70"/>
        <v>0</v>
      </c>
      <c r="N115" s="130">
        <f t="shared" si="70"/>
        <v>0</v>
      </c>
      <c r="O115" s="130">
        <f t="shared" si="70"/>
        <v>0</v>
      </c>
      <c r="P115" s="130">
        <f t="shared" si="70"/>
        <v>9985000</v>
      </c>
      <c r="Q115" s="130">
        <f t="shared" si="70"/>
        <v>0</v>
      </c>
      <c r="R115" s="17" t="str">
        <f t="shared" si="68"/>
        <v xml:space="preserve"> </v>
      </c>
      <c r="S115" s="18" t="str">
        <f t="shared" si="68"/>
        <v xml:space="preserve"> </v>
      </c>
      <c r="T115" s="17">
        <f t="shared" si="65"/>
        <v>1.0010025062656642</v>
      </c>
      <c r="U115" s="18">
        <f t="shared" si="66"/>
        <v>0</v>
      </c>
      <c r="V115" s="130">
        <f>V87</f>
        <v>0</v>
      </c>
      <c r="W115" s="131">
        <f>W87</f>
        <v>0</v>
      </c>
    </row>
    <row r="116" spans="1:23" x14ac:dyDescent="0.25">
      <c r="A116" s="26"/>
      <c r="B116" s="27"/>
      <c r="C116" s="27"/>
      <c r="D116" s="27"/>
      <c r="E116" s="27"/>
      <c r="F116" s="27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/>
      <c r="R116" s="28"/>
      <c r="S116" s="28"/>
      <c r="T116" s="28"/>
      <c r="U116" s="28"/>
      <c r="V116" s="27"/>
      <c r="W116" s="27"/>
    </row>
    <row r="117" spans="1:23" x14ac:dyDescent="0.25">
      <c r="A117" s="29" t="s">
        <v>141</v>
      </c>
    </row>
    <row r="118" spans="1:23" x14ac:dyDescent="0.25">
      <c r="A118" s="29" t="s">
        <v>142</v>
      </c>
    </row>
    <row r="119" spans="1:23" ht="13" x14ac:dyDescent="0.3">
      <c r="A119" s="29" t="s">
        <v>143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ht="13" x14ac:dyDescent="0.3">
      <c r="A120" s="29" t="s">
        <v>144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ht="13" x14ac:dyDescent="0.3">
      <c r="A121" s="29" t="s">
        <v>145</v>
      </c>
      <c r="B121" s="30"/>
      <c r="C121" s="30"/>
      <c r="D121" s="30"/>
      <c r="E121" s="30"/>
      <c r="F121" s="30"/>
      <c r="H121" s="30"/>
      <c r="I121" s="30"/>
      <c r="J121" s="30"/>
      <c r="K121" s="30"/>
      <c r="V121" s="30"/>
    </row>
    <row r="122" spans="1:23" x14ac:dyDescent="0.25">
      <c r="A122" s="29" t="s">
        <v>146</v>
      </c>
    </row>
    <row r="125" spans="1:23" ht="13" x14ac:dyDescent="0.3">
      <c r="A125" s="30"/>
      <c r="G125" s="30"/>
      <c r="W125" s="30"/>
    </row>
    <row r="126" spans="1:23" ht="13" x14ac:dyDescent="0.3">
      <c r="A126" s="30"/>
      <c r="G126" s="30"/>
      <c r="W126" s="30"/>
    </row>
    <row r="127" spans="1:23" ht="13" x14ac:dyDescent="0.3">
      <c r="A127" s="30"/>
      <c r="G127" s="30"/>
      <c r="W127" s="30"/>
    </row>
  </sheetData>
  <sheetProtection algorithmName="SHA-512" hashValue="V2oY0Zx/pNiMlsAuYroxtOAvhw12QTEyBylM/GJ9MAl93QqatwZrWx1v3vgz2/SnM7c+9eMBbjIQ/7CD6VIARg==" saltValue="TsZtRGzS8qMfM4Lz8TTqIA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6:Q76"/>
    <mergeCell ref="R76:S76"/>
    <mergeCell ref="T76:U76"/>
    <mergeCell ref="V76:W76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5" max="16383" man="1"/>
    <brk id="97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W127"/>
  <sheetViews>
    <sheetView showGridLines="0" workbookViewId="0">
      <selection sqref="A1:U1"/>
    </sheetView>
  </sheetViews>
  <sheetFormatPr defaultRowHeight="12.5" x14ac:dyDescent="0.25"/>
  <cols>
    <col min="1" max="1" width="52.7265625" customWidth="1"/>
    <col min="2" max="11" width="13.7265625" customWidth="1"/>
    <col min="12" max="15" width="13.7265625" hidden="1" customWidth="1"/>
    <col min="16" max="23" width="13.7265625" customWidth="1"/>
    <col min="24" max="24" width="2.7265625" customWidth="1"/>
  </cols>
  <sheetData>
    <row r="1" spans="1:23" x14ac:dyDescent="0.25">
      <c r="A1" s="137" t="s">
        <v>0</v>
      </c>
      <c r="B1" s="137"/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  <c r="P1" s="137"/>
      <c r="Q1" s="137"/>
      <c r="R1" s="137"/>
      <c r="S1" s="137"/>
      <c r="T1" s="137"/>
      <c r="U1" s="137"/>
      <c r="V1" s="31"/>
      <c r="W1" s="31"/>
    </row>
    <row r="2" spans="1:23" ht="18" x14ac:dyDescent="0.4">
      <c r="A2" s="138" t="s">
        <v>1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32"/>
      <c r="W2" s="32"/>
    </row>
    <row r="3" spans="1:23" ht="18" customHeight="1" x14ac:dyDescent="0.4">
      <c r="A3" s="138" t="s">
        <v>2</v>
      </c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32"/>
      <c r="W3" s="32"/>
    </row>
    <row r="4" spans="1:23" ht="18" customHeight="1" x14ac:dyDescent="0.4">
      <c r="A4" s="138" t="s">
        <v>3</v>
      </c>
      <c r="B4" s="138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32"/>
      <c r="W4" s="32"/>
    </row>
    <row r="5" spans="1:23" ht="15" customHeight="1" x14ac:dyDescent="0.3">
      <c r="A5" s="139" t="s">
        <v>120</v>
      </c>
      <c r="B5" s="139"/>
      <c r="C5" s="139"/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39"/>
      <c r="U5" s="139"/>
      <c r="V5" s="33"/>
      <c r="W5" s="33"/>
    </row>
    <row r="6" spans="1:23" ht="12.75" customHeight="1" x14ac:dyDescent="0.3">
      <c r="A6" s="34" t="s">
        <v>92</v>
      </c>
      <c r="B6" s="34" t="s">
        <v>92</v>
      </c>
      <c r="C6" s="34" t="s">
        <v>1</v>
      </c>
      <c r="D6" s="34" t="s">
        <v>1</v>
      </c>
      <c r="E6" s="35" t="s">
        <v>1</v>
      </c>
      <c r="F6" s="135" t="s">
        <v>5</v>
      </c>
      <c r="G6" s="136"/>
      <c r="H6" s="135" t="s">
        <v>6</v>
      </c>
      <c r="I6" s="136"/>
      <c r="J6" s="135" t="s">
        <v>7</v>
      </c>
      <c r="K6" s="136"/>
      <c r="L6" s="135" t="s">
        <v>8</v>
      </c>
      <c r="M6" s="136"/>
      <c r="N6" s="135" t="s">
        <v>9</v>
      </c>
      <c r="O6" s="136"/>
      <c r="P6" s="135" t="s">
        <v>10</v>
      </c>
      <c r="Q6" s="136"/>
      <c r="R6" s="135" t="s">
        <v>11</v>
      </c>
      <c r="S6" s="136"/>
      <c r="T6" s="135" t="s">
        <v>12</v>
      </c>
      <c r="U6" s="136"/>
      <c r="V6" s="135" t="s">
        <v>13</v>
      </c>
      <c r="W6" s="136"/>
    </row>
    <row r="7" spans="1:23" ht="65" x14ac:dyDescent="0.3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3" customHeight="1" x14ac:dyDescent="0.3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3" customHeight="1" x14ac:dyDescent="0.3">
      <c r="A9" s="47" t="s">
        <v>35</v>
      </c>
      <c r="B9" s="93"/>
      <c r="C9" s="93"/>
      <c r="D9" s="93"/>
      <c r="E9" s="93">
        <f>$B9       +$C9       +$D9</f>
        <v>0</v>
      </c>
      <c r="F9" s="94">
        <v>0</v>
      </c>
      <c r="G9" s="95">
        <v>0</v>
      </c>
      <c r="H9" s="94"/>
      <c r="I9" s="95"/>
      <c r="J9" s="94"/>
      <c r="K9" s="95"/>
      <c r="L9" s="94"/>
      <c r="M9" s="95"/>
      <c r="N9" s="94"/>
      <c r="O9" s="95"/>
      <c r="P9" s="94">
        <f>$H9       +$J9       +$L9       +$N9</f>
        <v>0</v>
      </c>
      <c r="Q9" s="95">
        <f>$I9       +$K9       +$M9       +$O9</f>
        <v>0</v>
      </c>
      <c r="R9" s="48">
        <f>IF(($H9       =0),0,((($J9       -$H9       )/$H9       )*100))</f>
        <v>0</v>
      </c>
      <c r="S9" s="49">
        <f>IF(($I9       =0),0,((($K9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4" t="s">
        <v>36</v>
      </c>
      <c r="W9" s="95" t="s">
        <v>36</v>
      </c>
    </row>
    <row r="10" spans="1:23" ht="13" customHeight="1" x14ac:dyDescent="0.3">
      <c r="A10" s="47" t="s">
        <v>37</v>
      </c>
      <c r="B10" s="93">
        <v>1000000</v>
      </c>
      <c r="C10" s="93"/>
      <c r="D10" s="93"/>
      <c r="E10" s="93">
        <f t="shared" ref="E10:E16" si="0">$B10      +$C10      +$D10</f>
        <v>1000000</v>
      </c>
      <c r="F10" s="94">
        <v>1000000</v>
      </c>
      <c r="G10" s="95">
        <v>1000000</v>
      </c>
      <c r="H10" s="94">
        <v>153000</v>
      </c>
      <c r="I10" s="95">
        <v>152854</v>
      </c>
      <c r="J10" s="94">
        <v>179000</v>
      </c>
      <c r="K10" s="95">
        <v>179010</v>
      </c>
      <c r="L10" s="94"/>
      <c r="M10" s="95"/>
      <c r="N10" s="94"/>
      <c r="O10" s="95"/>
      <c r="P10" s="94">
        <f t="shared" ref="P10:P16" si="1">$H10      +$J10      +$L10      +$N10</f>
        <v>332000</v>
      </c>
      <c r="Q10" s="95">
        <f t="shared" ref="Q10:Q16" si="2">$I10      +$K10      +$M10      +$O10</f>
        <v>331864</v>
      </c>
      <c r="R10" s="48">
        <f t="shared" ref="R10:R16" si="3">IF(($H10      =0),0,((($J10      -$H10      )/$H10      )*100))</f>
        <v>16.993464052287582</v>
      </c>
      <c r="S10" s="49">
        <f t="shared" ref="S10:S16" si="4">IF(($I10      =0),0,((($K10      -$I10      )/$I10      )*100))</f>
        <v>17.111753699608776</v>
      </c>
      <c r="T10" s="48">
        <f t="shared" ref="T10:T15" si="5">IF(($E10      =0),0,(($P10      /$E10      )*100))</f>
        <v>33.200000000000003</v>
      </c>
      <c r="U10" s="50">
        <f t="shared" ref="U10:U15" si="6">IF(($E10      =0),0,(($Q10      /$E10      )*100))</f>
        <v>33.186399999999999</v>
      </c>
      <c r="V10" s="94" t="s">
        <v>36</v>
      </c>
      <c r="W10" s="95" t="s">
        <v>36</v>
      </c>
    </row>
    <row r="11" spans="1:23" ht="13" customHeight="1" x14ac:dyDescent="0.3">
      <c r="A11" s="47" t="s">
        <v>38</v>
      </c>
      <c r="B11" s="93">
        <v>14500000</v>
      </c>
      <c r="C11" s="93"/>
      <c r="D11" s="93"/>
      <c r="E11" s="93">
        <f t="shared" si="0"/>
        <v>14500000</v>
      </c>
      <c r="F11" s="94">
        <v>14500000</v>
      </c>
      <c r="G11" s="95">
        <v>8681000</v>
      </c>
      <c r="H11" s="94">
        <v>3399000</v>
      </c>
      <c r="I11" s="95">
        <v>3399140</v>
      </c>
      <c r="J11" s="94">
        <v>3578000</v>
      </c>
      <c r="K11" s="95">
        <v>4730390</v>
      </c>
      <c r="L11" s="94"/>
      <c r="M11" s="95"/>
      <c r="N11" s="94"/>
      <c r="O11" s="95"/>
      <c r="P11" s="94">
        <f t="shared" si="1"/>
        <v>6977000</v>
      </c>
      <c r="Q11" s="95">
        <f t="shared" si="2"/>
        <v>8129530</v>
      </c>
      <c r="R11" s="48">
        <f t="shared" si="3"/>
        <v>5.2662547808178877</v>
      </c>
      <c r="S11" s="49">
        <f t="shared" si="4"/>
        <v>39.164318033384916</v>
      </c>
      <c r="T11" s="48">
        <f t="shared" si="5"/>
        <v>48.117241379310343</v>
      </c>
      <c r="U11" s="50">
        <f t="shared" si="6"/>
        <v>56.065724137931042</v>
      </c>
      <c r="V11" s="94" t="s">
        <v>36</v>
      </c>
      <c r="W11" s="95" t="s">
        <v>36</v>
      </c>
    </row>
    <row r="12" spans="1:23" ht="13" customHeight="1" x14ac:dyDescent="0.3">
      <c r="A12" s="47" t="s">
        <v>39</v>
      </c>
      <c r="B12" s="93"/>
      <c r="C12" s="93"/>
      <c r="D12" s="93"/>
      <c r="E12" s="93">
        <f t="shared" si="0"/>
        <v>0</v>
      </c>
      <c r="F12" s="94" t="s">
        <v>36</v>
      </c>
      <c r="G12" s="95" t="s">
        <v>36</v>
      </c>
      <c r="H12" s="94"/>
      <c r="I12" s="95"/>
      <c r="J12" s="94"/>
      <c r="K12" s="95"/>
      <c r="L12" s="94"/>
      <c r="M12" s="95"/>
      <c r="N12" s="94"/>
      <c r="O12" s="95"/>
      <c r="P12" s="94">
        <f t="shared" si="1"/>
        <v>0</v>
      </c>
      <c r="Q12" s="95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4" t="s">
        <v>36</v>
      </c>
      <c r="W12" s="95" t="s">
        <v>36</v>
      </c>
    </row>
    <row r="13" spans="1:23" ht="13" customHeight="1" x14ac:dyDescent="0.3">
      <c r="A13" s="47" t="s">
        <v>40</v>
      </c>
      <c r="B13" s="93"/>
      <c r="C13" s="93"/>
      <c r="D13" s="93"/>
      <c r="E13" s="93">
        <f t="shared" si="0"/>
        <v>0</v>
      </c>
      <c r="F13" s="94">
        <v>0</v>
      </c>
      <c r="G13" s="95">
        <v>0</v>
      </c>
      <c r="H13" s="94"/>
      <c r="I13" s="95"/>
      <c r="J13" s="94"/>
      <c r="K13" s="95"/>
      <c r="L13" s="94"/>
      <c r="M13" s="95"/>
      <c r="N13" s="94"/>
      <c r="O13" s="95"/>
      <c r="P13" s="94">
        <f t="shared" si="1"/>
        <v>0</v>
      </c>
      <c r="Q13" s="95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4" t="s">
        <v>36</v>
      </c>
      <c r="W13" s="95" t="s">
        <v>36</v>
      </c>
    </row>
    <row r="14" spans="1:23" ht="13" customHeight="1" x14ac:dyDescent="0.3">
      <c r="A14" s="47" t="s">
        <v>41</v>
      </c>
      <c r="B14" s="93"/>
      <c r="C14" s="93"/>
      <c r="D14" s="93"/>
      <c r="E14" s="93">
        <f t="shared" si="0"/>
        <v>0</v>
      </c>
      <c r="F14" s="94">
        <v>0</v>
      </c>
      <c r="G14" s="95">
        <v>0</v>
      </c>
      <c r="H14" s="94"/>
      <c r="I14" s="95"/>
      <c r="J14" s="94"/>
      <c r="K14" s="95"/>
      <c r="L14" s="94"/>
      <c r="M14" s="95"/>
      <c r="N14" s="94"/>
      <c r="O14" s="95"/>
      <c r="P14" s="94">
        <f t="shared" si="1"/>
        <v>0</v>
      </c>
      <c r="Q14" s="95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4" t="s">
        <v>36</v>
      </c>
      <c r="W14" s="95" t="s">
        <v>36</v>
      </c>
    </row>
    <row r="15" spans="1:23" ht="13" customHeight="1" x14ac:dyDescent="0.3">
      <c r="A15" s="47" t="s">
        <v>42</v>
      </c>
      <c r="B15" s="93"/>
      <c r="C15" s="93"/>
      <c r="D15" s="93"/>
      <c r="E15" s="93">
        <f t="shared" si="0"/>
        <v>0</v>
      </c>
      <c r="F15" s="94" t="s">
        <v>36</v>
      </c>
      <c r="G15" s="95" t="s">
        <v>36</v>
      </c>
      <c r="H15" s="94"/>
      <c r="I15" s="95"/>
      <c r="J15" s="94"/>
      <c r="K15" s="95"/>
      <c r="L15" s="94"/>
      <c r="M15" s="95"/>
      <c r="N15" s="94"/>
      <c r="O15" s="95"/>
      <c r="P15" s="94">
        <f t="shared" si="1"/>
        <v>0</v>
      </c>
      <c r="Q15" s="95">
        <f t="shared" si="2"/>
        <v>0</v>
      </c>
      <c r="R15" s="48">
        <f t="shared" si="3"/>
        <v>0</v>
      </c>
      <c r="S15" s="49">
        <f t="shared" si="4"/>
        <v>0</v>
      </c>
      <c r="T15" s="48">
        <f t="shared" si="5"/>
        <v>0</v>
      </c>
      <c r="U15" s="50">
        <f t="shared" si="6"/>
        <v>0</v>
      </c>
      <c r="V15" s="94" t="s">
        <v>36</v>
      </c>
      <c r="W15" s="95" t="s">
        <v>36</v>
      </c>
    </row>
    <row r="16" spans="1:23" ht="13" customHeight="1" x14ac:dyDescent="0.3">
      <c r="A16" s="51" t="s">
        <v>43</v>
      </c>
      <c r="B16" s="96">
        <f>SUM(B9:B15)</f>
        <v>15500000</v>
      </c>
      <c r="C16" s="96">
        <f>SUM(C9:C15)</f>
        <v>0</v>
      </c>
      <c r="D16" s="96"/>
      <c r="E16" s="96">
        <f t="shared" si="0"/>
        <v>15500000</v>
      </c>
      <c r="F16" s="97">
        <f t="shared" ref="F16:O16" si="7">SUM(F9:F15)</f>
        <v>15500000</v>
      </c>
      <c r="G16" s="98">
        <f t="shared" si="7"/>
        <v>9681000</v>
      </c>
      <c r="H16" s="97">
        <f t="shared" si="7"/>
        <v>3552000</v>
      </c>
      <c r="I16" s="98">
        <f t="shared" si="7"/>
        <v>3551994</v>
      </c>
      <c r="J16" s="97">
        <f t="shared" si="7"/>
        <v>3757000</v>
      </c>
      <c r="K16" s="98">
        <f t="shared" si="7"/>
        <v>4909400</v>
      </c>
      <c r="L16" s="97">
        <f t="shared" si="7"/>
        <v>0</v>
      </c>
      <c r="M16" s="98">
        <f t="shared" si="7"/>
        <v>0</v>
      </c>
      <c r="N16" s="97">
        <f t="shared" si="7"/>
        <v>0</v>
      </c>
      <c r="O16" s="98">
        <f t="shared" si="7"/>
        <v>0</v>
      </c>
      <c r="P16" s="97">
        <f t="shared" si="1"/>
        <v>7309000</v>
      </c>
      <c r="Q16" s="98">
        <f t="shared" si="2"/>
        <v>8461394</v>
      </c>
      <c r="R16" s="52">
        <f t="shared" si="3"/>
        <v>5.7713963963963968</v>
      </c>
      <c r="S16" s="53">
        <f t="shared" si="4"/>
        <v>38.215323561920435</v>
      </c>
      <c r="T16" s="52">
        <f>IF((SUM($E9:$E13))=0,0,(P16/(SUM($E9:$E13))*100))</f>
        <v>47.154838709677421</v>
      </c>
      <c r="U16" s="54">
        <f>IF((SUM($E9:$E13))=0,0,(Q16/(SUM($E9:$E13))*100))</f>
        <v>54.589638709677423</v>
      </c>
      <c r="V16" s="97" t="s">
        <v>36</v>
      </c>
      <c r="W16" s="98" t="s">
        <v>36</v>
      </c>
    </row>
    <row r="17" spans="1:23" ht="13" customHeight="1" x14ac:dyDescent="0.3">
      <c r="A17" s="40" t="s">
        <v>44</v>
      </c>
      <c r="B17" s="99" t="s">
        <v>1</v>
      </c>
      <c r="C17" s="99"/>
      <c r="D17" s="99"/>
      <c r="E17" s="99"/>
      <c r="F17" s="100"/>
      <c r="G17" s="101"/>
      <c r="H17" s="100"/>
      <c r="I17" s="101"/>
      <c r="J17" s="100"/>
      <c r="K17" s="101"/>
      <c r="L17" s="100"/>
      <c r="M17" s="101"/>
      <c r="N17" s="100"/>
      <c r="O17" s="101"/>
      <c r="P17" s="100"/>
      <c r="Q17" s="101"/>
      <c r="R17" s="44"/>
      <c r="S17" s="45"/>
      <c r="T17" s="44"/>
      <c r="U17" s="46"/>
      <c r="V17" s="100"/>
      <c r="W17" s="101"/>
    </row>
    <row r="18" spans="1:23" ht="13" customHeight="1" x14ac:dyDescent="0.3">
      <c r="A18" s="47" t="s">
        <v>45</v>
      </c>
      <c r="B18" s="93"/>
      <c r="C18" s="93"/>
      <c r="D18" s="93"/>
      <c r="E18" s="93">
        <f t="shared" ref="E18:E25" si="8">$B18      +$C18      +$D18</f>
        <v>0</v>
      </c>
      <c r="F18" s="94">
        <v>0</v>
      </c>
      <c r="G18" s="95">
        <v>0</v>
      </c>
      <c r="H18" s="94"/>
      <c r="I18" s="95"/>
      <c r="J18" s="94"/>
      <c r="K18" s="95"/>
      <c r="L18" s="94"/>
      <c r="M18" s="95"/>
      <c r="N18" s="94"/>
      <c r="O18" s="95"/>
      <c r="P18" s="94">
        <f t="shared" ref="P18:P25" si="9">$H18      +$J18      +$L18      +$N18</f>
        <v>0</v>
      </c>
      <c r="Q18" s="95">
        <f t="shared" ref="Q18:Q25" si="10">$I18      +$K18      +$M18      +$O18</f>
        <v>0</v>
      </c>
      <c r="R18" s="48">
        <f t="shared" ref="R18:R25" si="11">IF(($H18      =0),0,((($J18      -$H18      )/$H18      )*100))</f>
        <v>0</v>
      </c>
      <c r="S18" s="49">
        <f t="shared" ref="S18:S25" si="12">IF(($I18      =0),0,((($K18      -$I18      )/$I18      )*100))</f>
        <v>0</v>
      </c>
      <c r="T18" s="48">
        <f t="shared" ref="T18:T24" si="13">IF(($E18      =0),0,(($P18      /$E18      )*100))</f>
        <v>0</v>
      </c>
      <c r="U18" s="50">
        <f t="shared" ref="U18:U24" si="14">IF(($E18      =0),0,(($Q18      /$E18      )*100))</f>
        <v>0</v>
      </c>
      <c r="V18" s="94" t="s">
        <v>36</v>
      </c>
      <c r="W18" s="95" t="s">
        <v>36</v>
      </c>
    </row>
    <row r="19" spans="1:23" ht="13" customHeight="1" x14ac:dyDescent="0.3">
      <c r="A19" s="47" t="s">
        <v>46</v>
      </c>
      <c r="B19" s="93"/>
      <c r="C19" s="93"/>
      <c r="D19" s="93"/>
      <c r="E19" s="93">
        <f t="shared" si="8"/>
        <v>0</v>
      </c>
      <c r="F19" s="94" t="s">
        <v>36</v>
      </c>
      <c r="G19" s="95" t="s">
        <v>36</v>
      </c>
      <c r="H19" s="94"/>
      <c r="I19" s="95"/>
      <c r="J19" s="94"/>
      <c r="K19" s="95"/>
      <c r="L19" s="94"/>
      <c r="M19" s="95"/>
      <c r="N19" s="94"/>
      <c r="O19" s="95"/>
      <c r="P19" s="94">
        <f t="shared" si="9"/>
        <v>0</v>
      </c>
      <c r="Q19" s="95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4" t="s">
        <v>36</v>
      </c>
      <c r="W19" s="95" t="s">
        <v>36</v>
      </c>
    </row>
    <row r="20" spans="1:23" ht="13" customHeight="1" x14ac:dyDescent="0.3">
      <c r="A20" s="47" t="s">
        <v>47</v>
      </c>
      <c r="B20" s="93">
        <v>5286000</v>
      </c>
      <c r="C20" s="93"/>
      <c r="D20" s="93"/>
      <c r="E20" s="93">
        <f t="shared" si="8"/>
        <v>5286000</v>
      </c>
      <c r="F20" s="94">
        <v>5286000</v>
      </c>
      <c r="G20" s="95">
        <v>0</v>
      </c>
      <c r="H20" s="94"/>
      <c r="I20" s="95"/>
      <c r="J20" s="94"/>
      <c r="K20" s="95"/>
      <c r="L20" s="94"/>
      <c r="M20" s="95"/>
      <c r="N20" s="94"/>
      <c r="O20" s="95"/>
      <c r="P20" s="94">
        <f t="shared" si="9"/>
        <v>0</v>
      </c>
      <c r="Q20" s="95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4" t="s">
        <v>36</v>
      </c>
      <c r="W20" s="95" t="s">
        <v>36</v>
      </c>
    </row>
    <row r="21" spans="1:23" ht="13" customHeight="1" x14ac:dyDescent="0.3">
      <c r="A21" s="47" t="s">
        <v>48</v>
      </c>
      <c r="B21" s="93"/>
      <c r="C21" s="93"/>
      <c r="D21" s="93"/>
      <c r="E21" s="93">
        <f t="shared" si="8"/>
        <v>0</v>
      </c>
      <c r="F21" s="94">
        <v>0</v>
      </c>
      <c r="G21" s="95">
        <v>0</v>
      </c>
      <c r="H21" s="94"/>
      <c r="I21" s="95"/>
      <c r="J21" s="94"/>
      <c r="K21" s="95"/>
      <c r="L21" s="94"/>
      <c r="M21" s="95"/>
      <c r="N21" s="94"/>
      <c r="O21" s="95"/>
      <c r="P21" s="94">
        <f t="shared" si="9"/>
        <v>0</v>
      </c>
      <c r="Q21" s="95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4" t="s">
        <v>36</v>
      </c>
      <c r="W21" s="95" t="s">
        <v>36</v>
      </c>
    </row>
    <row r="22" spans="1:23" ht="13" customHeight="1" x14ac:dyDescent="0.3">
      <c r="A22" s="47" t="s">
        <v>49</v>
      </c>
      <c r="B22" s="93"/>
      <c r="C22" s="93"/>
      <c r="D22" s="93"/>
      <c r="E22" s="93">
        <f t="shared" si="8"/>
        <v>0</v>
      </c>
      <c r="F22" s="94">
        <v>0</v>
      </c>
      <c r="G22" s="95">
        <v>0</v>
      </c>
      <c r="H22" s="94"/>
      <c r="I22" s="95"/>
      <c r="J22" s="94"/>
      <c r="K22" s="95"/>
      <c r="L22" s="94"/>
      <c r="M22" s="95"/>
      <c r="N22" s="94"/>
      <c r="O22" s="95"/>
      <c r="P22" s="94">
        <f t="shared" si="9"/>
        <v>0</v>
      </c>
      <c r="Q22" s="95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4" t="s">
        <v>36</v>
      </c>
      <c r="W22" s="95" t="s">
        <v>36</v>
      </c>
    </row>
    <row r="23" spans="1:23" ht="13" customHeight="1" x14ac:dyDescent="0.3">
      <c r="A23" s="47" t="s">
        <v>50</v>
      </c>
      <c r="B23" s="93"/>
      <c r="C23" s="93"/>
      <c r="D23" s="93"/>
      <c r="E23" s="93">
        <f t="shared" si="8"/>
        <v>0</v>
      </c>
      <c r="F23" s="94" t="s">
        <v>36</v>
      </c>
      <c r="G23" s="95" t="s">
        <v>36</v>
      </c>
      <c r="H23" s="94"/>
      <c r="I23" s="95"/>
      <c r="J23" s="94"/>
      <c r="K23" s="95"/>
      <c r="L23" s="94"/>
      <c r="M23" s="95"/>
      <c r="N23" s="94"/>
      <c r="O23" s="95"/>
      <c r="P23" s="94">
        <f t="shared" si="9"/>
        <v>0</v>
      </c>
      <c r="Q23" s="95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4" t="s">
        <v>36</v>
      </c>
      <c r="W23" s="95" t="s">
        <v>36</v>
      </c>
    </row>
    <row r="24" spans="1:23" ht="13" customHeight="1" x14ac:dyDescent="0.3">
      <c r="A24" s="47" t="s">
        <v>51</v>
      </c>
      <c r="B24" s="93"/>
      <c r="C24" s="93"/>
      <c r="D24" s="93"/>
      <c r="E24" s="93">
        <f t="shared" si="8"/>
        <v>0</v>
      </c>
      <c r="F24" s="94" t="s">
        <v>36</v>
      </c>
      <c r="G24" s="95" t="s">
        <v>36</v>
      </c>
      <c r="H24" s="94"/>
      <c r="I24" s="95"/>
      <c r="J24" s="94"/>
      <c r="K24" s="95"/>
      <c r="L24" s="94"/>
      <c r="M24" s="95"/>
      <c r="N24" s="94"/>
      <c r="O24" s="95"/>
      <c r="P24" s="94">
        <f t="shared" si="9"/>
        <v>0</v>
      </c>
      <c r="Q24" s="95">
        <f t="shared" si="10"/>
        <v>0</v>
      </c>
      <c r="R24" s="48">
        <f t="shared" si="11"/>
        <v>0</v>
      </c>
      <c r="S24" s="49">
        <f t="shared" si="12"/>
        <v>0</v>
      </c>
      <c r="T24" s="48">
        <f t="shared" si="13"/>
        <v>0</v>
      </c>
      <c r="U24" s="50">
        <f t="shared" si="14"/>
        <v>0</v>
      </c>
      <c r="V24" s="94" t="s">
        <v>36</v>
      </c>
      <c r="W24" s="95" t="s">
        <v>36</v>
      </c>
    </row>
    <row r="25" spans="1:23" ht="13" customHeight="1" x14ac:dyDescent="0.3">
      <c r="A25" s="51" t="s">
        <v>43</v>
      </c>
      <c r="B25" s="96">
        <f>SUM(B18:B24)</f>
        <v>5286000</v>
      </c>
      <c r="C25" s="96">
        <f>SUM(C18:C24)</f>
        <v>0</v>
      </c>
      <c r="D25" s="96"/>
      <c r="E25" s="96">
        <f t="shared" si="8"/>
        <v>5286000</v>
      </c>
      <c r="F25" s="97">
        <f t="shared" ref="F25:O25" si="15">SUM(F18:F24)</f>
        <v>5286000</v>
      </c>
      <c r="G25" s="98">
        <f t="shared" si="15"/>
        <v>0</v>
      </c>
      <c r="H25" s="97">
        <f t="shared" si="15"/>
        <v>0</v>
      </c>
      <c r="I25" s="98">
        <f t="shared" si="15"/>
        <v>0</v>
      </c>
      <c r="J25" s="97">
        <f t="shared" si="15"/>
        <v>0</v>
      </c>
      <c r="K25" s="98">
        <f t="shared" si="15"/>
        <v>0</v>
      </c>
      <c r="L25" s="97">
        <f t="shared" si="15"/>
        <v>0</v>
      </c>
      <c r="M25" s="98">
        <f t="shared" si="15"/>
        <v>0</v>
      </c>
      <c r="N25" s="97">
        <f t="shared" si="15"/>
        <v>0</v>
      </c>
      <c r="O25" s="98">
        <f t="shared" si="15"/>
        <v>0</v>
      </c>
      <c r="P25" s="97">
        <f t="shared" si="9"/>
        <v>0</v>
      </c>
      <c r="Q25" s="98">
        <f t="shared" si="10"/>
        <v>0</v>
      </c>
      <c r="R25" s="52">
        <f t="shared" si="11"/>
        <v>0</v>
      </c>
      <c r="S25" s="53">
        <f t="shared" si="12"/>
        <v>0</v>
      </c>
      <c r="T25" s="52">
        <f>IF(($E25-$E20-$E24)   =0,0,($P25   /($E25-$E20-$E24)   )*100)</f>
        <v>0</v>
      </c>
      <c r="U25" s="54">
        <f>IF(($E25-$E20-$E24)   =0,0,($Q25   /($E25-$E20-$E24)   )*100)</f>
        <v>0</v>
      </c>
      <c r="V25" s="97" t="s">
        <v>36</v>
      </c>
      <c r="W25" s="98" t="s">
        <v>36</v>
      </c>
    </row>
    <row r="26" spans="1:23" ht="13" customHeight="1" x14ac:dyDescent="0.3">
      <c r="A26" s="40" t="s">
        <v>52</v>
      </c>
      <c r="B26" s="99" t="s">
        <v>1</v>
      </c>
      <c r="C26" s="99"/>
      <c r="D26" s="99"/>
      <c r="E26" s="99"/>
      <c r="F26" s="100"/>
      <c r="G26" s="101"/>
      <c r="H26" s="100"/>
      <c r="I26" s="101"/>
      <c r="J26" s="100"/>
      <c r="K26" s="101"/>
      <c r="L26" s="100"/>
      <c r="M26" s="101"/>
      <c r="N26" s="100"/>
      <c r="O26" s="101"/>
      <c r="P26" s="100"/>
      <c r="Q26" s="101"/>
      <c r="R26" s="44"/>
      <c r="S26" s="45"/>
      <c r="T26" s="44"/>
      <c r="U26" s="46"/>
      <c r="V26" s="100"/>
      <c r="W26" s="101"/>
    </row>
    <row r="27" spans="1:23" ht="13" customHeight="1" x14ac:dyDescent="0.3">
      <c r="A27" s="47" t="s">
        <v>53</v>
      </c>
      <c r="B27" s="93"/>
      <c r="C27" s="93"/>
      <c r="D27" s="93"/>
      <c r="E27" s="93">
        <f>$B27      +$C27      +$D27</f>
        <v>0</v>
      </c>
      <c r="F27" s="94" t="s">
        <v>36</v>
      </c>
      <c r="G27" s="95" t="s">
        <v>36</v>
      </c>
      <c r="H27" s="94"/>
      <c r="I27" s="95"/>
      <c r="J27" s="94"/>
      <c r="K27" s="95"/>
      <c r="L27" s="94"/>
      <c r="M27" s="95"/>
      <c r="N27" s="94"/>
      <c r="O27" s="95"/>
      <c r="P27" s="94">
        <f>$H27      +$J27      +$L27      +$N27</f>
        <v>0</v>
      </c>
      <c r="Q27" s="95">
        <f>$I27      +$K27      +$M27      +$O27</f>
        <v>0</v>
      </c>
      <c r="R27" s="48">
        <f>IF(($H27      =0),0,((($J27      -$H27      )/$H27      )*100))</f>
        <v>0</v>
      </c>
      <c r="S27" s="49">
        <f>IF(($I27      =0),0,((($K27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4" t="s">
        <v>36</v>
      </c>
      <c r="W27" s="95" t="s">
        <v>36</v>
      </c>
    </row>
    <row r="28" spans="1:23" ht="13" customHeight="1" x14ac:dyDescent="0.3">
      <c r="A28" s="47" t="s">
        <v>54</v>
      </c>
      <c r="B28" s="93"/>
      <c r="C28" s="93"/>
      <c r="D28" s="93"/>
      <c r="E28" s="93">
        <f>$B28      +$C28      +$D28</f>
        <v>0</v>
      </c>
      <c r="F28" s="94" t="s">
        <v>36</v>
      </c>
      <c r="G28" s="95" t="s">
        <v>36</v>
      </c>
      <c r="H28" s="94"/>
      <c r="I28" s="95"/>
      <c r="J28" s="94"/>
      <c r="K28" s="95"/>
      <c r="L28" s="94"/>
      <c r="M28" s="95"/>
      <c r="N28" s="94"/>
      <c r="O28" s="95"/>
      <c r="P28" s="94">
        <f>$H28      +$J28      +$L28      +$N28</f>
        <v>0</v>
      </c>
      <c r="Q28" s="95">
        <f>$I28      +$K28      +$M28      +$O28</f>
        <v>0</v>
      </c>
      <c r="R28" s="48">
        <f>IF(($H28      =0),0,((($J28      -$H28      )/$H28      )*100))</f>
        <v>0</v>
      </c>
      <c r="S28" s="49">
        <f>IF(($I28      =0),0,((($K28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4" t="s">
        <v>36</v>
      </c>
      <c r="W28" s="95" t="s">
        <v>36</v>
      </c>
    </row>
    <row r="29" spans="1:23" ht="13" customHeight="1" x14ac:dyDescent="0.3">
      <c r="A29" s="47" t="s">
        <v>55</v>
      </c>
      <c r="B29" s="93"/>
      <c r="C29" s="93"/>
      <c r="D29" s="93"/>
      <c r="E29" s="93">
        <f>$B29      +$C29      +$D29</f>
        <v>0</v>
      </c>
      <c r="F29" s="94">
        <v>0</v>
      </c>
      <c r="G29" s="95">
        <v>0</v>
      </c>
      <c r="H29" s="94"/>
      <c r="I29" s="95"/>
      <c r="J29" s="94"/>
      <c r="K29" s="95"/>
      <c r="L29" s="94"/>
      <c r="M29" s="95"/>
      <c r="N29" s="94"/>
      <c r="O29" s="95"/>
      <c r="P29" s="94">
        <f>$H29      +$J29      +$L29      +$N29</f>
        <v>0</v>
      </c>
      <c r="Q29" s="95">
        <f>$I29      +$K29      +$M29      +$O29</f>
        <v>0</v>
      </c>
      <c r="R29" s="48">
        <f>IF(($H29      =0),0,((($J29      -$H29      )/$H29      )*100))</f>
        <v>0</v>
      </c>
      <c r="S29" s="49">
        <f>IF(($I29      =0),0,((($K29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4" t="s">
        <v>36</v>
      </c>
      <c r="W29" s="95" t="s">
        <v>36</v>
      </c>
    </row>
    <row r="30" spans="1:23" ht="13" customHeight="1" x14ac:dyDescent="0.3">
      <c r="A30" s="47" t="s">
        <v>56</v>
      </c>
      <c r="B30" s="93">
        <v>2597000</v>
      </c>
      <c r="C30" s="93"/>
      <c r="D30" s="93"/>
      <c r="E30" s="93">
        <f>$B30      +$C30      +$D30</f>
        <v>2597000</v>
      </c>
      <c r="F30" s="94">
        <v>2597000</v>
      </c>
      <c r="G30" s="95">
        <v>1818000</v>
      </c>
      <c r="H30" s="94">
        <v>326000</v>
      </c>
      <c r="I30" s="95">
        <v>218614</v>
      </c>
      <c r="J30" s="94">
        <v>536000</v>
      </c>
      <c r="K30" s="95">
        <v>1139628</v>
      </c>
      <c r="L30" s="94"/>
      <c r="M30" s="95"/>
      <c r="N30" s="94"/>
      <c r="O30" s="95"/>
      <c r="P30" s="94">
        <f>$H30      +$J30      +$L30      +$N30</f>
        <v>862000</v>
      </c>
      <c r="Q30" s="95">
        <f>$I30      +$K30      +$M30      +$O30</f>
        <v>1358242</v>
      </c>
      <c r="R30" s="48">
        <f>IF(($H30      =0),0,((($J30      -$H30      )/$H30      )*100))</f>
        <v>64.417177914110425</v>
      </c>
      <c r="S30" s="49">
        <f>IF(($I30      =0),0,((($K30      -$I30      )/$I30      )*100))</f>
        <v>421.2968977284163</v>
      </c>
      <c r="T30" s="48">
        <f>IF(($E30      =0),0,(($P30      /$E30      )*100))</f>
        <v>33.192144782441282</v>
      </c>
      <c r="U30" s="50">
        <f>IF(($E30      =0),0,(($Q30      /$E30      )*100))</f>
        <v>52.300423565652679</v>
      </c>
      <c r="V30" s="94" t="s">
        <v>36</v>
      </c>
      <c r="W30" s="95" t="s">
        <v>36</v>
      </c>
    </row>
    <row r="31" spans="1:23" ht="13" customHeight="1" x14ac:dyDescent="0.3">
      <c r="A31" s="51" t="s">
        <v>43</v>
      </c>
      <c r="B31" s="96">
        <f>SUM(B27:B30)</f>
        <v>2597000</v>
      </c>
      <c r="C31" s="96">
        <f>SUM(C27:C30)</f>
        <v>0</v>
      </c>
      <c r="D31" s="96"/>
      <c r="E31" s="96">
        <f>$B31      +$C31      +$D31</f>
        <v>2597000</v>
      </c>
      <c r="F31" s="97">
        <f t="shared" ref="F31:O31" si="16">SUM(F27:F30)</f>
        <v>2597000</v>
      </c>
      <c r="G31" s="98">
        <f t="shared" si="16"/>
        <v>1818000</v>
      </c>
      <c r="H31" s="97">
        <f t="shared" si="16"/>
        <v>326000</v>
      </c>
      <c r="I31" s="98">
        <f t="shared" si="16"/>
        <v>218614</v>
      </c>
      <c r="J31" s="97">
        <f t="shared" si="16"/>
        <v>536000</v>
      </c>
      <c r="K31" s="98">
        <f t="shared" si="16"/>
        <v>1139628</v>
      </c>
      <c r="L31" s="97">
        <f t="shared" si="16"/>
        <v>0</v>
      </c>
      <c r="M31" s="98">
        <f t="shared" si="16"/>
        <v>0</v>
      </c>
      <c r="N31" s="97">
        <f t="shared" si="16"/>
        <v>0</v>
      </c>
      <c r="O31" s="98">
        <f t="shared" si="16"/>
        <v>0</v>
      </c>
      <c r="P31" s="97">
        <f>$H31      +$J31      +$L31      +$N31</f>
        <v>862000</v>
      </c>
      <c r="Q31" s="98">
        <f>$I31      +$K31      +$M31      +$O31</f>
        <v>1358242</v>
      </c>
      <c r="R31" s="52">
        <f>IF(($H31      =0),0,((($J31      -$H31      )/$H31      )*100))</f>
        <v>64.417177914110425</v>
      </c>
      <c r="S31" s="53">
        <f>IF(($I31      =0),0,((($K31      -$I31      )/$I31      )*100))</f>
        <v>421.2968977284163</v>
      </c>
      <c r="T31" s="52">
        <f>IF($E31   =0,0,($P31   /$E31   )*100)</f>
        <v>33.192144782441282</v>
      </c>
      <c r="U31" s="54">
        <f>IF($E31   =0,0,($Q31   /$E31   )*100)</f>
        <v>52.300423565652679</v>
      </c>
      <c r="V31" s="97" t="s">
        <v>36</v>
      </c>
      <c r="W31" s="98" t="s">
        <v>36</v>
      </c>
    </row>
    <row r="32" spans="1:23" ht="13" customHeight="1" x14ac:dyDescent="0.3">
      <c r="A32" s="40" t="s">
        <v>57</v>
      </c>
      <c r="B32" s="99" t="s">
        <v>1</v>
      </c>
      <c r="C32" s="99"/>
      <c r="D32" s="99"/>
      <c r="E32" s="99"/>
      <c r="F32" s="100"/>
      <c r="G32" s="101"/>
      <c r="H32" s="100"/>
      <c r="I32" s="101"/>
      <c r="J32" s="100"/>
      <c r="K32" s="101"/>
      <c r="L32" s="100"/>
      <c r="M32" s="101"/>
      <c r="N32" s="100"/>
      <c r="O32" s="101"/>
      <c r="P32" s="100"/>
      <c r="Q32" s="101"/>
      <c r="R32" s="44"/>
      <c r="S32" s="45"/>
      <c r="T32" s="44"/>
      <c r="U32" s="46"/>
      <c r="V32" s="100"/>
      <c r="W32" s="101"/>
    </row>
    <row r="33" spans="1:23" ht="13" customHeight="1" x14ac:dyDescent="0.3">
      <c r="A33" s="47" t="s">
        <v>58</v>
      </c>
      <c r="B33" s="93">
        <v>1718000</v>
      </c>
      <c r="C33" s="93"/>
      <c r="D33" s="93"/>
      <c r="E33" s="93">
        <f>$B33      +$C33      +$D33</f>
        <v>1718000</v>
      </c>
      <c r="F33" s="94">
        <v>1718000</v>
      </c>
      <c r="G33" s="95">
        <v>1203000</v>
      </c>
      <c r="H33" s="94">
        <v>430000</v>
      </c>
      <c r="I33" s="95">
        <v>430000</v>
      </c>
      <c r="J33" s="94">
        <v>773000</v>
      </c>
      <c r="K33" s="95">
        <v>773000</v>
      </c>
      <c r="L33" s="94"/>
      <c r="M33" s="95"/>
      <c r="N33" s="94"/>
      <c r="O33" s="95"/>
      <c r="P33" s="94">
        <f>$H33      +$J33      +$L33      +$N33</f>
        <v>1203000</v>
      </c>
      <c r="Q33" s="95">
        <f>$I33      +$K33      +$M33      +$O33</f>
        <v>1203000</v>
      </c>
      <c r="R33" s="48">
        <f>IF(($H33      =0),0,((($J33      -$H33      )/$H33      )*100))</f>
        <v>79.767441860465112</v>
      </c>
      <c r="S33" s="49">
        <f>IF(($I33      =0),0,((($K33      -$I33      )/$I33      )*100))</f>
        <v>79.767441860465112</v>
      </c>
      <c r="T33" s="48">
        <f>IF(($E33      =0),0,(($P33      /$E33      )*100))</f>
        <v>70.023282887077997</v>
      </c>
      <c r="U33" s="50">
        <f>IF(($E33      =0),0,(($Q33      /$E33      )*100))</f>
        <v>70.023282887077997</v>
      </c>
      <c r="V33" s="94" t="s">
        <v>36</v>
      </c>
      <c r="W33" s="95" t="s">
        <v>36</v>
      </c>
    </row>
    <row r="34" spans="1:23" ht="13" customHeight="1" x14ac:dyDescent="0.3">
      <c r="A34" s="51" t="s">
        <v>43</v>
      </c>
      <c r="B34" s="96">
        <f>B33</f>
        <v>1718000</v>
      </c>
      <c r="C34" s="96">
        <f>C33</f>
        <v>0</v>
      </c>
      <c r="D34" s="96"/>
      <c r="E34" s="96">
        <f>$B34      +$C34      +$D34</f>
        <v>1718000</v>
      </c>
      <c r="F34" s="97">
        <f t="shared" ref="F34:O34" si="17">F33</f>
        <v>1718000</v>
      </c>
      <c r="G34" s="98">
        <f t="shared" si="17"/>
        <v>1203000</v>
      </c>
      <c r="H34" s="97">
        <f t="shared" si="17"/>
        <v>430000</v>
      </c>
      <c r="I34" s="98">
        <f t="shared" si="17"/>
        <v>430000</v>
      </c>
      <c r="J34" s="97">
        <f t="shared" si="17"/>
        <v>773000</v>
      </c>
      <c r="K34" s="98">
        <f t="shared" si="17"/>
        <v>773000</v>
      </c>
      <c r="L34" s="97">
        <f t="shared" si="17"/>
        <v>0</v>
      </c>
      <c r="M34" s="98">
        <f t="shared" si="17"/>
        <v>0</v>
      </c>
      <c r="N34" s="97">
        <f t="shared" si="17"/>
        <v>0</v>
      </c>
      <c r="O34" s="98">
        <f t="shared" si="17"/>
        <v>0</v>
      </c>
      <c r="P34" s="97">
        <f>$H34      +$J34      +$L34      +$N34</f>
        <v>1203000</v>
      </c>
      <c r="Q34" s="98">
        <f>$I34      +$K34      +$M34      +$O34</f>
        <v>1203000</v>
      </c>
      <c r="R34" s="52">
        <f>IF(($H34      =0),0,((($J34      -$H34      )/$H34      )*100))</f>
        <v>79.767441860465112</v>
      </c>
      <c r="S34" s="53">
        <f>IF(($I34      =0),0,((($K34      -$I34      )/$I34      )*100))</f>
        <v>79.767441860465112</v>
      </c>
      <c r="T34" s="52">
        <f>IF($E34   =0,0,($P34   /$E34   )*100)</f>
        <v>70.023282887077997</v>
      </c>
      <c r="U34" s="54">
        <f>IF($E34   =0,0,($Q34   /$E34   )*100)</f>
        <v>70.023282887077997</v>
      </c>
      <c r="V34" s="97" t="s">
        <v>36</v>
      </c>
      <c r="W34" s="98" t="s">
        <v>36</v>
      </c>
    </row>
    <row r="35" spans="1:23" ht="13" customHeight="1" x14ac:dyDescent="0.3">
      <c r="A35" s="40" t="s">
        <v>59</v>
      </c>
      <c r="B35" s="99" t="s">
        <v>1</v>
      </c>
      <c r="C35" s="99"/>
      <c r="D35" s="99"/>
      <c r="E35" s="99"/>
      <c r="F35" s="100"/>
      <c r="G35" s="101"/>
      <c r="H35" s="100"/>
      <c r="I35" s="101"/>
      <c r="J35" s="100"/>
      <c r="K35" s="101"/>
      <c r="L35" s="100"/>
      <c r="M35" s="101"/>
      <c r="N35" s="100"/>
      <c r="O35" s="101"/>
      <c r="P35" s="100"/>
      <c r="Q35" s="101"/>
      <c r="R35" s="44"/>
      <c r="S35" s="45"/>
      <c r="T35" s="44"/>
      <c r="U35" s="46"/>
      <c r="V35" s="100"/>
      <c r="W35" s="101"/>
    </row>
    <row r="36" spans="1:23" ht="13" customHeight="1" x14ac:dyDescent="0.3">
      <c r="A36" s="47" t="s">
        <v>60</v>
      </c>
      <c r="B36" s="93"/>
      <c r="C36" s="93"/>
      <c r="D36" s="93"/>
      <c r="E36" s="93">
        <f t="shared" ref="E36:E41" si="18">$B36      +$C36      +$D36</f>
        <v>0</v>
      </c>
      <c r="F36" s="94">
        <v>0</v>
      </c>
      <c r="G36" s="95">
        <v>0</v>
      </c>
      <c r="H36" s="94"/>
      <c r="I36" s="95"/>
      <c r="J36" s="94"/>
      <c r="K36" s="95"/>
      <c r="L36" s="94"/>
      <c r="M36" s="95"/>
      <c r="N36" s="94"/>
      <c r="O36" s="95"/>
      <c r="P36" s="94">
        <f t="shared" ref="P36:P41" si="19">$H36      +$J36      +$L36      +$N36</f>
        <v>0</v>
      </c>
      <c r="Q36" s="95">
        <f t="shared" ref="Q36:Q41" si="20">$I36      +$K36      +$M36      +$O36</f>
        <v>0</v>
      </c>
      <c r="R36" s="48">
        <f t="shared" ref="R36:R41" si="21">IF(($H36      =0),0,((($J36      -$H36      )/$H36      )*100))</f>
        <v>0</v>
      </c>
      <c r="S36" s="49">
        <f t="shared" ref="S36:S41" si="22">IF(($I36      =0),0,((($K36      -$I36      )/$I36      )*100))</f>
        <v>0</v>
      </c>
      <c r="T36" s="48">
        <f t="shared" ref="T36:T40" si="23">IF(($E36      =0),0,(($P36      /$E36      )*100))</f>
        <v>0</v>
      </c>
      <c r="U36" s="50">
        <f t="shared" ref="U36:U40" si="24">IF(($E36      =0),0,(($Q36      /$E36      )*100))</f>
        <v>0</v>
      </c>
      <c r="V36" s="94" t="s">
        <v>36</v>
      </c>
      <c r="W36" s="95" t="s">
        <v>36</v>
      </c>
    </row>
    <row r="37" spans="1:23" ht="13" customHeight="1" x14ac:dyDescent="0.3">
      <c r="A37" s="47" t="s">
        <v>61</v>
      </c>
      <c r="B37" s="93"/>
      <c r="C37" s="93"/>
      <c r="D37" s="93"/>
      <c r="E37" s="93">
        <f t="shared" si="18"/>
        <v>0</v>
      </c>
      <c r="F37" s="94">
        <v>0</v>
      </c>
      <c r="G37" s="95">
        <v>0</v>
      </c>
      <c r="H37" s="94"/>
      <c r="I37" s="95"/>
      <c r="J37" s="94"/>
      <c r="K37" s="95"/>
      <c r="L37" s="94"/>
      <c r="M37" s="95"/>
      <c r="N37" s="94"/>
      <c r="O37" s="95"/>
      <c r="P37" s="94">
        <f t="shared" si="19"/>
        <v>0</v>
      </c>
      <c r="Q37" s="95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4" t="s">
        <v>36</v>
      </c>
      <c r="W37" s="95" t="s">
        <v>36</v>
      </c>
    </row>
    <row r="38" spans="1:23" ht="13" customHeight="1" x14ac:dyDescent="0.3">
      <c r="A38" s="47" t="s">
        <v>62</v>
      </c>
      <c r="B38" s="93"/>
      <c r="C38" s="93"/>
      <c r="D38" s="93"/>
      <c r="E38" s="93">
        <f t="shared" si="18"/>
        <v>0</v>
      </c>
      <c r="F38" s="94" t="s">
        <v>36</v>
      </c>
      <c r="G38" s="95" t="s">
        <v>36</v>
      </c>
      <c r="H38" s="94"/>
      <c r="I38" s="95"/>
      <c r="J38" s="94"/>
      <c r="K38" s="95"/>
      <c r="L38" s="94"/>
      <c r="M38" s="95"/>
      <c r="N38" s="94"/>
      <c r="O38" s="95"/>
      <c r="P38" s="94">
        <f t="shared" si="19"/>
        <v>0</v>
      </c>
      <c r="Q38" s="95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4" t="s">
        <v>36</v>
      </c>
      <c r="W38" s="95" t="s">
        <v>36</v>
      </c>
    </row>
    <row r="39" spans="1:23" ht="13" customHeight="1" x14ac:dyDescent="0.3">
      <c r="A39" s="47" t="s">
        <v>63</v>
      </c>
      <c r="B39" s="93"/>
      <c r="C39" s="93"/>
      <c r="D39" s="93"/>
      <c r="E39" s="93">
        <f t="shared" si="18"/>
        <v>0</v>
      </c>
      <c r="F39" s="94">
        <v>0</v>
      </c>
      <c r="G39" s="95">
        <v>0</v>
      </c>
      <c r="H39" s="94"/>
      <c r="I39" s="95"/>
      <c r="J39" s="94"/>
      <c r="K39" s="95"/>
      <c r="L39" s="94"/>
      <c r="M39" s="95"/>
      <c r="N39" s="94"/>
      <c r="O39" s="95"/>
      <c r="P39" s="94">
        <f t="shared" si="19"/>
        <v>0</v>
      </c>
      <c r="Q39" s="95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4" t="s">
        <v>36</v>
      </c>
      <c r="W39" s="95" t="s">
        <v>36</v>
      </c>
    </row>
    <row r="40" spans="1:23" ht="13" customHeight="1" x14ac:dyDescent="0.3">
      <c r="A40" s="47" t="s">
        <v>64</v>
      </c>
      <c r="B40" s="93"/>
      <c r="C40" s="93"/>
      <c r="D40" s="93"/>
      <c r="E40" s="93">
        <f t="shared" si="18"/>
        <v>0</v>
      </c>
      <c r="F40" s="94" t="s">
        <v>36</v>
      </c>
      <c r="G40" s="95" t="s">
        <v>36</v>
      </c>
      <c r="H40" s="94"/>
      <c r="I40" s="95"/>
      <c r="J40" s="94"/>
      <c r="K40" s="95"/>
      <c r="L40" s="94"/>
      <c r="M40" s="95"/>
      <c r="N40" s="94"/>
      <c r="O40" s="95"/>
      <c r="P40" s="94">
        <f t="shared" si="19"/>
        <v>0</v>
      </c>
      <c r="Q40" s="95">
        <f t="shared" si="20"/>
        <v>0</v>
      </c>
      <c r="R40" s="48">
        <f t="shared" si="21"/>
        <v>0</v>
      </c>
      <c r="S40" s="49">
        <f t="shared" si="22"/>
        <v>0</v>
      </c>
      <c r="T40" s="48">
        <f t="shared" si="23"/>
        <v>0</v>
      </c>
      <c r="U40" s="50">
        <f t="shared" si="24"/>
        <v>0</v>
      </c>
      <c r="V40" s="94" t="s">
        <v>36</v>
      </c>
      <c r="W40" s="95" t="s">
        <v>36</v>
      </c>
    </row>
    <row r="41" spans="1:23" ht="13" customHeight="1" x14ac:dyDescent="0.3">
      <c r="A41" s="51" t="s">
        <v>43</v>
      </c>
      <c r="B41" s="96">
        <f>SUM(B36:B40)</f>
        <v>0</v>
      </c>
      <c r="C41" s="96">
        <f>SUM(C36:C40)</f>
        <v>0</v>
      </c>
      <c r="D41" s="96"/>
      <c r="E41" s="96">
        <f t="shared" si="18"/>
        <v>0</v>
      </c>
      <c r="F41" s="97">
        <f t="shared" ref="F41:O41" si="25">SUM(F36:F40)</f>
        <v>0</v>
      </c>
      <c r="G41" s="98">
        <f t="shared" si="25"/>
        <v>0</v>
      </c>
      <c r="H41" s="97">
        <f t="shared" si="25"/>
        <v>0</v>
      </c>
      <c r="I41" s="98">
        <f t="shared" si="25"/>
        <v>0</v>
      </c>
      <c r="J41" s="97">
        <f t="shared" si="25"/>
        <v>0</v>
      </c>
      <c r="K41" s="98">
        <f t="shared" si="25"/>
        <v>0</v>
      </c>
      <c r="L41" s="97">
        <f t="shared" si="25"/>
        <v>0</v>
      </c>
      <c r="M41" s="98">
        <f t="shared" si="25"/>
        <v>0</v>
      </c>
      <c r="N41" s="97">
        <f t="shared" si="25"/>
        <v>0</v>
      </c>
      <c r="O41" s="98">
        <f t="shared" si="25"/>
        <v>0</v>
      </c>
      <c r="P41" s="97">
        <f t="shared" si="19"/>
        <v>0</v>
      </c>
      <c r="Q41" s="98">
        <f t="shared" si="20"/>
        <v>0</v>
      </c>
      <c r="R41" s="52">
        <f t="shared" si="21"/>
        <v>0</v>
      </c>
      <c r="S41" s="53">
        <f t="shared" si="22"/>
        <v>0</v>
      </c>
      <c r="T41" s="52">
        <f>IF((+$E36+$E39) =0,0,(P41   /(+$E36+$E39) )*100)</f>
        <v>0</v>
      </c>
      <c r="U41" s="54">
        <f>IF((+$E36+$E39) =0,0,(Q41   /(+$E36+$E39) )*100)</f>
        <v>0</v>
      </c>
      <c r="V41" s="97" t="s">
        <v>36</v>
      </c>
      <c r="W41" s="98" t="s">
        <v>36</v>
      </c>
    </row>
    <row r="42" spans="1:23" ht="13" customHeight="1" x14ac:dyDescent="0.3">
      <c r="A42" s="40" t="s">
        <v>65</v>
      </c>
      <c r="B42" s="99" t="s">
        <v>1</v>
      </c>
      <c r="C42" s="99"/>
      <c r="D42" s="99"/>
      <c r="E42" s="99"/>
      <c r="F42" s="100"/>
      <c r="G42" s="101"/>
      <c r="H42" s="100"/>
      <c r="I42" s="101"/>
      <c r="J42" s="100"/>
      <c r="K42" s="101"/>
      <c r="L42" s="100"/>
      <c r="M42" s="101"/>
      <c r="N42" s="100"/>
      <c r="O42" s="101"/>
      <c r="P42" s="100"/>
      <c r="Q42" s="101"/>
      <c r="R42" s="44"/>
      <c r="S42" s="45"/>
      <c r="T42" s="44"/>
      <c r="U42" s="46"/>
      <c r="V42" s="100"/>
      <c r="W42" s="101"/>
    </row>
    <row r="43" spans="1:23" ht="13" customHeight="1" x14ac:dyDescent="0.3">
      <c r="A43" s="47" t="s">
        <v>66</v>
      </c>
      <c r="B43" s="93"/>
      <c r="C43" s="93"/>
      <c r="D43" s="93"/>
      <c r="E43" s="93">
        <f t="shared" ref="E43:E54" si="26">$B43      +$C43      +$D43</f>
        <v>0</v>
      </c>
      <c r="F43" s="94" t="s">
        <v>36</v>
      </c>
      <c r="G43" s="95" t="s">
        <v>36</v>
      </c>
      <c r="H43" s="94"/>
      <c r="I43" s="95"/>
      <c r="J43" s="94"/>
      <c r="K43" s="95"/>
      <c r="L43" s="94"/>
      <c r="M43" s="95"/>
      <c r="N43" s="94"/>
      <c r="O43" s="95"/>
      <c r="P43" s="94">
        <f t="shared" ref="P43:P54" si="27">$H43      +$J43      +$L43      +$N43</f>
        <v>0</v>
      </c>
      <c r="Q43" s="95">
        <f t="shared" ref="Q43:Q54" si="28">$I43      +$K43      +$M43      +$O43</f>
        <v>0</v>
      </c>
      <c r="R43" s="48">
        <f t="shared" ref="R43:R54" si="29">IF(($H43      =0),0,((($J43      -$H43      )/$H43      )*100))</f>
        <v>0</v>
      </c>
      <c r="S43" s="49">
        <f t="shared" ref="S43:S54" si="30">IF(($I43      =0),0,((($K43      -$I43      )/$I43      )*100))</f>
        <v>0</v>
      </c>
      <c r="T43" s="48">
        <f t="shared" ref="T43:T53" si="31">IF(($E43      =0),0,(($P43      /$E43      )*100))</f>
        <v>0</v>
      </c>
      <c r="U43" s="50">
        <f t="shared" ref="U43:U53" si="32">IF(($E43      =0),0,(($Q43      /$E43      )*100))</f>
        <v>0</v>
      </c>
      <c r="V43" s="94" t="s">
        <v>36</v>
      </c>
      <c r="W43" s="95" t="s">
        <v>36</v>
      </c>
    </row>
    <row r="44" spans="1:23" ht="13" customHeight="1" x14ac:dyDescent="0.3">
      <c r="A44" s="47" t="s">
        <v>67</v>
      </c>
      <c r="B44" s="93"/>
      <c r="C44" s="93"/>
      <c r="D44" s="93"/>
      <c r="E44" s="93">
        <f t="shared" si="26"/>
        <v>0</v>
      </c>
      <c r="F44" s="94">
        <v>0</v>
      </c>
      <c r="G44" s="95">
        <v>0</v>
      </c>
      <c r="H44" s="94"/>
      <c r="I44" s="95"/>
      <c r="J44" s="94"/>
      <c r="K44" s="95"/>
      <c r="L44" s="94"/>
      <c r="M44" s="95"/>
      <c r="N44" s="94"/>
      <c r="O44" s="95"/>
      <c r="P44" s="94">
        <f t="shared" si="27"/>
        <v>0</v>
      </c>
      <c r="Q44" s="95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4" t="s">
        <v>36</v>
      </c>
      <c r="W44" s="95" t="s">
        <v>36</v>
      </c>
    </row>
    <row r="45" spans="1:23" ht="13" customHeight="1" x14ac:dyDescent="0.3">
      <c r="A45" s="47" t="s">
        <v>68</v>
      </c>
      <c r="B45" s="93"/>
      <c r="C45" s="93"/>
      <c r="D45" s="93"/>
      <c r="E45" s="93">
        <f t="shared" si="26"/>
        <v>0</v>
      </c>
      <c r="F45" s="94">
        <v>0</v>
      </c>
      <c r="G45" s="95">
        <v>0</v>
      </c>
      <c r="H45" s="94"/>
      <c r="I45" s="95"/>
      <c r="J45" s="94"/>
      <c r="K45" s="95"/>
      <c r="L45" s="94"/>
      <c r="M45" s="95"/>
      <c r="N45" s="94"/>
      <c r="O45" s="95"/>
      <c r="P45" s="94">
        <f t="shared" si="27"/>
        <v>0</v>
      </c>
      <c r="Q45" s="95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4" t="s">
        <v>36</v>
      </c>
      <c r="W45" s="95" t="s">
        <v>36</v>
      </c>
    </row>
    <row r="46" spans="1:23" ht="13" customHeight="1" x14ac:dyDescent="0.3">
      <c r="A46" s="47" t="s">
        <v>69</v>
      </c>
      <c r="B46" s="93"/>
      <c r="C46" s="93"/>
      <c r="D46" s="93"/>
      <c r="E46" s="93">
        <f t="shared" si="26"/>
        <v>0</v>
      </c>
      <c r="F46" s="94" t="s">
        <v>36</v>
      </c>
      <c r="G46" s="95" t="s">
        <v>36</v>
      </c>
      <c r="H46" s="94"/>
      <c r="I46" s="95"/>
      <c r="J46" s="94"/>
      <c r="K46" s="95"/>
      <c r="L46" s="94"/>
      <c r="M46" s="95"/>
      <c r="N46" s="94"/>
      <c r="O46" s="95"/>
      <c r="P46" s="94">
        <f t="shared" si="27"/>
        <v>0</v>
      </c>
      <c r="Q46" s="95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4" t="s">
        <v>36</v>
      </c>
      <c r="W46" s="95" t="s">
        <v>36</v>
      </c>
    </row>
    <row r="47" spans="1:23" ht="13" customHeight="1" x14ac:dyDescent="0.3">
      <c r="A47" s="47" t="s">
        <v>70</v>
      </c>
      <c r="B47" s="93"/>
      <c r="C47" s="93"/>
      <c r="D47" s="93"/>
      <c r="E47" s="93">
        <f t="shared" si="26"/>
        <v>0</v>
      </c>
      <c r="F47" s="94" t="s">
        <v>36</v>
      </c>
      <c r="G47" s="95" t="s">
        <v>36</v>
      </c>
      <c r="H47" s="94"/>
      <c r="I47" s="95"/>
      <c r="J47" s="94"/>
      <c r="K47" s="95"/>
      <c r="L47" s="94"/>
      <c r="M47" s="95"/>
      <c r="N47" s="94"/>
      <c r="O47" s="95"/>
      <c r="P47" s="94">
        <f t="shared" si="27"/>
        <v>0</v>
      </c>
      <c r="Q47" s="95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4" t="s">
        <v>36</v>
      </c>
      <c r="W47" s="95" t="s">
        <v>36</v>
      </c>
    </row>
    <row r="48" spans="1:23" ht="13" hidden="1" customHeight="1" x14ac:dyDescent="0.3">
      <c r="A48" s="47" t="s">
        <v>71</v>
      </c>
      <c r="B48" s="93"/>
      <c r="C48" s="93"/>
      <c r="D48" s="93"/>
      <c r="E48" s="93">
        <f t="shared" si="26"/>
        <v>0</v>
      </c>
      <c r="F48" s="94" t="s">
        <v>36</v>
      </c>
      <c r="G48" s="95" t="s">
        <v>36</v>
      </c>
      <c r="H48" s="94"/>
      <c r="I48" s="95"/>
      <c r="J48" s="94"/>
      <c r="K48" s="95"/>
      <c r="L48" s="94"/>
      <c r="M48" s="95"/>
      <c r="N48" s="94"/>
      <c r="O48" s="95"/>
      <c r="P48" s="94">
        <f t="shared" si="27"/>
        <v>0</v>
      </c>
      <c r="Q48" s="95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4" t="s">
        <v>36</v>
      </c>
      <c r="W48" s="95" t="s">
        <v>36</v>
      </c>
    </row>
    <row r="49" spans="1:23" ht="13" customHeight="1" x14ac:dyDescent="0.3">
      <c r="A49" s="47" t="s">
        <v>72</v>
      </c>
      <c r="B49" s="93"/>
      <c r="C49" s="93"/>
      <c r="D49" s="93"/>
      <c r="E49" s="93">
        <f t="shared" si="26"/>
        <v>0</v>
      </c>
      <c r="F49" s="94" t="s">
        <v>36</v>
      </c>
      <c r="G49" s="95" t="s">
        <v>36</v>
      </c>
      <c r="H49" s="94"/>
      <c r="I49" s="95"/>
      <c r="J49" s="94"/>
      <c r="K49" s="95"/>
      <c r="L49" s="94"/>
      <c r="M49" s="95"/>
      <c r="N49" s="94"/>
      <c r="O49" s="95"/>
      <c r="P49" s="94">
        <f t="shared" si="27"/>
        <v>0</v>
      </c>
      <c r="Q49" s="95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4" t="s">
        <v>36</v>
      </c>
      <c r="W49" s="95" t="s">
        <v>36</v>
      </c>
    </row>
    <row r="50" spans="1:23" ht="13" customHeight="1" x14ac:dyDescent="0.3">
      <c r="A50" s="47" t="s">
        <v>73</v>
      </c>
      <c r="B50" s="93"/>
      <c r="C50" s="93"/>
      <c r="D50" s="93"/>
      <c r="E50" s="93">
        <f t="shared" si="26"/>
        <v>0</v>
      </c>
      <c r="F50" s="94" t="s">
        <v>36</v>
      </c>
      <c r="G50" s="95" t="s">
        <v>36</v>
      </c>
      <c r="H50" s="94"/>
      <c r="I50" s="95"/>
      <c r="J50" s="94"/>
      <c r="K50" s="95"/>
      <c r="L50" s="94"/>
      <c r="M50" s="95"/>
      <c r="N50" s="94"/>
      <c r="O50" s="95"/>
      <c r="P50" s="94">
        <f t="shared" si="27"/>
        <v>0</v>
      </c>
      <c r="Q50" s="95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4" t="s">
        <v>36</v>
      </c>
      <c r="W50" s="95" t="s">
        <v>36</v>
      </c>
    </row>
    <row r="51" spans="1:23" ht="13" customHeight="1" x14ac:dyDescent="0.3">
      <c r="A51" s="47" t="s">
        <v>74</v>
      </c>
      <c r="B51" s="93"/>
      <c r="C51" s="93"/>
      <c r="D51" s="93"/>
      <c r="E51" s="93">
        <f t="shared" si="26"/>
        <v>0</v>
      </c>
      <c r="F51" s="94" t="s">
        <v>36</v>
      </c>
      <c r="G51" s="95" t="s">
        <v>36</v>
      </c>
      <c r="H51" s="94"/>
      <c r="I51" s="95"/>
      <c r="J51" s="94"/>
      <c r="K51" s="95"/>
      <c r="L51" s="94"/>
      <c r="M51" s="95"/>
      <c r="N51" s="94"/>
      <c r="O51" s="95"/>
      <c r="P51" s="94">
        <f t="shared" si="27"/>
        <v>0</v>
      </c>
      <c r="Q51" s="95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4" t="s">
        <v>36</v>
      </c>
      <c r="W51" s="95" t="s">
        <v>36</v>
      </c>
    </row>
    <row r="52" spans="1:23" ht="13" customHeight="1" x14ac:dyDescent="0.3">
      <c r="A52" s="47" t="s">
        <v>75</v>
      </c>
      <c r="B52" s="93"/>
      <c r="C52" s="93"/>
      <c r="D52" s="93"/>
      <c r="E52" s="93">
        <f t="shared" si="26"/>
        <v>0</v>
      </c>
      <c r="F52" s="94">
        <v>0</v>
      </c>
      <c r="G52" s="95">
        <v>0</v>
      </c>
      <c r="H52" s="94"/>
      <c r="I52" s="95"/>
      <c r="J52" s="94"/>
      <c r="K52" s="95"/>
      <c r="L52" s="94"/>
      <c r="M52" s="95"/>
      <c r="N52" s="94"/>
      <c r="O52" s="95"/>
      <c r="P52" s="94">
        <f t="shared" si="27"/>
        <v>0</v>
      </c>
      <c r="Q52" s="95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4" t="s">
        <v>36</v>
      </c>
      <c r="W52" s="95" t="s">
        <v>36</v>
      </c>
    </row>
    <row r="53" spans="1:23" ht="13" customHeight="1" x14ac:dyDescent="0.3">
      <c r="A53" s="47" t="s">
        <v>76</v>
      </c>
      <c r="B53" s="93"/>
      <c r="C53" s="93"/>
      <c r="D53" s="93"/>
      <c r="E53" s="93">
        <f t="shared" si="26"/>
        <v>0</v>
      </c>
      <c r="F53" s="94">
        <v>0</v>
      </c>
      <c r="G53" s="95">
        <v>0</v>
      </c>
      <c r="H53" s="94"/>
      <c r="I53" s="95"/>
      <c r="J53" s="94"/>
      <c r="K53" s="95"/>
      <c r="L53" s="94"/>
      <c r="M53" s="95"/>
      <c r="N53" s="94"/>
      <c r="O53" s="95"/>
      <c r="P53" s="94">
        <f t="shared" si="27"/>
        <v>0</v>
      </c>
      <c r="Q53" s="95">
        <f t="shared" si="28"/>
        <v>0</v>
      </c>
      <c r="R53" s="48">
        <f t="shared" si="29"/>
        <v>0</v>
      </c>
      <c r="S53" s="49">
        <f t="shared" si="30"/>
        <v>0</v>
      </c>
      <c r="T53" s="48">
        <f t="shared" si="31"/>
        <v>0</v>
      </c>
      <c r="U53" s="50">
        <f t="shared" si="32"/>
        <v>0</v>
      </c>
      <c r="V53" s="94" t="s">
        <v>36</v>
      </c>
      <c r="W53" s="95" t="s">
        <v>36</v>
      </c>
    </row>
    <row r="54" spans="1:23" ht="13" customHeight="1" x14ac:dyDescent="0.3">
      <c r="A54" s="51" t="s">
        <v>43</v>
      </c>
      <c r="B54" s="96">
        <f>SUM(B43:B53)</f>
        <v>0</v>
      </c>
      <c r="C54" s="96">
        <f>SUM(C43:C53)</f>
        <v>0</v>
      </c>
      <c r="D54" s="96"/>
      <c r="E54" s="96">
        <f t="shared" si="26"/>
        <v>0</v>
      </c>
      <c r="F54" s="97">
        <f t="shared" ref="F54:O54" si="33">SUM(F43:F53)</f>
        <v>0</v>
      </c>
      <c r="G54" s="98">
        <f t="shared" si="33"/>
        <v>0</v>
      </c>
      <c r="H54" s="97">
        <f t="shared" si="33"/>
        <v>0</v>
      </c>
      <c r="I54" s="98">
        <f t="shared" si="33"/>
        <v>0</v>
      </c>
      <c r="J54" s="97">
        <f t="shared" si="33"/>
        <v>0</v>
      </c>
      <c r="K54" s="98">
        <f t="shared" si="33"/>
        <v>0</v>
      </c>
      <c r="L54" s="97">
        <f t="shared" si="33"/>
        <v>0</v>
      </c>
      <c r="M54" s="98">
        <f t="shared" si="33"/>
        <v>0</v>
      </c>
      <c r="N54" s="97">
        <f t="shared" si="33"/>
        <v>0</v>
      </c>
      <c r="O54" s="98">
        <f t="shared" si="33"/>
        <v>0</v>
      </c>
      <c r="P54" s="97">
        <f t="shared" si="27"/>
        <v>0</v>
      </c>
      <c r="Q54" s="98">
        <f t="shared" si="28"/>
        <v>0</v>
      </c>
      <c r="R54" s="52">
        <f t="shared" si="29"/>
        <v>0</v>
      </c>
      <c r="S54" s="53">
        <f t="shared" si="30"/>
        <v>0</v>
      </c>
      <c r="T54" s="52">
        <f>IF((+$E44+$E46+$E48+$E49+$E52) =0,0,(P54   /(+$E44+$E46+$E48+$E49+$E52) )*100)</f>
        <v>0</v>
      </c>
      <c r="U54" s="54">
        <f>IF((+$E44+$E46+$E48+$E49+$E52) =0,0,(Q54   /(+$E44+$E46+$E48+$E49+$E52) )*100)</f>
        <v>0</v>
      </c>
      <c r="V54" s="97" t="s">
        <v>36</v>
      </c>
      <c r="W54" s="98" t="s">
        <v>36</v>
      </c>
    </row>
    <row r="55" spans="1:23" ht="13" customHeight="1" x14ac:dyDescent="0.3">
      <c r="A55" s="40" t="s">
        <v>77</v>
      </c>
      <c r="B55" s="99" t="s">
        <v>1</v>
      </c>
      <c r="C55" s="99"/>
      <c r="D55" s="99"/>
      <c r="E55" s="99"/>
      <c r="F55" s="100"/>
      <c r="G55" s="101"/>
      <c r="H55" s="100"/>
      <c r="I55" s="101"/>
      <c r="J55" s="100"/>
      <c r="K55" s="101"/>
      <c r="L55" s="100"/>
      <c r="M55" s="101"/>
      <c r="N55" s="100"/>
      <c r="O55" s="101"/>
      <c r="P55" s="100"/>
      <c r="Q55" s="101"/>
      <c r="R55" s="44"/>
      <c r="S55" s="45"/>
      <c r="T55" s="44"/>
      <c r="U55" s="46"/>
      <c r="V55" s="100"/>
      <c r="W55" s="101"/>
    </row>
    <row r="56" spans="1:23" ht="13" customHeight="1" x14ac:dyDescent="0.3">
      <c r="A56" s="55" t="s">
        <v>78</v>
      </c>
      <c r="B56" s="93"/>
      <c r="C56" s="93"/>
      <c r="D56" s="93"/>
      <c r="E56" s="93">
        <f>$B56      +$C56      +$D56</f>
        <v>0</v>
      </c>
      <c r="F56" s="94" t="s">
        <v>36</v>
      </c>
      <c r="G56" s="95" t="s">
        <v>36</v>
      </c>
      <c r="H56" s="94"/>
      <c r="I56" s="95"/>
      <c r="J56" s="94"/>
      <c r="K56" s="95"/>
      <c r="L56" s="94"/>
      <c r="M56" s="95"/>
      <c r="N56" s="94"/>
      <c r="O56" s="95"/>
      <c r="P56" s="94">
        <f>$H56      +$J56      +$L56      +$N56</f>
        <v>0</v>
      </c>
      <c r="Q56" s="95">
        <f>$I56      +$K56      +$M56      +$O56</f>
        <v>0</v>
      </c>
      <c r="R56" s="48">
        <f>IF(($H56      =0),0,((($J56      -$H56      )/$H56      )*100))</f>
        <v>0</v>
      </c>
      <c r="S56" s="49">
        <f>IF(($I56      =0),0,((($K56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4" t="s">
        <v>36</v>
      </c>
      <c r="W56" s="95" t="s">
        <v>36</v>
      </c>
    </row>
    <row r="57" spans="1:23" ht="13" customHeight="1" x14ac:dyDescent="0.3">
      <c r="A57" s="55" t="s">
        <v>79</v>
      </c>
      <c r="B57" s="93"/>
      <c r="C57" s="93"/>
      <c r="D57" s="93"/>
      <c r="E57" s="93">
        <f>$B57      +$C57      +$D57</f>
        <v>0</v>
      </c>
      <c r="F57" s="94" t="s">
        <v>36</v>
      </c>
      <c r="G57" s="95" t="s">
        <v>36</v>
      </c>
      <c r="H57" s="94"/>
      <c r="I57" s="95"/>
      <c r="J57" s="94"/>
      <c r="K57" s="95"/>
      <c r="L57" s="94"/>
      <c r="M57" s="95"/>
      <c r="N57" s="94"/>
      <c r="O57" s="95"/>
      <c r="P57" s="94">
        <f>$H57      +$J57      +$L57      +$N57</f>
        <v>0</v>
      </c>
      <c r="Q57" s="95">
        <f>$I57      +$K57      +$M57      +$O57</f>
        <v>0</v>
      </c>
      <c r="R57" s="48">
        <f>IF(($H57      =0),0,((($J57      -$H57      )/$H57      )*100))</f>
        <v>0</v>
      </c>
      <c r="S57" s="49">
        <f>IF(($I57      =0),0,((($K57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4" t="s">
        <v>36</v>
      </c>
      <c r="W57" s="95" t="s">
        <v>36</v>
      </c>
    </row>
    <row r="58" spans="1:23" ht="13" hidden="1" customHeight="1" x14ac:dyDescent="0.3">
      <c r="A58" s="55" t="s">
        <v>80</v>
      </c>
      <c r="B58" s="93"/>
      <c r="C58" s="93"/>
      <c r="D58" s="93"/>
      <c r="E58" s="93">
        <f>$B58      +$C58      +$D58</f>
        <v>0</v>
      </c>
      <c r="F58" s="94" t="s">
        <v>36</v>
      </c>
      <c r="G58" s="95" t="s">
        <v>36</v>
      </c>
      <c r="H58" s="94"/>
      <c r="I58" s="95"/>
      <c r="J58" s="94"/>
      <c r="K58" s="95"/>
      <c r="L58" s="94"/>
      <c r="M58" s="95"/>
      <c r="N58" s="94"/>
      <c r="O58" s="95"/>
      <c r="P58" s="94">
        <f>$H58      +$J58      +$L58      +$N58</f>
        <v>0</v>
      </c>
      <c r="Q58" s="95">
        <f>$I58      +$K58      +$M58      +$O58</f>
        <v>0</v>
      </c>
      <c r="R58" s="48">
        <f>IF(($H58      =0),0,((($J58      -$H58      )/$H58      )*100))</f>
        <v>0</v>
      </c>
      <c r="S58" s="49">
        <f>IF(($I58      =0),0,((($K58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4" t="s">
        <v>36</v>
      </c>
      <c r="W58" s="95" t="s">
        <v>36</v>
      </c>
    </row>
    <row r="59" spans="1:23" ht="13" hidden="1" customHeight="1" x14ac:dyDescent="0.3">
      <c r="A59" s="47" t="s">
        <v>81</v>
      </c>
      <c r="B59" s="93"/>
      <c r="C59" s="93"/>
      <c r="D59" s="93"/>
      <c r="E59" s="93">
        <f>$B59      +$C59      +$D59</f>
        <v>0</v>
      </c>
      <c r="F59" s="94" t="s">
        <v>36</v>
      </c>
      <c r="G59" s="95" t="s">
        <v>36</v>
      </c>
      <c r="H59" s="94"/>
      <c r="I59" s="95"/>
      <c r="J59" s="94"/>
      <c r="K59" s="95"/>
      <c r="L59" s="94"/>
      <c r="M59" s="95"/>
      <c r="N59" s="94"/>
      <c r="O59" s="95"/>
      <c r="P59" s="94">
        <f>$H59      +$J59      +$L59      +$N59</f>
        <v>0</v>
      </c>
      <c r="Q59" s="95">
        <f>$I59      +$K59      +$M59      +$O59</f>
        <v>0</v>
      </c>
      <c r="R59" s="48">
        <f>IF(($H59      =0),0,((($J59      -$H59      )/$H59      )*100))</f>
        <v>0</v>
      </c>
      <c r="S59" s="49">
        <f>IF(($I59      =0),0,((($K59      -$I59      )/$I59      )*100))</f>
        <v>0</v>
      </c>
      <c r="T59" s="48">
        <f>IF(($E59      =0),0,(($P59      /$E59      )*100))</f>
        <v>0</v>
      </c>
      <c r="U59" s="50">
        <f>IF(($E59      =0),0,(($Q59      /$E59      )*100))</f>
        <v>0</v>
      </c>
      <c r="V59" s="94" t="s">
        <v>36</v>
      </c>
      <c r="W59" s="95" t="s">
        <v>36</v>
      </c>
    </row>
    <row r="60" spans="1:23" ht="13" customHeight="1" x14ac:dyDescent="0.3">
      <c r="A60" s="56" t="s">
        <v>43</v>
      </c>
      <c r="B60" s="102">
        <f>SUM(B56:B59)</f>
        <v>0</v>
      </c>
      <c r="C60" s="102">
        <f>SUM(C56:C59)</f>
        <v>0</v>
      </c>
      <c r="D60" s="102"/>
      <c r="E60" s="102">
        <f>$B60      +$C60      +$D60</f>
        <v>0</v>
      </c>
      <c r="F60" s="103" t="s">
        <v>36</v>
      </c>
      <c r="G60" s="104" t="s">
        <v>36</v>
      </c>
      <c r="H60" s="103">
        <f t="shared" ref="H60:O60" si="34">SUM(H56:H59)</f>
        <v>0</v>
      </c>
      <c r="I60" s="104">
        <f t="shared" si="34"/>
        <v>0</v>
      </c>
      <c r="J60" s="103">
        <f t="shared" si="34"/>
        <v>0</v>
      </c>
      <c r="K60" s="104">
        <f t="shared" si="34"/>
        <v>0</v>
      </c>
      <c r="L60" s="103">
        <f t="shared" si="34"/>
        <v>0</v>
      </c>
      <c r="M60" s="104">
        <f t="shared" si="34"/>
        <v>0</v>
      </c>
      <c r="N60" s="103">
        <f t="shared" si="34"/>
        <v>0</v>
      </c>
      <c r="O60" s="104">
        <f t="shared" si="34"/>
        <v>0</v>
      </c>
      <c r="P60" s="103">
        <f>$H60      +$J60      +$L60      +$N60</f>
        <v>0</v>
      </c>
      <c r="Q60" s="104">
        <f>$I60      +$K60      +$M60      +$O60</f>
        <v>0</v>
      </c>
      <c r="R60" s="57">
        <f>IF(($H60      =0),0,((($J60      -$H60      )/$H60      )*100))</f>
        <v>0</v>
      </c>
      <c r="S60" s="58">
        <f>IF(($I60      =0),0,((($K60      -$I60      )/$I60      )*100))</f>
        <v>0</v>
      </c>
      <c r="T60" s="57">
        <f>IF($E60   =0,0,($P60   /$E60   )*100)</f>
        <v>0</v>
      </c>
      <c r="U60" s="59">
        <f>IF($E60   =0,0,($Q60   /$E60   )*100)</f>
        <v>0</v>
      </c>
      <c r="V60" s="103" t="s">
        <v>36</v>
      </c>
      <c r="W60" s="104" t="s">
        <v>36</v>
      </c>
    </row>
    <row r="61" spans="1:23" ht="13" customHeight="1" x14ac:dyDescent="0.3">
      <c r="A61" s="40" t="s">
        <v>82</v>
      </c>
      <c r="B61" s="99" t="s">
        <v>1</v>
      </c>
      <c r="C61" s="99"/>
      <c r="D61" s="99"/>
      <c r="E61" s="99"/>
      <c r="F61" s="100"/>
      <c r="G61" s="101"/>
      <c r="H61" s="100"/>
      <c r="I61" s="101"/>
      <c r="J61" s="100"/>
      <c r="K61" s="101"/>
      <c r="L61" s="100"/>
      <c r="M61" s="101"/>
      <c r="N61" s="100"/>
      <c r="O61" s="101"/>
      <c r="P61" s="100"/>
      <c r="Q61" s="101"/>
      <c r="R61" s="44"/>
      <c r="S61" s="45"/>
      <c r="T61" s="44"/>
      <c r="U61" s="46"/>
      <c r="V61" s="100"/>
      <c r="W61" s="101"/>
    </row>
    <row r="62" spans="1:23" ht="13" customHeight="1" x14ac:dyDescent="0.3">
      <c r="A62" s="47" t="s">
        <v>83</v>
      </c>
      <c r="B62" s="93"/>
      <c r="C62" s="93"/>
      <c r="D62" s="93"/>
      <c r="E62" s="93">
        <f t="shared" ref="E62:E68" si="35">$B62      +$C62      +$D62</f>
        <v>0</v>
      </c>
      <c r="F62" s="94" t="s">
        <v>36</v>
      </c>
      <c r="G62" s="95" t="s">
        <v>36</v>
      </c>
      <c r="H62" s="94"/>
      <c r="I62" s="95"/>
      <c r="J62" s="94"/>
      <c r="K62" s="95"/>
      <c r="L62" s="94"/>
      <c r="M62" s="95"/>
      <c r="N62" s="94"/>
      <c r="O62" s="95"/>
      <c r="P62" s="94">
        <f t="shared" ref="P62:P68" si="36">$H62      +$J62      +$L62      +$N62</f>
        <v>0</v>
      </c>
      <c r="Q62" s="95">
        <f t="shared" ref="Q62:Q68" si="37">$I62      +$K62      +$M62      +$O62</f>
        <v>0</v>
      </c>
      <c r="R62" s="48">
        <f t="shared" ref="R62:R68" si="38">IF(($H62      =0),0,((($J62      -$H62      )/$H62      )*100))</f>
        <v>0</v>
      </c>
      <c r="S62" s="49">
        <f t="shared" ref="S62:S68" si="39">IF(($I62      =0),0,((($K62      -$I62      )/$I62      )*100))</f>
        <v>0</v>
      </c>
      <c r="T62" s="48">
        <f t="shared" ref="T62:T66" si="40">IF(($E62      =0),0,(($P62      /$E62      )*100))</f>
        <v>0</v>
      </c>
      <c r="U62" s="50">
        <f t="shared" ref="U62:U66" si="41">IF(($E62      =0),0,(($Q62      /$E62      )*100))</f>
        <v>0</v>
      </c>
      <c r="V62" s="94" t="s">
        <v>36</v>
      </c>
      <c r="W62" s="95" t="s">
        <v>36</v>
      </c>
    </row>
    <row r="63" spans="1:23" ht="13" customHeight="1" x14ac:dyDescent="0.3">
      <c r="A63" s="47" t="s">
        <v>84</v>
      </c>
      <c r="B63" s="93"/>
      <c r="C63" s="93"/>
      <c r="D63" s="93"/>
      <c r="E63" s="93">
        <f t="shared" si="35"/>
        <v>0</v>
      </c>
      <c r="F63" s="94" t="s">
        <v>36</v>
      </c>
      <c r="G63" s="95" t="s">
        <v>36</v>
      </c>
      <c r="H63" s="94"/>
      <c r="I63" s="95"/>
      <c r="J63" s="94"/>
      <c r="K63" s="95"/>
      <c r="L63" s="94"/>
      <c r="M63" s="95"/>
      <c r="N63" s="94"/>
      <c r="O63" s="95"/>
      <c r="P63" s="94">
        <f t="shared" si="36"/>
        <v>0</v>
      </c>
      <c r="Q63" s="95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4" t="s">
        <v>36</v>
      </c>
      <c r="W63" s="95" t="s">
        <v>36</v>
      </c>
    </row>
    <row r="64" spans="1:23" ht="13" customHeight="1" x14ac:dyDescent="0.3">
      <c r="A64" s="47" t="s">
        <v>85</v>
      </c>
      <c r="B64" s="93"/>
      <c r="C64" s="93"/>
      <c r="D64" s="93"/>
      <c r="E64" s="93">
        <f t="shared" si="35"/>
        <v>0</v>
      </c>
      <c r="F64" s="94" t="s">
        <v>36</v>
      </c>
      <c r="G64" s="95" t="s">
        <v>36</v>
      </c>
      <c r="H64" s="94"/>
      <c r="I64" s="95"/>
      <c r="J64" s="94"/>
      <c r="K64" s="95"/>
      <c r="L64" s="94"/>
      <c r="M64" s="95"/>
      <c r="N64" s="94"/>
      <c r="O64" s="95"/>
      <c r="P64" s="94">
        <f t="shared" si="36"/>
        <v>0</v>
      </c>
      <c r="Q64" s="95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4" t="s">
        <v>36</v>
      </c>
      <c r="W64" s="95" t="s">
        <v>36</v>
      </c>
    </row>
    <row r="65" spans="1:23" ht="13" customHeight="1" x14ac:dyDescent="0.3">
      <c r="A65" s="47" t="s">
        <v>86</v>
      </c>
      <c r="B65" s="93"/>
      <c r="C65" s="93"/>
      <c r="D65" s="93"/>
      <c r="E65" s="93">
        <f t="shared" si="35"/>
        <v>0</v>
      </c>
      <c r="F65" s="94" t="s">
        <v>36</v>
      </c>
      <c r="G65" s="95" t="s">
        <v>36</v>
      </c>
      <c r="H65" s="94"/>
      <c r="I65" s="95"/>
      <c r="J65" s="94"/>
      <c r="K65" s="95"/>
      <c r="L65" s="94"/>
      <c r="M65" s="95"/>
      <c r="N65" s="94"/>
      <c r="O65" s="95"/>
      <c r="P65" s="94">
        <f t="shared" si="36"/>
        <v>0</v>
      </c>
      <c r="Q65" s="95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4" t="s">
        <v>36</v>
      </c>
      <c r="W65" s="95" t="s">
        <v>36</v>
      </c>
    </row>
    <row r="66" spans="1:23" ht="13" customHeight="1" x14ac:dyDescent="0.3">
      <c r="A66" s="47" t="s">
        <v>87</v>
      </c>
      <c r="B66" s="93"/>
      <c r="C66" s="93"/>
      <c r="D66" s="93"/>
      <c r="E66" s="93">
        <f t="shared" si="35"/>
        <v>0</v>
      </c>
      <c r="F66" s="94">
        <v>0</v>
      </c>
      <c r="G66" s="95">
        <v>0</v>
      </c>
      <c r="H66" s="94"/>
      <c r="I66" s="95"/>
      <c r="J66" s="94"/>
      <c r="K66" s="95"/>
      <c r="L66" s="94"/>
      <c r="M66" s="95"/>
      <c r="N66" s="94"/>
      <c r="O66" s="95"/>
      <c r="P66" s="94">
        <f t="shared" si="36"/>
        <v>0</v>
      </c>
      <c r="Q66" s="95">
        <f t="shared" si="37"/>
        <v>0</v>
      </c>
      <c r="R66" s="48">
        <f t="shared" si="38"/>
        <v>0</v>
      </c>
      <c r="S66" s="49">
        <f t="shared" si="39"/>
        <v>0</v>
      </c>
      <c r="T66" s="48">
        <f t="shared" si="40"/>
        <v>0</v>
      </c>
      <c r="U66" s="50">
        <f t="shared" si="41"/>
        <v>0</v>
      </c>
      <c r="V66" s="94" t="s">
        <v>36</v>
      </c>
      <c r="W66" s="95" t="s">
        <v>36</v>
      </c>
    </row>
    <row r="67" spans="1:23" ht="13" customHeight="1" x14ac:dyDescent="0.3">
      <c r="A67" s="51" t="s">
        <v>43</v>
      </c>
      <c r="B67" s="96">
        <f>SUM(B62:B66)</f>
        <v>0</v>
      </c>
      <c r="C67" s="96">
        <f>SUM(C62:C66)</f>
        <v>0</v>
      </c>
      <c r="D67" s="96"/>
      <c r="E67" s="96">
        <f t="shared" si="35"/>
        <v>0</v>
      </c>
      <c r="F67" s="97">
        <f t="shared" ref="F67:O67" si="42">SUM(F62:F66)</f>
        <v>0</v>
      </c>
      <c r="G67" s="98">
        <f t="shared" si="42"/>
        <v>0</v>
      </c>
      <c r="H67" s="97">
        <f t="shared" si="42"/>
        <v>0</v>
      </c>
      <c r="I67" s="98">
        <f t="shared" si="42"/>
        <v>0</v>
      </c>
      <c r="J67" s="97">
        <f t="shared" si="42"/>
        <v>0</v>
      </c>
      <c r="K67" s="98">
        <f t="shared" si="42"/>
        <v>0</v>
      </c>
      <c r="L67" s="97">
        <f t="shared" si="42"/>
        <v>0</v>
      </c>
      <c r="M67" s="98">
        <f t="shared" si="42"/>
        <v>0</v>
      </c>
      <c r="N67" s="97">
        <f t="shared" si="42"/>
        <v>0</v>
      </c>
      <c r="O67" s="98">
        <f t="shared" si="42"/>
        <v>0</v>
      </c>
      <c r="P67" s="97">
        <f t="shared" si="36"/>
        <v>0</v>
      </c>
      <c r="Q67" s="98">
        <f t="shared" si="37"/>
        <v>0</v>
      </c>
      <c r="R67" s="52">
        <f t="shared" si="38"/>
        <v>0</v>
      </c>
      <c r="S67" s="53">
        <f t="shared" si="39"/>
        <v>0</v>
      </c>
      <c r="T67" s="52">
        <f>IF((+$E62+$E64+$E65++$E66) =0,0,(P67   /(+$E62+$E64+$E65+$E66) )*100)</f>
        <v>0</v>
      </c>
      <c r="U67" s="54">
        <f>IF((+$E62+$E64+$E66) =0,0,(Q67  /(+$E62+$E64+$E66) )*100)</f>
        <v>0</v>
      </c>
      <c r="V67" s="97" t="s">
        <v>36</v>
      </c>
      <c r="W67" s="98" t="s">
        <v>36</v>
      </c>
    </row>
    <row r="68" spans="1:23" ht="13" customHeight="1" x14ac:dyDescent="0.3">
      <c r="A68" s="60" t="s">
        <v>88</v>
      </c>
      <c r="B68" s="105">
        <f>SUM(B9:B15,B18:B24,B27:B30,B33,B36:B40,B43:B53,B56:B59,B62:B66)</f>
        <v>25101000</v>
      </c>
      <c r="C68" s="105">
        <f>SUM(C9:C15,C18:C24,C27:C30,C33,C36:C40,C43:C53,C56:C59,C62:C66)</f>
        <v>0</v>
      </c>
      <c r="D68" s="105"/>
      <c r="E68" s="105">
        <f t="shared" si="35"/>
        <v>25101000</v>
      </c>
      <c r="F68" s="106">
        <f t="shared" ref="F68:O68" si="43">SUM(F9:F15,F18:F24,F27:F30,F33,F36:F40,F43:F53,F56:F59,F62:F66)</f>
        <v>25101000</v>
      </c>
      <c r="G68" s="107">
        <f t="shared" si="43"/>
        <v>12702000</v>
      </c>
      <c r="H68" s="106">
        <f t="shared" si="43"/>
        <v>4308000</v>
      </c>
      <c r="I68" s="107">
        <f t="shared" si="43"/>
        <v>4200608</v>
      </c>
      <c r="J68" s="106">
        <f t="shared" si="43"/>
        <v>5066000</v>
      </c>
      <c r="K68" s="107">
        <f t="shared" si="43"/>
        <v>6822028</v>
      </c>
      <c r="L68" s="106">
        <f t="shared" si="43"/>
        <v>0</v>
      </c>
      <c r="M68" s="107">
        <f t="shared" si="43"/>
        <v>0</v>
      </c>
      <c r="N68" s="106">
        <f t="shared" si="43"/>
        <v>0</v>
      </c>
      <c r="O68" s="107">
        <f t="shared" si="43"/>
        <v>0</v>
      </c>
      <c r="P68" s="106">
        <f t="shared" si="36"/>
        <v>9374000</v>
      </c>
      <c r="Q68" s="107">
        <f t="shared" si="37"/>
        <v>11022636</v>
      </c>
      <c r="R68" s="61">
        <f t="shared" si="38"/>
        <v>17.595171773444754</v>
      </c>
      <c r="S68" s="62">
        <f t="shared" si="39"/>
        <v>62.405727932718314</v>
      </c>
      <c r="T68" s="61">
        <f>IF((+$E9+$E10+$E11+$E12+$E13+$E18+$E19+$E21+$E22+$E23+$E27+$E28+$E29+$E30+$E33+$E36+$E39+$E44+$E46+$E48+$E49+$E52+$E56+$E57+$E58+$E59+$E62+$E64+$E65+$E66)=0,0,(P68/(+$E9+$E10+$E11+$E12+$E13+$E18+$E19+$E21+$E22+$E23+$E27+$E28+$E29+$E30+$E33+$E36+$E39+$E44+$E46+$E48+$E49+$E52+$E56+$E57+$E58+$E59+$E62+$E64+$E65+$E66)*100))</f>
        <v>47.3075952561191</v>
      </c>
      <c r="U68" s="61">
        <f>IF((+$E9+$E10+$E11+$E12+$E13+$E18+$E19+$E21+$E22+$E23+$E27+$E28+$E29+$E30+$E33+$E36+$E39+$E44+$E46+$E48+$E49+$E52+$E56+$E57+$E58+$E59+$E62+$E64+$E65+$E66)=0,0,(Q68/(+$E9+$E10+$E11+$E12+$E13+$E18+$E19+$E21+$E22+$E23+$E27+$E28+$E29+$E30+$E33+$E36+$E39+$E44+$E46+$E48+$E49+$E52+$E56+$E57+$E58+$E59+$E62+$E64+$E65+$E66)*100))</f>
        <v>55.627736563209687</v>
      </c>
      <c r="V68" s="106" t="s">
        <v>36</v>
      </c>
      <c r="W68" s="107" t="s">
        <v>36</v>
      </c>
    </row>
    <row r="69" spans="1:23" ht="13" customHeight="1" x14ac:dyDescent="0.3">
      <c r="A69" s="40" t="s">
        <v>44</v>
      </c>
      <c r="B69" s="99" t="s">
        <v>1</v>
      </c>
      <c r="C69" s="99"/>
      <c r="D69" s="99"/>
      <c r="E69" s="99"/>
      <c r="F69" s="100"/>
      <c r="G69" s="101"/>
      <c r="H69" s="100"/>
      <c r="I69" s="101"/>
      <c r="J69" s="100"/>
      <c r="K69" s="101"/>
      <c r="L69" s="100"/>
      <c r="M69" s="101"/>
      <c r="N69" s="100"/>
      <c r="O69" s="101"/>
      <c r="P69" s="100"/>
      <c r="Q69" s="101"/>
      <c r="R69" s="44"/>
      <c r="S69" s="45"/>
      <c r="T69" s="44"/>
      <c r="U69" s="46"/>
      <c r="V69" s="100"/>
      <c r="W69" s="101"/>
    </row>
    <row r="70" spans="1:23" s="64" customFormat="1" ht="13" customHeight="1" x14ac:dyDescent="0.3">
      <c r="A70" s="63" t="s">
        <v>89</v>
      </c>
      <c r="B70" s="93"/>
      <c r="C70" s="93">
        <v>5000000</v>
      </c>
      <c r="D70" s="93"/>
      <c r="E70" s="93">
        <f>$B70      +$C70      +$D70</f>
        <v>5000000</v>
      </c>
      <c r="F70" s="94">
        <v>0</v>
      </c>
      <c r="G70" s="95">
        <v>1200000</v>
      </c>
      <c r="H70" s="94"/>
      <c r="I70" s="95"/>
      <c r="J70" s="94"/>
      <c r="K70" s="95"/>
      <c r="L70" s="94"/>
      <c r="M70" s="95"/>
      <c r="N70" s="94"/>
      <c r="O70" s="95"/>
      <c r="P70" s="94">
        <f>$H70      +$J70      +$L70      +$N70</f>
        <v>0</v>
      </c>
      <c r="Q70" s="95">
        <f>$I70      +$K70      +$M70      +$O70</f>
        <v>0</v>
      </c>
      <c r="R70" s="48">
        <f>IF(($H70      =0),0,((($J70      -$H70      )/$H70      )*100))</f>
        <v>0</v>
      </c>
      <c r="S70" s="49">
        <f>IF(($I70      =0),0,((($K70      -$I70      )/$I70      )*100))</f>
        <v>0</v>
      </c>
      <c r="T70" s="48">
        <f>IF(($E70      =0),0,(($P70      /$E70      )*100))</f>
        <v>0</v>
      </c>
      <c r="U70" s="50">
        <f>IF(($E70      =0),0,(($Q70      /$E70      )*100))</f>
        <v>0</v>
      </c>
      <c r="V70" s="94" t="s">
        <v>36</v>
      </c>
      <c r="W70" s="95" t="s">
        <v>36</v>
      </c>
    </row>
    <row r="71" spans="1:23" s="64" customFormat="1" ht="13" customHeight="1" x14ac:dyDescent="0.3">
      <c r="A71" s="63" t="s">
        <v>90</v>
      </c>
      <c r="B71" s="93"/>
      <c r="C71" s="93"/>
      <c r="D71" s="93"/>
      <c r="E71" s="93">
        <f>$B71      +$C71      +$D71</f>
        <v>0</v>
      </c>
      <c r="F71" s="94">
        <v>0</v>
      </c>
      <c r="G71" s="95">
        <v>0</v>
      </c>
      <c r="H71" s="94"/>
      <c r="I71" s="95"/>
      <c r="J71" s="94"/>
      <c r="K71" s="95"/>
      <c r="L71" s="94"/>
      <c r="M71" s="95"/>
      <c r="N71" s="94"/>
      <c r="O71" s="95"/>
      <c r="P71" s="94">
        <f>$H71      +$J71      +$L71      +$N71</f>
        <v>0</v>
      </c>
      <c r="Q71" s="95">
        <f>$I71      +$K71      +$M71      +$O71</f>
        <v>0</v>
      </c>
      <c r="R71" s="48">
        <f>IF(($H71      =0),0,((($J71      -$H71      )/$H71      )*100))</f>
        <v>0</v>
      </c>
      <c r="S71" s="49">
        <f>IF(($I71      =0),0,((($K71      -$I71      )/$I71      )*100))</f>
        <v>0</v>
      </c>
      <c r="T71" s="48">
        <f>IF(($E71      =0),0,(($P71      /$E71      )*100))</f>
        <v>0</v>
      </c>
      <c r="U71" s="50">
        <f>IF(($E71      =0),0,(($Q71      /$E71      )*100))</f>
        <v>0</v>
      </c>
      <c r="V71" s="94" t="s">
        <v>36</v>
      </c>
      <c r="W71" s="95" t="s">
        <v>36</v>
      </c>
    </row>
    <row r="72" spans="1:23" ht="13" customHeight="1" x14ac:dyDescent="0.3">
      <c r="A72" s="56" t="s">
        <v>43</v>
      </c>
      <c r="B72" s="102">
        <f>SUM(B70:B71)</f>
        <v>0</v>
      </c>
      <c r="C72" s="102">
        <f>SUM(C70:C71)</f>
        <v>5000000</v>
      </c>
      <c r="D72" s="102"/>
      <c r="E72" s="102">
        <f>$B72      +$C72      +$D72</f>
        <v>5000000</v>
      </c>
      <c r="F72" s="103">
        <f t="shared" ref="F72:O72" si="44">SUM(F70:F71)</f>
        <v>0</v>
      </c>
      <c r="G72" s="104">
        <f t="shared" si="44"/>
        <v>1200000</v>
      </c>
      <c r="H72" s="103">
        <f t="shared" si="44"/>
        <v>0</v>
      </c>
      <c r="I72" s="104">
        <f t="shared" si="44"/>
        <v>0</v>
      </c>
      <c r="J72" s="103">
        <f t="shared" si="44"/>
        <v>0</v>
      </c>
      <c r="K72" s="104">
        <f t="shared" si="44"/>
        <v>0</v>
      </c>
      <c r="L72" s="103">
        <f t="shared" si="44"/>
        <v>0</v>
      </c>
      <c r="M72" s="104">
        <f t="shared" si="44"/>
        <v>0</v>
      </c>
      <c r="N72" s="103">
        <f t="shared" si="44"/>
        <v>0</v>
      </c>
      <c r="O72" s="104">
        <f t="shared" si="44"/>
        <v>0</v>
      </c>
      <c r="P72" s="103">
        <f>$H72      +$J72      +$L72      +$N72</f>
        <v>0</v>
      </c>
      <c r="Q72" s="104">
        <f>$I72      +$K72      +$M72      +$O72</f>
        <v>0</v>
      </c>
      <c r="R72" s="57">
        <f>IF(($H72      =0),0,((($J72      -$H72      )/$H72      )*100))</f>
        <v>0</v>
      </c>
      <c r="S72" s="58">
        <f>IF(($I72      =0),0,((($K72      -$I72      )/$I72      )*100))</f>
        <v>0</v>
      </c>
      <c r="T72" s="57">
        <f>IF(($E70      =0),0,(($P70      /$E70      )*100))</f>
        <v>0</v>
      </c>
      <c r="U72" s="59">
        <f>IF($E70   =0,0,($Q70   /$E70 )*100)</f>
        <v>0</v>
      </c>
      <c r="V72" s="103" t="s">
        <v>36</v>
      </c>
      <c r="W72" s="104" t="s">
        <v>36</v>
      </c>
    </row>
    <row r="73" spans="1:23" ht="13" customHeight="1" x14ac:dyDescent="0.3">
      <c r="A73" s="60" t="s">
        <v>88</v>
      </c>
      <c r="B73" s="105">
        <f>SUM(B70:B71)</f>
        <v>0</v>
      </c>
      <c r="C73" s="105">
        <f>SUM(C70:C71)</f>
        <v>5000000</v>
      </c>
      <c r="D73" s="105"/>
      <c r="E73" s="105">
        <f>$B73      +$C73      +$D73</f>
        <v>5000000</v>
      </c>
      <c r="F73" s="106">
        <f t="shared" ref="F73:O73" si="45">SUM(F70:F71)</f>
        <v>0</v>
      </c>
      <c r="G73" s="107">
        <f t="shared" si="45"/>
        <v>1200000</v>
      </c>
      <c r="H73" s="106">
        <f t="shared" si="45"/>
        <v>0</v>
      </c>
      <c r="I73" s="107">
        <f t="shared" si="45"/>
        <v>0</v>
      </c>
      <c r="J73" s="106">
        <f t="shared" si="45"/>
        <v>0</v>
      </c>
      <c r="K73" s="107">
        <f t="shared" si="45"/>
        <v>0</v>
      </c>
      <c r="L73" s="106">
        <f t="shared" si="45"/>
        <v>0</v>
      </c>
      <c r="M73" s="107">
        <f t="shared" si="45"/>
        <v>0</v>
      </c>
      <c r="N73" s="106">
        <f t="shared" si="45"/>
        <v>0</v>
      </c>
      <c r="O73" s="107">
        <f t="shared" si="45"/>
        <v>0</v>
      </c>
      <c r="P73" s="106">
        <f>$H73      +$J73      +$L73      +$N73</f>
        <v>0</v>
      </c>
      <c r="Q73" s="107">
        <f>$I73      +$K73      +$M73      +$O73</f>
        <v>0</v>
      </c>
      <c r="R73" s="61">
        <f>IF(($H73      =0),0,((($J73      -$H73      )/$H73      )*100))</f>
        <v>0</v>
      </c>
      <c r="S73" s="62">
        <f>IF(($I73      =0),0,((($K73      -$I73      )/$I73      )*100))</f>
        <v>0</v>
      </c>
      <c r="T73" s="61">
        <f>IF(($E70      =0),0,(($P70      /$E70      )*100))</f>
        <v>0</v>
      </c>
      <c r="U73" s="65">
        <f>IF($E70   =0,0,($Q70   /$E70 )*100)</f>
        <v>0</v>
      </c>
      <c r="V73" s="106" t="s">
        <v>36</v>
      </c>
      <c r="W73" s="107" t="s">
        <v>36</v>
      </c>
    </row>
    <row r="74" spans="1:23" ht="13" customHeight="1" thickBot="1" x14ac:dyDescent="0.35">
      <c r="A74" s="60" t="s">
        <v>91</v>
      </c>
      <c r="B74" s="105">
        <f>SUM(B9:B15,B18:B24,B27:B30,B33,B36:B40,B43:B53,B56:B59,B62:B66,B70:B71)</f>
        <v>25101000</v>
      </c>
      <c r="C74" s="105">
        <f>SUM(C9:C15,C18:C24,C27:C30,C33,C36:C40,C43:C53,C56:C59,C62:C66,C70:C71)</f>
        <v>5000000</v>
      </c>
      <c r="D74" s="105"/>
      <c r="E74" s="105">
        <f>$B74      +$C74      +$D74</f>
        <v>30101000</v>
      </c>
      <c r="F74" s="106">
        <f t="shared" ref="F74:O74" si="46">SUM(F9:F15,F18:F24,F27:F30,F33,F36:F40,F43:F53,F56:F59,F62:F66,F70:F71)</f>
        <v>25101000</v>
      </c>
      <c r="G74" s="107">
        <f t="shared" si="46"/>
        <v>13902000</v>
      </c>
      <c r="H74" s="106">
        <f t="shared" si="46"/>
        <v>4308000</v>
      </c>
      <c r="I74" s="107">
        <f t="shared" si="46"/>
        <v>4200608</v>
      </c>
      <c r="J74" s="106">
        <f t="shared" si="46"/>
        <v>5066000</v>
      </c>
      <c r="K74" s="107">
        <f t="shared" si="46"/>
        <v>6822028</v>
      </c>
      <c r="L74" s="106">
        <f t="shared" si="46"/>
        <v>0</v>
      </c>
      <c r="M74" s="107">
        <f t="shared" si="46"/>
        <v>0</v>
      </c>
      <c r="N74" s="106">
        <f t="shared" si="46"/>
        <v>0</v>
      </c>
      <c r="O74" s="107">
        <f t="shared" si="46"/>
        <v>0</v>
      </c>
      <c r="P74" s="106">
        <f>$H74      +$J74      +$L74      +$N74</f>
        <v>9374000</v>
      </c>
      <c r="Q74" s="107">
        <f>$I74      +$K74      +$M74      +$O74</f>
        <v>11022636</v>
      </c>
      <c r="R74" s="61">
        <f>IF(($H74      =0),0,((($J74      -$H74      )/$H74      )*100))</f>
        <v>17.595171773444754</v>
      </c>
      <c r="S74" s="62">
        <f>IF(($I74      =0),0,((($K74      -$I74      )/$I74      )*100))</f>
        <v>62.405727932718314</v>
      </c>
      <c r="T74" s="61">
        <f>IF((+$E9+$E10+$E11+$E12+$E13+$E18+$E19+$E21+$E22+$E23+$E27+$E28+$E29+$E30+$E33+$E36+$E39+$E44+$E46+$E48+$E49+$E52+$E56+$E57+$E58+$E59+$E62++$E64+$E65+$E66+$E70)=0,0,(P74/(+$E9+$E10+$E11+$E12+$E13+$E18+$E19+$E21+$E22+$E23+$E27+$E28+$E29+$E30+$E33+$E36+$E39+$E44+$E46+$E48+$E49+$E52+$E56+$E57+$E58+$E59+$E62+$E64+$E65+$E66+$E70)*100))</f>
        <v>37.775538988515009</v>
      </c>
      <c r="U74" s="65">
        <f>IF((+$E9+$E10+$E11+$E12+$E13+$E18+$E19+$E21+$E22+$E23+$E27+$E28+$E29+$E30+$E33+$E36+$E39+$E44+$E46+$E48+$E49+$E52+$E56+$E57+$E58+$E59+$E62+$E64+$E66+$E70)=0,0,(Q74/(+$E9+$E10+$E11+$E12+$E13+$E18+$E19+$E21+$E22+$E23+$E27+$E28+$E29+$E30+$E33+$E36+$E39+$E44+$E46+$E48+$E49+$E52+$E56+$E57+$E58+$E59+$E62+$E64+$E66+$E70)*100))</f>
        <v>44.419246423534155</v>
      </c>
      <c r="V74" s="106" t="s">
        <v>36</v>
      </c>
      <c r="W74" s="107" t="s">
        <v>36</v>
      </c>
    </row>
    <row r="75" spans="1:23" ht="13" thickTop="1" x14ac:dyDescent="0.25">
      <c r="A75" s="66" t="s">
        <v>92</v>
      </c>
      <c r="B75" s="67"/>
      <c r="C75" s="68"/>
      <c r="D75" s="68"/>
      <c r="E75" s="69"/>
      <c r="F75" s="67"/>
      <c r="G75" s="68"/>
      <c r="H75" s="68"/>
      <c r="I75" s="69"/>
      <c r="J75" s="68"/>
      <c r="K75" s="69"/>
      <c r="L75" s="68"/>
      <c r="M75" s="68"/>
      <c r="N75" s="68"/>
      <c r="O75" s="68"/>
      <c r="P75" s="68"/>
      <c r="Q75" s="68"/>
      <c r="R75" s="68"/>
      <c r="S75" s="68"/>
      <c r="T75" s="68"/>
      <c r="U75" s="69"/>
      <c r="V75" s="67"/>
      <c r="W75" s="69"/>
    </row>
    <row r="76" spans="1:23" x14ac:dyDescent="0.25">
      <c r="A76" s="13" t="s">
        <v>1</v>
      </c>
      <c r="B76" s="70" t="s">
        <v>1</v>
      </c>
      <c r="C76" s="71" t="s">
        <v>1</v>
      </c>
      <c r="D76" s="71" t="s">
        <v>1</v>
      </c>
      <c r="E76" s="72" t="s">
        <v>1</v>
      </c>
      <c r="F76" s="73" t="s">
        <v>5</v>
      </c>
      <c r="G76" s="74"/>
      <c r="H76" s="73" t="s">
        <v>6</v>
      </c>
      <c r="I76" s="75"/>
      <c r="J76" s="73" t="s">
        <v>7</v>
      </c>
      <c r="K76" s="75"/>
      <c r="L76" s="73" t="s">
        <v>8</v>
      </c>
      <c r="M76" s="73"/>
      <c r="N76" s="76" t="s">
        <v>9</v>
      </c>
      <c r="O76" s="73"/>
      <c r="P76" s="132" t="s">
        <v>10</v>
      </c>
      <c r="Q76" s="133"/>
      <c r="R76" s="134" t="s">
        <v>11</v>
      </c>
      <c r="S76" s="133"/>
      <c r="T76" s="134" t="s">
        <v>12</v>
      </c>
      <c r="U76" s="133"/>
      <c r="V76" s="132"/>
      <c r="W76" s="133"/>
    </row>
    <row r="77" spans="1:23" ht="52.5" x14ac:dyDescent="0.25">
      <c r="A77" s="77" t="s">
        <v>93</v>
      </c>
      <c r="B77" s="78" t="s">
        <v>94</v>
      </c>
      <c r="C77" s="78" t="s">
        <v>95</v>
      </c>
      <c r="D77" s="79" t="s">
        <v>17</v>
      </c>
      <c r="E77" s="78" t="s">
        <v>18</v>
      </c>
      <c r="F77" s="78" t="s">
        <v>19</v>
      </c>
      <c r="G77" s="78" t="s">
        <v>96</v>
      </c>
      <c r="H77" s="78" t="s">
        <v>97</v>
      </c>
      <c r="I77" s="80" t="s">
        <v>22</v>
      </c>
      <c r="J77" s="78" t="s">
        <v>98</v>
      </c>
      <c r="K77" s="80" t="s">
        <v>24</v>
      </c>
      <c r="L77" s="78" t="s">
        <v>99</v>
      </c>
      <c r="M77" s="80" t="s">
        <v>26</v>
      </c>
      <c r="N77" s="78" t="s">
        <v>100</v>
      </c>
      <c r="O77" s="80" t="s">
        <v>28</v>
      </c>
      <c r="P77" s="80" t="s">
        <v>101</v>
      </c>
      <c r="Q77" s="81" t="s">
        <v>30</v>
      </c>
      <c r="R77" s="82" t="s">
        <v>101</v>
      </c>
      <c r="S77" s="83" t="s">
        <v>30</v>
      </c>
      <c r="T77" s="82" t="s">
        <v>102</v>
      </c>
      <c r="U77" s="79" t="s">
        <v>32</v>
      </c>
      <c r="V77" s="78"/>
      <c r="W77" s="80"/>
    </row>
    <row r="78" spans="1:23" hidden="1" x14ac:dyDescent="0.25">
      <c r="A78" s="1" t="str">
        <f>+A7</f>
        <v>R thousands</v>
      </c>
      <c r="B78" s="108"/>
      <c r="C78" s="108">
        <v>100</v>
      </c>
      <c r="D78" s="108"/>
      <c r="E78" s="108"/>
      <c r="F78" s="108"/>
      <c r="G78" s="108"/>
      <c r="H78" s="108"/>
      <c r="I78" s="108"/>
      <c r="J78" s="108"/>
      <c r="K78" s="108"/>
      <c r="L78" s="108"/>
      <c r="M78" s="109"/>
      <c r="N78" s="108"/>
      <c r="O78" s="109"/>
      <c r="P78" s="108"/>
      <c r="Q78" s="109"/>
      <c r="R78" s="2"/>
      <c r="S78" s="3"/>
      <c r="T78" s="2"/>
      <c r="U78" s="2"/>
      <c r="V78" s="108"/>
      <c r="W78" s="108"/>
    </row>
    <row r="79" spans="1:23" hidden="1" x14ac:dyDescent="0.25">
      <c r="A79" s="4"/>
      <c r="B79" s="110"/>
      <c r="C79" s="110"/>
      <c r="D79" s="110"/>
      <c r="E79" s="110"/>
      <c r="F79" s="110"/>
      <c r="G79" s="110"/>
      <c r="H79" s="110"/>
      <c r="I79" s="110"/>
      <c r="J79" s="110"/>
      <c r="K79" s="110"/>
      <c r="L79" s="110"/>
      <c r="M79" s="111"/>
      <c r="N79" s="110"/>
      <c r="O79" s="111"/>
      <c r="P79" s="110"/>
      <c r="Q79" s="111"/>
      <c r="R79" s="5"/>
      <c r="S79" s="6"/>
      <c r="T79" s="5"/>
      <c r="U79" s="5"/>
      <c r="V79" s="110"/>
      <c r="W79" s="110"/>
    </row>
    <row r="80" spans="1:23" hidden="1" x14ac:dyDescent="0.25">
      <c r="A80" s="7" t="s">
        <v>133</v>
      </c>
      <c r="B80" s="112"/>
      <c r="C80" s="112"/>
      <c r="D80" s="112"/>
      <c r="E80" s="112"/>
      <c r="F80" s="112"/>
      <c r="G80" s="112"/>
      <c r="H80" s="112"/>
      <c r="I80" s="112"/>
      <c r="J80" s="112"/>
      <c r="K80" s="112"/>
      <c r="L80" s="112"/>
      <c r="M80" s="113"/>
      <c r="N80" s="112"/>
      <c r="O80" s="113"/>
      <c r="P80" s="112"/>
      <c r="Q80" s="113"/>
      <c r="R80" s="8"/>
      <c r="S80" s="9"/>
      <c r="T80" s="8"/>
      <c r="U80" s="8"/>
      <c r="V80" s="112"/>
      <c r="W80" s="112"/>
    </row>
    <row r="81" spans="1:23" hidden="1" x14ac:dyDescent="0.25">
      <c r="A81" s="10" t="s">
        <v>134</v>
      </c>
      <c r="B81" s="114">
        <f>SUM(B82:B85)</f>
        <v>0</v>
      </c>
      <c r="C81" s="114">
        <f t="shared" ref="C81:I81" si="47">SUM(C82:C85)</f>
        <v>0</v>
      </c>
      <c r="D81" s="114">
        <f t="shared" si="47"/>
        <v>0</v>
      </c>
      <c r="E81" s="114">
        <f t="shared" si="47"/>
        <v>0</v>
      </c>
      <c r="F81" s="114">
        <f t="shared" si="47"/>
        <v>0</v>
      </c>
      <c r="G81" s="114">
        <f t="shared" si="47"/>
        <v>0</v>
      </c>
      <c r="H81" s="114">
        <f t="shared" si="47"/>
        <v>0</v>
      </c>
      <c r="I81" s="114">
        <f t="shared" si="47"/>
        <v>0</v>
      </c>
      <c r="J81" s="114">
        <f>SUM(J82:J85)</f>
        <v>0</v>
      </c>
      <c r="K81" s="114">
        <f>SUM(K82:K85)</f>
        <v>0</v>
      </c>
      <c r="L81" s="114">
        <f>SUM(L82:L85)</f>
        <v>0</v>
      </c>
      <c r="M81" s="115">
        <f>SUM(M82:M85)</f>
        <v>0</v>
      </c>
      <c r="N81" s="114"/>
      <c r="O81" s="115"/>
      <c r="P81" s="114"/>
      <c r="Q81" s="115"/>
      <c r="R81" s="11"/>
      <c r="S81" s="12"/>
      <c r="T81" s="11"/>
      <c r="U81" s="11"/>
      <c r="V81" s="114">
        <f>SUM(V82:V85)</f>
        <v>0</v>
      </c>
      <c r="W81" s="114">
        <f>SUM(W82:W85)</f>
        <v>0</v>
      </c>
    </row>
    <row r="82" spans="1:23" hidden="1" x14ac:dyDescent="0.25">
      <c r="A82" s="13" t="s">
        <v>135</v>
      </c>
      <c r="B82" s="116"/>
      <c r="C82" s="116"/>
      <c r="D82" s="116"/>
      <c r="E82" s="116">
        <f>SUM(B82:D82)</f>
        <v>0</v>
      </c>
      <c r="F82" s="116"/>
      <c r="G82" s="116"/>
      <c r="H82" s="116"/>
      <c r="I82" s="117"/>
      <c r="J82" s="116"/>
      <c r="K82" s="117"/>
      <c r="L82" s="116"/>
      <c r="M82" s="118"/>
      <c r="N82" s="116"/>
      <c r="O82" s="118"/>
      <c r="P82" s="116"/>
      <c r="Q82" s="118"/>
      <c r="R82" s="14"/>
      <c r="S82" s="15"/>
      <c r="T82" s="14"/>
      <c r="U82" s="14"/>
      <c r="V82" s="116"/>
      <c r="W82" s="116"/>
    </row>
    <row r="83" spans="1:23" hidden="1" x14ac:dyDescent="0.25">
      <c r="A83" s="13" t="s">
        <v>136</v>
      </c>
      <c r="B83" s="116"/>
      <c r="C83" s="116"/>
      <c r="D83" s="116"/>
      <c r="E83" s="116">
        <f>SUM(B83:D83)</f>
        <v>0</v>
      </c>
      <c r="F83" s="116"/>
      <c r="G83" s="116"/>
      <c r="H83" s="116"/>
      <c r="I83" s="117"/>
      <c r="J83" s="116"/>
      <c r="K83" s="117"/>
      <c r="L83" s="116"/>
      <c r="M83" s="118"/>
      <c r="N83" s="116"/>
      <c r="O83" s="118"/>
      <c r="P83" s="116"/>
      <c r="Q83" s="118"/>
      <c r="R83" s="14"/>
      <c r="S83" s="15"/>
      <c r="T83" s="14"/>
      <c r="U83" s="14"/>
      <c r="V83" s="116"/>
      <c r="W83" s="116"/>
    </row>
    <row r="84" spans="1:23" hidden="1" x14ac:dyDescent="0.25">
      <c r="A84" s="13" t="s">
        <v>137</v>
      </c>
      <c r="B84" s="116"/>
      <c r="C84" s="116"/>
      <c r="D84" s="116"/>
      <c r="E84" s="116">
        <f>SUM(B84:D84)</f>
        <v>0</v>
      </c>
      <c r="F84" s="116"/>
      <c r="G84" s="116"/>
      <c r="H84" s="116"/>
      <c r="I84" s="117"/>
      <c r="J84" s="116"/>
      <c r="K84" s="117"/>
      <c r="L84" s="116"/>
      <c r="M84" s="118"/>
      <c r="N84" s="116"/>
      <c r="O84" s="118"/>
      <c r="P84" s="116"/>
      <c r="Q84" s="118"/>
      <c r="R84" s="14"/>
      <c r="S84" s="15"/>
      <c r="T84" s="14"/>
      <c r="U84" s="14"/>
      <c r="V84" s="116"/>
      <c r="W84" s="116"/>
    </row>
    <row r="85" spans="1:23" hidden="1" x14ac:dyDescent="0.25">
      <c r="A85" s="13" t="s">
        <v>138</v>
      </c>
      <c r="B85" s="116"/>
      <c r="C85" s="116"/>
      <c r="D85" s="116"/>
      <c r="E85" s="116">
        <f>SUM(B85:D85)</f>
        <v>0</v>
      </c>
      <c r="F85" s="116"/>
      <c r="G85" s="116"/>
      <c r="H85" s="116"/>
      <c r="I85" s="117"/>
      <c r="J85" s="116"/>
      <c r="K85" s="117"/>
      <c r="L85" s="116"/>
      <c r="M85" s="118"/>
      <c r="N85" s="116"/>
      <c r="O85" s="118"/>
      <c r="P85" s="116"/>
      <c r="Q85" s="118"/>
      <c r="R85" s="14"/>
      <c r="S85" s="15"/>
      <c r="T85" s="14"/>
      <c r="U85" s="14"/>
      <c r="V85" s="116"/>
      <c r="W85" s="116"/>
    </row>
    <row r="86" spans="1:23" hidden="1" x14ac:dyDescent="0.25">
      <c r="A86" s="13" t="s">
        <v>92</v>
      </c>
      <c r="B86" s="116"/>
      <c r="C86" s="116"/>
      <c r="D86" s="116"/>
      <c r="E86" s="116">
        <f t="shared" ref="E86" si="48">$B86      +$C86      +$D86</f>
        <v>0</v>
      </c>
      <c r="F86" s="116" t="s">
        <v>36</v>
      </c>
      <c r="G86" s="116" t="s">
        <v>36</v>
      </c>
      <c r="H86" s="116"/>
      <c r="I86" s="116"/>
      <c r="J86" s="116"/>
      <c r="K86" s="116"/>
      <c r="L86" s="116"/>
      <c r="M86" s="118"/>
      <c r="N86" s="116"/>
      <c r="O86" s="118"/>
      <c r="P86" s="116">
        <f t="shared" ref="P86" si="49">$H86      +$J86      +$L86      +$N86</f>
        <v>0</v>
      </c>
      <c r="Q86" s="118">
        <f t="shared" ref="Q86" si="50">$I86      +$K86      +$M86      +$O86</f>
        <v>0</v>
      </c>
      <c r="R86" s="14">
        <f t="shared" ref="R86" si="51">IF(($H86      =0),0,((($J86      -$H86      )/$H86      )*100))</f>
        <v>0</v>
      </c>
      <c r="S86" s="15">
        <f t="shared" ref="S86" si="52">IF(($I86      =0),0,((($K86      -$I86      )/$I86      )*100))</f>
        <v>0</v>
      </c>
      <c r="T86" s="14">
        <f t="shared" ref="T86" si="53">IF(($E86      =0),0,(($P86      /$E86      )*100))</f>
        <v>0</v>
      </c>
      <c r="U86" s="14">
        <f t="shared" ref="U86" si="54">IF(($E86      =0),0,(($Q86      /$E86      )*100))</f>
        <v>0</v>
      </c>
      <c r="V86" s="116"/>
      <c r="W86" s="116"/>
    </row>
    <row r="87" spans="1:23" x14ac:dyDescent="0.25">
      <c r="A87" s="84" t="s">
        <v>103</v>
      </c>
      <c r="B87" s="119">
        <f t="shared" ref="B87:S87" si="55">+B88+B89+B90+B91+B92+B93+B94+B95+B96</f>
        <v>0</v>
      </c>
      <c r="C87" s="119">
        <f t="shared" si="55"/>
        <v>0</v>
      </c>
      <c r="D87" s="119">
        <f t="shared" si="55"/>
        <v>0</v>
      </c>
      <c r="E87" s="119">
        <f t="shared" si="55"/>
        <v>0</v>
      </c>
      <c r="F87" s="119">
        <f t="shared" si="55"/>
        <v>0</v>
      </c>
      <c r="G87" s="119">
        <f t="shared" si="55"/>
        <v>0</v>
      </c>
      <c r="H87" s="119">
        <f t="shared" si="55"/>
        <v>0</v>
      </c>
      <c r="I87" s="119">
        <f t="shared" si="55"/>
        <v>0</v>
      </c>
      <c r="J87" s="119">
        <f t="shared" si="55"/>
        <v>0</v>
      </c>
      <c r="K87" s="119">
        <f t="shared" si="55"/>
        <v>0</v>
      </c>
      <c r="L87" s="119">
        <f t="shared" si="55"/>
        <v>0</v>
      </c>
      <c r="M87" s="119">
        <f t="shared" si="55"/>
        <v>0</v>
      </c>
      <c r="N87" s="119">
        <f t="shared" si="55"/>
        <v>0</v>
      </c>
      <c r="O87" s="119">
        <f t="shared" si="55"/>
        <v>0</v>
      </c>
      <c r="P87" s="119">
        <f t="shared" si="55"/>
        <v>0</v>
      </c>
      <c r="Q87" s="120">
        <f t="shared" si="55"/>
        <v>0</v>
      </c>
      <c r="R87" s="85">
        <f t="shared" si="55"/>
        <v>0</v>
      </c>
      <c r="S87" s="85">
        <f t="shared" si="55"/>
        <v>0</v>
      </c>
      <c r="T87" s="86">
        <f>IF(SUM($E88:$E96) =0,0,(P87   /SUM($E88:$E96) )*100)</f>
        <v>0</v>
      </c>
      <c r="U87" s="87">
        <f>IF(SUM($E88:$E96) =0,0,(Q87   /SUM($E88:$E96) )*100)</f>
        <v>0</v>
      </c>
      <c r="V87" s="119">
        <f>+V88+V89+V90+V91+V92+V93+V94+V95+V96</f>
        <v>0</v>
      </c>
      <c r="W87" s="119">
        <f>+W88+W89+W90+W91+W92+W93+W94+W95+W96</f>
        <v>0</v>
      </c>
    </row>
    <row r="88" spans="1:23" ht="13" x14ac:dyDescent="0.3">
      <c r="A88" s="88" t="s">
        <v>104</v>
      </c>
      <c r="B88" s="121"/>
      <c r="C88" s="121"/>
      <c r="D88" s="121"/>
      <c r="E88" s="121">
        <f t="shared" ref="E88:E96" si="56">$B88      +$C88      +$D88</f>
        <v>0</v>
      </c>
      <c r="F88" s="121">
        <v>0</v>
      </c>
      <c r="G88" s="121">
        <v>0</v>
      </c>
      <c r="H88" s="121"/>
      <c r="I88" s="121"/>
      <c r="J88" s="121"/>
      <c r="K88" s="121"/>
      <c r="L88" s="121"/>
      <c r="M88" s="121"/>
      <c r="N88" s="121"/>
      <c r="O88" s="121"/>
      <c r="P88" s="121">
        <f t="shared" ref="P88:P96" si="57">$H88      +$J88      +$L88      +$N88</f>
        <v>0</v>
      </c>
      <c r="Q88" s="121">
        <f t="shared" ref="Q88:Q96" si="58">$I88      +$K88      +$M88      +$O88</f>
        <v>0</v>
      </c>
      <c r="R88" s="89">
        <f t="shared" ref="R88:R96" si="59">IF(($H88      =0),0,((($J88      -$H88      )/$H88      )*100))</f>
        <v>0</v>
      </c>
      <c r="S88" s="89">
        <f t="shared" ref="S88:S96" si="60">IF(($I88      =0),0,((($K88      -$I88      )/$I88      )*100))</f>
        <v>0</v>
      </c>
      <c r="T88" s="89">
        <f t="shared" ref="T88:T96" si="61">IF(($E88      =0),0,(($P88      /$E88      )*100))</f>
        <v>0</v>
      </c>
      <c r="U88" s="90">
        <f t="shared" ref="U88:U96" si="62">IF(($E88      =0),0,(($Q88      /$E88      )*100))</f>
        <v>0</v>
      </c>
      <c r="V88" s="121"/>
      <c r="W88" s="121"/>
    </row>
    <row r="89" spans="1:23" ht="13" x14ac:dyDescent="0.3">
      <c r="A89" s="91" t="s">
        <v>105</v>
      </c>
      <c r="B89" s="93"/>
      <c r="C89" s="93"/>
      <c r="D89" s="93"/>
      <c r="E89" s="93">
        <f t="shared" si="56"/>
        <v>0</v>
      </c>
      <c r="F89" s="93">
        <v>0</v>
      </c>
      <c r="G89" s="93">
        <v>0</v>
      </c>
      <c r="H89" s="93"/>
      <c r="I89" s="93"/>
      <c r="J89" s="93"/>
      <c r="K89" s="93"/>
      <c r="L89" s="93"/>
      <c r="M89" s="93"/>
      <c r="N89" s="93"/>
      <c r="O89" s="93"/>
      <c r="P89" s="93">
        <f t="shared" si="57"/>
        <v>0</v>
      </c>
      <c r="Q89" s="93">
        <f t="shared" si="58"/>
        <v>0</v>
      </c>
      <c r="R89" s="89">
        <f t="shared" si="59"/>
        <v>0</v>
      </c>
      <c r="S89" s="89">
        <f t="shared" si="60"/>
        <v>0</v>
      </c>
      <c r="T89" s="89">
        <f t="shared" si="61"/>
        <v>0</v>
      </c>
      <c r="U89" s="90">
        <f t="shared" si="62"/>
        <v>0</v>
      </c>
      <c r="V89" s="93"/>
      <c r="W89" s="93"/>
    </row>
    <row r="90" spans="1:23" ht="13" x14ac:dyDescent="0.3">
      <c r="A90" s="91" t="s">
        <v>106</v>
      </c>
      <c r="B90" s="93"/>
      <c r="C90" s="93"/>
      <c r="D90" s="93"/>
      <c r="E90" s="93">
        <f t="shared" si="56"/>
        <v>0</v>
      </c>
      <c r="F90" s="93">
        <v>0</v>
      </c>
      <c r="G90" s="93">
        <v>0</v>
      </c>
      <c r="H90" s="93"/>
      <c r="I90" s="93"/>
      <c r="J90" s="93"/>
      <c r="K90" s="93"/>
      <c r="L90" s="93"/>
      <c r="M90" s="93"/>
      <c r="N90" s="93"/>
      <c r="O90" s="93"/>
      <c r="P90" s="93">
        <f t="shared" si="57"/>
        <v>0</v>
      </c>
      <c r="Q90" s="93">
        <f t="shared" si="58"/>
        <v>0</v>
      </c>
      <c r="R90" s="89">
        <f t="shared" si="59"/>
        <v>0</v>
      </c>
      <c r="S90" s="89">
        <f t="shared" si="60"/>
        <v>0</v>
      </c>
      <c r="T90" s="89">
        <f t="shared" si="61"/>
        <v>0</v>
      </c>
      <c r="U90" s="90">
        <f t="shared" si="62"/>
        <v>0</v>
      </c>
      <c r="V90" s="93"/>
      <c r="W90" s="93"/>
    </row>
    <row r="91" spans="1:23" ht="13" x14ac:dyDescent="0.3">
      <c r="A91" s="91" t="s">
        <v>107</v>
      </c>
      <c r="B91" s="93"/>
      <c r="C91" s="93"/>
      <c r="D91" s="93"/>
      <c r="E91" s="93">
        <f t="shared" si="56"/>
        <v>0</v>
      </c>
      <c r="F91" s="93">
        <v>0</v>
      </c>
      <c r="G91" s="93">
        <v>0</v>
      </c>
      <c r="H91" s="93"/>
      <c r="I91" s="93"/>
      <c r="J91" s="93"/>
      <c r="K91" s="93"/>
      <c r="L91" s="93"/>
      <c r="M91" s="93"/>
      <c r="N91" s="93"/>
      <c r="O91" s="93"/>
      <c r="P91" s="93">
        <f t="shared" si="57"/>
        <v>0</v>
      </c>
      <c r="Q91" s="93">
        <f t="shared" si="58"/>
        <v>0</v>
      </c>
      <c r="R91" s="89">
        <f t="shared" si="59"/>
        <v>0</v>
      </c>
      <c r="S91" s="89">
        <f t="shared" si="60"/>
        <v>0</v>
      </c>
      <c r="T91" s="89">
        <f t="shared" si="61"/>
        <v>0</v>
      </c>
      <c r="U91" s="90">
        <f t="shared" si="62"/>
        <v>0</v>
      </c>
      <c r="V91" s="93"/>
      <c r="W91" s="93"/>
    </row>
    <row r="92" spans="1:23" ht="13" x14ac:dyDescent="0.3">
      <c r="A92" s="91" t="s">
        <v>108</v>
      </c>
      <c r="B92" s="93"/>
      <c r="C92" s="93"/>
      <c r="D92" s="93"/>
      <c r="E92" s="93">
        <f t="shared" si="56"/>
        <v>0</v>
      </c>
      <c r="F92" s="93">
        <v>0</v>
      </c>
      <c r="G92" s="93">
        <v>0</v>
      </c>
      <c r="H92" s="93"/>
      <c r="I92" s="93"/>
      <c r="J92" s="93"/>
      <c r="K92" s="93"/>
      <c r="L92" s="93"/>
      <c r="M92" s="93"/>
      <c r="N92" s="93"/>
      <c r="O92" s="93"/>
      <c r="P92" s="93">
        <f t="shared" si="57"/>
        <v>0</v>
      </c>
      <c r="Q92" s="93">
        <f t="shared" si="58"/>
        <v>0</v>
      </c>
      <c r="R92" s="89">
        <f t="shared" si="59"/>
        <v>0</v>
      </c>
      <c r="S92" s="89">
        <f t="shared" si="60"/>
        <v>0</v>
      </c>
      <c r="T92" s="89">
        <f t="shared" si="61"/>
        <v>0</v>
      </c>
      <c r="U92" s="90">
        <f t="shared" si="62"/>
        <v>0</v>
      </c>
      <c r="V92" s="93"/>
      <c r="W92" s="93"/>
    </row>
    <row r="93" spans="1:23" ht="13" x14ac:dyDescent="0.3">
      <c r="A93" s="91" t="s">
        <v>109</v>
      </c>
      <c r="B93" s="93"/>
      <c r="C93" s="93"/>
      <c r="D93" s="93"/>
      <c r="E93" s="93">
        <f t="shared" si="56"/>
        <v>0</v>
      </c>
      <c r="F93" s="93">
        <v>0</v>
      </c>
      <c r="G93" s="93">
        <v>0</v>
      </c>
      <c r="H93" s="93"/>
      <c r="I93" s="93"/>
      <c r="J93" s="93"/>
      <c r="K93" s="93"/>
      <c r="L93" s="93"/>
      <c r="M93" s="93"/>
      <c r="N93" s="93"/>
      <c r="O93" s="93"/>
      <c r="P93" s="93">
        <f t="shared" si="57"/>
        <v>0</v>
      </c>
      <c r="Q93" s="93">
        <f t="shared" si="58"/>
        <v>0</v>
      </c>
      <c r="R93" s="89">
        <f t="shared" si="59"/>
        <v>0</v>
      </c>
      <c r="S93" s="89">
        <f t="shared" si="60"/>
        <v>0</v>
      </c>
      <c r="T93" s="89">
        <f t="shared" si="61"/>
        <v>0</v>
      </c>
      <c r="U93" s="90">
        <f t="shared" si="62"/>
        <v>0</v>
      </c>
      <c r="V93" s="93"/>
      <c r="W93" s="93"/>
    </row>
    <row r="94" spans="1:23" ht="13" x14ac:dyDescent="0.3">
      <c r="A94" s="91" t="s">
        <v>110</v>
      </c>
      <c r="B94" s="93"/>
      <c r="C94" s="93"/>
      <c r="D94" s="93"/>
      <c r="E94" s="93">
        <f t="shared" si="56"/>
        <v>0</v>
      </c>
      <c r="F94" s="93">
        <v>0</v>
      </c>
      <c r="G94" s="93">
        <v>0</v>
      </c>
      <c r="H94" s="93"/>
      <c r="I94" s="93"/>
      <c r="J94" s="93"/>
      <c r="K94" s="93"/>
      <c r="L94" s="93"/>
      <c r="M94" s="93"/>
      <c r="N94" s="93"/>
      <c r="O94" s="93"/>
      <c r="P94" s="93">
        <f t="shared" si="57"/>
        <v>0</v>
      </c>
      <c r="Q94" s="93">
        <f t="shared" si="58"/>
        <v>0</v>
      </c>
      <c r="R94" s="89">
        <f t="shared" si="59"/>
        <v>0</v>
      </c>
      <c r="S94" s="89">
        <f t="shared" si="60"/>
        <v>0</v>
      </c>
      <c r="T94" s="89">
        <f t="shared" si="61"/>
        <v>0</v>
      </c>
      <c r="U94" s="90">
        <f t="shared" si="62"/>
        <v>0</v>
      </c>
      <c r="V94" s="93"/>
      <c r="W94" s="93"/>
    </row>
    <row r="95" spans="1:23" ht="13" x14ac:dyDescent="0.3">
      <c r="A95" s="91" t="s">
        <v>111</v>
      </c>
      <c r="B95" s="93"/>
      <c r="C95" s="93"/>
      <c r="D95" s="93"/>
      <c r="E95" s="93">
        <f t="shared" si="56"/>
        <v>0</v>
      </c>
      <c r="F95" s="93">
        <v>0</v>
      </c>
      <c r="G95" s="93">
        <v>0</v>
      </c>
      <c r="H95" s="93"/>
      <c r="I95" s="93"/>
      <c r="J95" s="93"/>
      <c r="K95" s="93"/>
      <c r="L95" s="93"/>
      <c r="M95" s="93"/>
      <c r="N95" s="93"/>
      <c r="O95" s="93"/>
      <c r="P95" s="93">
        <f t="shared" si="57"/>
        <v>0</v>
      </c>
      <c r="Q95" s="93">
        <f t="shared" si="58"/>
        <v>0</v>
      </c>
      <c r="R95" s="89">
        <f t="shared" si="59"/>
        <v>0</v>
      </c>
      <c r="S95" s="89">
        <f t="shared" si="60"/>
        <v>0</v>
      </c>
      <c r="T95" s="89">
        <f t="shared" si="61"/>
        <v>0</v>
      </c>
      <c r="U95" s="90">
        <f t="shared" si="62"/>
        <v>0</v>
      </c>
      <c r="V95" s="93"/>
      <c r="W95" s="93"/>
    </row>
    <row r="96" spans="1:23" ht="13" x14ac:dyDescent="0.3">
      <c r="A96" s="91" t="s">
        <v>112</v>
      </c>
      <c r="B96" s="122"/>
      <c r="C96" s="122"/>
      <c r="D96" s="122"/>
      <c r="E96" s="122">
        <f t="shared" si="56"/>
        <v>0</v>
      </c>
      <c r="F96" s="122">
        <v>0</v>
      </c>
      <c r="G96" s="122">
        <v>0</v>
      </c>
      <c r="H96" s="122"/>
      <c r="I96" s="122"/>
      <c r="J96" s="122"/>
      <c r="K96" s="122"/>
      <c r="L96" s="122"/>
      <c r="M96" s="122"/>
      <c r="N96" s="122"/>
      <c r="O96" s="122"/>
      <c r="P96" s="122">
        <f t="shared" si="57"/>
        <v>0</v>
      </c>
      <c r="Q96" s="122">
        <f t="shared" si="58"/>
        <v>0</v>
      </c>
      <c r="R96" s="89">
        <f t="shared" si="59"/>
        <v>0</v>
      </c>
      <c r="S96" s="89">
        <f t="shared" si="60"/>
        <v>0</v>
      </c>
      <c r="T96" s="89">
        <f t="shared" si="61"/>
        <v>0</v>
      </c>
      <c r="U96" s="90">
        <f t="shared" si="62"/>
        <v>0</v>
      </c>
      <c r="V96" s="122"/>
      <c r="W96" s="122"/>
    </row>
    <row r="97" spans="1:23" s="92" customFormat="1" ht="21" hidden="1" x14ac:dyDescent="0.25">
      <c r="A97" s="16" t="s">
        <v>139</v>
      </c>
      <c r="B97" s="123">
        <f t="shared" ref="B97:I97" si="63">SUM(B98:B112)</f>
        <v>0</v>
      </c>
      <c r="C97" s="123">
        <f t="shared" si="63"/>
        <v>0</v>
      </c>
      <c r="D97" s="123">
        <f t="shared" si="63"/>
        <v>0</v>
      </c>
      <c r="E97" s="123">
        <f t="shared" si="63"/>
        <v>0</v>
      </c>
      <c r="F97" s="123">
        <f t="shared" si="63"/>
        <v>0</v>
      </c>
      <c r="G97" s="123">
        <f t="shared" si="63"/>
        <v>0</v>
      </c>
      <c r="H97" s="123">
        <f t="shared" si="63"/>
        <v>0</v>
      </c>
      <c r="I97" s="123">
        <f t="shared" si="63"/>
        <v>0</v>
      </c>
      <c r="J97" s="123">
        <f>SUM(J98:J112)</f>
        <v>0</v>
      </c>
      <c r="K97" s="123">
        <f>SUM(K98:K112)</f>
        <v>0</v>
      </c>
      <c r="L97" s="123">
        <f>SUM(L98:L112)</f>
        <v>0</v>
      </c>
      <c r="M97" s="124">
        <f>SUM(M98:M112)</f>
        <v>0</v>
      </c>
      <c r="N97" s="123"/>
      <c r="O97" s="124"/>
      <c r="P97" s="123"/>
      <c r="Q97" s="124"/>
      <c r="R97" s="17" t="str">
        <f t="shared" ref="R97:S112" si="64">IF(L97=0," ",(N97-L97)/L97)</f>
        <v xml:space="preserve"> </v>
      </c>
      <c r="S97" s="17" t="str">
        <f t="shared" si="64"/>
        <v xml:space="preserve"> </v>
      </c>
      <c r="T97" s="17" t="str">
        <f t="shared" ref="T97:T115" si="65">IF(E97=0," ",(P97/E97))</f>
        <v xml:space="preserve"> </v>
      </c>
      <c r="U97" s="18" t="str">
        <f t="shared" ref="U97:U115" si="66">IF(E97=0," ",(Q97/E97))</f>
        <v xml:space="preserve"> </v>
      </c>
      <c r="V97" s="123">
        <f>SUM(V98:V112)</f>
        <v>0</v>
      </c>
      <c r="W97" s="123">
        <f>SUM(W98:W112)</f>
        <v>0</v>
      </c>
    </row>
    <row r="98" spans="1:23" hidden="1" x14ac:dyDescent="0.25">
      <c r="A98" s="19"/>
      <c r="B98" s="125"/>
      <c r="C98" s="125"/>
      <c r="D98" s="125"/>
      <c r="E98" s="126">
        <f>SUM(B98:D98)</f>
        <v>0</v>
      </c>
      <c r="F98" s="125"/>
      <c r="G98" s="125"/>
      <c r="H98" s="125"/>
      <c r="I98" s="125"/>
      <c r="J98" s="125"/>
      <c r="K98" s="125"/>
      <c r="L98" s="125"/>
      <c r="M98" s="127"/>
      <c r="N98" s="125"/>
      <c r="O98" s="127"/>
      <c r="P98" s="125"/>
      <c r="Q98" s="127"/>
      <c r="R98" s="20" t="str">
        <f t="shared" si="64"/>
        <v xml:space="preserve"> </v>
      </c>
      <c r="S98" s="20" t="str">
        <f t="shared" si="64"/>
        <v xml:space="preserve"> </v>
      </c>
      <c r="T98" s="20" t="str">
        <f t="shared" si="65"/>
        <v xml:space="preserve"> </v>
      </c>
      <c r="U98" s="21" t="str">
        <f t="shared" si="66"/>
        <v xml:space="preserve"> </v>
      </c>
      <c r="V98" s="125"/>
      <c r="W98" s="125"/>
    </row>
    <row r="99" spans="1:23" hidden="1" x14ac:dyDescent="0.25">
      <c r="A99" s="19"/>
      <c r="B99" s="125"/>
      <c r="C99" s="125"/>
      <c r="D99" s="125"/>
      <c r="E99" s="126">
        <f t="shared" ref="E99:E112" si="67">SUM(B99:D99)</f>
        <v>0</v>
      </c>
      <c r="F99" s="125"/>
      <c r="G99" s="125"/>
      <c r="H99" s="125"/>
      <c r="I99" s="125"/>
      <c r="J99" s="125"/>
      <c r="K99" s="125"/>
      <c r="L99" s="125"/>
      <c r="M99" s="127"/>
      <c r="N99" s="125"/>
      <c r="O99" s="127"/>
      <c r="P99" s="125"/>
      <c r="Q99" s="127"/>
      <c r="R99" s="20" t="str">
        <f t="shared" si="64"/>
        <v xml:space="preserve"> </v>
      </c>
      <c r="S99" s="20" t="str">
        <f t="shared" si="64"/>
        <v xml:space="preserve"> </v>
      </c>
      <c r="T99" s="20" t="str">
        <f t="shared" si="65"/>
        <v xml:space="preserve"> </v>
      </c>
      <c r="U99" s="21" t="str">
        <f t="shared" si="66"/>
        <v xml:space="preserve"> </v>
      </c>
      <c r="V99" s="125"/>
      <c r="W99" s="125"/>
    </row>
    <row r="100" spans="1:23" hidden="1" x14ac:dyDescent="0.25">
      <c r="A100" s="19"/>
      <c r="B100" s="125"/>
      <c r="C100" s="125"/>
      <c r="D100" s="125"/>
      <c r="E100" s="126">
        <f t="shared" si="67"/>
        <v>0</v>
      </c>
      <c r="F100" s="125"/>
      <c r="G100" s="125"/>
      <c r="H100" s="125"/>
      <c r="I100" s="125"/>
      <c r="J100" s="125"/>
      <c r="K100" s="125"/>
      <c r="L100" s="125"/>
      <c r="M100" s="127"/>
      <c r="N100" s="125"/>
      <c r="O100" s="127"/>
      <c r="P100" s="125"/>
      <c r="Q100" s="127"/>
      <c r="R100" s="20" t="str">
        <f t="shared" si="64"/>
        <v xml:space="preserve"> </v>
      </c>
      <c r="S100" s="20" t="str">
        <f t="shared" si="64"/>
        <v xml:space="preserve"> </v>
      </c>
      <c r="T100" s="20" t="str">
        <f t="shared" si="65"/>
        <v xml:space="preserve"> </v>
      </c>
      <c r="U100" s="21" t="str">
        <f t="shared" si="66"/>
        <v xml:space="preserve"> </v>
      </c>
      <c r="V100" s="125"/>
      <c r="W100" s="125"/>
    </row>
    <row r="101" spans="1:23" hidden="1" x14ac:dyDescent="0.25">
      <c r="A101" s="19"/>
      <c r="B101" s="125"/>
      <c r="C101" s="125"/>
      <c r="D101" s="125"/>
      <c r="E101" s="126">
        <f t="shared" si="67"/>
        <v>0</v>
      </c>
      <c r="F101" s="125"/>
      <c r="G101" s="125"/>
      <c r="H101" s="125"/>
      <c r="I101" s="125"/>
      <c r="J101" s="125"/>
      <c r="K101" s="125"/>
      <c r="L101" s="125"/>
      <c r="M101" s="127"/>
      <c r="N101" s="125"/>
      <c r="O101" s="127"/>
      <c r="P101" s="125"/>
      <c r="Q101" s="127"/>
      <c r="R101" s="20" t="str">
        <f t="shared" si="64"/>
        <v xml:space="preserve"> </v>
      </c>
      <c r="S101" s="20" t="str">
        <f t="shared" si="64"/>
        <v xml:space="preserve"> </v>
      </c>
      <c r="T101" s="20" t="str">
        <f t="shared" si="65"/>
        <v xml:space="preserve"> </v>
      </c>
      <c r="U101" s="21" t="str">
        <f t="shared" si="66"/>
        <v xml:space="preserve"> </v>
      </c>
      <c r="V101" s="125"/>
      <c r="W101" s="125"/>
    </row>
    <row r="102" spans="1:23" hidden="1" x14ac:dyDescent="0.25">
      <c r="A102" s="19"/>
      <c r="B102" s="125"/>
      <c r="C102" s="125"/>
      <c r="D102" s="125"/>
      <c r="E102" s="126">
        <f t="shared" si="67"/>
        <v>0</v>
      </c>
      <c r="F102" s="125"/>
      <c r="G102" s="125"/>
      <c r="H102" s="125"/>
      <c r="I102" s="125"/>
      <c r="J102" s="125"/>
      <c r="K102" s="125"/>
      <c r="L102" s="125"/>
      <c r="M102" s="127"/>
      <c r="N102" s="125"/>
      <c r="O102" s="127"/>
      <c r="P102" s="125"/>
      <c r="Q102" s="127"/>
      <c r="R102" s="20" t="str">
        <f t="shared" si="64"/>
        <v xml:space="preserve"> </v>
      </c>
      <c r="S102" s="20" t="str">
        <f t="shared" si="64"/>
        <v xml:space="preserve"> </v>
      </c>
      <c r="T102" s="20" t="str">
        <f t="shared" si="65"/>
        <v xml:space="preserve"> </v>
      </c>
      <c r="U102" s="21" t="str">
        <f t="shared" si="66"/>
        <v xml:space="preserve"> </v>
      </c>
      <c r="V102" s="125"/>
      <c r="W102" s="125"/>
    </row>
    <row r="103" spans="1:23" hidden="1" x14ac:dyDescent="0.25">
      <c r="A103" s="19"/>
      <c r="B103" s="125"/>
      <c r="C103" s="125"/>
      <c r="D103" s="125"/>
      <c r="E103" s="126">
        <f t="shared" si="67"/>
        <v>0</v>
      </c>
      <c r="F103" s="125"/>
      <c r="G103" s="125"/>
      <c r="H103" s="125"/>
      <c r="I103" s="125"/>
      <c r="J103" s="125"/>
      <c r="K103" s="125"/>
      <c r="L103" s="125"/>
      <c r="M103" s="127"/>
      <c r="N103" s="125"/>
      <c r="O103" s="127"/>
      <c r="P103" s="125"/>
      <c r="Q103" s="127"/>
      <c r="R103" s="20" t="str">
        <f t="shared" si="64"/>
        <v xml:space="preserve"> </v>
      </c>
      <c r="S103" s="20" t="str">
        <f t="shared" si="64"/>
        <v xml:space="preserve"> </v>
      </c>
      <c r="T103" s="20" t="str">
        <f t="shared" si="65"/>
        <v xml:space="preserve"> </v>
      </c>
      <c r="U103" s="21" t="str">
        <f t="shared" si="66"/>
        <v xml:space="preserve"> </v>
      </c>
      <c r="V103" s="125"/>
      <c r="W103" s="125"/>
    </row>
    <row r="104" spans="1:23" hidden="1" x14ac:dyDescent="0.25">
      <c r="A104" s="19"/>
      <c r="B104" s="125"/>
      <c r="C104" s="125"/>
      <c r="D104" s="125"/>
      <c r="E104" s="126">
        <f t="shared" si="67"/>
        <v>0</v>
      </c>
      <c r="F104" s="125"/>
      <c r="G104" s="125"/>
      <c r="H104" s="125"/>
      <c r="I104" s="125"/>
      <c r="J104" s="125"/>
      <c r="K104" s="125"/>
      <c r="L104" s="125"/>
      <c r="M104" s="127"/>
      <c r="N104" s="125"/>
      <c r="O104" s="127"/>
      <c r="P104" s="125"/>
      <c r="Q104" s="127"/>
      <c r="R104" s="20" t="str">
        <f t="shared" si="64"/>
        <v xml:space="preserve"> </v>
      </c>
      <c r="S104" s="20" t="str">
        <f t="shared" si="64"/>
        <v xml:space="preserve"> </v>
      </c>
      <c r="T104" s="20" t="str">
        <f t="shared" si="65"/>
        <v xml:space="preserve"> </v>
      </c>
      <c r="U104" s="21" t="str">
        <f t="shared" si="66"/>
        <v xml:space="preserve"> </v>
      </c>
      <c r="V104" s="125"/>
      <c r="W104" s="125"/>
    </row>
    <row r="105" spans="1:23" hidden="1" x14ac:dyDescent="0.25">
      <c r="A105" s="19"/>
      <c r="B105" s="125"/>
      <c r="C105" s="125"/>
      <c r="D105" s="125"/>
      <c r="E105" s="126">
        <f t="shared" si="67"/>
        <v>0</v>
      </c>
      <c r="F105" s="125"/>
      <c r="G105" s="125"/>
      <c r="H105" s="125"/>
      <c r="I105" s="125"/>
      <c r="J105" s="125"/>
      <c r="K105" s="125"/>
      <c r="L105" s="125"/>
      <c r="M105" s="127"/>
      <c r="N105" s="125"/>
      <c r="O105" s="127"/>
      <c r="P105" s="125"/>
      <c r="Q105" s="127"/>
      <c r="R105" s="20" t="str">
        <f t="shared" si="64"/>
        <v xml:space="preserve"> </v>
      </c>
      <c r="S105" s="20" t="str">
        <f t="shared" si="64"/>
        <v xml:space="preserve"> </v>
      </c>
      <c r="T105" s="20" t="str">
        <f t="shared" si="65"/>
        <v xml:space="preserve"> </v>
      </c>
      <c r="U105" s="21" t="str">
        <f t="shared" si="66"/>
        <v xml:space="preserve"> </v>
      </c>
      <c r="V105" s="125"/>
      <c r="W105" s="125"/>
    </row>
    <row r="106" spans="1:23" hidden="1" x14ac:dyDescent="0.25">
      <c r="A106" s="19"/>
      <c r="B106" s="125"/>
      <c r="C106" s="125"/>
      <c r="D106" s="125"/>
      <c r="E106" s="126">
        <f t="shared" si="67"/>
        <v>0</v>
      </c>
      <c r="F106" s="125"/>
      <c r="G106" s="125"/>
      <c r="H106" s="125"/>
      <c r="I106" s="125"/>
      <c r="J106" s="125"/>
      <c r="K106" s="125"/>
      <c r="L106" s="125"/>
      <c r="M106" s="127"/>
      <c r="N106" s="125"/>
      <c r="O106" s="127"/>
      <c r="P106" s="125"/>
      <c r="Q106" s="127"/>
      <c r="R106" s="20" t="str">
        <f t="shared" si="64"/>
        <v xml:space="preserve"> </v>
      </c>
      <c r="S106" s="20" t="str">
        <f t="shared" si="64"/>
        <v xml:space="preserve"> </v>
      </c>
      <c r="T106" s="20" t="str">
        <f t="shared" si="65"/>
        <v xml:space="preserve"> </v>
      </c>
      <c r="U106" s="21" t="str">
        <f t="shared" si="66"/>
        <v xml:space="preserve"> </v>
      </c>
      <c r="V106" s="125"/>
      <c r="W106" s="125"/>
    </row>
    <row r="107" spans="1:23" hidden="1" x14ac:dyDescent="0.25">
      <c r="A107" s="19"/>
      <c r="B107" s="125"/>
      <c r="C107" s="125"/>
      <c r="D107" s="125"/>
      <c r="E107" s="126">
        <f t="shared" si="67"/>
        <v>0</v>
      </c>
      <c r="F107" s="125"/>
      <c r="G107" s="125"/>
      <c r="H107" s="125"/>
      <c r="I107" s="125"/>
      <c r="J107" s="125"/>
      <c r="K107" s="125"/>
      <c r="L107" s="125"/>
      <c r="M107" s="127"/>
      <c r="N107" s="125"/>
      <c r="O107" s="127"/>
      <c r="P107" s="125"/>
      <c r="Q107" s="127"/>
      <c r="R107" s="20" t="str">
        <f t="shared" si="64"/>
        <v xml:space="preserve"> </v>
      </c>
      <c r="S107" s="20" t="str">
        <f t="shared" si="64"/>
        <v xml:space="preserve"> </v>
      </c>
      <c r="T107" s="20" t="str">
        <f t="shared" si="65"/>
        <v xml:space="preserve"> </v>
      </c>
      <c r="U107" s="21" t="str">
        <f t="shared" si="66"/>
        <v xml:space="preserve"> </v>
      </c>
      <c r="V107" s="125"/>
      <c r="W107" s="125"/>
    </row>
    <row r="108" spans="1:23" hidden="1" x14ac:dyDescent="0.25">
      <c r="A108" s="19"/>
      <c r="B108" s="125"/>
      <c r="C108" s="125"/>
      <c r="D108" s="125"/>
      <c r="E108" s="126">
        <f t="shared" si="67"/>
        <v>0</v>
      </c>
      <c r="F108" s="125"/>
      <c r="G108" s="125"/>
      <c r="H108" s="125"/>
      <c r="I108" s="125"/>
      <c r="J108" s="125"/>
      <c r="K108" s="125"/>
      <c r="L108" s="125"/>
      <c r="M108" s="127"/>
      <c r="N108" s="125"/>
      <c r="O108" s="127"/>
      <c r="P108" s="125"/>
      <c r="Q108" s="127"/>
      <c r="R108" s="20" t="str">
        <f t="shared" si="64"/>
        <v xml:space="preserve"> </v>
      </c>
      <c r="S108" s="20" t="str">
        <f t="shared" si="64"/>
        <v xml:space="preserve"> </v>
      </c>
      <c r="T108" s="20" t="str">
        <f t="shared" si="65"/>
        <v xml:space="preserve"> </v>
      </c>
      <c r="U108" s="21" t="str">
        <f t="shared" si="66"/>
        <v xml:space="preserve"> </v>
      </c>
      <c r="V108" s="125"/>
      <c r="W108" s="125"/>
    </row>
    <row r="109" spans="1:23" hidden="1" x14ac:dyDescent="0.25">
      <c r="A109" s="19"/>
      <c r="B109" s="125"/>
      <c r="C109" s="125"/>
      <c r="D109" s="125"/>
      <c r="E109" s="126">
        <f t="shared" si="67"/>
        <v>0</v>
      </c>
      <c r="F109" s="125"/>
      <c r="G109" s="125"/>
      <c r="H109" s="125"/>
      <c r="I109" s="125"/>
      <c r="J109" s="125"/>
      <c r="K109" s="125"/>
      <c r="L109" s="125"/>
      <c r="M109" s="127"/>
      <c r="N109" s="125"/>
      <c r="O109" s="127"/>
      <c r="P109" s="125"/>
      <c r="Q109" s="127"/>
      <c r="R109" s="20" t="str">
        <f t="shared" si="64"/>
        <v xml:space="preserve"> </v>
      </c>
      <c r="S109" s="20" t="str">
        <f t="shared" si="64"/>
        <v xml:space="preserve"> </v>
      </c>
      <c r="T109" s="20" t="str">
        <f t="shared" si="65"/>
        <v xml:space="preserve"> </v>
      </c>
      <c r="U109" s="21" t="str">
        <f t="shared" si="66"/>
        <v xml:space="preserve"> </v>
      </c>
      <c r="V109" s="125"/>
      <c r="W109" s="125"/>
    </row>
    <row r="110" spans="1:23" hidden="1" x14ac:dyDescent="0.25">
      <c r="A110" s="19"/>
      <c r="B110" s="125"/>
      <c r="C110" s="125"/>
      <c r="D110" s="125"/>
      <c r="E110" s="126">
        <f t="shared" si="67"/>
        <v>0</v>
      </c>
      <c r="F110" s="125"/>
      <c r="G110" s="125"/>
      <c r="H110" s="127"/>
      <c r="I110" s="125"/>
      <c r="J110" s="127"/>
      <c r="K110" s="125"/>
      <c r="L110" s="127"/>
      <c r="M110" s="127"/>
      <c r="N110" s="127"/>
      <c r="O110" s="127"/>
      <c r="P110" s="127"/>
      <c r="Q110" s="127"/>
      <c r="R110" s="20" t="str">
        <f t="shared" si="64"/>
        <v xml:space="preserve"> </v>
      </c>
      <c r="S110" s="20" t="str">
        <f t="shared" si="64"/>
        <v xml:space="preserve"> </v>
      </c>
      <c r="T110" s="20" t="str">
        <f t="shared" si="65"/>
        <v xml:space="preserve"> </v>
      </c>
      <c r="U110" s="21" t="str">
        <f t="shared" si="66"/>
        <v xml:space="preserve"> </v>
      </c>
      <c r="V110" s="125"/>
      <c r="W110" s="125"/>
    </row>
    <row r="111" spans="1:23" hidden="1" x14ac:dyDescent="0.25">
      <c r="A111" s="19"/>
      <c r="B111" s="125"/>
      <c r="C111" s="125"/>
      <c r="D111" s="125"/>
      <c r="E111" s="126">
        <f t="shared" si="67"/>
        <v>0</v>
      </c>
      <c r="F111" s="125"/>
      <c r="G111" s="125"/>
      <c r="H111" s="127"/>
      <c r="I111" s="125"/>
      <c r="J111" s="127"/>
      <c r="K111" s="125"/>
      <c r="L111" s="127"/>
      <c r="M111" s="127"/>
      <c r="N111" s="127"/>
      <c r="O111" s="127"/>
      <c r="P111" s="127"/>
      <c r="Q111" s="127"/>
      <c r="R111" s="20" t="str">
        <f t="shared" si="64"/>
        <v xml:space="preserve"> </v>
      </c>
      <c r="S111" s="20" t="str">
        <f t="shared" si="64"/>
        <v xml:space="preserve"> </v>
      </c>
      <c r="T111" s="20" t="str">
        <f t="shared" si="65"/>
        <v xml:space="preserve"> </v>
      </c>
      <c r="U111" s="21" t="str">
        <f t="shared" si="66"/>
        <v xml:space="preserve"> </v>
      </c>
      <c r="V111" s="125"/>
      <c r="W111" s="125"/>
    </row>
    <row r="112" spans="1:23" hidden="1" x14ac:dyDescent="0.25">
      <c r="A112" s="19"/>
      <c r="B112" s="125"/>
      <c r="C112" s="125"/>
      <c r="D112" s="125"/>
      <c r="E112" s="126">
        <f t="shared" si="67"/>
        <v>0</v>
      </c>
      <c r="F112" s="125"/>
      <c r="G112" s="125"/>
      <c r="H112" s="127"/>
      <c r="I112" s="125"/>
      <c r="J112" s="127"/>
      <c r="K112" s="125"/>
      <c r="L112" s="127"/>
      <c r="M112" s="127"/>
      <c r="N112" s="127"/>
      <c r="O112" s="127"/>
      <c r="P112" s="127"/>
      <c r="Q112" s="127"/>
      <c r="R112" s="20" t="str">
        <f t="shared" si="64"/>
        <v xml:space="preserve"> </v>
      </c>
      <c r="S112" s="20" t="str">
        <f t="shared" si="64"/>
        <v xml:space="preserve"> </v>
      </c>
      <c r="T112" s="20" t="str">
        <f t="shared" si="65"/>
        <v xml:space="preserve"> </v>
      </c>
      <c r="U112" s="21" t="str">
        <f t="shared" si="66"/>
        <v xml:space="preserve"> </v>
      </c>
      <c r="V112" s="125"/>
      <c r="W112" s="125"/>
    </row>
    <row r="113" spans="1:23" hidden="1" x14ac:dyDescent="0.25">
      <c r="A113" s="22"/>
      <c r="B113" s="128"/>
      <c r="C113" s="129"/>
      <c r="D113" s="129"/>
      <c r="E113" s="129"/>
      <c r="F113" s="128"/>
      <c r="G113" s="129"/>
      <c r="H113" s="128"/>
      <c r="I113" s="129"/>
      <c r="J113" s="128"/>
      <c r="K113" s="129"/>
      <c r="L113" s="128"/>
      <c r="M113" s="128"/>
      <c r="N113" s="128"/>
      <c r="O113" s="128"/>
      <c r="P113" s="128"/>
      <c r="Q113" s="128"/>
      <c r="R113" s="23" t="str">
        <f t="shared" ref="R113:S115" si="68">IF(L113=0," ",(N113-L113)/L113)</f>
        <v xml:space="preserve"> </v>
      </c>
      <c r="S113" s="24" t="str">
        <f t="shared" si="68"/>
        <v xml:space="preserve"> </v>
      </c>
      <c r="T113" s="23" t="str">
        <f t="shared" si="65"/>
        <v xml:space="preserve"> </v>
      </c>
      <c r="U113" s="24" t="str">
        <f t="shared" si="66"/>
        <v xml:space="preserve"> </v>
      </c>
      <c r="V113" s="128"/>
      <c r="W113" s="129"/>
    </row>
    <row r="114" spans="1:23" hidden="1" x14ac:dyDescent="0.25">
      <c r="A114" s="22" t="s">
        <v>88</v>
      </c>
      <c r="B114" s="128">
        <f t="shared" ref="B114:Q114" si="69">B97+B87</f>
        <v>0</v>
      </c>
      <c r="C114" s="128">
        <f t="shared" si="69"/>
        <v>0</v>
      </c>
      <c r="D114" s="128">
        <f t="shared" si="69"/>
        <v>0</v>
      </c>
      <c r="E114" s="128">
        <f t="shared" si="69"/>
        <v>0</v>
      </c>
      <c r="F114" s="128">
        <f t="shared" si="69"/>
        <v>0</v>
      </c>
      <c r="G114" s="128">
        <f t="shared" si="69"/>
        <v>0</v>
      </c>
      <c r="H114" s="128">
        <f t="shared" si="69"/>
        <v>0</v>
      </c>
      <c r="I114" s="128">
        <f t="shared" si="69"/>
        <v>0</v>
      </c>
      <c r="J114" s="128">
        <f t="shared" si="69"/>
        <v>0</v>
      </c>
      <c r="K114" s="128">
        <f t="shared" si="69"/>
        <v>0</v>
      </c>
      <c r="L114" s="128">
        <f t="shared" si="69"/>
        <v>0</v>
      </c>
      <c r="M114" s="128">
        <f t="shared" si="69"/>
        <v>0</v>
      </c>
      <c r="N114" s="128">
        <f t="shared" si="69"/>
        <v>0</v>
      </c>
      <c r="O114" s="128">
        <f t="shared" si="69"/>
        <v>0</v>
      </c>
      <c r="P114" s="128">
        <f t="shared" si="69"/>
        <v>0</v>
      </c>
      <c r="Q114" s="128">
        <f t="shared" si="69"/>
        <v>0</v>
      </c>
      <c r="R114" s="17" t="str">
        <f t="shared" si="68"/>
        <v xml:space="preserve"> </v>
      </c>
      <c r="S114" s="18" t="str">
        <f t="shared" si="68"/>
        <v xml:space="preserve"> </v>
      </c>
      <c r="T114" s="17" t="str">
        <f t="shared" si="65"/>
        <v xml:space="preserve"> </v>
      </c>
      <c r="U114" s="18" t="str">
        <f t="shared" si="66"/>
        <v xml:space="preserve"> </v>
      </c>
      <c r="V114" s="128">
        <f>V97+V87</f>
        <v>0</v>
      </c>
      <c r="W114" s="131">
        <f>W97+W87</f>
        <v>0</v>
      </c>
    </row>
    <row r="115" spans="1:23" hidden="1" x14ac:dyDescent="0.25">
      <c r="A115" s="25" t="s">
        <v>140</v>
      </c>
      <c r="B115" s="130">
        <f>B87</f>
        <v>0</v>
      </c>
      <c r="C115" s="130">
        <f t="shared" ref="C115:Q115" si="70">C87</f>
        <v>0</v>
      </c>
      <c r="D115" s="130">
        <f t="shared" si="70"/>
        <v>0</v>
      </c>
      <c r="E115" s="130">
        <f t="shared" si="70"/>
        <v>0</v>
      </c>
      <c r="F115" s="130">
        <f t="shared" si="70"/>
        <v>0</v>
      </c>
      <c r="G115" s="130">
        <f t="shared" si="70"/>
        <v>0</v>
      </c>
      <c r="H115" s="130">
        <f t="shared" si="70"/>
        <v>0</v>
      </c>
      <c r="I115" s="130">
        <f t="shared" si="70"/>
        <v>0</v>
      </c>
      <c r="J115" s="130">
        <f t="shared" si="70"/>
        <v>0</v>
      </c>
      <c r="K115" s="130">
        <f t="shared" si="70"/>
        <v>0</v>
      </c>
      <c r="L115" s="130">
        <f t="shared" si="70"/>
        <v>0</v>
      </c>
      <c r="M115" s="130">
        <f t="shared" si="70"/>
        <v>0</v>
      </c>
      <c r="N115" s="130">
        <f t="shared" si="70"/>
        <v>0</v>
      </c>
      <c r="O115" s="130">
        <f t="shared" si="70"/>
        <v>0</v>
      </c>
      <c r="P115" s="130">
        <f t="shared" si="70"/>
        <v>0</v>
      </c>
      <c r="Q115" s="130">
        <f t="shared" si="70"/>
        <v>0</v>
      </c>
      <c r="R115" s="17" t="str">
        <f t="shared" si="68"/>
        <v xml:space="preserve"> </v>
      </c>
      <c r="S115" s="18" t="str">
        <f t="shared" si="68"/>
        <v xml:space="preserve"> </v>
      </c>
      <c r="T115" s="17" t="str">
        <f t="shared" si="65"/>
        <v xml:space="preserve"> </v>
      </c>
      <c r="U115" s="18" t="str">
        <f t="shared" si="66"/>
        <v xml:space="preserve"> </v>
      </c>
      <c r="V115" s="130">
        <f>V87</f>
        <v>0</v>
      </c>
      <c r="W115" s="131">
        <f>W87</f>
        <v>0</v>
      </c>
    </row>
    <row r="116" spans="1:23" x14ac:dyDescent="0.25">
      <c r="A116" s="26"/>
      <c r="B116" s="27"/>
      <c r="C116" s="27"/>
      <c r="D116" s="27"/>
      <c r="E116" s="27"/>
      <c r="F116" s="27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/>
      <c r="R116" s="28"/>
      <c r="S116" s="28"/>
      <c r="T116" s="28"/>
      <c r="U116" s="28"/>
      <c r="V116" s="27"/>
      <c r="W116" s="27"/>
    </row>
    <row r="117" spans="1:23" x14ac:dyDescent="0.25">
      <c r="A117" s="29" t="s">
        <v>141</v>
      </c>
    </row>
    <row r="118" spans="1:23" x14ac:dyDescent="0.25">
      <c r="A118" s="29" t="s">
        <v>142</v>
      </c>
    </row>
    <row r="119" spans="1:23" ht="13" x14ac:dyDescent="0.3">
      <c r="A119" s="29" t="s">
        <v>143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ht="13" x14ac:dyDescent="0.3">
      <c r="A120" s="29" t="s">
        <v>144</v>
      </c>
      <c r="B120" s="30"/>
      <c r="C120" s="30"/>
      <c r="D120" s="30"/>
      <c r="E120" s="30"/>
      <c r="F120" s="30"/>
      <c r="H120" s="30"/>
      <c r="I120" s="30"/>
      <c r="J120" s="30"/>
      <c r="K120" s="30"/>
      <c r="V120" s="30"/>
    </row>
    <row r="121" spans="1:23" ht="13" x14ac:dyDescent="0.3">
      <c r="A121" s="29" t="s">
        <v>145</v>
      </c>
      <c r="B121" s="30"/>
      <c r="C121" s="30"/>
      <c r="D121" s="30"/>
      <c r="E121" s="30"/>
      <c r="F121" s="30"/>
      <c r="H121" s="30"/>
      <c r="I121" s="30"/>
      <c r="J121" s="30"/>
      <c r="K121" s="30"/>
      <c r="V121" s="30"/>
    </row>
    <row r="122" spans="1:23" x14ac:dyDescent="0.25">
      <c r="A122" s="29" t="s">
        <v>146</v>
      </c>
    </row>
    <row r="125" spans="1:23" ht="13" x14ac:dyDescent="0.3">
      <c r="A125" s="30"/>
      <c r="G125" s="30"/>
      <c r="W125" s="30"/>
    </row>
    <row r="126" spans="1:23" ht="13" x14ac:dyDescent="0.3">
      <c r="A126" s="30"/>
      <c r="G126" s="30"/>
      <c r="W126" s="30"/>
    </row>
    <row r="127" spans="1:23" ht="13" x14ac:dyDescent="0.3">
      <c r="A127" s="30"/>
      <c r="G127" s="30"/>
      <c r="W127" s="30"/>
    </row>
  </sheetData>
  <sheetProtection algorithmName="SHA-512" hashValue="vYMr1MRr7F3SoLZGGiM9/J7YaGAFUyljF1tSVuPi5AUiQzv8GmE3DTpf/t3gnc6eo3V9wwtcHltolF9q7hnsbA==" saltValue="XK6jBFBIiUHJHNr41t09BQ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6:Q76"/>
    <mergeCell ref="R76:S76"/>
    <mergeCell ref="T76:U76"/>
    <mergeCell ref="V76:W76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5" max="16383" man="1"/>
    <brk id="97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315D5594D0C8428CC165A793450781" ma:contentTypeVersion="10" ma:contentTypeDescription="Create a new document." ma:contentTypeScope="" ma:versionID="1abd8c7cf7de20f5382965d3e2228a83">
  <xsd:schema xmlns:xsd="http://www.w3.org/2001/XMLSchema" xmlns:xs="http://www.w3.org/2001/XMLSchema" xmlns:p="http://schemas.microsoft.com/office/2006/metadata/properties" xmlns:ns2="4a6efc74-3ca5-40d0-86bc-4e468c478a03" xmlns:ns3="90138662-c55e-4ac0-9ca9-54cb48d0f27b" targetNamespace="http://schemas.microsoft.com/office/2006/metadata/properties" ma:root="true" ma:fieldsID="949da9a768bcd1d21c9e85ef5da2d8ad" ns2:_="" ns3:_="">
    <xsd:import namespace="4a6efc74-3ca5-40d0-86bc-4e468c478a03"/>
    <xsd:import namespace="90138662-c55e-4ac0-9ca9-54cb48d0f2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6efc74-3ca5-40d0-86bc-4e468c478a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7926958f-279b-4216-9c18-088c7a0f940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138662-c55e-4ac0-9ca9-54cb48d0f27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b981804-b705-431d-bffd-620f60b7c6e7}" ma:internalName="TaxCatchAll" ma:showField="CatchAllData" ma:web="90138662-c55e-4ac0-9ca9-54cb48d0f2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0138662-c55e-4ac0-9ca9-54cb48d0f27b" xsi:nil="true"/>
    <lcf76f155ced4ddcb4097134ff3c332f xmlns="4a6efc74-3ca5-40d0-86bc-4e468c478a0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32EC519-CF9F-4BED-9FAD-5799064192DB}"/>
</file>

<file path=customXml/itemProps2.xml><?xml version="1.0" encoding="utf-8"?>
<ds:datastoreItem xmlns:ds="http://schemas.openxmlformats.org/officeDocument/2006/customXml" ds:itemID="{7E6212B4-3DF5-4EA9-A79B-066DD14BDF3C}"/>
</file>

<file path=customXml/itemProps3.xml><?xml version="1.0" encoding="utf-8"?>
<ds:datastoreItem xmlns:ds="http://schemas.openxmlformats.org/officeDocument/2006/customXml" ds:itemID="{833ED395-3AC7-49DA-8BF4-5557CA065D8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21</vt:i4>
      </vt:variant>
    </vt:vector>
  </HeadingPairs>
  <TitlesOfParts>
    <vt:vector size="42" baseType="lpstr">
      <vt:lpstr>Summary</vt:lpstr>
      <vt:lpstr>MP301</vt:lpstr>
      <vt:lpstr>MP302</vt:lpstr>
      <vt:lpstr>MP303</vt:lpstr>
      <vt:lpstr>MP304</vt:lpstr>
      <vt:lpstr>MP305</vt:lpstr>
      <vt:lpstr>MP306</vt:lpstr>
      <vt:lpstr>MP307</vt:lpstr>
      <vt:lpstr>DC30</vt:lpstr>
      <vt:lpstr>MP311</vt:lpstr>
      <vt:lpstr>MP312</vt:lpstr>
      <vt:lpstr>MP313</vt:lpstr>
      <vt:lpstr>MP314</vt:lpstr>
      <vt:lpstr>MP315</vt:lpstr>
      <vt:lpstr>MP316</vt:lpstr>
      <vt:lpstr>DC31</vt:lpstr>
      <vt:lpstr>MP321</vt:lpstr>
      <vt:lpstr>MP324</vt:lpstr>
      <vt:lpstr>MP325</vt:lpstr>
      <vt:lpstr>MP326</vt:lpstr>
      <vt:lpstr>DC32</vt:lpstr>
      <vt:lpstr>'DC30'!Print_Area</vt:lpstr>
      <vt:lpstr>'DC31'!Print_Area</vt:lpstr>
      <vt:lpstr>'DC32'!Print_Area</vt:lpstr>
      <vt:lpstr>'MP301'!Print_Area</vt:lpstr>
      <vt:lpstr>'MP302'!Print_Area</vt:lpstr>
      <vt:lpstr>'MP303'!Print_Area</vt:lpstr>
      <vt:lpstr>'MP304'!Print_Area</vt:lpstr>
      <vt:lpstr>'MP305'!Print_Area</vt:lpstr>
      <vt:lpstr>'MP306'!Print_Area</vt:lpstr>
      <vt:lpstr>'MP307'!Print_Area</vt:lpstr>
      <vt:lpstr>'MP311'!Print_Area</vt:lpstr>
      <vt:lpstr>'MP312'!Print_Area</vt:lpstr>
      <vt:lpstr>'MP313'!Print_Area</vt:lpstr>
      <vt:lpstr>'MP314'!Print_Area</vt:lpstr>
      <vt:lpstr>'MP315'!Print_Area</vt:lpstr>
      <vt:lpstr>'MP316'!Print_Area</vt:lpstr>
      <vt:lpstr>'MP321'!Print_Area</vt:lpstr>
      <vt:lpstr>'MP324'!Print_Area</vt:lpstr>
      <vt:lpstr>'MP325'!Print_Area</vt:lpstr>
      <vt:lpstr>'MP326'!Print_Area</vt:lpstr>
      <vt:lpstr>Summary!Print_Area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Xolile Mdluli</cp:lastModifiedBy>
  <dcterms:created xsi:type="dcterms:W3CDTF">2025-02-10T08:31:23Z</dcterms:created>
  <dcterms:modified xsi:type="dcterms:W3CDTF">2025-02-10T08:32:28Z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0x01010045315D5594D0C8428CC165A793450781</vt:lpwstr>
  </property>
</Properties>
</file>