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13_ncr:1_{D1CAB9B4-3C22-4851-AE3B-581001606D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5" i="2" s="1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G321" i="2" s="1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1" i="2" s="1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6" i="2" s="1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3" i="2" s="1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5" i="2" s="1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G258" i="2" s="1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7" i="2" s="1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2" i="2" s="1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E202" i="2"/>
  <c r="D202" i="2"/>
  <c r="G202" i="2" s="1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G183" i="2" s="1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G177" i="2" s="1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G161" i="2" s="1"/>
  <c r="E161" i="2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G155" i="2" s="1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8" i="2" s="1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30" i="2" s="1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4" i="2" s="1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9" i="2" s="1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G104" i="2" s="1"/>
  <c r="E104" i="2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9" i="2" s="1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D83" i="2"/>
  <c r="G83" i="2" s="1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G82" i="2" s="1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G76" i="2" s="1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D68" i="2"/>
  <c r="G68" i="2" s="1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6" i="2" s="1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1" i="2" s="1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8" i="2" s="1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3" i="2" s="1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5" i="2" s="1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G17" i="2" s="1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G8" i="2" s="1"/>
  <c r="G7" i="2"/>
  <c r="G6" i="2"/>
  <c r="G61" i="2" l="1"/>
  <c r="G167" i="2"/>
  <c r="G245" i="2"/>
  <c r="G330" i="2"/>
  <c r="G100" i="2"/>
  <c r="G222" i="2"/>
  <c r="G228" i="2"/>
  <c r="G168" i="2"/>
  <c r="G203" i="2"/>
  <c r="G45" i="2"/>
  <c r="G99" i="2"/>
  <c r="G110" i="2"/>
  <c r="G189" i="2"/>
  <c r="G273" i="2"/>
  <c r="G290" i="2"/>
  <c r="G336" i="2"/>
  <c r="G52" i="2"/>
  <c r="G94" i="2"/>
  <c r="G135" i="2"/>
  <c r="G196" i="2"/>
  <c r="G297" i="2"/>
  <c r="G337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<sst xmlns="http://schemas.openxmlformats.org/spreadsheetml/2006/main" count="1001" uniqueCount="607">
  <si>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</si>
  <si>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</si>
  <si>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</si>
  <si>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</si>
  <si>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</si>
  <si>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</si>
  <si>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</si>
  <si>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</si>
  <si>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</si>
  <si>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</si>
  <si>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</si>
  <si>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</si>
  <si>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</si>
  <si>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</si>
  <si>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</si>
  <si>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</si>
  <si>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</si>
  <si>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</si>
  <si>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</si>
  <si>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</si>
  <si>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</si>
  <si>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</si>
  <si>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</si>
  <si>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</si>
  <si>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</si>
  <si>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</si>
  <si>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</si>
  <si>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</si>
  <si>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</si>
  <si>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</si>
  <si>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</si>
  <si>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</si>
  <si>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</si>
  <si>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</si>
  <si>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</si>
  <si>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</si>
  <si>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</si>
  <si>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</si>
  <si>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</si>
  <si>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</si>
  <si>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</si>
  <si>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</si>
  <si>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</si>
  <si>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</si>
  <si>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</si>
  <si>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</si>
  <si>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</si>
  <si>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</si>
  <si>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</si>
  <si>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</si>
  <si>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</si>
  <si>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</si>
  <si>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</si>
  <si>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</si>
  <si>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</si>
  <si>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</si>
  <si>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</si>
  <si>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</si>
  <si>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</si>
  <si>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</si>
  <si>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</si>
  <si>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</si>
  <si>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</si>
  <si>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</si>
  <si>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</si>
  <si>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</si>
  <si>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</si>
  <si>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</si>
  <si>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</si>
  <si>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</si>
  <si>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</si>
  <si>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</si>
  <si>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</si>
  <si>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</si>
  <si>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</si>
  <si>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</si>
  <si>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</si>
  <si>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</si>
  <si>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</si>
  <si>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</si>
  <si>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</si>
  <si>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</si>
  <si>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</si>
  <si>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</si>
  <si>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</si>
  <si>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</si>
  <si>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</si>
  <si>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</si>
  <si>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</si>
  <si>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</si>
  <si>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</si>
  <si>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</si>
  <si>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</si>
  <si>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</si>
  <si>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</si>
  <si>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</si>
  <si>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</si>
  <si>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</si>
  <si>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</si>
  <si>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</si>
  <si>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</si>
  <si>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</si>
  <si>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</si>
  <si>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</si>
  <si>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</si>
  <si>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</si>
  <si>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</si>
  <si>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</si>
  <si>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</si>
  <si>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</si>
  <si>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</si>
  <si>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</si>
  <si>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</si>
  <si>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</si>
  <si>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</si>
  <si>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</si>
  <si>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</si>
  <si>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</si>
  <si>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</si>
  <si>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</si>
  <si>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</si>
  <si>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</si>
  <si>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</si>
  <si>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</si>
  <si>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</si>
  <si>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</si>
  <si>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</si>
  <si>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</si>
  <si>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</si>
  <si>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</si>
  <si>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</si>
  <si>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</si>
  <si>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</si>
  <si>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</si>
  <si>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</si>
  <si>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</si>
  <si>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</si>
  <si>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</si>
  <si>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</si>
  <si>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</si>
  <si>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</si>
  <si>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</si>
  <si>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</si>
  <si>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</si>
  <si>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</si>
  <si>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</si>
  <si>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</si>
  <si>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</si>
  <si>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</si>
  <si>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</si>
  <si>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</si>
  <si>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</si>
  <si>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</si>
  <si>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</si>
  <si>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</si>
  <si>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</si>
  <si>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</si>
  <si>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</si>
  <si>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</si>
  <si>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</si>
  <si>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</si>
  <si>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</si>
  <si>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</si>
  <si>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</si>
  <si>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</si>
  <si>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</si>
  <si>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</si>
  <si>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</si>
  <si>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</si>
  <si>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</si>
  <si>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</si>
  <si>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</si>
  <si>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</si>
  <si>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</si>
  <si>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</si>
  <si>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</si>
  <si>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</si>
  <si>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</si>
  <si>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</si>
  <si>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</si>
  <si>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</si>
  <si>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</si>
  <si>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</si>
  <si>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</si>
  <si>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</si>
  <si>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</si>
  <si>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</si>
  <si>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</si>
  <si>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</si>
  <si>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</si>
  <si>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</si>
  <si>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</si>
  <si>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</si>
  <si>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</si>
  <si>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</si>
  <si>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</si>
  <si>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</si>
  <si>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</si>
  <si>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</si>
  <si>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</si>
  <si>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</si>
  <si>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</si>
  <si>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</si>
  <si>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</si>
  <si>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</si>
  <si>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</si>
  <si>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</si>
  <si>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</si>
  <si>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</si>
  <si>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</si>
  <si>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</si>
  <si>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</si>
  <si>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</si>
  <si>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</si>
  <si>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</si>
  <si>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</si>
  <si>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</si>
  <si>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</si>
  <si>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</si>
  <si>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</si>
  <si>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</si>
  <si>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</si>
  <si>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</si>
  <si>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</si>
  <si>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</si>
  <si>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</si>
  <si>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</si>
  <si>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</si>
  <si>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</si>
  <si>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</si>
  <si>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</si>
  <si>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</si>
  <si>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</si>
  <si>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</si>
  <si>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</si>
  <si>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</si>
  <si>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</si>
  <si>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</si>
  <si>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</si>
  <si>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</si>
  <si>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</si>
  <si>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</si>
  <si>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</si>
  <si>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</si>
  <si>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</si>
  <si>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</si>
  <si>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</si>
  <si>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</si>
  <si>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</si>
  <si>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</si>
  <si>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</si>
  <si>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</si>
  <si>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</si>
  <si>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</si>
  <si>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</si>
  <si>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</si>
  <si>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</si>
  <si>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</si>
  <si>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</si>
  <si>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</si>
  <si>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</si>
  <si>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</si>
  <si>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</si>
  <si>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</si>
  <si>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</si>
  <si>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</si>
  <si>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</si>
  <si>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</si>
  <si>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</si>
  <si>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</si>
  <si>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</si>
  <si>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</si>
  <si>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</si>
  <si>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</si>
  <si>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</si>
  <si>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</si>
  <si>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</si>
  <si>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</si>
  <si>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</si>
  <si>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</si>
  <si>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</si>
  <si>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</si>
  <si>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</si>
  <si>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</si>
  <si>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</si>
  <si>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</si>
  <si>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</si>
  <si>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</si>
  <si>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</si>
  <si>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</si>
  <si>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</si>
  <si>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</si>
  <si>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</si>
  <si>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</si>
  <si>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</si>
  <si>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</si>
  <si>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</si>
  <si>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</si>
  <si>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</si>
  <si>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</si>
  <si>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</si>
  <si>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</si>
  <si>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</si>
  <si>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</si>
  <si>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</si>
  <si>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</si>
  <si>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</si>
  <si>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</si>
  <si>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</si>
  <si>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</si>
  <si>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</si>
  <si>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</si>
  <si>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</si>
  <si>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</si>
  <si>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</si>
  <si>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</si>
  <si>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</si>
  <si>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</si>
  <si>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</si>
  <si>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</si>
  <si>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</si>
  <si>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</si>
  <si>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</si>
  <si>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</si>
  <si>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</si>
  <si>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</si>
  <si>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</si>
  <si>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</si>
  <si>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</si>
  <si>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</si>
  <si>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</si>
  <si>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</si>
  <si>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</si>
  <si>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</si>
  <si>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</si>
  <si>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</si>
  <si>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</si>
  <si>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</si>
  <si>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</si>
  <si>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</si>
  <si>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</si>
  <si>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</si>
  <si>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</si>
  <si>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</si>
  <si>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</si>
  <si>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</si>
  <si>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</si>
  <si>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</si>
  <si>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</si>
  <si>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</si>
  <si>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</si>
  <si>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</si>
  <si>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</si>
  <si>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</si>
  <si>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</si>
  <si>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</si>
  <si>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</si>
  <si>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</si>
  <si>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</si>
  <si>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</si>
  <si>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</si>
  <si>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</si>
  <si>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</si>
  <si>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</si>
  <si>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</si>
  <si>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</si>
  <si>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</si>
  <si>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</si>
  <si>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</si>
  <si>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</si>
  <si>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</si>
  <si>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</si>
  <si>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</si>
  <si>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</si>
  <si>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</si>
  <si>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</si>
  <si>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</si>
  <si>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</si>
  <si>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</si>
  <si>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</si>
  <si>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</si>
  <si>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</si>
  <si>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</si>
  <si>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</si>
  <si>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</si>
  <si>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</si>
  <si>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</si>
  <si>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</si>
  <si>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</si>
  <si>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</si>
  <si>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</si>
  <si>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</si>
  <si>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</si>
  <si>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</si>
  <si>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</si>
  <si>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</si>
  <si>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</si>
  <si>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</si>
  <si>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</si>
  <si>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</si>
  <si>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</si>
  <si>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</si>
  <si>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</si>
  <si>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</si>
  <si>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</si>
  <si>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</si>
  <si>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</si>
  <si>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</si>
  <si>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</si>
  <si>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</si>
  <si>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</si>
  <si>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</si>
  <si>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</si>
  <si>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</si>
  <si>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</si>
  <si>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</si>
  <si>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</si>
  <si>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</si>
  <si>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</si>
  <si>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</si>
  <si>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</si>
  <si>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</si>
  <si>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</si>
  <si>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</si>
  <si>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</si>
  <si>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</si>
  <si>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</si>
  <si>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</si>
  <si>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</si>
  <si>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</si>
  <si>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</si>
  <si>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</si>
  <si>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</si>
  <si>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</si>
  <si>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</si>
  <si>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</si>
  <si>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</si>
  <si>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</si>
  <si>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</si>
  <si>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</si>
  <si>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</si>
  <si>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</si>
  <si>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</si>
  <si>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</si>
  <si>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</si>
  <si>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</si>
  <si>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</si>
  <si>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</si>
  <si>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</si>
  <si>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</si>
  <si>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</si>
  <si>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</si>
  <si>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</si>
  <si>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</si>
  <si>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</si>
  <si>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</si>
  <si>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</si>
  <si>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</si>
  <si>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</si>
  <si>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</si>
  <si>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</si>
  <si>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</si>
  <si>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</si>
  <si>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</si>
  <si>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</si>
  <si>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</si>
  <si>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</si>
  <si>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</si>
  <si>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</si>
  <si>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</si>
  <si>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</si>
  <si>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</si>
  <si>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</si>
  <si>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</si>
  <si>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</si>
  <si>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</si>
  <si>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</si>
  <si>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</si>
  <si>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</si>
  <si>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</si>
  <si>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</si>
  <si>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</si>
  <si>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</si>
  <si>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</si>
  <si>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</si>
  <si>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</si>
  <si>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</si>
  <si>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</si>
  <si>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</si>
  <si>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</si>
  <si>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</si>
  <si>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</si>
  <si>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</si>
  <si>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</si>
  <si>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</si>
  <si>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</si>
  <si>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</si>
  <si>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</si>
  <si>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</si>
  <si>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</si>
  <si>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</si>
  <si>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</si>
  <si>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</si>
  <si>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</si>
  <si>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</si>
  <si>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</si>
  <si>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</si>
  <si>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</si>
  <si>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</si>
  <si>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</si>
  <si>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</si>
  <si>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</si>
  <si>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</si>
  <si>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</si>
  <si>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</si>
  <si>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</si>
  <si>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</si>
  <si>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</si>
  <si>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</si>
  <si>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</si>
  <si>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</si>
  <si>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</si>
  <si>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</si>
  <si>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</si>
  <si>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</si>
  <si>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</si>
  <si>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</si>
  <si>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</si>
  <si>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</si>
  <si>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</si>
  <si>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</si>
  <si>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</si>
  <si>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</si>
  <si>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</si>
  <si>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</si>
  <si>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</si>
  <si>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</si>
  <si>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</si>
  <si>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</si>
  <si>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</si>
  <si>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</si>
  <si>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</si>
  <si>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</si>
  <si>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</si>
  <si>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</si>
  <si>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</si>
  <si>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</si>
  <si>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</si>
  <si>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</si>
  <si>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</si>
  <si>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</si>
  <si>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</si>
  <si>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</si>
  <si>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</si>
  <si>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</si>
  <si>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</si>
  <si>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</si>
  <si>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</si>
  <si>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</si>
  <si>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</si>
  <si>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</si>
  <si>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</si>
  <si>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</si>
  <si>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</si>
  <si>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</si>
  <si>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</si>
  <si>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</si>
  <si>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</si>
  <si>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</si>
  <si>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</si>
  <si>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</si>
  <si>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</si>
  <si>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</si>
  <si>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</si>
  <si>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</si>
  <si>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</si>
  <si>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</si>
  <si>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</si>
  <si>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</si>
  <si>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</si>
  <si>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</si>
  <si>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</si>
  <si>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</si>
  <si>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</si>
  <si>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</si>
  <si>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</si>
  <si>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</si>
  <si>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</si>
  <si>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</si>
  <si>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</si>
  <si>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</si>
  <si>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</si>
  <si>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</si>
  <si>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2nd Quarter Ended 31 December 2024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</si>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</sst>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1321603872</v>
      </c>
      <c r="F6" s="24">
        <v>405736886</v>
      </c>
      <c r="G6" s="31">
        <f>IF(($D6       =0),0,($F6       /$D6       ))</f>
        <v>0.32956868228271197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63942146</v>
      </c>
      <c r="M6" s="24">
        <v>83769205</v>
      </c>
      <c r="N6" s="24">
        <v>165218008</v>
      </c>
      <c r="O6" s="23">
        <v>312929359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1909284860</v>
      </c>
      <c r="E7" s="24">
        <v>1909284860</v>
      </c>
      <c r="F7" s="24">
        <v>402882739</v>
      </c>
      <c r="G7" s="31">
        <f>IF(($D7       =0),0,($F7       /$D7       ))</f>
        <v>0.21101237821578914</v>
      </c>
      <c r="H7" s="23">
        <v>0</v>
      </c>
      <c r="I7" s="24">
        <v>29509987</v>
      </c>
      <c r="J7" s="24">
        <v>57294741</v>
      </c>
      <c r="K7" s="23">
        <v>86804728</v>
      </c>
      <c r="L7" s="23">
        <v>90243234</v>
      </c>
      <c r="M7" s="24">
        <v>115417188</v>
      </c>
      <c r="N7" s="24">
        <v>110417589</v>
      </c>
      <c r="O7" s="23">
        <v>316078011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3140399671</v>
      </c>
      <c r="E8" s="26">
        <f>SUM(E6:E7)</f>
        <v>3230888732</v>
      </c>
      <c r="F8" s="26">
        <f>SUM(F6:F7)</f>
        <v>808619625</v>
      </c>
      <c r="G8" s="32">
        <f>IF(($D8       =0),0,($F8       /$D8       ))</f>
        <v>0.25748939934849457</v>
      </c>
      <c r="H8" s="25">
        <f t="shared" ref="H8:W8" si="0">SUM(H6:H7)</f>
        <v>1524381</v>
      </c>
      <c r="I8" s="26">
        <f t="shared" si="0"/>
        <v>52144678</v>
      </c>
      <c r="J8" s="26">
        <f t="shared" si="0"/>
        <v>125943196</v>
      </c>
      <c r="K8" s="25">
        <f t="shared" si="0"/>
        <v>179612255</v>
      </c>
      <c r="L8" s="25">
        <f t="shared" si="0"/>
        <v>154185380</v>
      </c>
      <c r="M8" s="26">
        <f t="shared" si="0"/>
        <v>199186393</v>
      </c>
      <c r="N8" s="26">
        <f t="shared" si="0"/>
        <v>275635597</v>
      </c>
      <c r="O8" s="25">
        <f t="shared" si="0"/>
        <v>629007370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74151567</v>
      </c>
      <c r="F9" s="24">
        <v>28745918</v>
      </c>
      <c r="G9" s="31">
        <f>IF(($D9       =0),0,($F9       /$D9       ))</f>
        <v>0.3876643362101842</v>
      </c>
      <c r="H9" s="23">
        <v>61472953</v>
      </c>
      <c r="I9" s="24">
        <v>-57615096</v>
      </c>
      <c r="J9" s="24">
        <v>3977735</v>
      </c>
      <c r="K9" s="23">
        <v>7835592</v>
      </c>
      <c r="L9" s="23">
        <v>2814053</v>
      </c>
      <c r="M9" s="24">
        <v>9585851</v>
      </c>
      <c r="N9" s="24">
        <v>8510422</v>
      </c>
      <c r="O9" s="23">
        <v>20910326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51354159</v>
      </c>
      <c r="F10" s="24">
        <v>8359590</v>
      </c>
      <c r="G10" s="31">
        <f t="shared" ref="G10:G52" si="1">IF(($D10      =0),0,($F10      /$D10      ))</f>
        <v>0.16278311557979169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1927147</v>
      </c>
      <c r="M10" s="24">
        <v>1093981</v>
      </c>
      <c r="N10" s="24">
        <v>1357738</v>
      </c>
      <c r="O10" s="23">
        <v>4378866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46265102</v>
      </c>
      <c r="E11" s="24">
        <v>46265102</v>
      </c>
      <c r="F11" s="24">
        <v>20520658</v>
      </c>
      <c r="G11" s="31">
        <f t="shared" si="1"/>
        <v>0.44354507205020322</v>
      </c>
      <c r="H11" s="23">
        <v>1205797</v>
      </c>
      <c r="I11" s="24">
        <v>3544531</v>
      </c>
      <c r="J11" s="24">
        <v>0</v>
      </c>
      <c r="K11" s="23">
        <v>4750328</v>
      </c>
      <c r="L11" s="23">
        <v>4152526</v>
      </c>
      <c r="M11" s="24">
        <v>8030218</v>
      </c>
      <c r="N11" s="24">
        <v>3587586</v>
      </c>
      <c r="O11" s="23">
        <v>15770330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140494313</v>
      </c>
      <c r="F12" s="24">
        <v>80670319</v>
      </c>
      <c r="G12" s="31">
        <f t="shared" si="1"/>
        <v>0.57418921291141511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11340998</v>
      </c>
      <c r="M12" s="24">
        <v>12697807</v>
      </c>
      <c r="N12" s="24">
        <v>12168058</v>
      </c>
      <c r="O12" s="23">
        <v>36206863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63042550</v>
      </c>
      <c r="F13" s="24">
        <v>69392308</v>
      </c>
      <c r="G13" s="31">
        <f t="shared" si="1"/>
        <v>1.1007217823517608</v>
      </c>
      <c r="H13" s="23">
        <v>55621384</v>
      </c>
      <c r="I13" s="24">
        <v>12666</v>
      </c>
      <c r="J13" s="24">
        <v>7722922</v>
      </c>
      <c r="K13" s="23">
        <v>63356972</v>
      </c>
      <c r="L13" s="23">
        <v>2225390</v>
      </c>
      <c r="M13" s="24">
        <v>3809946</v>
      </c>
      <c r="N13" s="24">
        <v>0</v>
      </c>
      <c r="O13" s="23">
        <v>6035336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279073239</v>
      </c>
      <c r="F14" s="24">
        <v>94950497</v>
      </c>
      <c r="G14" s="31">
        <f t="shared" si="1"/>
        <v>0.63148087188942259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9058352</v>
      </c>
      <c r="M14" s="24">
        <v>33276155</v>
      </c>
      <c r="N14" s="24">
        <v>39931912</v>
      </c>
      <c r="O14" s="23">
        <v>82266419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39475122</v>
      </c>
      <c r="F15" s="24">
        <v>30600322</v>
      </c>
      <c r="G15" s="31">
        <f t="shared" si="1"/>
        <v>0.77517992217984788</v>
      </c>
      <c r="H15" s="23">
        <v>23755893</v>
      </c>
      <c r="I15" s="24">
        <v>-2159300</v>
      </c>
      <c r="J15" s="24">
        <v>3733536</v>
      </c>
      <c r="K15" s="23">
        <v>25330129</v>
      </c>
      <c r="L15" s="23">
        <v>1901093</v>
      </c>
      <c r="M15" s="24">
        <v>466230</v>
      </c>
      <c r="N15" s="24">
        <v>2902870</v>
      </c>
      <c r="O15" s="23">
        <v>5270193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10925400</v>
      </c>
      <c r="F16" s="24">
        <v>1627385</v>
      </c>
      <c r="G16" s="31">
        <f t="shared" si="1"/>
        <v>0.16828517951687624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13386</v>
      </c>
      <c r="M16" s="24">
        <v>63075</v>
      </c>
      <c r="N16" s="24">
        <v>58839</v>
      </c>
      <c r="O16" s="23">
        <v>135300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574814849</v>
      </c>
      <c r="E17" s="26">
        <f>SUM(E9:E16)</f>
        <v>704781452</v>
      </c>
      <c r="F17" s="26">
        <f>SUM(F9:F16)</f>
        <v>334866997</v>
      </c>
      <c r="G17" s="32">
        <f t="shared" si="1"/>
        <v>0.58256497302142585</v>
      </c>
      <c r="H17" s="25">
        <f t="shared" ref="H17:W17" si="2">SUM(H9:H16)</f>
        <v>154608220</v>
      </c>
      <c r="I17" s="26">
        <f t="shared" si="2"/>
        <v>-23555836</v>
      </c>
      <c r="J17" s="26">
        <f t="shared" si="2"/>
        <v>32840980</v>
      </c>
      <c r="K17" s="25">
        <f t="shared" si="2"/>
        <v>163893364</v>
      </c>
      <c r="L17" s="25">
        <f t="shared" si="2"/>
        <v>33432945</v>
      </c>
      <c r="M17" s="26">
        <f t="shared" si="2"/>
        <v>69023263</v>
      </c>
      <c r="N17" s="26">
        <f t="shared" si="2"/>
        <v>68517425</v>
      </c>
      <c r="O17" s="25">
        <f t="shared" si="2"/>
        <v>170973633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101616899</v>
      </c>
      <c r="F18" s="24">
        <v>49560798</v>
      </c>
      <c r="G18" s="31">
        <f t="shared" si="1"/>
        <v>0.48772200773416635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7056791</v>
      </c>
      <c r="M18" s="24">
        <v>5367394</v>
      </c>
      <c r="N18" s="24">
        <v>16804079</v>
      </c>
      <c r="O18" s="23">
        <v>29228264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309473225</v>
      </c>
      <c r="F19" s="24">
        <v>135692164</v>
      </c>
      <c r="G19" s="31">
        <f t="shared" si="1"/>
        <v>0.46020982601531002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22715237</v>
      </c>
      <c r="M19" s="24">
        <v>14684611</v>
      </c>
      <c r="N19" s="24">
        <v>21077226</v>
      </c>
      <c r="O19" s="23">
        <v>58477074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56412315</v>
      </c>
      <c r="E20" s="24">
        <v>62049736</v>
      </c>
      <c r="F20" s="24">
        <v>27518685</v>
      </c>
      <c r="G20" s="31">
        <f t="shared" si="1"/>
        <v>0.48781343222663348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5310192</v>
      </c>
      <c r="M20" s="24">
        <v>4249088</v>
      </c>
      <c r="N20" s="24">
        <v>5654884</v>
      </c>
      <c r="O20" s="23">
        <v>15214164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62147850</v>
      </c>
      <c r="F21" s="24">
        <v>-712991041</v>
      </c>
      <c r="G21" s="31">
        <f t="shared" si="1"/>
        <v>-11.472497294757583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6802979</v>
      </c>
      <c r="M21" s="24">
        <v>9153586</v>
      </c>
      <c r="N21" s="24">
        <v>7988775</v>
      </c>
      <c r="O21" s="23">
        <v>23945340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43266964</v>
      </c>
      <c r="F22" s="24">
        <v>685515379</v>
      </c>
      <c r="G22" s="31">
        <f t="shared" si="1"/>
        <v>15.83112521995937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5320409</v>
      </c>
      <c r="M22" s="24">
        <v>4185679</v>
      </c>
      <c r="N22" s="24">
        <v>3401910</v>
      </c>
      <c r="O22" s="23">
        <v>12907998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47526334</v>
      </c>
      <c r="F23" s="24">
        <v>28602064</v>
      </c>
      <c r="G23" s="31">
        <f t="shared" si="1"/>
        <v>0.60181506951493458</v>
      </c>
      <c r="H23" s="23">
        <v>0</v>
      </c>
      <c r="I23" s="24">
        <v>7485331</v>
      </c>
      <c r="J23" s="24">
        <v>6804650</v>
      </c>
      <c r="K23" s="23">
        <v>14289981</v>
      </c>
      <c r="L23" s="23">
        <v>8021137</v>
      </c>
      <c r="M23" s="24">
        <v>6220263</v>
      </c>
      <c r="N23" s="24">
        <v>70683</v>
      </c>
      <c r="O23" s="23">
        <v>14312083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435874836</v>
      </c>
      <c r="E24" s="24">
        <v>435874836</v>
      </c>
      <c r="F24" s="24">
        <v>228288726</v>
      </c>
      <c r="G24" s="31">
        <f t="shared" si="1"/>
        <v>0.52374834962943351</v>
      </c>
      <c r="H24" s="23">
        <v>25415638</v>
      </c>
      <c r="I24" s="24">
        <v>40694608</v>
      </c>
      <c r="J24" s="24">
        <v>41138220</v>
      </c>
      <c r="K24" s="23">
        <v>107248466</v>
      </c>
      <c r="L24" s="23">
        <v>32505496</v>
      </c>
      <c r="M24" s="24">
        <v>44248085</v>
      </c>
      <c r="N24" s="24">
        <v>44286679</v>
      </c>
      <c r="O24" s="23">
        <v>121040260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1041728453</v>
      </c>
      <c r="E25" s="26">
        <f>SUM(E18:E24)</f>
        <v>1061955844</v>
      </c>
      <c r="F25" s="26">
        <f>SUM(F18:F24)</f>
        <v>442186775</v>
      </c>
      <c r="G25" s="32">
        <f t="shared" si="1"/>
        <v>0.42447412636813137</v>
      </c>
      <c r="H25" s="25">
        <f t="shared" ref="H25:W25" si="3">SUM(H18:H24)</f>
        <v>-700685970</v>
      </c>
      <c r="I25" s="26">
        <f t="shared" si="3"/>
        <v>767357908</v>
      </c>
      <c r="J25" s="26">
        <f t="shared" si="3"/>
        <v>100389654</v>
      </c>
      <c r="K25" s="25">
        <f t="shared" si="3"/>
        <v>167061592</v>
      </c>
      <c r="L25" s="25">
        <f t="shared" si="3"/>
        <v>87732241</v>
      </c>
      <c r="M25" s="26">
        <f t="shared" si="3"/>
        <v>88108706</v>
      </c>
      <c r="N25" s="26">
        <f t="shared" si="3"/>
        <v>99284236</v>
      </c>
      <c r="O25" s="25">
        <f t="shared" si="3"/>
        <v>275125183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35355222</v>
      </c>
      <c r="F26" s="24">
        <v>81538730</v>
      </c>
      <c r="G26" s="31">
        <f t="shared" si="1"/>
        <v>2.5429398326823067</v>
      </c>
      <c r="H26" s="23">
        <v>80782652</v>
      </c>
      <c r="I26" s="24">
        <v>-28552045</v>
      </c>
      <c r="J26" s="24">
        <v>5693456</v>
      </c>
      <c r="K26" s="23">
        <v>57924063</v>
      </c>
      <c r="L26" s="23">
        <v>6029579</v>
      </c>
      <c r="M26" s="24">
        <v>15986589</v>
      </c>
      <c r="N26" s="24">
        <v>1598499</v>
      </c>
      <c r="O26" s="23">
        <v>23614667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86511045</v>
      </c>
      <c r="F27" s="24">
        <v>10610716</v>
      </c>
      <c r="G27" s="31">
        <f t="shared" si="1"/>
        <v>0.12265157587681434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7320588</v>
      </c>
      <c r="M27" s="24">
        <v>9668090</v>
      </c>
      <c r="N27" s="24">
        <v>1331270</v>
      </c>
      <c r="O27" s="23">
        <v>18319948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121368457</v>
      </c>
      <c r="E28" s="24">
        <v>121368457</v>
      </c>
      <c r="F28" s="24">
        <v>96179986</v>
      </c>
      <c r="G28" s="31">
        <f t="shared" si="1"/>
        <v>0.79246278956978089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24141631</v>
      </c>
      <c r="M28" s="24">
        <v>16122684</v>
      </c>
      <c r="N28" s="24">
        <v>9103703</v>
      </c>
      <c r="O28" s="23">
        <v>49368018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190429395</v>
      </c>
      <c r="F29" s="24">
        <v>-14890349</v>
      </c>
      <c r="G29" s="31">
        <f t="shared" si="1"/>
        <v>-7.8193542546306991E-2</v>
      </c>
      <c r="H29" s="23">
        <v>6174057</v>
      </c>
      <c r="I29" s="24">
        <v>-84598205</v>
      </c>
      <c r="J29" s="24">
        <v>13685031</v>
      </c>
      <c r="K29" s="23">
        <v>-64739117</v>
      </c>
      <c r="L29" s="23">
        <v>25583344</v>
      </c>
      <c r="M29" s="24">
        <v>10098344</v>
      </c>
      <c r="N29" s="24">
        <v>14167080</v>
      </c>
      <c r="O29" s="23">
        <v>49848768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117907259</v>
      </c>
      <c r="F30" s="24">
        <v>37953000</v>
      </c>
      <c r="G30" s="31">
        <f t="shared" si="1"/>
        <v>0.50840144336017712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7627565</v>
      </c>
      <c r="M30" s="24">
        <v>9831096</v>
      </c>
      <c r="N30" s="24">
        <v>11476068</v>
      </c>
      <c r="O30" s="23">
        <v>28934729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208762103</v>
      </c>
      <c r="F31" s="24">
        <v>70870142</v>
      </c>
      <c r="G31" s="31">
        <f t="shared" si="1"/>
        <v>0.33947800382141197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18996011</v>
      </c>
      <c r="M31" s="24">
        <v>25422029</v>
      </c>
      <c r="N31" s="24">
        <v>9396696</v>
      </c>
      <c r="O31" s="23">
        <v>53814736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499270599</v>
      </c>
      <c r="F32" s="24">
        <v>328599903</v>
      </c>
      <c r="G32" s="31">
        <f t="shared" si="1"/>
        <v>0.65815993102369719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53801920</v>
      </c>
      <c r="M32" s="24">
        <v>46683619</v>
      </c>
      <c r="N32" s="24">
        <v>78503871</v>
      </c>
      <c r="O32" s="23">
        <v>178989410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1213057986</v>
      </c>
      <c r="E33" s="26">
        <f>SUM(E26:E32)</f>
        <v>1259604080</v>
      </c>
      <c r="F33" s="26">
        <f>SUM(F26:F32)</f>
        <v>610862128</v>
      </c>
      <c r="G33" s="32">
        <f t="shared" si="1"/>
        <v>0.50357207573752372</v>
      </c>
      <c r="H33" s="25">
        <f t="shared" ref="H33:W33" si="4">SUM(H26:H32)</f>
        <v>135619449</v>
      </c>
      <c r="I33" s="26">
        <f t="shared" si="4"/>
        <v>-51015940</v>
      </c>
      <c r="J33" s="26">
        <f t="shared" si="4"/>
        <v>123368343</v>
      </c>
      <c r="K33" s="25">
        <f t="shared" si="4"/>
        <v>207971852</v>
      </c>
      <c r="L33" s="25">
        <f t="shared" si="4"/>
        <v>143500638</v>
      </c>
      <c r="M33" s="26">
        <f t="shared" si="4"/>
        <v>133812451</v>
      </c>
      <c r="N33" s="26">
        <f t="shared" si="4"/>
        <v>125577187</v>
      </c>
      <c r="O33" s="25">
        <f t="shared" si="4"/>
        <v>402890276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68017000</v>
      </c>
      <c r="F34" s="24">
        <v>36470928</v>
      </c>
      <c r="G34" s="31">
        <f t="shared" si="1"/>
        <v>0.53620312568916595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10604162</v>
      </c>
      <c r="M34" s="24">
        <v>4638357</v>
      </c>
      <c r="N34" s="24">
        <v>6436988</v>
      </c>
      <c r="O34" s="23">
        <v>21679507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142990193</v>
      </c>
      <c r="F35" s="24">
        <v>44076444</v>
      </c>
      <c r="G35" s="31">
        <f t="shared" si="1"/>
        <v>0.30824802089748909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7660149</v>
      </c>
      <c r="M35" s="24">
        <v>9048353</v>
      </c>
      <c r="N35" s="24">
        <v>14201849</v>
      </c>
      <c r="O35" s="23">
        <v>30910351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38629286</v>
      </c>
      <c r="F36" s="24">
        <v>16035101</v>
      </c>
      <c r="G36" s="31">
        <f t="shared" si="1"/>
        <v>0.41510218438932578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4063724</v>
      </c>
      <c r="M36" s="24">
        <v>5390594</v>
      </c>
      <c r="N36" s="24">
        <v>123512285</v>
      </c>
      <c r="O36" s="23">
        <v>132966603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254489150</v>
      </c>
      <c r="F37" s="24">
        <v>112797949</v>
      </c>
      <c r="G37" s="31">
        <f t="shared" si="1"/>
        <v>0.44015250703212994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9228419</v>
      </c>
      <c r="M37" s="24">
        <v>20214993</v>
      </c>
      <c r="N37" s="24">
        <v>27886176</v>
      </c>
      <c r="O37" s="23">
        <v>57329588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504125629</v>
      </c>
      <c r="F38" s="26">
        <f>SUM(F34:F37)</f>
        <v>209380422</v>
      </c>
      <c r="G38" s="32">
        <f t="shared" si="1"/>
        <v>0.41387167116958257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31556454</v>
      </c>
      <c r="M38" s="26">
        <f t="shared" si="5"/>
        <v>39292297</v>
      </c>
      <c r="N38" s="26">
        <f t="shared" si="5"/>
        <v>172037298</v>
      </c>
      <c r="O38" s="25">
        <f t="shared" si="5"/>
        <v>242886049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153411377</v>
      </c>
      <c r="F39" s="24">
        <v>63880127</v>
      </c>
      <c r="G39" s="31">
        <f t="shared" si="1"/>
        <v>0.44612336709866401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12750718</v>
      </c>
      <c r="M39" s="24">
        <v>8157687</v>
      </c>
      <c r="N39" s="24">
        <v>5207706</v>
      </c>
      <c r="O39" s="23">
        <v>26116111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195968824</v>
      </c>
      <c r="F40" s="24">
        <v>78430554</v>
      </c>
      <c r="G40" s="31">
        <f t="shared" si="1"/>
        <v>0.51759127406538252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14287413</v>
      </c>
      <c r="M40" s="24">
        <v>19848614</v>
      </c>
      <c r="N40" s="24">
        <v>8899411</v>
      </c>
      <c r="O40" s="23">
        <v>43035438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213547185</v>
      </c>
      <c r="F41" s="24">
        <v>-5993683</v>
      </c>
      <c r="G41" s="31">
        <f t="shared" si="1"/>
        <v>-3.7545334129114344E-2</v>
      </c>
      <c r="H41" s="23">
        <v>34284646</v>
      </c>
      <c r="I41" s="24">
        <v>-125956584</v>
      </c>
      <c r="J41" s="24">
        <v>19073900</v>
      </c>
      <c r="K41" s="23">
        <v>-72598038</v>
      </c>
      <c r="L41" s="23">
        <v>17401264</v>
      </c>
      <c r="M41" s="24">
        <v>10533195</v>
      </c>
      <c r="N41" s="24">
        <v>38669896</v>
      </c>
      <c r="O41" s="23">
        <v>66604355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151658119</v>
      </c>
      <c r="F42" s="24">
        <v>110097376</v>
      </c>
      <c r="G42" s="31">
        <f t="shared" si="1"/>
        <v>0.98698452832158201</v>
      </c>
      <c r="H42" s="23">
        <v>82446979</v>
      </c>
      <c r="I42" s="24">
        <v>-4451274</v>
      </c>
      <c r="J42" s="24">
        <v>10460472</v>
      </c>
      <c r="K42" s="23">
        <v>88456177</v>
      </c>
      <c r="L42" s="23">
        <v>8014254</v>
      </c>
      <c r="M42" s="24">
        <v>1826388</v>
      </c>
      <c r="N42" s="24">
        <v>11800557</v>
      </c>
      <c r="O42" s="23">
        <v>21641199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277558205</v>
      </c>
      <c r="F43" s="24">
        <v>67905166</v>
      </c>
      <c r="G43" s="31">
        <f t="shared" si="1"/>
        <v>0.23619280104258911</v>
      </c>
      <c r="H43" s="23">
        <v>3992809</v>
      </c>
      <c r="I43" s="24">
        <v>17621787</v>
      </c>
      <c r="J43" s="24">
        <v>-1728659</v>
      </c>
      <c r="K43" s="23">
        <v>19885937</v>
      </c>
      <c r="L43" s="23">
        <v>-1004435</v>
      </c>
      <c r="M43" s="24">
        <v>25823664</v>
      </c>
      <c r="N43" s="24">
        <v>23200000</v>
      </c>
      <c r="O43" s="23">
        <v>48019229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1441943627</v>
      </c>
      <c r="F44" s="24">
        <v>524692860</v>
      </c>
      <c r="G44" s="31">
        <f t="shared" si="1"/>
        <v>0.36387889940720963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88192652</v>
      </c>
      <c r="M44" s="24">
        <v>85010212</v>
      </c>
      <c r="N44" s="24">
        <v>131427996</v>
      </c>
      <c r="O44" s="23">
        <v>304630860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2434087337</v>
      </c>
      <c r="F45" s="26">
        <f>SUM(F39:F44)</f>
        <v>839012400</v>
      </c>
      <c r="G45" s="32">
        <f t="shared" si="1"/>
        <v>0.36552706632702314</v>
      </c>
      <c r="H45" s="25">
        <f t="shared" ref="H45:W45" si="6">SUM(H39:H44)</f>
        <v>224220553</v>
      </c>
      <c r="I45" s="26">
        <f t="shared" si="6"/>
        <v>-39260103</v>
      </c>
      <c r="J45" s="26">
        <f t="shared" si="6"/>
        <v>144004758</v>
      </c>
      <c r="K45" s="25">
        <f t="shared" si="6"/>
        <v>328965208</v>
      </c>
      <c r="L45" s="25">
        <f t="shared" si="6"/>
        <v>139641866</v>
      </c>
      <c r="M45" s="26">
        <f t="shared" si="6"/>
        <v>151199760</v>
      </c>
      <c r="N45" s="26">
        <f t="shared" si="6"/>
        <v>219205566</v>
      </c>
      <c r="O45" s="25">
        <f t="shared" si="6"/>
        <v>510047192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182983008</v>
      </c>
      <c r="F46" s="24">
        <v>56651656</v>
      </c>
      <c r="G46" s="31">
        <f t="shared" si="1"/>
        <v>0.30960063789092374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6512730</v>
      </c>
      <c r="M46" s="24">
        <v>12147313</v>
      </c>
      <c r="N46" s="24">
        <v>13159149</v>
      </c>
      <c r="O46" s="23">
        <v>31819192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273596343</v>
      </c>
      <c r="F47" s="24">
        <v>54294757</v>
      </c>
      <c r="G47" s="31">
        <f t="shared" si="1"/>
        <v>0.20801552158657166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7844789</v>
      </c>
      <c r="M47" s="24">
        <v>6385168</v>
      </c>
      <c r="N47" s="24">
        <v>19383087</v>
      </c>
      <c r="O47" s="23">
        <v>33613044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119462736</v>
      </c>
      <c r="F48" s="24">
        <v>35010774</v>
      </c>
      <c r="G48" s="31">
        <f t="shared" si="1"/>
        <v>0.29306857663129365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1237961</v>
      </c>
      <c r="M48" s="24">
        <v>2975613</v>
      </c>
      <c r="N48" s="24">
        <v>8247017</v>
      </c>
      <c r="O48" s="23">
        <v>12460591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80487597</v>
      </c>
      <c r="F49" s="24">
        <v>-589555072</v>
      </c>
      <c r="G49" s="31">
        <f t="shared" si="1"/>
        <v>-7.6227985956276481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-626257222</v>
      </c>
      <c r="M49" s="24">
        <v>5313494</v>
      </c>
      <c r="N49" s="24">
        <v>8130799</v>
      </c>
      <c r="O49" s="23">
        <v>-612812929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605920807</v>
      </c>
      <c r="F50" s="24">
        <v>243511002</v>
      </c>
      <c r="G50" s="31">
        <f t="shared" si="1"/>
        <v>0.40188585568740831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28475456</v>
      </c>
      <c r="M50" s="24">
        <v>29018092</v>
      </c>
      <c r="N50" s="24">
        <v>58108420</v>
      </c>
      <c r="O50" s="23">
        <v>115601968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1262450491</v>
      </c>
      <c r="F51" s="26">
        <f>SUM(F46:F50)</f>
        <v>-200086883</v>
      </c>
      <c r="G51" s="32">
        <f t="shared" si="1"/>
        <v>-0.16049055838723433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-582186286</v>
      </c>
      <c r="M51" s="26">
        <f t="shared" si="7"/>
        <v>55839680</v>
      </c>
      <c r="N51" s="26">
        <f t="shared" si="7"/>
        <v>107028472</v>
      </c>
      <c r="O51" s="25">
        <f t="shared" si="7"/>
        <v>-419318134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10017977759</v>
      </c>
      <c r="E52" s="26">
        <f>SUM(E6:E7,E9:E16,E18:E24,E26:E32,E34:E37,E39:E44,E46:E50)</f>
        <v>10457893565</v>
      </c>
      <c r="F52" s="26">
        <f>SUM(F6:F7,F9:F16,F18:F24,F26:F32,F34:F37,F39:F44,F46:F50)</f>
        <v>3044841464</v>
      </c>
      <c r="G52" s="32">
        <f t="shared" si="1"/>
        <v>0.30393773446587663</v>
      </c>
      <c r="H52" s="25">
        <f t="shared" ref="H52:W52" si="8">SUM(H6:H7,H9:H16,H18:H24,H26:H32,H34:H37,H39:H44,H46:H50)</f>
        <v>-263683700</v>
      </c>
      <c r="I52" s="26">
        <f t="shared" si="8"/>
        <v>801890241</v>
      </c>
      <c r="J52" s="26">
        <f t="shared" si="8"/>
        <v>695023354</v>
      </c>
      <c r="K52" s="25">
        <f t="shared" si="8"/>
        <v>1233229895</v>
      </c>
      <c r="L52" s="25">
        <f t="shared" si="8"/>
        <v>7863238</v>
      </c>
      <c r="M52" s="26">
        <f t="shared" si="8"/>
        <v>736462550</v>
      </c>
      <c r="N52" s="26">
        <f t="shared" si="8"/>
        <v>1067285781</v>
      </c>
      <c r="O52" s="25">
        <f t="shared" si="8"/>
        <v>1811611569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1339880477</v>
      </c>
      <c r="F55" s="24">
        <v>276182660</v>
      </c>
      <c r="G55" s="31">
        <f t="shared" ref="G55:G83" si="9">IF(($D55      =0),0,($F55      /$D55      ))</f>
        <v>0.20612484825390884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75034191</v>
      </c>
      <c r="M55" s="24">
        <v>56981049</v>
      </c>
      <c r="N55" s="24">
        <v>94385199</v>
      </c>
      <c r="O55" s="23">
        <v>226400439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1339880477</v>
      </c>
      <c r="F56" s="26">
        <f>F55</f>
        <v>276182660</v>
      </c>
      <c r="G56" s="32">
        <f t="shared" si="9"/>
        <v>0.20612484825390884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75034191</v>
      </c>
      <c r="M56" s="26">
        <f t="shared" si="10"/>
        <v>56981049</v>
      </c>
      <c r="N56" s="26">
        <f t="shared" si="10"/>
        <v>94385199</v>
      </c>
      <c r="O56" s="25">
        <f t="shared" si="10"/>
        <v>226400439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43047300</v>
      </c>
      <c r="F57" s="24">
        <v>1623605</v>
      </c>
      <c r="G57" s="31">
        <f t="shared" si="9"/>
        <v>3.7716767369846659E-2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147186</v>
      </c>
      <c r="M57" s="24">
        <v>517280</v>
      </c>
      <c r="N57" s="24">
        <v>0</v>
      </c>
      <c r="O57" s="23">
        <v>664466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4050195</v>
      </c>
      <c r="G59" s="31">
        <f t="shared" si="9"/>
        <v>6.6914164461744585E-2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28432</v>
      </c>
      <c r="N59" s="24">
        <v>0</v>
      </c>
      <c r="O59" s="23">
        <v>28432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200000</v>
      </c>
      <c r="F60" s="24">
        <v>51188</v>
      </c>
      <c r="G60" s="31">
        <f t="shared" si="9"/>
        <v>0.25594</v>
      </c>
      <c r="H60" s="23">
        <v>0</v>
      </c>
      <c r="I60" s="24">
        <v>26241</v>
      </c>
      <c r="J60" s="24">
        <v>0</v>
      </c>
      <c r="K60" s="23">
        <v>26241</v>
      </c>
      <c r="L60" s="23">
        <v>0</v>
      </c>
      <c r="M60" s="24">
        <v>0</v>
      </c>
      <c r="N60" s="24">
        <v>24947</v>
      </c>
      <c r="O60" s="23">
        <v>24947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141034966</v>
      </c>
      <c r="F61" s="26">
        <f>SUM(F57:F60)</f>
        <v>5724988</v>
      </c>
      <c r="G61" s="32">
        <f t="shared" si="9"/>
        <v>4.0592685362862424E-2</v>
      </c>
      <c r="H61" s="25">
        <f t="shared" ref="H61:W61" si="11">SUM(H57:H60)</f>
        <v>18173</v>
      </c>
      <c r="I61" s="26">
        <f t="shared" si="11"/>
        <v>222698</v>
      </c>
      <c r="J61" s="26">
        <f t="shared" si="11"/>
        <v>4766272</v>
      </c>
      <c r="K61" s="25">
        <f t="shared" si="11"/>
        <v>5007143</v>
      </c>
      <c r="L61" s="25">
        <f t="shared" si="11"/>
        <v>147186</v>
      </c>
      <c r="M61" s="26">
        <f t="shared" si="11"/>
        <v>545712</v>
      </c>
      <c r="N61" s="26">
        <f t="shared" si="11"/>
        <v>24947</v>
      </c>
      <c r="O61" s="25">
        <f t="shared" si="11"/>
        <v>717845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94659177</v>
      </c>
      <c r="E62" s="24">
        <v>94659177</v>
      </c>
      <c r="F62" s="24">
        <v>1552290</v>
      </c>
      <c r="G62" s="31">
        <f t="shared" si="9"/>
        <v>1.6398726982382279E-2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1477290</v>
      </c>
      <c r="N62" s="24">
        <v>0</v>
      </c>
      <c r="O62" s="23">
        <v>1477290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75988182</v>
      </c>
      <c r="G63" s="31">
        <f t="shared" si="9"/>
        <v>0.84591371487036338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2159940</v>
      </c>
      <c r="M63" s="24">
        <v>0</v>
      </c>
      <c r="N63" s="24">
        <v>13607171</v>
      </c>
      <c r="O63" s="23">
        <v>15767111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51019274</v>
      </c>
      <c r="F64" s="24">
        <v>16616133</v>
      </c>
      <c r="G64" s="31">
        <f t="shared" si="9"/>
        <v>0.32568344661274484</v>
      </c>
      <c r="H64" s="23">
        <v>0</v>
      </c>
      <c r="I64" s="24">
        <v>3849723</v>
      </c>
      <c r="J64" s="24">
        <v>700417</v>
      </c>
      <c r="K64" s="23">
        <v>4550140</v>
      </c>
      <c r="L64" s="23">
        <v>2750376</v>
      </c>
      <c r="M64" s="24">
        <v>159320</v>
      </c>
      <c r="N64" s="24">
        <v>9156297</v>
      </c>
      <c r="O64" s="23">
        <v>12065993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200574000</v>
      </c>
      <c r="F65" s="24">
        <v>110799728</v>
      </c>
      <c r="G65" s="31">
        <f t="shared" si="9"/>
        <v>0.55241321407560307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26303191</v>
      </c>
      <c r="M65" s="24">
        <v>7980774</v>
      </c>
      <c r="N65" s="24">
        <v>48835352</v>
      </c>
      <c r="O65" s="23">
        <v>83119317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38961294</v>
      </c>
      <c r="G66" s="31">
        <f t="shared" si="9"/>
        <v>0.65352767419976554</v>
      </c>
      <c r="H66" s="23">
        <v>8752788</v>
      </c>
      <c r="I66" s="24">
        <v>1361524</v>
      </c>
      <c r="J66" s="24">
        <v>8868407</v>
      </c>
      <c r="K66" s="23">
        <v>18982719</v>
      </c>
      <c r="L66" s="23">
        <v>10831558</v>
      </c>
      <c r="M66" s="24">
        <v>0</v>
      </c>
      <c r="N66" s="24">
        <v>9147017</v>
      </c>
      <c r="O66" s="23">
        <v>19978575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3800000</v>
      </c>
      <c r="F67" s="24">
        <v>495015</v>
      </c>
      <c r="G67" s="31">
        <f t="shared" si="9"/>
        <v>0.13026710526315791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98082</v>
      </c>
      <c r="M67" s="24">
        <v>17039</v>
      </c>
      <c r="N67" s="24">
        <v>127695</v>
      </c>
      <c r="O67" s="23">
        <v>242816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499499059</v>
      </c>
      <c r="E68" s="26">
        <f>SUM(E62:E67)</f>
        <v>499499059</v>
      </c>
      <c r="F68" s="26">
        <f>SUM(F62:F67)</f>
        <v>244412642</v>
      </c>
      <c r="G68" s="32">
        <f t="shared" si="9"/>
        <v>0.48931552041222165</v>
      </c>
      <c r="H68" s="25">
        <f t="shared" ref="H68:W68" si="12">SUM(H62:H67)</f>
        <v>31109771</v>
      </c>
      <c r="I68" s="26">
        <f t="shared" si="12"/>
        <v>42994482</v>
      </c>
      <c r="J68" s="26">
        <f t="shared" si="12"/>
        <v>37657287</v>
      </c>
      <c r="K68" s="25">
        <f t="shared" si="12"/>
        <v>111761540</v>
      </c>
      <c r="L68" s="25">
        <f t="shared" si="12"/>
        <v>42143147</v>
      </c>
      <c r="M68" s="26">
        <f t="shared" si="12"/>
        <v>9634423</v>
      </c>
      <c r="N68" s="26">
        <f t="shared" si="12"/>
        <v>80873532</v>
      </c>
      <c r="O68" s="25">
        <f t="shared" si="12"/>
        <v>132651102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231766128</v>
      </c>
      <c r="F69" s="24">
        <v>79010876</v>
      </c>
      <c r="G69" s="31">
        <f t="shared" si="9"/>
        <v>0.34090777924201243</v>
      </c>
      <c r="H69" s="23">
        <v>12262456</v>
      </c>
      <c r="I69" s="24">
        <v>12616955</v>
      </c>
      <c r="J69" s="24">
        <v>12994559</v>
      </c>
      <c r="K69" s="23">
        <v>37873970</v>
      </c>
      <c r="L69" s="23">
        <v>17599299</v>
      </c>
      <c r="M69" s="24">
        <v>15838936</v>
      </c>
      <c r="N69" s="24">
        <v>7698671</v>
      </c>
      <c r="O69" s="23">
        <v>41136906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72046548</v>
      </c>
      <c r="G70" s="31">
        <f t="shared" si="9"/>
        <v>0.6215731860926581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15189712</v>
      </c>
      <c r="M70" s="24">
        <v>12015914</v>
      </c>
      <c r="N70" s="24">
        <v>0</v>
      </c>
      <c r="O70" s="23">
        <v>27205626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134248999</v>
      </c>
      <c r="F71" s="24">
        <v>65949753</v>
      </c>
      <c r="G71" s="31">
        <f t="shared" si="9"/>
        <v>0.49124949527556627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18046714</v>
      </c>
      <c r="M71" s="24">
        <v>9898033</v>
      </c>
      <c r="N71" s="24">
        <v>14013237</v>
      </c>
      <c r="O71" s="23">
        <v>41957984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237635727</v>
      </c>
      <c r="F72" s="24">
        <v>97685647</v>
      </c>
      <c r="G72" s="31">
        <f t="shared" si="9"/>
        <v>0.43225105895608751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9426990</v>
      </c>
      <c r="M72" s="24">
        <v>60365982</v>
      </c>
      <c r="N72" s="24">
        <v>2939612</v>
      </c>
      <c r="O72" s="23">
        <v>72732584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47490000</v>
      </c>
      <c r="F73" s="24">
        <v>15163158</v>
      </c>
      <c r="G73" s="31">
        <f t="shared" si="9"/>
        <v>0.31929159823120656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2589325</v>
      </c>
      <c r="M73" s="24">
        <v>2787750</v>
      </c>
      <c r="N73" s="24">
        <v>4938743</v>
      </c>
      <c r="O73" s="23">
        <v>10315818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32448696</v>
      </c>
      <c r="F74" s="24">
        <v>16613621</v>
      </c>
      <c r="G74" s="31">
        <f t="shared" si="9"/>
        <v>0.51199656836749308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2675760</v>
      </c>
      <c r="M74" s="24">
        <v>0</v>
      </c>
      <c r="N74" s="24">
        <v>1724699</v>
      </c>
      <c r="O74" s="23">
        <v>4400459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7793088</v>
      </c>
      <c r="E75" s="24">
        <v>7793088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795649757</v>
      </c>
      <c r="E76" s="26">
        <f>SUM(E69:E75)</f>
        <v>807292638</v>
      </c>
      <c r="F76" s="26">
        <f>SUM(F69:F75)</f>
        <v>346469603</v>
      </c>
      <c r="G76" s="32">
        <f t="shared" si="9"/>
        <v>0.43545492215867038</v>
      </c>
      <c r="H76" s="25">
        <f t="shared" ref="H76:W76" si="13">SUM(H69:H75)</f>
        <v>37669019</v>
      </c>
      <c r="I76" s="26">
        <f t="shared" si="13"/>
        <v>49441332</v>
      </c>
      <c r="J76" s="26">
        <f t="shared" si="13"/>
        <v>61609875</v>
      </c>
      <c r="K76" s="25">
        <f t="shared" si="13"/>
        <v>148720226</v>
      </c>
      <c r="L76" s="25">
        <f t="shared" si="13"/>
        <v>65527800</v>
      </c>
      <c r="M76" s="26">
        <f t="shared" si="13"/>
        <v>100906615</v>
      </c>
      <c r="N76" s="26">
        <f t="shared" si="13"/>
        <v>31314962</v>
      </c>
      <c r="O76" s="25">
        <f t="shared" si="13"/>
        <v>197749377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98591030</v>
      </c>
      <c r="F77" s="24">
        <v>40186215</v>
      </c>
      <c r="G77" s="31">
        <f t="shared" si="9"/>
        <v>0.40760518477188035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10208512</v>
      </c>
      <c r="M77" s="24">
        <v>6288574</v>
      </c>
      <c r="N77" s="24">
        <v>7981611</v>
      </c>
      <c r="O77" s="23">
        <v>24478697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139253649</v>
      </c>
      <c r="F78" s="24">
        <v>57735348</v>
      </c>
      <c r="G78" s="31">
        <f t="shared" si="9"/>
        <v>0.41460563808995771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9518584</v>
      </c>
      <c r="M78" s="24">
        <v>19485234</v>
      </c>
      <c r="N78" s="24">
        <v>14409156</v>
      </c>
      <c r="O78" s="23">
        <v>43412974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156492450</v>
      </c>
      <c r="F79" s="24">
        <v>52502904</v>
      </c>
      <c r="G79" s="31">
        <f t="shared" si="9"/>
        <v>0.33549800006326186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3114046</v>
      </c>
      <c r="M79" s="24">
        <v>5413490</v>
      </c>
      <c r="N79" s="24">
        <v>34742146</v>
      </c>
      <c r="O79" s="23">
        <v>43269682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111716152</v>
      </c>
      <c r="F80" s="24">
        <v>6750527</v>
      </c>
      <c r="G80" s="31">
        <f t="shared" si="9"/>
        <v>6.0425702811532568E-2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636506</v>
      </c>
      <c r="N80" s="24">
        <v>3376840</v>
      </c>
      <c r="O80" s="23">
        <v>4013346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4200000</v>
      </c>
      <c r="F81" s="24">
        <v>564586</v>
      </c>
      <c r="G81" s="31">
        <f t="shared" si="9"/>
        <v>0.1344252380952381</v>
      </c>
      <c r="H81" s="23">
        <v>14999</v>
      </c>
      <c r="I81" s="24">
        <v>205100</v>
      </c>
      <c r="J81" s="24">
        <v>0</v>
      </c>
      <c r="K81" s="23">
        <v>220099</v>
      </c>
      <c r="L81" s="23">
        <v>194987</v>
      </c>
      <c r="M81" s="24">
        <v>136000</v>
      </c>
      <c r="N81" s="24">
        <v>13500</v>
      </c>
      <c r="O81" s="23">
        <v>344487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510253281</v>
      </c>
      <c r="F82" s="26">
        <f>SUM(F77:F81)</f>
        <v>157739580</v>
      </c>
      <c r="G82" s="32">
        <f t="shared" si="9"/>
        <v>0.30913976621739742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23036129</v>
      </c>
      <c r="M82" s="26">
        <f t="shared" si="14"/>
        <v>31959804</v>
      </c>
      <c r="N82" s="26">
        <f t="shared" si="14"/>
        <v>60523253</v>
      </c>
      <c r="O82" s="25">
        <f t="shared" si="14"/>
        <v>115519186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3286317540</v>
      </c>
      <c r="E83" s="26">
        <f>SUM(E55,E57:E60,E62:E67,E69:E75,E77:E81)</f>
        <v>3297960421</v>
      </c>
      <c r="F83" s="26">
        <f>SUM(F55,F57:F60,F62:F67,F69:F75,F77:F81)</f>
        <v>1030529473</v>
      </c>
      <c r="G83" s="32">
        <f t="shared" si="9"/>
        <v>0.31358183147450808</v>
      </c>
      <c r="H83" s="25">
        <f t="shared" ref="H83:W83" si="15">SUM(H55,H57:H60,H62:H67,H69:H75,H77:H81)</f>
        <v>93056600</v>
      </c>
      <c r="I83" s="26">
        <f t="shared" si="15"/>
        <v>121728893</v>
      </c>
      <c r="J83" s="26">
        <f t="shared" si="15"/>
        <v>142706031</v>
      </c>
      <c r="K83" s="25">
        <f t="shared" si="15"/>
        <v>357491524</v>
      </c>
      <c r="L83" s="25">
        <f t="shared" si="15"/>
        <v>205888453</v>
      </c>
      <c r="M83" s="26">
        <f t="shared" si="15"/>
        <v>200027603</v>
      </c>
      <c r="N83" s="26">
        <f t="shared" si="15"/>
        <v>267121893</v>
      </c>
      <c r="O83" s="25">
        <f t="shared" si="15"/>
        <v>673037949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2910313343</v>
      </c>
      <c r="F86" s="24">
        <v>372675462</v>
      </c>
      <c r="G86" s="31">
        <f t="shared" ref="G86:G99" si="16">IF(($D86      =0),0,($F86      /$D86      ))</f>
        <v>0.12805338053937515</v>
      </c>
      <c r="H86" s="23">
        <v>1745927</v>
      </c>
      <c r="I86" s="24">
        <v>4779272</v>
      </c>
      <c r="J86" s="24">
        <v>31552827</v>
      </c>
      <c r="K86" s="23">
        <v>38078026</v>
      </c>
      <c r="L86" s="23">
        <v>106044914</v>
      </c>
      <c r="M86" s="24">
        <v>75770385</v>
      </c>
      <c r="N86" s="24">
        <v>152782137</v>
      </c>
      <c r="O86" s="23">
        <v>334597436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7414826000</v>
      </c>
      <c r="F87" s="24">
        <v>2105930050</v>
      </c>
      <c r="G87" s="31">
        <f t="shared" si="16"/>
        <v>0.28401611177389735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449016396</v>
      </c>
      <c r="M87" s="24">
        <v>271408526</v>
      </c>
      <c r="N87" s="24">
        <v>579084946</v>
      </c>
      <c r="O87" s="23">
        <v>1299509868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2277552577</v>
      </c>
      <c r="F88" s="24">
        <v>298288576</v>
      </c>
      <c r="G88" s="31">
        <f t="shared" si="16"/>
        <v>0.13096890891226173</v>
      </c>
      <c r="H88" s="23">
        <v>30763088</v>
      </c>
      <c r="I88" s="24">
        <v>35679025</v>
      </c>
      <c r="J88" s="24">
        <v>251663027</v>
      </c>
      <c r="K88" s="23">
        <v>318105140</v>
      </c>
      <c r="L88" s="23">
        <v>-243503558</v>
      </c>
      <c r="M88" s="24">
        <v>92670004</v>
      </c>
      <c r="N88" s="24">
        <v>131016990</v>
      </c>
      <c r="O88" s="23">
        <v>-19816564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12602691920</v>
      </c>
      <c r="F89" s="26">
        <f>SUM(F86:F88)</f>
        <v>2776894088</v>
      </c>
      <c r="G89" s="32">
        <f t="shared" si="16"/>
        <v>0.22034134497830365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736379226</v>
      </c>
      <c r="K89" s="25">
        <f t="shared" si="17"/>
        <v>1162603348</v>
      </c>
      <c r="L89" s="25">
        <f t="shared" si="17"/>
        <v>311557752</v>
      </c>
      <c r="M89" s="26">
        <f t="shared" si="17"/>
        <v>439848915</v>
      </c>
      <c r="N89" s="26">
        <f t="shared" si="17"/>
        <v>862884073</v>
      </c>
      <c r="O89" s="25">
        <f t="shared" si="17"/>
        <v>1614290740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308853700</v>
      </c>
      <c r="F90" s="24">
        <v>87725123</v>
      </c>
      <c r="G90" s="31">
        <f t="shared" si="16"/>
        <v>0.28403455422421686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11066915</v>
      </c>
      <c r="M90" s="24">
        <v>13257837</v>
      </c>
      <c r="N90" s="24">
        <v>45633245</v>
      </c>
      <c r="O90" s="23">
        <v>69957997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265318087</v>
      </c>
      <c r="E91" s="24">
        <v>265318087</v>
      </c>
      <c r="F91" s="24">
        <v>95932640</v>
      </c>
      <c r="G91" s="31">
        <f t="shared" si="16"/>
        <v>0.36157595241518531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17838055</v>
      </c>
      <c r="M91" s="24">
        <v>33520113</v>
      </c>
      <c r="N91" s="24">
        <v>19415155</v>
      </c>
      <c r="O91" s="23">
        <v>70773323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99234000</v>
      </c>
      <c r="E92" s="24">
        <v>99234000</v>
      </c>
      <c r="F92" s="24">
        <v>46754064</v>
      </c>
      <c r="G92" s="31">
        <f t="shared" si="16"/>
        <v>0.47114964629058587</v>
      </c>
      <c r="H92" s="23">
        <v>3835546</v>
      </c>
      <c r="I92" s="24">
        <v>14945943</v>
      </c>
      <c r="J92" s="24">
        <v>6497002</v>
      </c>
      <c r="K92" s="23">
        <v>25278491</v>
      </c>
      <c r="L92" s="23">
        <v>5499100</v>
      </c>
      <c r="M92" s="24">
        <v>7799562</v>
      </c>
      <c r="N92" s="24">
        <v>8176911</v>
      </c>
      <c r="O92" s="23">
        <v>21475573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6700000</v>
      </c>
      <c r="E93" s="24">
        <v>6700000</v>
      </c>
      <c r="F93" s="24">
        <v>2616184</v>
      </c>
      <c r="G93" s="31">
        <f t="shared" si="16"/>
        <v>0.39047522388059702</v>
      </c>
      <c r="H93" s="23">
        <v>0</v>
      </c>
      <c r="I93" s="24">
        <v>78212</v>
      </c>
      <c r="J93" s="24">
        <v>190624</v>
      </c>
      <c r="K93" s="23">
        <v>268836</v>
      </c>
      <c r="L93" s="23">
        <v>67663</v>
      </c>
      <c r="M93" s="24">
        <v>884156</v>
      </c>
      <c r="N93" s="24">
        <v>1395529</v>
      </c>
      <c r="O93" s="23">
        <v>2347348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680105787</v>
      </c>
      <c r="E94" s="26">
        <f>SUM(E90:E93)</f>
        <v>680105787</v>
      </c>
      <c r="F94" s="26">
        <f>SUM(F90:F93)</f>
        <v>233028011</v>
      </c>
      <c r="G94" s="32">
        <f t="shared" si="16"/>
        <v>0.34263494805404443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30086237</v>
      </c>
      <c r="K94" s="25">
        <f t="shared" si="18"/>
        <v>68473770</v>
      </c>
      <c r="L94" s="25">
        <f t="shared" si="18"/>
        <v>34471733</v>
      </c>
      <c r="M94" s="26">
        <f t="shared" si="18"/>
        <v>55461668</v>
      </c>
      <c r="N94" s="26">
        <f t="shared" si="18"/>
        <v>74620840</v>
      </c>
      <c r="O94" s="25">
        <f t="shared" si="18"/>
        <v>164554241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412503079</v>
      </c>
      <c r="F95" s="24">
        <v>161442918</v>
      </c>
      <c r="G95" s="31">
        <f t="shared" si="16"/>
        <v>0.39137384959979898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43705847</v>
      </c>
      <c r="M95" s="24">
        <v>41097073</v>
      </c>
      <c r="N95" s="24">
        <v>14942616</v>
      </c>
      <c r="O95" s="23">
        <v>99745536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187505150</v>
      </c>
      <c r="F96" s="24">
        <v>-193489544</v>
      </c>
      <c r="G96" s="31">
        <f t="shared" si="16"/>
        <v>-1.0319158913768502</v>
      </c>
      <c r="H96" s="23">
        <v>3367109</v>
      </c>
      <c r="I96" s="24">
        <v>-237157775</v>
      </c>
      <c r="J96" s="24">
        <v>7133430</v>
      </c>
      <c r="K96" s="23">
        <v>-226657236</v>
      </c>
      <c r="L96" s="23">
        <v>5208970</v>
      </c>
      <c r="M96" s="24">
        <v>15170702</v>
      </c>
      <c r="N96" s="24">
        <v>12788020</v>
      </c>
      <c r="O96" s="23">
        <v>33167692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241426961</v>
      </c>
      <c r="F97" s="24">
        <v>194524108</v>
      </c>
      <c r="G97" s="31">
        <f t="shared" si="16"/>
        <v>0.80572653192615051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10143260</v>
      </c>
      <c r="M97" s="24">
        <v>112099898</v>
      </c>
      <c r="N97" s="24">
        <v>23483013</v>
      </c>
      <c r="O97" s="23">
        <v>145726171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4700004</v>
      </c>
      <c r="F98" s="24">
        <v>145917</v>
      </c>
      <c r="G98" s="31">
        <f t="shared" si="16"/>
        <v>3.1046143790515922E-2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32000</v>
      </c>
      <c r="N98" s="24">
        <v>0</v>
      </c>
      <c r="O98" s="23">
        <v>32000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846135194</v>
      </c>
      <c r="F99" s="26">
        <f>SUM(F95:F98)</f>
        <v>162623399</v>
      </c>
      <c r="G99" s="32">
        <f t="shared" si="16"/>
        <v>0.19219552638062234</v>
      </c>
      <c r="H99" s="25">
        <f t="shared" ref="H99:W99" si="19">SUM(H95:H98)</f>
        <v>24993683</v>
      </c>
      <c r="I99" s="26">
        <f t="shared" si="19"/>
        <v>-215857322</v>
      </c>
      <c r="J99" s="26">
        <f t="shared" si="19"/>
        <v>74815639</v>
      </c>
      <c r="K99" s="25">
        <f t="shared" si="19"/>
        <v>-116048000</v>
      </c>
      <c r="L99" s="25">
        <f t="shared" si="19"/>
        <v>59058077</v>
      </c>
      <c r="M99" s="26">
        <f t="shared" si="19"/>
        <v>168399673</v>
      </c>
      <c r="N99" s="26">
        <f t="shared" si="19"/>
        <v>51213649</v>
      </c>
      <c r="O99" s="25">
        <f t="shared" si="19"/>
        <v>278671399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14128932901</v>
      </c>
      <c r="E100" s="26">
        <f>SUM(E86:E88,E90:E93,E95:E98)</f>
        <v>14128932901</v>
      </c>
      <c r="F100" s="26">
        <f>SUM(F86:F88,F90:F93,F95:F98)</f>
        <v>3172545498</v>
      </c>
      <c r="G100" s="32">
        <f>IF(($D100     =0),0,($F100     /$D100     ))</f>
        <v>0.22454247042078157</v>
      </c>
      <c r="H100" s="25">
        <f t="shared" ref="H100:W100" si="20">SUM(H86:H88,H90:H93,H95:H98)</f>
        <v>148047296</v>
      </c>
      <c r="I100" s="26">
        <f t="shared" si="20"/>
        <v>125700720</v>
      </c>
      <c r="J100" s="26">
        <f t="shared" si="20"/>
        <v>841281102</v>
      </c>
      <c r="K100" s="25">
        <f t="shared" si="20"/>
        <v>1115029118</v>
      </c>
      <c r="L100" s="25">
        <f t="shared" si="20"/>
        <v>405087562</v>
      </c>
      <c r="M100" s="26">
        <f t="shared" si="20"/>
        <v>663710256</v>
      </c>
      <c r="N100" s="26">
        <f t="shared" si="20"/>
        <v>988718562</v>
      </c>
      <c r="O100" s="25">
        <f t="shared" si="20"/>
        <v>2057516380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7680538000</v>
      </c>
      <c r="F103" s="24">
        <v>1745597088</v>
      </c>
      <c r="G103" s="31">
        <f t="shared" ref="G103:G134" si="21">IF(($D103     =0),0,($F103     /$D103     ))</f>
        <v>0.22727536638709422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309834136</v>
      </c>
      <c r="M103" s="24">
        <v>269647872</v>
      </c>
      <c r="N103" s="24">
        <v>565587742</v>
      </c>
      <c r="O103" s="23">
        <v>1145069750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7680538000</v>
      </c>
      <c r="F104" s="26">
        <f>F103</f>
        <v>1745597088</v>
      </c>
      <c r="G104" s="32">
        <f t="shared" si="21"/>
        <v>0.22727536638709422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309834136</v>
      </c>
      <c r="M104" s="26">
        <f t="shared" si="22"/>
        <v>269647872</v>
      </c>
      <c r="N104" s="26">
        <f t="shared" si="22"/>
        <v>565587742</v>
      </c>
      <c r="O104" s="25">
        <f t="shared" si="22"/>
        <v>1145069750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50040980</v>
      </c>
      <c r="F105" s="24">
        <v>26445871</v>
      </c>
      <c r="G105" s="31">
        <f t="shared" si="21"/>
        <v>0.52848427428879285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4056942</v>
      </c>
      <c r="M105" s="24">
        <v>17330029</v>
      </c>
      <c r="N105" s="24">
        <v>218500</v>
      </c>
      <c r="O105" s="23">
        <v>21605471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63419827</v>
      </c>
      <c r="F106" s="24">
        <v>50931277</v>
      </c>
      <c r="G106" s="31">
        <f t="shared" si="21"/>
        <v>0.80308129821924612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-670678325</v>
      </c>
      <c r="M106" s="24">
        <v>680556614</v>
      </c>
      <c r="N106" s="24">
        <v>12908589</v>
      </c>
      <c r="O106" s="23">
        <v>22786878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28555260</v>
      </c>
      <c r="F107" s="24">
        <v>12967905</v>
      </c>
      <c r="G107" s="31">
        <f t="shared" si="21"/>
        <v>0.45413366924342485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2668939</v>
      </c>
      <c r="M107" s="24">
        <v>3148570</v>
      </c>
      <c r="N107" s="24">
        <v>2822871</v>
      </c>
      <c r="O107" s="23">
        <v>8640380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188012280</v>
      </c>
      <c r="F108" s="24">
        <v>62922884</v>
      </c>
      <c r="G108" s="31">
        <f t="shared" si="21"/>
        <v>0.33548428154100957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12509401</v>
      </c>
      <c r="M108" s="24">
        <v>9119937</v>
      </c>
      <c r="N108" s="24">
        <v>20283262</v>
      </c>
      <c r="O108" s="23">
        <v>41912600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270733150</v>
      </c>
      <c r="F109" s="24">
        <v>203946711</v>
      </c>
      <c r="G109" s="31">
        <f t="shared" si="21"/>
        <v>0.75331266599601854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18545072</v>
      </c>
      <c r="M109" s="24">
        <v>51216940</v>
      </c>
      <c r="N109" s="24">
        <v>26633834</v>
      </c>
      <c r="O109" s="23">
        <v>96395846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600761497</v>
      </c>
      <c r="F110" s="26">
        <f>SUM(F105:F109)</f>
        <v>357214648</v>
      </c>
      <c r="G110" s="32">
        <f t="shared" si="21"/>
        <v>0.59505269885112766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-632897971</v>
      </c>
      <c r="M110" s="26">
        <f t="shared" si="23"/>
        <v>761372090</v>
      </c>
      <c r="N110" s="26">
        <f t="shared" si="23"/>
        <v>62867056</v>
      </c>
      <c r="O110" s="25">
        <f t="shared" si="23"/>
        <v>191341175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48924316</v>
      </c>
      <c r="F111" s="24">
        <v>15544408</v>
      </c>
      <c r="G111" s="31">
        <f t="shared" si="21"/>
        <v>0.3177235630642235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2403497</v>
      </c>
      <c r="M111" s="24">
        <v>3148084</v>
      </c>
      <c r="N111" s="24">
        <v>1073086</v>
      </c>
      <c r="O111" s="23">
        <v>6624667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79810523</v>
      </c>
      <c r="F112" s="24">
        <v>1</v>
      </c>
      <c r="G112" s="31">
        <f t="shared" si="21"/>
        <v>1.2529676067903977E-8</v>
      </c>
      <c r="H112" s="23">
        <v>2669384</v>
      </c>
      <c r="I112" s="24">
        <v>-2669384</v>
      </c>
      <c r="J112" s="24">
        <v>-23609</v>
      </c>
      <c r="K112" s="23">
        <v>-23609</v>
      </c>
      <c r="L112" s="23">
        <v>361979</v>
      </c>
      <c r="M112" s="24">
        <v>-333869</v>
      </c>
      <c r="N112" s="24">
        <v>-4500</v>
      </c>
      <c r="O112" s="23">
        <v>23610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18099110</v>
      </c>
      <c r="F113" s="24">
        <v>3806443</v>
      </c>
      <c r="G113" s="31">
        <f t="shared" si="21"/>
        <v>0.21031105949408563</v>
      </c>
      <c r="H113" s="23">
        <v>0</v>
      </c>
      <c r="I113" s="24">
        <v>0</v>
      </c>
      <c r="J113" s="24">
        <v>-436653</v>
      </c>
      <c r="K113" s="23">
        <v>-436653</v>
      </c>
      <c r="L113" s="23">
        <v>0</v>
      </c>
      <c r="M113" s="24">
        <v>713043</v>
      </c>
      <c r="N113" s="24">
        <v>3530053</v>
      </c>
      <c r="O113" s="23">
        <v>4243096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29840000</v>
      </c>
      <c r="F114" s="24">
        <v>29222704</v>
      </c>
      <c r="G114" s="31">
        <f t="shared" si="21"/>
        <v>0.97931313672922249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4370367</v>
      </c>
      <c r="M114" s="24">
        <v>2159972</v>
      </c>
      <c r="N114" s="24">
        <v>307375</v>
      </c>
      <c r="O114" s="23">
        <v>6837714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823981891</v>
      </c>
      <c r="F115" s="24">
        <v>125112550</v>
      </c>
      <c r="G115" s="31">
        <f t="shared" si="21"/>
        <v>0.1518389558879274</v>
      </c>
      <c r="H115" s="23">
        <v>5549085</v>
      </c>
      <c r="I115" s="24">
        <v>38197895</v>
      </c>
      <c r="J115" s="24">
        <v>-8814849</v>
      </c>
      <c r="K115" s="23">
        <v>34932131</v>
      </c>
      <c r="L115" s="23">
        <v>23229710</v>
      </c>
      <c r="M115" s="24">
        <v>21945534</v>
      </c>
      <c r="N115" s="24">
        <v>45005175</v>
      </c>
      <c r="O115" s="23">
        <v>90180419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21859000</v>
      </c>
      <c r="F116" s="24">
        <v>10952268</v>
      </c>
      <c r="G116" s="31">
        <f t="shared" si="21"/>
        <v>0.50104158470195348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966100</v>
      </c>
      <c r="M116" s="24">
        <v>2697648</v>
      </c>
      <c r="N116" s="24">
        <v>2977246</v>
      </c>
      <c r="O116" s="23">
        <v>6640994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22213676</v>
      </c>
      <c r="E117" s="24">
        <v>22213676</v>
      </c>
      <c r="F117" s="24">
        <v>12205563</v>
      </c>
      <c r="G117" s="31">
        <f t="shared" si="21"/>
        <v>0.54946164696018795</v>
      </c>
      <c r="H117" s="23">
        <v>3325849</v>
      </c>
      <c r="I117" s="24">
        <v>0</v>
      </c>
      <c r="J117" s="24">
        <v>2134187</v>
      </c>
      <c r="K117" s="23">
        <v>5460036</v>
      </c>
      <c r="L117" s="23">
        <v>2738259</v>
      </c>
      <c r="M117" s="24">
        <v>3407268</v>
      </c>
      <c r="N117" s="24">
        <v>600000</v>
      </c>
      <c r="O117" s="23">
        <v>6745527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157942815</v>
      </c>
      <c r="F118" s="24">
        <v>68810584</v>
      </c>
      <c r="G118" s="31">
        <f t="shared" si="21"/>
        <v>0.37343512014126962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6097589</v>
      </c>
      <c r="M118" s="24">
        <v>7428291</v>
      </c>
      <c r="N118" s="24">
        <v>17786095</v>
      </c>
      <c r="O118" s="23">
        <v>31311975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1228992342</v>
      </c>
      <c r="E119" s="26">
        <f>SUM(E111:E118)</f>
        <v>1202671331</v>
      </c>
      <c r="F119" s="26">
        <f>SUM(F111:F118)</f>
        <v>265654521</v>
      </c>
      <c r="G119" s="32">
        <f t="shared" si="21"/>
        <v>0.21615636804350405</v>
      </c>
      <c r="H119" s="25">
        <f t="shared" ref="H119:W119" si="24">SUM(H111:H118)</f>
        <v>-158057668</v>
      </c>
      <c r="I119" s="26">
        <f t="shared" si="24"/>
        <v>261689171</v>
      </c>
      <c r="J119" s="26">
        <f t="shared" si="24"/>
        <v>9415016</v>
      </c>
      <c r="K119" s="25">
        <f t="shared" si="24"/>
        <v>113046519</v>
      </c>
      <c r="L119" s="25">
        <f t="shared" si="24"/>
        <v>40167501</v>
      </c>
      <c r="M119" s="26">
        <f t="shared" si="24"/>
        <v>41165971</v>
      </c>
      <c r="N119" s="26">
        <f t="shared" si="24"/>
        <v>71274530</v>
      </c>
      <c r="O119" s="25">
        <f t="shared" si="24"/>
        <v>152608002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66997392</v>
      </c>
      <c r="F120" s="24">
        <v>-53996911</v>
      </c>
      <c r="G120" s="31">
        <f t="shared" si="21"/>
        <v>-0.80595541689145156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5629880</v>
      </c>
      <c r="M120" s="24">
        <v>2323392</v>
      </c>
      <c r="N120" s="24">
        <v>6633693</v>
      </c>
      <c r="O120" s="23">
        <v>14586965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47803521</v>
      </c>
      <c r="F121" s="24">
        <v>28662670</v>
      </c>
      <c r="G121" s="31">
        <f t="shared" si="21"/>
        <v>0.59959328100538867</v>
      </c>
      <c r="H121" s="23">
        <v>3917292</v>
      </c>
      <c r="I121" s="24">
        <v>1721123</v>
      </c>
      <c r="J121" s="24">
        <v>2807070</v>
      </c>
      <c r="K121" s="23">
        <v>8445485</v>
      </c>
      <c r="L121" s="23">
        <v>5875077</v>
      </c>
      <c r="M121" s="24">
        <v>6374551</v>
      </c>
      <c r="N121" s="24">
        <v>7967557</v>
      </c>
      <c r="O121" s="23">
        <v>20217185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138427674</v>
      </c>
      <c r="F122" s="24">
        <v>63978443</v>
      </c>
      <c r="G122" s="31">
        <f t="shared" si="21"/>
        <v>0.46879964264258428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18383755</v>
      </c>
      <c r="M122" s="24">
        <v>13738748</v>
      </c>
      <c r="N122" s="24">
        <v>5714649</v>
      </c>
      <c r="O122" s="23">
        <v>37837152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308529000</v>
      </c>
      <c r="F123" s="24">
        <v>114875617</v>
      </c>
      <c r="G123" s="31">
        <f t="shared" si="21"/>
        <v>0.37233328795672366</v>
      </c>
      <c r="H123" s="23">
        <v>0</v>
      </c>
      <c r="I123" s="24">
        <v>19839714</v>
      </c>
      <c r="J123" s="24">
        <v>20252723</v>
      </c>
      <c r="K123" s="23">
        <v>40092437</v>
      </c>
      <c r="L123" s="23">
        <v>51755508</v>
      </c>
      <c r="M123" s="24">
        <v>12755849</v>
      </c>
      <c r="N123" s="24">
        <v>10271823</v>
      </c>
      <c r="O123" s="23">
        <v>74783180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561757587</v>
      </c>
      <c r="F124" s="26">
        <f>SUM(F120:F123)</f>
        <v>153519819</v>
      </c>
      <c r="G124" s="32">
        <f t="shared" si="21"/>
        <v>0.27423910282121577</v>
      </c>
      <c r="H124" s="25">
        <f t="shared" ref="H124:W124" si="25">SUM(H120:H123)</f>
        <v>-76405134</v>
      </c>
      <c r="I124" s="26">
        <f t="shared" si="25"/>
        <v>39453632</v>
      </c>
      <c r="J124" s="26">
        <f t="shared" si="25"/>
        <v>43046839</v>
      </c>
      <c r="K124" s="25">
        <f t="shared" si="25"/>
        <v>6095337</v>
      </c>
      <c r="L124" s="25">
        <f t="shared" si="25"/>
        <v>81644220</v>
      </c>
      <c r="M124" s="26">
        <f t="shared" si="25"/>
        <v>35192540</v>
      </c>
      <c r="N124" s="26">
        <f t="shared" si="25"/>
        <v>30587722</v>
      </c>
      <c r="O124" s="25">
        <f t="shared" si="25"/>
        <v>147424482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28654932</v>
      </c>
      <c r="F125" s="24">
        <v>12587951</v>
      </c>
      <c r="G125" s="31">
        <f t="shared" si="21"/>
        <v>0.43929439441698903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2113024</v>
      </c>
      <c r="M125" s="24">
        <v>3318028</v>
      </c>
      <c r="N125" s="24">
        <v>2663120</v>
      </c>
      <c r="O125" s="23">
        <v>8094172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80207753</v>
      </c>
      <c r="F126" s="24">
        <v>42169279</v>
      </c>
      <c r="G126" s="31">
        <f t="shared" si="21"/>
        <v>0.52575065904165152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11723348</v>
      </c>
      <c r="M126" s="24">
        <v>4216556</v>
      </c>
      <c r="N126" s="24">
        <v>9076962</v>
      </c>
      <c r="O126" s="23">
        <v>25016866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67269999</v>
      </c>
      <c r="F127" s="24">
        <v>35372322</v>
      </c>
      <c r="G127" s="31">
        <f t="shared" si="21"/>
        <v>0.52582611157761427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4074163</v>
      </c>
      <c r="M127" s="24">
        <v>6344771</v>
      </c>
      <c r="N127" s="24">
        <v>6908900</v>
      </c>
      <c r="O127" s="23">
        <v>17327834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60936129</v>
      </c>
      <c r="F128" s="24">
        <v>25972363</v>
      </c>
      <c r="G128" s="31">
        <f t="shared" si="21"/>
        <v>0.42622272576585885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3884709</v>
      </c>
      <c r="M128" s="24">
        <v>3425826</v>
      </c>
      <c r="N128" s="24">
        <v>3300386</v>
      </c>
      <c r="O128" s="23">
        <v>10610921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264654777</v>
      </c>
      <c r="F129" s="24">
        <v>91982379</v>
      </c>
      <c r="G129" s="31">
        <f t="shared" si="21"/>
        <v>0.32619111360085162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14676195</v>
      </c>
      <c r="M129" s="24">
        <v>14155548</v>
      </c>
      <c r="N129" s="24">
        <v>21974464</v>
      </c>
      <c r="O129" s="23">
        <v>50806207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501723590</v>
      </c>
      <c r="F130" s="26">
        <f>SUM(F125:F129)</f>
        <v>208084294</v>
      </c>
      <c r="G130" s="32">
        <f t="shared" si="21"/>
        <v>0.40088829989545083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36471439</v>
      </c>
      <c r="M130" s="26">
        <f t="shared" si="26"/>
        <v>31460729</v>
      </c>
      <c r="N130" s="26">
        <f t="shared" si="26"/>
        <v>43923832</v>
      </c>
      <c r="O130" s="25">
        <f t="shared" si="26"/>
        <v>111856000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173486373</v>
      </c>
      <c r="F131" s="24">
        <v>54222415</v>
      </c>
      <c r="G131" s="31">
        <f t="shared" si="21"/>
        <v>0.31254567181481163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14150921</v>
      </c>
      <c r="M131" s="24">
        <v>11279729</v>
      </c>
      <c r="N131" s="24">
        <v>15717429</v>
      </c>
      <c r="O131" s="23">
        <v>41148079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29227880</v>
      </c>
      <c r="F132" s="24">
        <v>43844694</v>
      </c>
      <c r="G132" s="31">
        <f t="shared" si="21"/>
        <v>1.5000983307718521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6854918</v>
      </c>
      <c r="M132" s="24">
        <v>6456993</v>
      </c>
      <c r="N132" s="24">
        <v>2861048</v>
      </c>
      <c r="O132" s="23">
        <v>16172959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36050998</v>
      </c>
      <c r="E133" s="24">
        <v>36050998</v>
      </c>
      <c r="F133" s="24">
        <v>15976754</v>
      </c>
      <c r="G133" s="31">
        <f t="shared" si="21"/>
        <v>0.44317092137088687</v>
      </c>
      <c r="H133" s="23">
        <v>0</v>
      </c>
      <c r="I133" s="24">
        <v>0</v>
      </c>
      <c r="J133" s="24">
        <v>2835126</v>
      </c>
      <c r="K133" s="23">
        <v>2835126</v>
      </c>
      <c r="L133" s="23">
        <v>6849974</v>
      </c>
      <c r="M133" s="24">
        <v>3296889</v>
      </c>
      <c r="N133" s="24">
        <v>2994765</v>
      </c>
      <c r="O133" s="23">
        <v>13141628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113266784</v>
      </c>
      <c r="F134" s="24">
        <v>58764365</v>
      </c>
      <c r="G134" s="31">
        <f t="shared" si="21"/>
        <v>0.5188137503753969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11915203</v>
      </c>
      <c r="M134" s="24">
        <v>11884173</v>
      </c>
      <c r="N134" s="24">
        <v>5709096</v>
      </c>
      <c r="O134" s="23">
        <v>29508472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352032035</v>
      </c>
      <c r="E135" s="26">
        <f>SUM(E131:E134)</f>
        <v>352032035</v>
      </c>
      <c r="F135" s="26">
        <f>SUM(F131:F134)</f>
        <v>172808228</v>
      </c>
      <c r="G135" s="32">
        <f t="shared" ref="G135:G168" si="27">IF(($D135     =0),0,($F135     /$D135     ))</f>
        <v>0.49088779093641294</v>
      </c>
      <c r="H135" s="25">
        <f t="shared" ref="H135:W135" si="28">SUM(H131:H134)</f>
        <v>-107318489</v>
      </c>
      <c r="I135" s="26">
        <f t="shared" si="28"/>
        <v>19648117</v>
      </c>
      <c r="J135" s="26">
        <f t="shared" si="28"/>
        <v>160507462</v>
      </c>
      <c r="K135" s="25">
        <f t="shared" si="28"/>
        <v>72837090</v>
      </c>
      <c r="L135" s="25">
        <f t="shared" si="28"/>
        <v>39771016</v>
      </c>
      <c r="M135" s="26">
        <f t="shared" si="28"/>
        <v>32917784</v>
      </c>
      <c r="N135" s="26">
        <f t="shared" si="28"/>
        <v>27282338</v>
      </c>
      <c r="O135" s="25">
        <f t="shared" si="28"/>
        <v>99971138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17554237</v>
      </c>
      <c r="G136" s="31">
        <f t="shared" si="27"/>
        <v>0.71413149678907561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495671</v>
      </c>
      <c r="M136" s="24">
        <v>0</v>
      </c>
      <c r="N136" s="24">
        <v>5995590</v>
      </c>
      <c r="O136" s="23">
        <v>6491261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56882784</v>
      </c>
      <c r="F137" s="24">
        <v>33186296</v>
      </c>
      <c r="G137" s="31">
        <f t="shared" si="27"/>
        <v>0.58341546714731829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-71429951</v>
      </c>
      <c r="M137" s="24">
        <v>84019884</v>
      </c>
      <c r="N137" s="24">
        <v>8165967</v>
      </c>
      <c r="O137" s="23">
        <v>20755900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54044400</v>
      </c>
      <c r="F138" s="24">
        <v>26966951</v>
      </c>
      <c r="G138" s="31">
        <f t="shared" si="27"/>
        <v>0.49897771091917015</v>
      </c>
      <c r="H138" s="23">
        <v>2978355</v>
      </c>
      <c r="I138" s="24">
        <v>7987527</v>
      </c>
      <c r="J138" s="24">
        <v>5449664</v>
      </c>
      <c r="K138" s="23">
        <v>16415546</v>
      </c>
      <c r="L138" s="23">
        <v>2817614</v>
      </c>
      <c r="M138" s="24">
        <v>4729792</v>
      </c>
      <c r="N138" s="24">
        <v>3003999</v>
      </c>
      <c r="O138" s="23">
        <v>10551405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35857401</v>
      </c>
      <c r="F139" s="24">
        <v>12598505</v>
      </c>
      <c r="G139" s="31">
        <f t="shared" si="27"/>
        <v>0.35135019964218822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993328</v>
      </c>
      <c r="M139" s="24">
        <v>4756151</v>
      </c>
      <c r="N139" s="24">
        <v>0</v>
      </c>
      <c r="O139" s="23">
        <v>5749479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43760520</v>
      </c>
      <c r="F140" s="24">
        <v>35025152</v>
      </c>
      <c r="G140" s="31">
        <f t="shared" si="27"/>
        <v>0.80038244518118162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398113</v>
      </c>
      <c r="M140" s="24">
        <v>432944</v>
      </c>
      <c r="N140" s="24">
        <v>4757271</v>
      </c>
      <c r="O140" s="23">
        <v>5588328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500420955</v>
      </c>
      <c r="E141" s="24">
        <v>500420955</v>
      </c>
      <c r="F141" s="24">
        <v>414365533</v>
      </c>
      <c r="G141" s="31">
        <f t="shared" si="27"/>
        <v>0.82803393594898522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74888591</v>
      </c>
      <c r="M141" s="24">
        <v>54559510</v>
      </c>
      <c r="N141" s="24">
        <v>68273268</v>
      </c>
      <c r="O141" s="23">
        <v>197721369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715547299</v>
      </c>
      <c r="E142" s="26">
        <f>SUM(E136:E141)</f>
        <v>715547299</v>
      </c>
      <c r="F142" s="26">
        <f>SUM(F136:F141)</f>
        <v>539696674</v>
      </c>
      <c r="G142" s="32">
        <f t="shared" si="27"/>
        <v>0.75424318525727541</v>
      </c>
      <c r="H142" s="25">
        <f t="shared" ref="H142:W142" si="29">SUM(H136:H141)</f>
        <v>129258061</v>
      </c>
      <c r="I142" s="26">
        <f t="shared" si="29"/>
        <v>83011799</v>
      </c>
      <c r="J142" s="26">
        <f t="shared" si="29"/>
        <v>80569072</v>
      </c>
      <c r="K142" s="25">
        <f t="shared" si="29"/>
        <v>292838932</v>
      </c>
      <c r="L142" s="25">
        <f t="shared" si="29"/>
        <v>8163366</v>
      </c>
      <c r="M142" s="26">
        <f t="shared" si="29"/>
        <v>148498281</v>
      </c>
      <c r="N142" s="26">
        <f t="shared" si="29"/>
        <v>90196095</v>
      </c>
      <c r="O142" s="25">
        <f t="shared" si="29"/>
        <v>246857742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41545845</v>
      </c>
      <c r="F143" s="24">
        <v>14278517</v>
      </c>
      <c r="G143" s="31">
        <f t="shared" si="27"/>
        <v>0.34368098663055235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315484</v>
      </c>
      <c r="M143" s="24">
        <v>1142127</v>
      </c>
      <c r="N143" s="24">
        <v>6372699</v>
      </c>
      <c r="O143" s="23">
        <v>7830310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74083689</v>
      </c>
      <c r="E144" s="24">
        <v>74083689</v>
      </c>
      <c r="F144" s="24">
        <v>54238364</v>
      </c>
      <c r="G144" s="31">
        <f t="shared" si="27"/>
        <v>0.73212288335155662</v>
      </c>
      <c r="H144" s="23">
        <v>7353179</v>
      </c>
      <c r="I144" s="24">
        <v>9154676</v>
      </c>
      <c r="J144" s="24">
        <v>-126292610</v>
      </c>
      <c r="K144" s="23">
        <v>-109784755</v>
      </c>
      <c r="L144" s="23">
        <v>146268474</v>
      </c>
      <c r="M144" s="24">
        <v>1126688</v>
      </c>
      <c r="N144" s="24">
        <v>16627957</v>
      </c>
      <c r="O144" s="23">
        <v>164023119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54761792</v>
      </c>
      <c r="F145" s="24">
        <v>11977188</v>
      </c>
      <c r="G145" s="31">
        <f t="shared" si="27"/>
        <v>0.21871431818739606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263070</v>
      </c>
      <c r="M145" s="24">
        <v>2856754</v>
      </c>
      <c r="N145" s="24">
        <v>6697544</v>
      </c>
      <c r="O145" s="23">
        <v>9817368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29979737</v>
      </c>
      <c r="F146" s="24">
        <v>14883041</v>
      </c>
      <c r="G146" s="31">
        <f t="shared" si="27"/>
        <v>0.49643667654589496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5174914</v>
      </c>
      <c r="M146" s="24">
        <v>827180</v>
      </c>
      <c r="N146" s="24">
        <v>3419541</v>
      </c>
      <c r="O146" s="23">
        <v>9421635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214806173</v>
      </c>
      <c r="F147" s="24">
        <v>97224485</v>
      </c>
      <c r="G147" s="31">
        <f t="shared" si="27"/>
        <v>0.45261494882644737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13523558</v>
      </c>
      <c r="M147" s="24">
        <v>19138075</v>
      </c>
      <c r="N147" s="24">
        <v>17236274</v>
      </c>
      <c r="O147" s="23">
        <v>49897907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415177236</v>
      </c>
      <c r="E148" s="26">
        <f>SUM(E143:E147)</f>
        <v>415177236</v>
      </c>
      <c r="F148" s="26">
        <f>SUM(F143:F147)</f>
        <v>192601595</v>
      </c>
      <c r="G148" s="32">
        <f t="shared" si="27"/>
        <v>0.46390210806259136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-115184802</v>
      </c>
      <c r="K148" s="25">
        <f t="shared" si="30"/>
        <v>-48388744</v>
      </c>
      <c r="L148" s="25">
        <f t="shared" si="30"/>
        <v>165545500</v>
      </c>
      <c r="M148" s="26">
        <f t="shared" si="30"/>
        <v>25090824</v>
      </c>
      <c r="N148" s="26">
        <f t="shared" si="30"/>
        <v>50354015</v>
      </c>
      <c r="O148" s="25">
        <f t="shared" si="30"/>
        <v>240990339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42895130</v>
      </c>
      <c r="F149" s="24">
        <v>33798684</v>
      </c>
      <c r="G149" s="31">
        <f t="shared" si="27"/>
        <v>0.78793755841280821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848527</v>
      </c>
      <c r="M149" s="24">
        <v>5503118</v>
      </c>
      <c r="N149" s="24">
        <v>15726355</v>
      </c>
      <c r="O149" s="23">
        <v>22078000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627805200</v>
      </c>
      <c r="F150" s="24">
        <v>279982952</v>
      </c>
      <c r="G150" s="31">
        <f t="shared" si="27"/>
        <v>0.45824173723473555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46598500</v>
      </c>
      <c r="M150" s="24">
        <v>52505587</v>
      </c>
      <c r="N150" s="24">
        <v>43812711</v>
      </c>
      <c r="O150" s="23">
        <v>142916798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66089900</v>
      </c>
      <c r="F151" s="24">
        <v>33534145</v>
      </c>
      <c r="G151" s="31">
        <f t="shared" si="27"/>
        <v>0.50740196308361796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5721094</v>
      </c>
      <c r="M151" s="24">
        <v>7929051</v>
      </c>
      <c r="N151" s="24">
        <v>2871085</v>
      </c>
      <c r="O151" s="23">
        <v>16521230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30720004</v>
      </c>
      <c r="F152" s="24">
        <v>15759884</v>
      </c>
      <c r="G152" s="31">
        <f t="shared" si="27"/>
        <v>0.51301699049257932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2190966</v>
      </c>
      <c r="M152" s="24">
        <v>301050</v>
      </c>
      <c r="N152" s="24">
        <v>3426287</v>
      </c>
      <c r="O152" s="23">
        <v>5918303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34164219</v>
      </c>
      <c r="F153" s="24">
        <v>14079123</v>
      </c>
      <c r="G153" s="31">
        <f t="shared" si="27"/>
        <v>0.41210141522626348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3062180</v>
      </c>
      <c r="M153" s="24">
        <v>4223279</v>
      </c>
      <c r="N153" s="24">
        <v>3552157</v>
      </c>
      <c r="O153" s="23">
        <v>10837616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468220677</v>
      </c>
      <c r="F154" s="24">
        <v>233638838</v>
      </c>
      <c r="G154" s="31">
        <f t="shared" si="27"/>
        <v>0.50244070755117254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40540686</v>
      </c>
      <c r="M154" s="24">
        <v>54445238</v>
      </c>
      <c r="N154" s="24">
        <v>30534572</v>
      </c>
      <c r="O154" s="23">
        <v>125520496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1269895130</v>
      </c>
      <c r="F155" s="26">
        <f>SUM(F149:F154)</f>
        <v>610793626</v>
      </c>
      <c r="G155" s="32">
        <f t="shared" si="27"/>
        <v>0.48868532022375466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98961953</v>
      </c>
      <c r="M155" s="26">
        <f t="shared" si="31"/>
        <v>124907323</v>
      </c>
      <c r="N155" s="26">
        <f t="shared" si="31"/>
        <v>99923167</v>
      </c>
      <c r="O155" s="25">
        <f t="shared" si="31"/>
        <v>323792443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127599815</v>
      </c>
      <c r="F156" s="24">
        <v>-479628702</v>
      </c>
      <c r="G156" s="31">
        <f t="shared" si="27"/>
        <v>-3.7588510767041474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6209721</v>
      </c>
      <c r="M156" s="24">
        <v>16346077</v>
      </c>
      <c r="N156" s="24">
        <v>-509361538</v>
      </c>
      <c r="O156" s="23">
        <v>-486805740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328572640</v>
      </c>
      <c r="F157" s="24">
        <v>280191754</v>
      </c>
      <c r="G157" s="31">
        <f t="shared" si="27"/>
        <v>0.8527543681056341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54895675</v>
      </c>
      <c r="M157" s="24">
        <v>50847938</v>
      </c>
      <c r="N157" s="24">
        <v>73542753</v>
      </c>
      <c r="O157" s="23">
        <v>179286366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41193915</v>
      </c>
      <c r="F158" s="24">
        <v>37488114</v>
      </c>
      <c r="G158" s="31">
        <f t="shared" si="27"/>
        <v>0.91004008723133012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12156639</v>
      </c>
      <c r="M158" s="24">
        <v>9040502</v>
      </c>
      <c r="N158" s="24">
        <v>4148963</v>
      </c>
      <c r="O158" s="23">
        <v>25346104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23810000</v>
      </c>
      <c r="F159" s="24">
        <v>21985101</v>
      </c>
      <c r="G159" s="31">
        <f t="shared" si="27"/>
        <v>0.92335577488450227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3751633</v>
      </c>
      <c r="M159" s="24">
        <v>0</v>
      </c>
      <c r="N159" s="24">
        <v>3110345</v>
      </c>
      <c r="O159" s="23">
        <v>6861978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524994109</v>
      </c>
      <c r="F160" s="24">
        <v>180393431</v>
      </c>
      <c r="G160" s="31">
        <f t="shared" si="27"/>
        <v>0.37495162241239455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50713930</v>
      </c>
      <c r="M160" s="24">
        <v>18017448</v>
      </c>
      <c r="N160" s="24">
        <v>71094539</v>
      </c>
      <c r="O160" s="23">
        <v>139825917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1046170479</v>
      </c>
      <c r="F161" s="26">
        <f>SUM(F156:F160)</f>
        <v>40429698</v>
      </c>
      <c r="G161" s="32">
        <f t="shared" si="27"/>
        <v>4.0337422676608906E-2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127727598</v>
      </c>
      <c r="M161" s="26">
        <f t="shared" si="32"/>
        <v>94251965</v>
      </c>
      <c r="N161" s="26">
        <f t="shared" si="32"/>
        <v>-357464938</v>
      </c>
      <c r="O161" s="25">
        <f t="shared" si="32"/>
        <v>-135485375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105307548</v>
      </c>
      <c r="F162" s="24">
        <v>53392478</v>
      </c>
      <c r="G162" s="31">
        <f t="shared" si="27"/>
        <v>0.50701472984633544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4436416</v>
      </c>
      <c r="M162" s="24">
        <v>10483258</v>
      </c>
      <c r="N162" s="24">
        <v>10908347</v>
      </c>
      <c r="O162" s="23">
        <v>25828021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62503745</v>
      </c>
      <c r="F163" s="24">
        <v>36187565</v>
      </c>
      <c r="G163" s="31">
        <f t="shared" si="27"/>
        <v>0.5789663483364077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7908687</v>
      </c>
      <c r="M163" s="24">
        <v>8811335</v>
      </c>
      <c r="N163" s="24">
        <v>4363002</v>
      </c>
      <c r="O163" s="23">
        <v>21083024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92387395</v>
      </c>
      <c r="F164" s="24">
        <v>43926698</v>
      </c>
      <c r="G164" s="31">
        <f t="shared" si="27"/>
        <v>0.47546202596144205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12100505</v>
      </c>
      <c r="M164" s="24">
        <v>10629128</v>
      </c>
      <c r="N164" s="24">
        <v>4101930</v>
      </c>
      <c r="O164" s="23">
        <v>26831563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90550823</v>
      </c>
      <c r="F165" s="24">
        <v>31129651</v>
      </c>
      <c r="G165" s="31">
        <f t="shared" si="27"/>
        <v>0.34378098363611781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5836629</v>
      </c>
      <c r="M165" s="24">
        <v>6441774</v>
      </c>
      <c r="N165" s="24">
        <v>6986079</v>
      </c>
      <c r="O165" s="23">
        <v>19264482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342796537</v>
      </c>
      <c r="F166" s="24">
        <v>146353392</v>
      </c>
      <c r="G166" s="31">
        <f t="shared" si="27"/>
        <v>0.45407411574985979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15063998</v>
      </c>
      <c r="M166" s="24">
        <v>46307966</v>
      </c>
      <c r="N166" s="24">
        <v>25534065</v>
      </c>
      <c r="O166" s="23">
        <v>86906029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693546048</v>
      </c>
      <c r="F167" s="26">
        <f>SUM(F162:F166)</f>
        <v>310989784</v>
      </c>
      <c r="G167" s="32">
        <f t="shared" si="27"/>
        <v>0.46205276315789612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45346235</v>
      </c>
      <c r="M167" s="26">
        <f t="shared" si="33"/>
        <v>82673461</v>
      </c>
      <c r="N167" s="26">
        <f t="shared" si="33"/>
        <v>51893423</v>
      </c>
      <c r="O167" s="25">
        <f t="shared" si="33"/>
        <v>179913119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14996675150</v>
      </c>
      <c r="E168" s="26">
        <f>SUM(E103,E105:E109,E111:E118,E120:E123,E125:E129,E131:E134,E136:E141,E143:E147,E149:E154,E156:E160,E162:E166)</f>
        <v>15039820232</v>
      </c>
      <c r="F168" s="26">
        <f>SUM(F103,F105:F109,F111:F118,F120:F123,F125:F129,F131:F134,F136:F141,F143:F147,F149:F154,F156:F160,F162:F166)</f>
        <v>4597389975</v>
      </c>
      <c r="G168" s="32">
        <f t="shared" si="27"/>
        <v>0.30656061620431913</v>
      </c>
      <c r="H168" s="25">
        <f t="shared" ref="H168:W168" si="34">SUM(H103,H105:H109,H111:H118,H120:H123,H125:H129,H131:H134,H136:H141,H143:H147,H149:H154,H156:H160,H162:H166)</f>
        <v>-1057953133</v>
      </c>
      <c r="I168" s="26">
        <f t="shared" si="34"/>
        <v>2237021126</v>
      </c>
      <c r="J168" s="26">
        <f t="shared" si="34"/>
        <v>713983167</v>
      </c>
      <c r="K168" s="25">
        <f t="shared" si="34"/>
        <v>1893051160</v>
      </c>
      <c r="L168" s="25">
        <f t="shared" si="34"/>
        <v>320734993</v>
      </c>
      <c r="M168" s="26">
        <f t="shared" si="34"/>
        <v>1647178840</v>
      </c>
      <c r="N168" s="26">
        <f t="shared" si="34"/>
        <v>736424982</v>
      </c>
      <c r="O168" s="25">
        <f t="shared" si="34"/>
        <v>2704338815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180504685</v>
      </c>
      <c r="F171" s="24">
        <v>69002142</v>
      </c>
      <c r="G171" s="31">
        <f t="shared" ref="G171:G203" si="35">IF(($D171     =0),0,($F171     /$D171     ))</f>
        <v>0.38227341301418299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21805702</v>
      </c>
      <c r="M171" s="24">
        <v>21005461</v>
      </c>
      <c r="N171" s="24">
        <v>12839566</v>
      </c>
      <c r="O171" s="23">
        <v>55650729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123208925</v>
      </c>
      <c r="F172" s="24">
        <v>66364037</v>
      </c>
      <c r="G172" s="31">
        <f t="shared" si="35"/>
        <v>0.53863011141441253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6640734</v>
      </c>
      <c r="M172" s="24">
        <v>1776920</v>
      </c>
      <c r="N172" s="24">
        <v>17870436</v>
      </c>
      <c r="O172" s="23">
        <v>26288090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231308900</v>
      </c>
      <c r="F173" s="24">
        <v>78381537</v>
      </c>
      <c r="G173" s="31">
        <f t="shared" si="35"/>
        <v>0.33886087824549771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4781094</v>
      </c>
      <c r="M173" s="24">
        <v>24879659</v>
      </c>
      <c r="N173" s="24">
        <v>17207967</v>
      </c>
      <c r="O173" s="23">
        <v>46868720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59792950</v>
      </c>
      <c r="F174" s="24">
        <v>21356068</v>
      </c>
      <c r="G174" s="31">
        <f t="shared" si="35"/>
        <v>0.35716699042278394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559503</v>
      </c>
      <c r="M174" s="24">
        <v>3200363</v>
      </c>
      <c r="N174" s="24">
        <v>9053377</v>
      </c>
      <c r="O174" s="23">
        <v>12813243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189560231</v>
      </c>
      <c r="F175" s="24">
        <v>108938668</v>
      </c>
      <c r="G175" s="31">
        <f t="shared" si="35"/>
        <v>0.5746915765258801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22960020</v>
      </c>
      <c r="M175" s="24">
        <v>22972157</v>
      </c>
      <c r="N175" s="24">
        <v>27348488</v>
      </c>
      <c r="O175" s="23">
        <v>73280665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513832728</v>
      </c>
      <c r="F176" s="24">
        <v>306483607</v>
      </c>
      <c r="G176" s="31">
        <f t="shared" si="35"/>
        <v>0.59646571792523106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116594234</v>
      </c>
      <c r="M176" s="24">
        <v>34073716</v>
      </c>
      <c r="N176" s="24">
        <v>108826487</v>
      </c>
      <c r="O176" s="23">
        <v>259494437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1298208419</v>
      </c>
      <c r="F177" s="26">
        <f>SUM(F171:F176)</f>
        <v>650526059</v>
      </c>
      <c r="G177" s="32">
        <f t="shared" si="35"/>
        <v>0.50109523977751991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173341287</v>
      </c>
      <c r="M177" s="26">
        <f t="shared" si="36"/>
        <v>107908276</v>
      </c>
      <c r="N177" s="26">
        <f t="shared" si="36"/>
        <v>193146321</v>
      </c>
      <c r="O177" s="25">
        <f t="shared" si="36"/>
        <v>474395884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101299000</v>
      </c>
      <c r="F178" s="24">
        <v>17871379</v>
      </c>
      <c r="G178" s="31">
        <f t="shared" si="35"/>
        <v>0.17642206734518603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593618</v>
      </c>
      <c r="M178" s="24">
        <v>1765958</v>
      </c>
      <c r="N178" s="24">
        <v>2202662</v>
      </c>
      <c r="O178" s="23">
        <v>4562238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219322000</v>
      </c>
      <c r="F179" s="24">
        <v>75155896</v>
      </c>
      <c r="G179" s="31">
        <f t="shared" si="35"/>
        <v>0.34267376733752197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11588346</v>
      </c>
      <c r="M179" s="24">
        <v>3169811</v>
      </c>
      <c r="N179" s="24">
        <v>7377213</v>
      </c>
      <c r="O179" s="23">
        <v>22135370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319919514</v>
      </c>
      <c r="F180" s="24">
        <v>143867563</v>
      </c>
      <c r="G180" s="31">
        <f t="shared" si="35"/>
        <v>0.44969924216626561</v>
      </c>
      <c r="H180" s="23">
        <v>29634991</v>
      </c>
      <c r="I180" s="24">
        <v>34523720</v>
      </c>
      <c r="J180" s="24">
        <v>12300588</v>
      </c>
      <c r="K180" s="23">
        <v>76459299</v>
      </c>
      <c r="L180" s="23">
        <v>6069854</v>
      </c>
      <c r="M180" s="24">
        <v>13156438</v>
      </c>
      <c r="N180" s="24">
        <v>48181972</v>
      </c>
      <c r="O180" s="23">
        <v>67408264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205846964</v>
      </c>
      <c r="F181" s="24">
        <v>142217971</v>
      </c>
      <c r="G181" s="31">
        <f t="shared" si="35"/>
        <v>0.69089175879222586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12181692</v>
      </c>
      <c r="M181" s="24">
        <v>30278002</v>
      </c>
      <c r="N181" s="24">
        <v>3331152</v>
      </c>
      <c r="O181" s="23">
        <v>45790846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757618897</v>
      </c>
      <c r="F182" s="24">
        <v>307329059</v>
      </c>
      <c r="G182" s="31">
        <f t="shared" si="35"/>
        <v>0.4056512584585123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75324489</v>
      </c>
      <c r="M182" s="24">
        <v>56183126</v>
      </c>
      <c r="N182" s="24">
        <v>78976147</v>
      </c>
      <c r="O182" s="23">
        <v>210483762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1604006375</v>
      </c>
      <c r="F183" s="26">
        <f>SUM(F178:F182)</f>
        <v>686441868</v>
      </c>
      <c r="G183" s="32">
        <f t="shared" si="35"/>
        <v>0.42795457592866487</v>
      </c>
      <c r="H183" s="25">
        <f t="shared" ref="H183:W183" si="37">SUM(H178:H182)</f>
        <v>144415716</v>
      </c>
      <c r="I183" s="26">
        <f t="shared" si="37"/>
        <v>110584305</v>
      </c>
      <c r="J183" s="26">
        <f t="shared" si="37"/>
        <v>81061367</v>
      </c>
      <c r="K183" s="25">
        <f t="shared" si="37"/>
        <v>336061388</v>
      </c>
      <c r="L183" s="25">
        <f t="shared" si="37"/>
        <v>105757999</v>
      </c>
      <c r="M183" s="26">
        <f t="shared" si="37"/>
        <v>104553335</v>
      </c>
      <c r="N183" s="26">
        <f t="shared" si="37"/>
        <v>140069146</v>
      </c>
      <c r="O183" s="25">
        <f t="shared" si="37"/>
        <v>350380480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74908531</v>
      </c>
      <c r="F184" s="24">
        <v>29702241</v>
      </c>
      <c r="G184" s="31">
        <f t="shared" si="35"/>
        <v>0.39651346253205794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3130347</v>
      </c>
      <c r="M184" s="24">
        <v>9813080</v>
      </c>
      <c r="N184" s="24">
        <v>11404967</v>
      </c>
      <c r="O184" s="23">
        <v>24348394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60339000</v>
      </c>
      <c r="F185" s="24">
        <v>27062315</v>
      </c>
      <c r="G185" s="31">
        <f t="shared" si="35"/>
        <v>0.44850453272344587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3737538</v>
      </c>
      <c r="M185" s="24">
        <v>5391676</v>
      </c>
      <c r="N185" s="24">
        <v>14131726</v>
      </c>
      <c r="O185" s="23">
        <v>23260940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804806885</v>
      </c>
      <c r="F186" s="24">
        <v>360871954</v>
      </c>
      <c r="G186" s="31">
        <f t="shared" si="35"/>
        <v>0.44001169329590123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72909815</v>
      </c>
      <c r="M186" s="24">
        <v>58251109</v>
      </c>
      <c r="N186" s="24">
        <v>98145320</v>
      </c>
      <c r="O186" s="23">
        <v>229306244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269131509</v>
      </c>
      <c r="F187" s="24">
        <v>51314596</v>
      </c>
      <c r="G187" s="31">
        <f t="shared" si="35"/>
        <v>0.19066736626516667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13552122</v>
      </c>
      <c r="M187" s="24">
        <v>10493836</v>
      </c>
      <c r="N187" s="24">
        <v>7962622</v>
      </c>
      <c r="O187" s="23">
        <v>32008580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376295000</v>
      </c>
      <c r="F188" s="24">
        <v>241866725</v>
      </c>
      <c r="G188" s="31">
        <f t="shared" si="35"/>
        <v>0.64275827475783631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36331466</v>
      </c>
      <c r="M188" s="24">
        <v>69223815</v>
      </c>
      <c r="N188" s="24">
        <v>61602515</v>
      </c>
      <c r="O188" s="23">
        <v>167157796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1585480925</v>
      </c>
      <c r="F189" s="26">
        <f>SUM(F184:F188)</f>
        <v>710817831</v>
      </c>
      <c r="G189" s="32">
        <f t="shared" si="35"/>
        <v>0.44403474881796767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129661288</v>
      </c>
      <c r="M189" s="26">
        <f t="shared" si="38"/>
        <v>153173516</v>
      </c>
      <c r="N189" s="26">
        <f t="shared" si="38"/>
        <v>193247150</v>
      </c>
      <c r="O189" s="25">
        <f t="shared" si="38"/>
        <v>476081954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7391829</v>
      </c>
      <c r="G190" s="31">
        <f t="shared" si="35"/>
        <v>9.2951909326936408E-2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6900868</v>
      </c>
      <c r="N190" s="24">
        <v>0</v>
      </c>
      <c r="O190" s="23">
        <v>6900868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224093950</v>
      </c>
      <c r="F191" s="24">
        <v>76842030</v>
      </c>
      <c r="G191" s="31">
        <f t="shared" si="35"/>
        <v>0.34290095738863097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4476057</v>
      </c>
      <c r="M191" s="24">
        <v>35655782</v>
      </c>
      <c r="N191" s="24">
        <v>3802468</v>
      </c>
      <c r="O191" s="23">
        <v>43934307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97284261</v>
      </c>
      <c r="F192" s="24">
        <v>34911849</v>
      </c>
      <c r="G192" s="31">
        <f t="shared" si="35"/>
        <v>0.35886430796858293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6622603</v>
      </c>
      <c r="M192" s="24">
        <v>7149580</v>
      </c>
      <c r="N192" s="24">
        <v>5628062</v>
      </c>
      <c r="O192" s="23">
        <v>19400245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348889000</v>
      </c>
      <c r="F193" s="24">
        <v>192239053</v>
      </c>
      <c r="G193" s="31">
        <f t="shared" si="35"/>
        <v>0.55100347961672624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18659316</v>
      </c>
      <c r="M193" s="24">
        <v>38089685</v>
      </c>
      <c r="N193" s="24">
        <v>35856804</v>
      </c>
      <c r="O193" s="23">
        <v>92605805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182007500</v>
      </c>
      <c r="F194" s="24">
        <v>64443798</v>
      </c>
      <c r="G194" s="31">
        <f t="shared" si="35"/>
        <v>0.35407221130997352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9244024</v>
      </c>
      <c r="M194" s="24">
        <v>14240908</v>
      </c>
      <c r="N194" s="24">
        <v>24677520</v>
      </c>
      <c r="O194" s="23">
        <v>48162452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931797865</v>
      </c>
      <c r="E196" s="26">
        <f>SUM(E190:E195)</f>
        <v>931797865</v>
      </c>
      <c r="F196" s="26">
        <f>SUM(F190:F195)</f>
        <v>375828559</v>
      </c>
      <c r="G196" s="32">
        <f t="shared" si="35"/>
        <v>0.40333700378246734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39002000</v>
      </c>
      <c r="M196" s="26">
        <f t="shared" si="39"/>
        <v>102036823</v>
      </c>
      <c r="N196" s="26">
        <f t="shared" si="39"/>
        <v>69964854</v>
      </c>
      <c r="O196" s="25">
        <f t="shared" si="39"/>
        <v>211003677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89921363</v>
      </c>
      <c r="F197" s="24">
        <v>39990837</v>
      </c>
      <c r="G197" s="31">
        <f t="shared" si="35"/>
        <v>0.44473121476150224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14935</v>
      </c>
      <c r="M197" s="24">
        <v>1254459</v>
      </c>
      <c r="N197" s="24">
        <v>28066129</v>
      </c>
      <c r="O197" s="23">
        <v>29335523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110495280</v>
      </c>
      <c r="F198" s="24">
        <v>68269326</v>
      </c>
      <c r="G198" s="31">
        <f t="shared" si="35"/>
        <v>0.61784834610129957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15997566</v>
      </c>
      <c r="M198" s="24">
        <v>7462098</v>
      </c>
      <c r="N198" s="24">
        <v>6684600</v>
      </c>
      <c r="O198" s="23">
        <v>30144264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155689000</v>
      </c>
      <c r="F199" s="24">
        <v>67605907</v>
      </c>
      <c r="G199" s="31">
        <f t="shared" si="35"/>
        <v>0.43423688892599993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8960853</v>
      </c>
      <c r="M199" s="24">
        <v>25198238</v>
      </c>
      <c r="N199" s="24">
        <v>5912440</v>
      </c>
      <c r="O199" s="23">
        <v>40071531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352748523</v>
      </c>
      <c r="F200" s="24">
        <v>199131494</v>
      </c>
      <c r="G200" s="31">
        <f t="shared" si="35"/>
        <v>0.56451404050244602</v>
      </c>
      <c r="H200" s="23">
        <v>3478261</v>
      </c>
      <c r="I200" s="24">
        <v>45569478</v>
      </c>
      <c r="J200" s="24">
        <v>19420757</v>
      </c>
      <c r="K200" s="23">
        <v>68468496</v>
      </c>
      <c r="L200" s="23">
        <v>53106071</v>
      </c>
      <c r="M200" s="24">
        <v>37963540</v>
      </c>
      <c r="N200" s="24">
        <v>39593387</v>
      </c>
      <c r="O200" s="23">
        <v>130662998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688963396</v>
      </c>
      <c r="F201" s="24">
        <v>221881690</v>
      </c>
      <c r="G201" s="31">
        <f t="shared" si="35"/>
        <v>0.32205149255853938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29597207</v>
      </c>
      <c r="M201" s="24">
        <v>59886551</v>
      </c>
      <c r="N201" s="24">
        <v>42806205</v>
      </c>
      <c r="O201" s="23">
        <v>132289963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1397817562</v>
      </c>
      <c r="F202" s="26">
        <f>SUM(F197:F201)</f>
        <v>596879254</v>
      </c>
      <c r="G202" s="32">
        <f t="shared" si="35"/>
        <v>0.42700798031610365</v>
      </c>
      <c r="H202" s="25">
        <f t="shared" ref="H202:W202" si="40">SUM(H197:H201)</f>
        <v>37433095</v>
      </c>
      <c r="I202" s="26">
        <f t="shared" si="40"/>
        <v>107996017</v>
      </c>
      <c r="J202" s="26">
        <f t="shared" si="40"/>
        <v>88945863</v>
      </c>
      <c r="K202" s="25">
        <f t="shared" si="40"/>
        <v>234374975</v>
      </c>
      <c r="L202" s="25">
        <f t="shared" si="40"/>
        <v>107676632</v>
      </c>
      <c r="M202" s="26">
        <f t="shared" si="40"/>
        <v>131764886</v>
      </c>
      <c r="N202" s="26">
        <f t="shared" si="40"/>
        <v>123062761</v>
      </c>
      <c r="O202" s="25">
        <f t="shared" si="40"/>
        <v>362504279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6832645997</v>
      </c>
      <c r="E203" s="26">
        <f>SUM(E171:E176,E178:E182,E184:E188,E190:E195,E197:E201)</f>
        <v>6817311146</v>
      </c>
      <c r="F203" s="26">
        <f>SUM(F171:F176,F178:F182,F184:F188,F190:F195,F197:F201)</f>
        <v>3020493571</v>
      </c>
      <c r="G203" s="32">
        <f t="shared" si="35"/>
        <v>0.44206791517169247</v>
      </c>
      <c r="H203" s="25">
        <f t="shared" ref="H203:W203" si="41">SUM(H171:H176,H178:H182,H184:H188,H190:H195,H197:H201)</f>
        <v>324642248</v>
      </c>
      <c r="I203" s="26">
        <f t="shared" si="41"/>
        <v>466520994</v>
      </c>
      <c r="J203" s="26">
        <f t="shared" si="41"/>
        <v>354964055</v>
      </c>
      <c r="K203" s="25">
        <f t="shared" si="41"/>
        <v>1146127297</v>
      </c>
      <c r="L203" s="25">
        <f t="shared" si="41"/>
        <v>555439206</v>
      </c>
      <c r="M203" s="26">
        <f t="shared" si="41"/>
        <v>599436836</v>
      </c>
      <c r="N203" s="26">
        <f t="shared" si="41"/>
        <v>719490232</v>
      </c>
      <c r="O203" s="25">
        <f t="shared" si="41"/>
        <v>1874366274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489914988</v>
      </c>
      <c r="F206" s="24">
        <v>167584833</v>
      </c>
      <c r="G206" s="31">
        <f t="shared" ref="G206:G229" si="42">IF(($D206     =0),0,($F206     /$D206     ))</f>
        <v>0.34206921017897091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26090887</v>
      </c>
      <c r="M206" s="24">
        <v>49223053</v>
      </c>
      <c r="N206" s="24">
        <v>34192207</v>
      </c>
      <c r="O206" s="23">
        <v>109506147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199628000</v>
      </c>
      <c r="F207" s="24">
        <v>118605115</v>
      </c>
      <c r="G207" s="31">
        <f t="shared" si="42"/>
        <v>0.59413065802392451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8228876</v>
      </c>
      <c r="M207" s="24">
        <v>15813143</v>
      </c>
      <c r="N207" s="24">
        <v>30821860</v>
      </c>
      <c r="O207" s="23">
        <v>54863879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118323175</v>
      </c>
      <c r="F208" s="24">
        <v>26446613</v>
      </c>
      <c r="G208" s="31">
        <f t="shared" si="42"/>
        <v>0.22351169160225798</v>
      </c>
      <c r="H208" s="23">
        <v>0</v>
      </c>
      <c r="I208" s="24">
        <v>0</v>
      </c>
      <c r="J208" s="24">
        <v>151679</v>
      </c>
      <c r="K208" s="23">
        <v>151679</v>
      </c>
      <c r="L208" s="23">
        <v>25055243</v>
      </c>
      <c r="M208" s="24">
        <v>68037</v>
      </c>
      <c r="N208" s="24">
        <v>1171654</v>
      </c>
      <c r="O208" s="23">
        <v>26294934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104940350</v>
      </c>
      <c r="F209" s="24">
        <v>34845870</v>
      </c>
      <c r="G209" s="31">
        <f t="shared" si="42"/>
        <v>0.33205406690562783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774500</v>
      </c>
      <c r="M209" s="24">
        <v>9311842</v>
      </c>
      <c r="N209" s="24">
        <v>12607379</v>
      </c>
      <c r="O209" s="23">
        <v>22693721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73863450</v>
      </c>
      <c r="F210" s="24">
        <v>35409975</v>
      </c>
      <c r="G210" s="31">
        <f t="shared" si="42"/>
        <v>0.47939779417289607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6313464</v>
      </c>
      <c r="M210" s="24">
        <v>1140322</v>
      </c>
      <c r="N210" s="24">
        <v>13745982</v>
      </c>
      <c r="O210" s="23">
        <v>21199768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8149773</v>
      </c>
      <c r="G211" s="31">
        <f t="shared" si="42"/>
        <v>0.23684246776382514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3754779</v>
      </c>
      <c r="N211" s="24">
        <v>0</v>
      </c>
      <c r="O211" s="23">
        <v>3754779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273653300</v>
      </c>
      <c r="E212" s="24">
        <v>273653300</v>
      </c>
      <c r="F212" s="24">
        <v>121237799</v>
      </c>
      <c r="G212" s="31">
        <f t="shared" si="42"/>
        <v>0.44303430289347873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40037760</v>
      </c>
      <c r="M212" s="24">
        <v>25990922</v>
      </c>
      <c r="N212" s="24">
        <v>5578296</v>
      </c>
      <c r="O212" s="23">
        <v>71606978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500000</v>
      </c>
      <c r="E213" s="24">
        <v>500000</v>
      </c>
      <c r="F213" s="24">
        <v>0</v>
      </c>
      <c r="G213" s="31">
        <f t="shared" si="42"/>
        <v>0</v>
      </c>
      <c r="H213" s="23">
        <v>0</v>
      </c>
      <c r="I213" s="24">
        <v>0</v>
      </c>
      <c r="J213" s="24">
        <v>0</v>
      </c>
      <c r="K213" s="23">
        <v>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1295233363</v>
      </c>
      <c r="E214" s="26">
        <f>SUM(E206:E213)</f>
        <v>1295233363</v>
      </c>
      <c r="F214" s="26">
        <f>SUM(F206:F213)</f>
        <v>512279978</v>
      </c>
      <c r="G214" s="32">
        <f t="shared" si="42"/>
        <v>0.39551172216060343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78452172</v>
      </c>
      <c r="K214" s="25">
        <f t="shared" si="43"/>
        <v>202359772</v>
      </c>
      <c r="L214" s="25">
        <f t="shared" si="43"/>
        <v>106500730</v>
      </c>
      <c r="M214" s="26">
        <f t="shared" si="43"/>
        <v>105302098</v>
      </c>
      <c r="N214" s="26">
        <f t="shared" si="43"/>
        <v>98117378</v>
      </c>
      <c r="O214" s="25">
        <f t="shared" si="43"/>
        <v>309920206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26571790</v>
      </c>
      <c r="G215" s="31">
        <f t="shared" si="42"/>
        <v>0.40419516276239731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4991532</v>
      </c>
      <c r="M215" s="24">
        <v>2806511</v>
      </c>
      <c r="N215" s="24">
        <v>5679335</v>
      </c>
      <c r="O215" s="23">
        <v>13477378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209615850</v>
      </c>
      <c r="F216" s="24">
        <v>77908546</v>
      </c>
      <c r="G216" s="31">
        <f t="shared" si="42"/>
        <v>0.37167297224899737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7496451</v>
      </c>
      <c r="M216" s="24">
        <v>10629060</v>
      </c>
      <c r="N216" s="24">
        <v>20085110</v>
      </c>
      <c r="O216" s="23">
        <v>38210621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211949440</v>
      </c>
      <c r="F217" s="24">
        <v>84264787</v>
      </c>
      <c r="G217" s="31">
        <f t="shared" si="42"/>
        <v>0.39757022712586548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23114406</v>
      </c>
      <c r="M217" s="24">
        <v>11278635</v>
      </c>
      <c r="N217" s="24">
        <v>33146899</v>
      </c>
      <c r="O217" s="23">
        <v>67539940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58067685</v>
      </c>
      <c r="E218" s="24">
        <v>58067685</v>
      </c>
      <c r="F218" s="24">
        <v>36215776</v>
      </c>
      <c r="G218" s="31">
        <f t="shared" si="42"/>
        <v>0.62368210477135433</v>
      </c>
      <c r="H218" s="23">
        <v>452737</v>
      </c>
      <c r="I218" s="24">
        <v>4322688</v>
      </c>
      <c r="J218" s="24">
        <v>9139948</v>
      </c>
      <c r="K218" s="23">
        <v>13915373</v>
      </c>
      <c r="L218" s="23">
        <v>3586665</v>
      </c>
      <c r="M218" s="24">
        <v>4509586</v>
      </c>
      <c r="N218" s="24">
        <v>14204152</v>
      </c>
      <c r="O218" s="23">
        <v>22300403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238289653</v>
      </c>
      <c r="F219" s="24">
        <v>136617808</v>
      </c>
      <c r="G219" s="31">
        <f t="shared" si="42"/>
        <v>0.57332664796821875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32925452</v>
      </c>
      <c r="M219" s="24">
        <v>34768295</v>
      </c>
      <c r="N219" s="24">
        <v>25113639</v>
      </c>
      <c r="O219" s="23">
        <v>92807386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139915550</v>
      </c>
      <c r="F220" s="24">
        <v>77163785</v>
      </c>
      <c r="G220" s="31">
        <f t="shared" si="42"/>
        <v>0.55150256708421619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28280082</v>
      </c>
      <c r="M220" s="24">
        <v>17258905</v>
      </c>
      <c r="N220" s="24">
        <v>13056238</v>
      </c>
      <c r="O220" s="23">
        <v>58595225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53120000</v>
      </c>
      <c r="F221" s="24">
        <v>17723269</v>
      </c>
      <c r="G221" s="31">
        <f t="shared" si="42"/>
        <v>0.33364587725903616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1291693</v>
      </c>
      <c r="M221" s="24">
        <v>3908359</v>
      </c>
      <c r="N221" s="24">
        <v>8882368</v>
      </c>
      <c r="O221" s="23">
        <v>14082420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976698178</v>
      </c>
      <c r="E222" s="26">
        <f>SUM(E215:E221)</f>
        <v>976698178</v>
      </c>
      <c r="F222" s="26">
        <f>SUM(F215:F221)</f>
        <v>456465761</v>
      </c>
      <c r="G222" s="32">
        <f t="shared" si="42"/>
        <v>0.46735600749733353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38287980</v>
      </c>
      <c r="K222" s="25">
        <f t="shared" si="44"/>
        <v>149452388</v>
      </c>
      <c r="L222" s="25">
        <f t="shared" si="44"/>
        <v>101686281</v>
      </c>
      <c r="M222" s="26">
        <f t="shared" si="44"/>
        <v>85159351</v>
      </c>
      <c r="N222" s="26">
        <f t="shared" si="44"/>
        <v>120167741</v>
      </c>
      <c r="O222" s="25">
        <f t="shared" si="44"/>
        <v>307013373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146762150</v>
      </c>
      <c r="F223" s="24">
        <v>46387468</v>
      </c>
      <c r="G223" s="31">
        <f t="shared" si="42"/>
        <v>0.31607242057982932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3023490</v>
      </c>
      <c r="M223" s="24">
        <v>7883813</v>
      </c>
      <c r="N223" s="24">
        <v>12116406</v>
      </c>
      <c r="O223" s="23">
        <v>23023709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443999722</v>
      </c>
      <c r="F224" s="24">
        <v>151099609</v>
      </c>
      <c r="G224" s="31">
        <f t="shared" si="42"/>
        <v>0.34031464776457676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13925767</v>
      </c>
      <c r="M224" s="24">
        <v>37665633</v>
      </c>
      <c r="N224" s="24">
        <v>16571768</v>
      </c>
      <c r="O224" s="23">
        <v>68163168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654598000</v>
      </c>
      <c r="F225" s="24">
        <v>85619692</v>
      </c>
      <c r="G225" s="31">
        <f t="shared" si="42"/>
        <v>0.13079736265616454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5063038</v>
      </c>
      <c r="M225" s="24">
        <v>84993</v>
      </c>
      <c r="N225" s="24">
        <v>29999</v>
      </c>
      <c r="O225" s="23">
        <v>5178030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656588000</v>
      </c>
      <c r="F226" s="24">
        <v>316328260</v>
      </c>
      <c r="G226" s="31">
        <f t="shared" si="42"/>
        <v>0.48177587771936131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76225275</v>
      </c>
      <c r="M226" s="24">
        <v>59052065</v>
      </c>
      <c r="N226" s="24">
        <v>56036653</v>
      </c>
      <c r="O226" s="23">
        <v>191313993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81617351</v>
      </c>
      <c r="F227" s="24">
        <v>27704090</v>
      </c>
      <c r="G227" s="31">
        <f t="shared" si="42"/>
        <v>0.33943873037486844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5185283</v>
      </c>
      <c r="M227" s="24">
        <v>5835492</v>
      </c>
      <c r="N227" s="24">
        <v>8071163</v>
      </c>
      <c r="O227" s="23">
        <v>19091938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1983565223</v>
      </c>
      <c r="F228" s="26">
        <f>SUM(F223:F227)</f>
        <v>627139119</v>
      </c>
      <c r="G228" s="32">
        <f t="shared" si="42"/>
        <v>0.31616763176130758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103422853</v>
      </c>
      <c r="M228" s="26">
        <f t="shared" si="45"/>
        <v>110521996</v>
      </c>
      <c r="N228" s="26">
        <f t="shared" si="45"/>
        <v>92825989</v>
      </c>
      <c r="O228" s="25">
        <f t="shared" si="45"/>
        <v>306770838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4255496764</v>
      </c>
      <c r="E229" s="26">
        <f>SUM(E206:E213,E215:E221,E223:E227)</f>
        <v>4255496764</v>
      </c>
      <c r="F229" s="26">
        <f>SUM(F206:F213,F215:F221,F223:F227)</f>
        <v>1595884858</v>
      </c>
      <c r="G229" s="32">
        <f t="shared" si="42"/>
        <v>0.37501728858088257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197540596</v>
      </c>
      <c r="K229" s="25">
        <f t="shared" si="46"/>
        <v>672180441</v>
      </c>
      <c r="L229" s="25">
        <f t="shared" si="46"/>
        <v>311609864</v>
      </c>
      <c r="M229" s="26">
        <f t="shared" si="46"/>
        <v>300983445</v>
      </c>
      <c r="N229" s="26">
        <f t="shared" si="46"/>
        <v>311111108</v>
      </c>
      <c r="O229" s="25">
        <f t="shared" si="46"/>
        <v>923704417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243559324</v>
      </c>
      <c r="F232" s="24">
        <v>131698177</v>
      </c>
      <c r="G232" s="31">
        <f t="shared" ref="G232:G258" si="47">IF(($D232     =0),0,($F232     /$D232     ))</f>
        <v>0.54072319974085659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35978344</v>
      </c>
      <c r="M232" s="24">
        <v>29038677</v>
      </c>
      <c r="N232" s="24">
        <v>12130659</v>
      </c>
      <c r="O232" s="23">
        <v>77147680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346202000</v>
      </c>
      <c r="F233" s="24">
        <v>168644826</v>
      </c>
      <c r="G233" s="31">
        <f t="shared" si="47"/>
        <v>0.48712839902715754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31759515</v>
      </c>
      <c r="M233" s="24">
        <v>43714664</v>
      </c>
      <c r="N233" s="24">
        <v>44418835</v>
      </c>
      <c r="O233" s="23">
        <v>119893014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641611253</v>
      </c>
      <c r="F234" s="24">
        <v>172339697</v>
      </c>
      <c r="G234" s="31">
        <f t="shared" si="47"/>
        <v>0.26860454238323656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28764726</v>
      </c>
      <c r="M234" s="24">
        <v>31658450</v>
      </c>
      <c r="N234" s="24">
        <v>30625056</v>
      </c>
      <c r="O234" s="23">
        <v>91048232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69622397</v>
      </c>
      <c r="F235" s="24">
        <v>29357078</v>
      </c>
      <c r="G235" s="31">
        <f t="shared" si="47"/>
        <v>0.42166140875615071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11866205</v>
      </c>
      <c r="M235" s="24">
        <v>9281944</v>
      </c>
      <c r="N235" s="24">
        <v>4373594</v>
      </c>
      <c r="O235" s="23">
        <v>25521743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252554010</v>
      </c>
      <c r="F236" s="24">
        <v>87168863</v>
      </c>
      <c r="G236" s="31">
        <f t="shared" si="47"/>
        <v>0.34514939200529821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24188889</v>
      </c>
      <c r="M236" s="24">
        <v>17737921</v>
      </c>
      <c r="N236" s="24">
        <v>7793662</v>
      </c>
      <c r="O236" s="23">
        <v>49720472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81250000</v>
      </c>
      <c r="F237" s="24">
        <v>5490147</v>
      </c>
      <c r="G237" s="31">
        <f t="shared" si="47"/>
        <v>6.7571039999999999E-2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57064</v>
      </c>
      <c r="M237" s="24">
        <v>3379173</v>
      </c>
      <c r="N237" s="24">
        <v>571713</v>
      </c>
      <c r="O237" s="23">
        <v>4007950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1634798984</v>
      </c>
      <c r="F238" s="26">
        <f>SUM(F232:F237)</f>
        <v>594698788</v>
      </c>
      <c r="G238" s="32">
        <f t="shared" si="47"/>
        <v>0.36377487007295572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132614743</v>
      </c>
      <c r="M238" s="26">
        <f t="shared" si="48"/>
        <v>134810829</v>
      </c>
      <c r="N238" s="26">
        <f t="shared" si="48"/>
        <v>99913519</v>
      </c>
      <c r="O238" s="25">
        <f t="shared" si="48"/>
        <v>367339091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50831772</v>
      </c>
      <c r="F239" s="24">
        <v>28752692</v>
      </c>
      <c r="G239" s="31">
        <f t="shared" si="47"/>
        <v>0.56564410148833688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6786985</v>
      </c>
      <c r="N239" s="24">
        <v>6109691</v>
      </c>
      <c r="O239" s="23">
        <v>12896676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43845000</v>
      </c>
      <c r="F240" s="24">
        <v>12894403</v>
      </c>
      <c r="G240" s="31">
        <f t="shared" si="47"/>
        <v>0.29409061466529823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6390543</v>
      </c>
      <c r="M240" s="24">
        <v>0</v>
      </c>
      <c r="N240" s="24">
        <v>0</v>
      </c>
      <c r="O240" s="23">
        <v>6390543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175973376</v>
      </c>
      <c r="F241" s="24">
        <v>63300545</v>
      </c>
      <c r="G241" s="31">
        <f t="shared" si="47"/>
        <v>0.3597166028115526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2200758</v>
      </c>
      <c r="M241" s="24">
        <v>5323935</v>
      </c>
      <c r="N241" s="24">
        <v>14420831</v>
      </c>
      <c r="O241" s="23">
        <v>21945524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1215491</v>
      </c>
      <c r="G242" s="31">
        <f t="shared" si="47"/>
        <v>2.8633542128485578E-2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119406612</v>
      </c>
      <c r="M242" s="24">
        <v>1724562</v>
      </c>
      <c r="N242" s="24">
        <v>0</v>
      </c>
      <c r="O242" s="23">
        <v>121131174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77713000</v>
      </c>
      <c r="F243" s="24">
        <v>6167030</v>
      </c>
      <c r="G243" s="31">
        <f t="shared" si="47"/>
        <v>7.9356478324089916E-2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130435</v>
      </c>
      <c r="N243" s="24">
        <v>6017695</v>
      </c>
      <c r="O243" s="23">
        <v>6148130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402590000</v>
      </c>
      <c r="F244" s="24">
        <v>-10726936718</v>
      </c>
      <c r="G244" s="31">
        <f t="shared" si="47"/>
        <v>-26.644816607466652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-10847325942</v>
      </c>
      <c r="M244" s="24">
        <v>28000</v>
      </c>
      <c r="N244" s="24">
        <v>85015959</v>
      </c>
      <c r="O244" s="23">
        <v>-10762281983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793403048</v>
      </c>
      <c r="F245" s="26">
        <f>SUM(F239:F244)</f>
        <v>-10614606557</v>
      </c>
      <c r="G245" s="32">
        <f t="shared" si="47"/>
        <v>-13.378580513091247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-10719328029</v>
      </c>
      <c r="M245" s="26">
        <f t="shared" si="49"/>
        <v>13993917</v>
      </c>
      <c r="N245" s="26">
        <f t="shared" si="49"/>
        <v>111564176</v>
      </c>
      <c r="O245" s="25">
        <f t="shared" si="49"/>
        <v>-10593769936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64133045</v>
      </c>
      <c r="F246" s="24">
        <v>50486105</v>
      </c>
      <c r="G246" s="31">
        <f t="shared" si="47"/>
        <v>0.78720891858479514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2884093</v>
      </c>
      <c r="M246" s="24">
        <v>5558440</v>
      </c>
      <c r="N246" s="24">
        <v>12131942</v>
      </c>
      <c r="O246" s="23">
        <v>20574475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30807467</v>
      </c>
      <c r="E247" s="24">
        <v>30807467</v>
      </c>
      <c r="F247" s="24">
        <v>4671886</v>
      </c>
      <c r="G247" s="31">
        <f t="shared" si="47"/>
        <v>0.15164784563430678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2405995</v>
      </c>
      <c r="M247" s="24">
        <v>237104</v>
      </c>
      <c r="N247" s="24">
        <v>1226886</v>
      </c>
      <c r="O247" s="23">
        <v>3869985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72600200</v>
      </c>
      <c r="F248" s="24">
        <v>30700425</v>
      </c>
      <c r="G248" s="31">
        <f t="shared" si="47"/>
        <v>0.42286970283828418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3647806</v>
      </c>
      <c r="M248" s="24">
        <v>7876724</v>
      </c>
      <c r="N248" s="24">
        <v>6938534</v>
      </c>
      <c r="O248" s="23">
        <v>18463064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13224645</v>
      </c>
      <c r="G249" s="31">
        <f t="shared" si="47"/>
        <v>0.32700308427203251</v>
      </c>
      <c r="H249" s="23">
        <v>259305</v>
      </c>
      <c r="I249" s="24">
        <v>3881817</v>
      </c>
      <c r="J249" s="24">
        <v>323295</v>
      </c>
      <c r="K249" s="23">
        <v>4464417</v>
      </c>
      <c r="L249" s="23">
        <v>616301</v>
      </c>
      <c r="M249" s="24">
        <v>4094922</v>
      </c>
      <c r="N249" s="24">
        <v>4049005</v>
      </c>
      <c r="O249" s="23">
        <v>8760228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1362361</v>
      </c>
      <c r="G250" s="31">
        <f t="shared" si="47"/>
        <v>2.9661905559397662E-2</v>
      </c>
      <c r="H250" s="23">
        <v>0</v>
      </c>
      <c r="I250" s="24">
        <v>801243</v>
      </c>
      <c r="J250" s="24">
        <v>162945</v>
      </c>
      <c r="K250" s="23">
        <v>964188</v>
      </c>
      <c r="L250" s="23">
        <v>398173</v>
      </c>
      <c r="M250" s="24">
        <v>0</v>
      </c>
      <c r="N250" s="24">
        <v>0</v>
      </c>
      <c r="O250" s="23">
        <v>398173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651979370</v>
      </c>
      <c r="F251" s="24">
        <v>119850840</v>
      </c>
      <c r="G251" s="31">
        <f t="shared" si="47"/>
        <v>0.1838261232100028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28552862</v>
      </c>
      <c r="M251" s="24">
        <v>32028024</v>
      </c>
      <c r="N251" s="24">
        <v>16150337</v>
      </c>
      <c r="O251" s="23">
        <v>76731223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905891692</v>
      </c>
      <c r="E252" s="26">
        <f>SUM(E246:E251)</f>
        <v>905891692</v>
      </c>
      <c r="F252" s="26">
        <f>SUM(F246:F251)</f>
        <v>220296262</v>
      </c>
      <c r="G252" s="32">
        <f t="shared" si="47"/>
        <v>0.24318167827948245</v>
      </c>
      <c r="H252" s="25">
        <f t="shared" ref="H252:W252" si="50">SUM(H246:H251)</f>
        <v>31145518</v>
      </c>
      <c r="I252" s="26">
        <f t="shared" si="50"/>
        <v>28245487</v>
      </c>
      <c r="J252" s="26">
        <f t="shared" si="50"/>
        <v>32108109</v>
      </c>
      <c r="K252" s="25">
        <f t="shared" si="50"/>
        <v>91499114</v>
      </c>
      <c r="L252" s="25">
        <f t="shared" si="50"/>
        <v>38505230</v>
      </c>
      <c r="M252" s="26">
        <f t="shared" si="50"/>
        <v>49795214</v>
      </c>
      <c r="N252" s="26">
        <f t="shared" si="50"/>
        <v>40496704</v>
      </c>
      <c r="O252" s="25">
        <f t="shared" si="50"/>
        <v>128797148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236249799</v>
      </c>
      <c r="F253" s="24">
        <v>65544963</v>
      </c>
      <c r="G253" s="31">
        <f t="shared" si="47"/>
        <v>0.27743923286893463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13449328</v>
      </c>
      <c r="M253" s="24">
        <v>15513219</v>
      </c>
      <c r="N253" s="24">
        <v>10551873</v>
      </c>
      <c r="O253" s="23">
        <v>39514420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65843861</v>
      </c>
      <c r="F254" s="24">
        <v>28015846</v>
      </c>
      <c r="G254" s="31">
        <f t="shared" si="47"/>
        <v>0.42548911279671159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6807539</v>
      </c>
      <c r="M254" s="24">
        <v>9978567</v>
      </c>
      <c r="N254" s="24">
        <v>2974792</v>
      </c>
      <c r="O254" s="23">
        <v>19760898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230033400</v>
      </c>
      <c r="F255" s="24">
        <v>85836668</v>
      </c>
      <c r="G255" s="31">
        <f t="shared" si="47"/>
        <v>0.37314871666462346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18908261</v>
      </c>
      <c r="M255" s="24">
        <v>24849755</v>
      </c>
      <c r="N255" s="24">
        <v>10672253</v>
      </c>
      <c r="O255" s="23">
        <v>54430269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29950000</v>
      </c>
      <c r="F256" s="24">
        <v>2671992</v>
      </c>
      <c r="G256" s="31">
        <f t="shared" si="47"/>
        <v>8.9215091819699499E-2</v>
      </c>
      <c r="H256" s="23">
        <v>178124</v>
      </c>
      <c r="I256" s="24">
        <v>0</v>
      </c>
      <c r="J256" s="24">
        <v>0</v>
      </c>
      <c r="K256" s="23">
        <v>178124</v>
      </c>
      <c r="L256" s="23">
        <v>1341744</v>
      </c>
      <c r="M256" s="24">
        <v>14650</v>
      </c>
      <c r="N256" s="24">
        <v>1137474</v>
      </c>
      <c r="O256" s="23">
        <v>2493868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562077060</v>
      </c>
      <c r="F257" s="26">
        <f>SUM(F253:F256)</f>
        <v>182069469</v>
      </c>
      <c r="G257" s="32">
        <f t="shared" si="47"/>
        <v>0.32392261125191624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40506872</v>
      </c>
      <c r="M257" s="26">
        <f t="shared" si="51"/>
        <v>50356191</v>
      </c>
      <c r="N257" s="26">
        <f t="shared" si="51"/>
        <v>25336392</v>
      </c>
      <c r="O257" s="25">
        <f t="shared" si="51"/>
        <v>116199455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3896170784</v>
      </c>
      <c r="E258" s="26">
        <f>SUM(E232:E237,E239:E244,E246:E251,E253:E256)</f>
        <v>3896170784</v>
      </c>
      <c r="F258" s="26">
        <f>SUM(F232:F237,F239:F244,F246:F251,F253:F256)</f>
        <v>-9617542038</v>
      </c>
      <c r="G258" s="32">
        <f t="shared" si="47"/>
        <v>-2.4684600781606805</v>
      </c>
      <c r="H258" s="25">
        <f t="shared" ref="H258:W258" si="52">SUM(H232:H237,H239:H244,H246:H251,H253:H256)</f>
        <v>-32914841</v>
      </c>
      <c r="I258" s="26">
        <f t="shared" si="52"/>
        <v>202190723</v>
      </c>
      <c r="J258" s="26">
        <f t="shared" si="52"/>
        <v>194616322</v>
      </c>
      <c r="K258" s="25">
        <f t="shared" si="52"/>
        <v>363892204</v>
      </c>
      <c r="L258" s="25">
        <f t="shared" si="52"/>
        <v>-10507701184</v>
      </c>
      <c r="M258" s="26">
        <f t="shared" si="52"/>
        <v>248956151</v>
      </c>
      <c r="N258" s="26">
        <f t="shared" si="52"/>
        <v>277310791</v>
      </c>
      <c r="O258" s="25">
        <f t="shared" si="52"/>
        <v>-9981434242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145035200</v>
      </c>
      <c r="F261" s="24">
        <v>63601605</v>
      </c>
      <c r="G261" s="31">
        <f t="shared" ref="G261:G297" si="53">IF(($D261     =0),0,($F261     /$D261     ))</f>
        <v>0.43852530282303881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6516817</v>
      </c>
      <c r="M261" s="24">
        <v>16916596</v>
      </c>
      <c r="N261" s="24">
        <v>20846537</v>
      </c>
      <c r="O261" s="23">
        <v>44279950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165413000</v>
      </c>
      <c r="F262" s="24">
        <v>86334091</v>
      </c>
      <c r="G262" s="31">
        <f t="shared" si="53"/>
        <v>0.52193050727572798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22779970</v>
      </c>
      <c r="M262" s="24">
        <v>15760410</v>
      </c>
      <c r="N262" s="24">
        <v>24850008</v>
      </c>
      <c r="O262" s="23">
        <v>63390388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90871846</v>
      </c>
      <c r="F263" s="24">
        <v>20520643</v>
      </c>
      <c r="G263" s="31">
        <f t="shared" si="53"/>
        <v>0.22581958993107723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2500887</v>
      </c>
      <c r="M263" s="24">
        <v>1477820</v>
      </c>
      <c r="N263" s="24">
        <v>4436466</v>
      </c>
      <c r="O263" s="23">
        <v>8415173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680000</v>
      </c>
      <c r="F264" s="24">
        <v>-13401767</v>
      </c>
      <c r="G264" s="31">
        <f t="shared" si="53"/>
        <v>-19.708480882352941</v>
      </c>
      <c r="H264" s="23">
        <v>-13486048</v>
      </c>
      <c r="I264" s="24">
        <v>14800</v>
      </c>
      <c r="J264" s="24">
        <v>60751</v>
      </c>
      <c r="K264" s="23">
        <v>-13410497</v>
      </c>
      <c r="L264" s="23">
        <v>0</v>
      </c>
      <c r="M264" s="24">
        <v>0</v>
      </c>
      <c r="N264" s="24">
        <v>8730</v>
      </c>
      <c r="O264" s="23">
        <v>8730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402000046</v>
      </c>
      <c r="F265" s="26">
        <f>SUM(F261:F264)</f>
        <v>157054572</v>
      </c>
      <c r="G265" s="32">
        <f t="shared" si="53"/>
        <v>0.39068297022035664</v>
      </c>
      <c r="H265" s="25">
        <f t="shared" ref="H265:W265" si="54">SUM(H261:H264)</f>
        <v>-12695299</v>
      </c>
      <c r="I265" s="26">
        <f t="shared" si="54"/>
        <v>36377782</v>
      </c>
      <c r="J265" s="26">
        <f t="shared" si="54"/>
        <v>17277848</v>
      </c>
      <c r="K265" s="25">
        <f t="shared" si="54"/>
        <v>40960331</v>
      </c>
      <c r="L265" s="25">
        <f t="shared" si="54"/>
        <v>31797674</v>
      </c>
      <c r="M265" s="26">
        <f t="shared" si="54"/>
        <v>34154826</v>
      </c>
      <c r="N265" s="26">
        <f t="shared" si="54"/>
        <v>50141741</v>
      </c>
      <c r="O265" s="25">
        <f t="shared" si="54"/>
        <v>116094241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14064000</v>
      </c>
      <c r="F266" s="24">
        <v>9789409</v>
      </c>
      <c r="G266" s="31">
        <f t="shared" si="53"/>
        <v>0.69606150455062576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1344895</v>
      </c>
      <c r="M266" s="24">
        <v>4121670</v>
      </c>
      <c r="N266" s="24">
        <v>1282739</v>
      </c>
      <c r="O266" s="23">
        <v>6749304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52565000</v>
      </c>
      <c r="F267" s="24">
        <v>8919582</v>
      </c>
      <c r="G267" s="31">
        <f t="shared" si="53"/>
        <v>0.3171745252826968</v>
      </c>
      <c r="H267" s="23">
        <v>223985</v>
      </c>
      <c r="I267" s="24">
        <v>0</v>
      </c>
      <c r="J267" s="24">
        <v>0</v>
      </c>
      <c r="K267" s="23">
        <v>223985</v>
      </c>
      <c r="L267" s="23">
        <v>2535044</v>
      </c>
      <c r="M267" s="24">
        <v>3665086</v>
      </c>
      <c r="N267" s="24">
        <v>2495467</v>
      </c>
      <c r="O267" s="23">
        <v>8695597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8129125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133826000</v>
      </c>
      <c r="F269" s="24">
        <v>83621471</v>
      </c>
      <c r="G269" s="31">
        <f t="shared" si="53"/>
        <v>0.62485220360766969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21900841</v>
      </c>
      <c r="M269" s="24">
        <v>4853713</v>
      </c>
      <c r="N269" s="24">
        <v>16834069</v>
      </c>
      <c r="O269" s="23">
        <v>43588623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32334000</v>
      </c>
      <c r="F270" s="24">
        <v>9541766</v>
      </c>
      <c r="G270" s="31">
        <f t="shared" si="53"/>
        <v>0.29510008041071317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1128693</v>
      </c>
      <c r="M270" s="24">
        <v>1837669</v>
      </c>
      <c r="N270" s="24">
        <v>927290</v>
      </c>
      <c r="O270" s="23">
        <v>3893652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14127000</v>
      </c>
      <c r="F271" s="24">
        <v>12426000</v>
      </c>
      <c r="G271" s="31">
        <f t="shared" si="53"/>
        <v>0.87959227012104479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3557108</v>
      </c>
      <c r="M271" s="24">
        <v>3012589</v>
      </c>
      <c r="N271" s="24">
        <v>1705774</v>
      </c>
      <c r="O271" s="23">
        <v>8275471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</v>
      </c>
      <c r="F272" s="24">
        <v>0</v>
      </c>
      <c r="G272" s="31">
        <f t="shared" si="53"/>
        <v>0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255045126</v>
      </c>
      <c r="F273" s="26">
        <f>SUM(F266:F272)</f>
        <v>124298228</v>
      </c>
      <c r="G273" s="32">
        <f t="shared" si="53"/>
        <v>0.53901596726822887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30466581</v>
      </c>
      <c r="M273" s="26">
        <f t="shared" si="55"/>
        <v>17490727</v>
      </c>
      <c r="N273" s="26">
        <f t="shared" si="55"/>
        <v>23245339</v>
      </c>
      <c r="O273" s="25">
        <f t="shared" si="55"/>
        <v>71202647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30872004</v>
      </c>
      <c r="F274" s="24">
        <v>10920082</v>
      </c>
      <c r="G274" s="31">
        <f t="shared" si="53"/>
        <v>0.35372119024084087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3549477</v>
      </c>
      <c r="M274" s="24">
        <v>174732</v>
      </c>
      <c r="N274" s="24">
        <v>0</v>
      </c>
      <c r="O274" s="23">
        <v>3724209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21676300</v>
      </c>
      <c r="F275" s="24">
        <v>12401836</v>
      </c>
      <c r="G275" s="31">
        <f t="shared" si="53"/>
        <v>0.57213804939034796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5166835</v>
      </c>
      <c r="M275" s="24">
        <v>98420</v>
      </c>
      <c r="N275" s="24">
        <v>92300</v>
      </c>
      <c r="O275" s="23">
        <v>5357555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63821000</v>
      </c>
      <c r="F276" s="24">
        <v>1113299</v>
      </c>
      <c r="G276" s="31">
        <f t="shared" si="53"/>
        <v>0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13413000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21871000</v>
      </c>
      <c r="F278" s="24">
        <v>10364836</v>
      </c>
      <c r="G278" s="31">
        <f t="shared" si="53"/>
        <v>0.47390773169951078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1072811</v>
      </c>
      <c r="M278" s="24">
        <v>0</v>
      </c>
      <c r="N278" s="24">
        <v>3885957</v>
      </c>
      <c r="O278" s="23">
        <v>4958768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0</v>
      </c>
      <c r="G279" s="31">
        <f t="shared" si="53"/>
        <v>0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20710002</v>
      </c>
      <c r="E280" s="24">
        <v>20710002</v>
      </c>
      <c r="F280" s="24">
        <v>942603</v>
      </c>
      <c r="G280" s="31">
        <f t="shared" si="53"/>
        <v>4.5514384788567376E-2</v>
      </c>
      <c r="H280" s="23">
        <v>0</v>
      </c>
      <c r="I280" s="24">
        <v>0</v>
      </c>
      <c r="J280" s="24">
        <v>0</v>
      </c>
      <c r="K280" s="23">
        <v>0</v>
      </c>
      <c r="L280" s="23">
        <v>942603</v>
      </c>
      <c r="M280" s="24">
        <v>0</v>
      </c>
      <c r="N280" s="24">
        <v>0</v>
      </c>
      <c r="O280" s="23">
        <v>942603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46620000</v>
      </c>
      <c r="F281" s="24">
        <v>25215650</v>
      </c>
      <c r="G281" s="31">
        <f t="shared" si="53"/>
        <v>0.54087623337623336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5444498</v>
      </c>
      <c r="M281" s="24">
        <v>2050346</v>
      </c>
      <c r="N281" s="24">
        <v>7666672</v>
      </c>
      <c r="O281" s="23">
        <v>15161516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150000</v>
      </c>
      <c r="F282" s="24">
        <v>23201</v>
      </c>
      <c r="G282" s="31">
        <f t="shared" si="53"/>
        <v>0.15467333333333333</v>
      </c>
      <c r="H282" s="23">
        <v>0</v>
      </c>
      <c r="I282" s="24">
        <v>0</v>
      </c>
      <c r="J282" s="24">
        <v>0</v>
      </c>
      <c r="K282" s="23">
        <v>0</v>
      </c>
      <c r="L282" s="23">
        <v>21723</v>
      </c>
      <c r="M282" s="24">
        <v>1478</v>
      </c>
      <c r="N282" s="24">
        <v>0</v>
      </c>
      <c r="O282" s="23">
        <v>23201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179076518</v>
      </c>
      <c r="E283" s="26">
        <f>SUM(E274:E282)</f>
        <v>242897518</v>
      </c>
      <c r="F283" s="26">
        <f>SUM(F274:F282)</f>
        <v>60981507</v>
      </c>
      <c r="G283" s="32">
        <f t="shared" si="53"/>
        <v>0.34053324065637686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16197947</v>
      </c>
      <c r="M283" s="26">
        <f t="shared" si="56"/>
        <v>2324976</v>
      </c>
      <c r="N283" s="26">
        <f t="shared" si="56"/>
        <v>11644929</v>
      </c>
      <c r="O283" s="25">
        <f t="shared" si="56"/>
        <v>30167852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9833022</v>
      </c>
      <c r="G284" s="31">
        <f t="shared" si="53"/>
        <v>0.13101367127865379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21952000</v>
      </c>
      <c r="E285" s="24">
        <v>21952000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33458450</v>
      </c>
      <c r="F286" s="24">
        <v>11871827</v>
      </c>
      <c r="G286" s="31">
        <f t="shared" si="53"/>
        <v>0.35482298193729833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1732870</v>
      </c>
      <c r="M286" s="24">
        <v>2706966</v>
      </c>
      <c r="N286" s="24">
        <v>3147890</v>
      </c>
      <c r="O286" s="23">
        <v>7587726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39750000</v>
      </c>
      <c r="F287" s="24">
        <v>42016016</v>
      </c>
      <c r="G287" s="31">
        <f t="shared" si="53"/>
        <v>1.0570066918238994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21887383</v>
      </c>
      <c r="M287" s="24">
        <v>3171859</v>
      </c>
      <c r="N287" s="24">
        <v>3288144</v>
      </c>
      <c r="O287" s="23">
        <v>28347386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86374465</v>
      </c>
      <c r="F288" s="24">
        <v>31258244</v>
      </c>
      <c r="G288" s="31">
        <f t="shared" si="53"/>
        <v>0.36189218653915828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8451242</v>
      </c>
      <c r="M288" s="24">
        <v>8289625</v>
      </c>
      <c r="N288" s="24">
        <v>2450380</v>
      </c>
      <c r="O288" s="23">
        <v>19191247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3296217</v>
      </c>
      <c r="F289" s="24">
        <v>357200</v>
      </c>
      <c r="G289" s="31">
        <f t="shared" si="53"/>
        <v>0.10836665183147833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57939</v>
      </c>
      <c r="N289" s="24">
        <v>0</v>
      </c>
      <c r="O289" s="23">
        <v>57939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259884536</v>
      </c>
      <c r="E290" s="26">
        <f>SUM(E284:E289)</f>
        <v>259884536</v>
      </c>
      <c r="F290" s="26">
        <f>SUM(F284:F289)</f>
        <v>95336309</v>
      </c>
      <c r="G290" s="32">
        <f t="shared" si="53"/>
        <v>0.3668410228148396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32071495</v>
      </c>
      <c r="M290" s="26">
        <f t="shared" si="57"/>
        <v>14226389</v>
      </c>
      <c r="N290" s="26">
        <f t="shared" si="57"/>
        <v>8886414</v>
      </c>
      <c r="O290" s="25">
        <f t="shared" si="57"/>
        <v>55184298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613729000</v>
      </c>
      <c r="F291" s="24">
        <v>228689470</v>
      </c>
      <c r="G291" s="31">
        <f t="shared" si="53"/>
        <v>0.37262288404165356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43303127</v>
      </c>
      <c r="M291" s="24">
        <v>23064170</v>
      </c>
      <c r="N291" s="24">
        <v>120539531</v>
      </c>
      <c r="O291" s="23">
        <v>186906828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30602003</v>
      </c>
      <c r="F292" s="24">
        <v>13029161</v>
      </c>
      <c r="G292" s="31">
        <f t="shared" si="53"/>
        <v>0.42576170585958051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1190118</v>
      </c>
      <c r="M292" s="24">
        <v>16794</v>
      </c>
      <c r="N292" s="24">
        <v>4435451</v>
      </c>
      <c r="O292" s="23">
        <v>5642363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42258000</v>
      </c>
      <c r="F293" s="24">
        <v>38338494</v>
      </c>
      <c r="G293" s="31">
        <f t="shared" si="53"/>
        <v>0.90724818969189269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5127701</v>
      </c>
      <c r="M293" s="24">
        <v>0</v>
      </c>
      <c r="N293" s="24">
        <v>14751541</v>
      </c>
      <c r="O293" s="23">
        <v>19879242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20533457</v>
      </c>
      <c r="G294" s="31">
        <f t="shared" si="53"/>
        <v>0.2281216381539852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7004732</v>
      </c>
      <c r="M294" s="24">
        <v>3702523</v>
      </c>
      <c r="N294" s="24">
        <v>7349465</v>
      </c>
      <c r="O294" s="23">
        <v>18056720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10717400</v>
      </c>
      <c r="F295" s="24">
        <v>-10445297</v>
      </c>
      <c r="G295" s="31">
        <f t="shared" si="53"/>
        <v>-0.97461109970701854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4608</v>
      </c>
      <c r="M295" s="24">
        <v>0</v>
      </c>
      <c r="N295" s="24">
        <v>1391</v>
      </c>
      <c r="O295" s="23">
        <v>5999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787317404</v>
      </c>
      <c r="F296" s="26">
        <f>SUM(F291:F295)</f>
        <v>290145285</v>
      </c>
      <c r="G296" s="32">
        <f t="shared" si="53"/>
        <v>0.36852390602049995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56630286</v>
      </c>
      <c r="M296" s="26">
        <f t="shared" si="58"/>
        <v>26783487</v>
      </c>
      <c r="N296" s="26">
        <f t="shared" si="58"/>
        <v>147077379</v>
      </c>
      <c r="O296" s="25">
        <f t="shared" si="58"/>
        <v>230491152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1858880630</v>
      </c>
      <c r="E297" s="26">
        <f>SUM(E261:E264,E266:E272,E274:E282,E284:E289,E291:E295)</f>
        <v>1947144630</v>
      </c>
      <c r="F297" s="26">
        <f>SUM(F261:F264,F266:F272,F274:F282,F284:F289,F291:F295)</f>
        <v>727815901</v>
      </c>
      <c r="G297" s="32">
        <f t="shared" si="53"/>
        <v>0.39153450159949216</v>
      </c>
      <c r="H297" s="25">
        <f t="shared" ref="H297:W297" si="59">SUM(H261:H264,H266:H272,H274:H282,H284:H289,H291:H295)</f>
        <v>33236503</v>
      </c>
      <c r="I297" s="26">
        <f t="shared" si="59"/>
        <v>123224320</v>
      </c>
      <c r="J297" s="26">
        <f t="shared" si="59"/>
        <v>68214888</v>
      </c>
      <c r="K297" s="25">
        <f t="shared" si="59"/>
        <v>224675711</v>
      </c>
      <c r="L297" s="25">
        <f t="shared" si="59"/>
        <v>167163983</v>
      </c>
      <c r="M297" s="26">
        <f t="shared" si="59"/>
        <v>94980405</v>
      </c>
      <c r="N297" s="26">
        <f t="shared" si="59"/>
        <v>240995802</v>
      </c>
      <c r="O297" s="25">
        <f t="shared" si="59"/>
        <v>503140190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12965375207</v>
      </c>
      <c r="F300" s="24">
        <v>4220457003</v>
      </c>
      <c r="G300" s="31">
        <f t="shared" ref="G300:G337" si="60">IF(($D300     =0),0,($F300     /$D300     ))</f>
        <v>0.34956961623407562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878719217</v>
      </c>
      <c r="M300" s="24">
        <v>902945925</v>
      </c>
      <c r="N300" s="24">
        <v>1049388674</v>
      </c>
      <c r="O300" s="23">
        <v>2831053816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12965375207</v>
      </c>
      <c r="F301" s="26">
        <f>F300</f>
        <v>4220457003</v>
      </c>
      <c r="G301" s="32">
        <f t="shared" si="60"/>
        <v>0.34956961623407562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878719217</v>
      </c>
      <c r="M301" s="26">
        <f t="shared" si="61"/>
        <v>902945925</v>
      </c>
      <c r="N301" s="26">
        <f t="shared" si="61"/>
        <v>1049388674</v>
      </c>
      <c r="O301" s="25">
        <f t="shared" si="61"/>
        <v>2831053816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49100614</v>
      </c>
      <c r="F302" s="24">
        <v>28938686</v>
      </c>
      <c r="G302" s="31">
        <f t="shared" si="60"/>
        <v>0.58937523673329217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5808218</v>
      </c>
      <c r="M302" s="24">
        <v>11008519</v>
      </c>
      <c r="N302" s="24">
        <v>4771697</v>
      </c>
      <c r="O302" s="23">
        <v>21588434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78755376</v>
      </c>
      <c r="F303" s="24">
        <v>8602567</v>
      </c>
      <c r="G303" s="31">
        <f t="shared" si="60"/>
        <v>0.10677395902406693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3958179</v>
      </c>
      <c r="M303" s="24">
        <v>-1027391</v>
      </c>
      <c r="N303" s="24">
        <v>2261531</v>
      </c>
      <c r="O303" s="23">
        <v>5192319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87089171</v>
      </c>
      <c r="F304" s="24">
        <v>25371475</v>
      </c>
      <c r="G304" s="31">
        <f t="shared" si="60"/>
        <v>0.33562683524093312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5395440</v>
      </c>
      <c r="M304" s="24">
        <v>6522348</v>
      </c>
      <c r="N304" s="24">
        <v>6630368</v>
      </c>
      <c r="O304" s="23">
        <v>18548156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431054503</v>
      </c>
      <c r="F305" s="24">
        <v>86127531</v>
      </c>
      <c r="G305" s="31">
        <f t="shared" si="60"/>
        <v>0.26350577235838524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29147279</v>
      </c>
      <c r="M305" s="24">
        <v>18654422</v>
      </c>
      <c r="N305" s="24">
        <v>20671062</v>
      </c>
      <c r="O305" s="23">
        <v>68472763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308029709</v>
      </c>
      <c r="F306" s="24">
        <v>113004135</v>
      </c>
      <c r="G306" s="31">
        <f t="shared" si="60"/>
        <v>0.30016158727289188</v>
      </c>
      <c r="H306" s="23">
        <v>-12385954</v>
      </c>
      <c r="I306" s="24">
        <v>23020985</v>
      </c>
      <c r="J306" s="24">
        <v>13760462</v>
      </c>
      <c r="K306" s="23">
        <v>24395493</v>
      </c>
      <c r="L306" s="23">
        <v>29964518</v>
      </c>
      <c r="M306" s="24">
        <v>31028172</v>
      </c>
      <c r="N306" s="24">
        <v>27615952</v>
      </c>
      <c r="O306" s="23">
        <v>88608642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106450000</v>
      </c>
      <c r="F307" s="24">
        <v>35697086</v>
      </c>
      <c r="G307" s="31">
        <f t="shared" si="60"/>
        <v>3.3997224761904761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8279891</v>
      </c>
      <c r="M307" s="24">
        <v>9146724</v>
      </c>
      <c r="N307" s="24">
        <v>7703877</v>
      </c>
      <c r="O307" s="23">
        <v>25130492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1060479373</v>
      </c>
      <c r="F308" s="26">
        <f>SUM(F302:F307)</f>
        <v>297741480</v>
      </c>
      <c r="G308" s="32">
        <f t="shared" si="60"/>
        <v>0.32395136550833187</v>
      </c>
      <c r="H308" s="25">
        <f t="shared" ref="H308:W308" si="62">SUM(H302:H307)</f>
        <v>-10837283</v>
      </c>
      <c r="I308" s="26">
        <f t="shared" si="62"/>
        <v>41258487</v>
      </c>
      <c r="J308" s="26">
        <f t="shared" si="62"/>
        <v>39779470</v>
      </c>
      <c r="K308" s="25">
        <f t="shared" si="62"/>
        <v>70200674</v>
      </c>
      <c r="L308" s="25">
        <f t="shared" si="62"/>
        <v>82553525</v>
      </c>
      <c r="M308" s="26">
        <f t="shared" si="62"/>
        <v>75332794</v>
      </c>
      <c r="N308" s="26">
        <f t="shared" si="62"/>
        <v>69654487</v>
      </c>
      <c r="O308" s="25">
        <f t="shared" si="62"/>
        <v>227540806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85364560</v>
      </c>
      <c r="F309" s="24">
        <v>21737377</v>
      </c>
      <c r="G309" s="31">
        <f t="shared" si="60"/>
        <v>0.25464170377027656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5140471</v>
      </c>
      <c r="M309" s="24">
        <v>7521126</v>
      </c>
      <c r="N309" s="24">
        <v>2983667</v>
      </c>
      <c r="O309" s="23">
        <v>15645264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786531243</v>
      </c>
      <c r="F310" s="24">
        <v>190571086</v>
      </c>
      <c r="G310" s="31">
        <f t="shared" si="60"/>
        <v>0.24871410892298262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30048290</v>
      </c>
      <c r="M310" s="24">
        <v>48789143</v>
      </c>
      <c r="N310" s="24">
        <v>75310880</v>
      </c>
      <c r="O310" s="23">
        <v>154148313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514012559</v>
      </c>
      <c r="F311" s="24">
        <v>129277544</v>
      </c>
      <c r="G311" s="31">
        <f t="shared" si="60"/>
        <v>0.2156979346512039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21618106</v>
      </c>
      <c r="M311" s="24">
        <v>46934673</v>
      </c>
      <c r="N311" s="24">
        <v>33382019</v>
      </c>
      <c r="O311" s="23">
        <v>101934798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225487920</v>
      </c>
      <c r="F312" s="24">
        <v>76668777</v>
      </c>
      <c r="G312" s="31">
        <f t="shared" si="60"/>
        <v>0.40903694777063837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14809881</v>
      </c>
      <c r="M312" s="24">
        <v>22563679</v>
      </c>
      <c r="N312" s="24">
        <v>12005687</v>
      </c>
      <c r="O312" s="23">
        <v>49379247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172626275</v>
      </c>
      <c r="F313" s="24">
        <v>58958897</v>
      </c>
      <c r="G313" s="31">
        <f t="shared" si="60"/>
        <v>0.4978518128347163</v>
      </c>
      <c r="H313" s="23">
        <v>1546689</v>
      </c>
      <c r="I313" s="24">
        <v>11473866</v>
      </c>
      <c r="J313" s="24">
        <v>8719476</v>
      </c>
      <c r="K313" s="23">
        <v>21740031</v>
      </c>
      <c r="L313" s="23">
        <v>24526211</v>
      </c>
      <c r="M313" s="24">
        <v>7755058</v>
      </c>
      <c r="N313" s="24">
        <v>4937597</v>
      </c>
      <c r="O313" s="23">
        <v>37218866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134470158</v>
      </c>
      <c r="F314" s="24">
        <v>41107725</v>
      </c>
      <c r="G314" s="31">
        <f t="shared" si="60"/>
        <v>0.32322730167716368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7553816</v>
      </c>
      <c r="M314" s="24">
        <v>6463052</v>
      </c>
      <c r="N314" s="24">
        <v>12096726</v>
      </c>
      <c r="O314" s="23">
        <v>26113594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1918492715</v>
      </c>
      <c r="F315" s="26">
        <f>SUM(F309:F314)</f>
        <v>518321406</v>
      </c>
      <c r="G315" s="32">
        <f t="shared" si="60"/>
        <v>0.27512069876756634</v>
      </c>
      <c r="H315" s="25">
        <f t="shared" ref="H315:W315" si="63">SUM(H309:H314)</f>
        <v>12372678</v>
      </c>
      <c r="I315" s="26">
        <f t="shared" si="63"/>
        <v>32752382</v>
      </c>
      <c r="J315" s="26">
        <f t="shared" si="63"/>
        <v>88756264</v>
      </c>
      <c r="K315" s="25">
        <f t="shared" si="63"/>
        <v>133881324</v>
      </c>
      <c r="L315" s="25">
        <f t="shared" si="63"/>
        <v>103696775</v>
      </c>
      <c r="M315" s="26">
        <f t="shared" si="63"/>
        <v>140026731</v>
      </c>
      <c r="N315" s="26">
        <f t="shared" si="63"/>
        <v>140716576</v>
      </c>
      <c r="O315" s="25">
        <f t="shared" si="63"/>
        <v>384440082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233656421</v>
      </c>
      <c r="F316" s="24">
        <v>64153932</v>
      </c>
      <c r="G316" s="31">
        <f t="shared" si="60"/>
        <v>0.29270667399390748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33849733</v>
      </c>
      <c r="M316" s="24">
        <v>14465374</v>
      </c>
      <c r="N316" s="24">
        <v>5978251</v>
      </c>
      <c r="O316" s="23">
        <v>54293358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184523327</v>
      </c>
      <c r="E317" s="24">
        <v>184490327</v>
      </c>
      <c r="F317" s="24">
        <v>57261297</v>
      </c>
      <c r="G317" s="31">
        <f t="shared" si="60"/>
        <v>0.31032009844478903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8401984</v>
      </c>
      <c r="M317" s="24">
        <v>22551422</v>
      </c>
      <c r="N317" s="24">
        <v>15441469</v>
      </c>
      <c r="O317" s="23">
        <v>46394875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72876151</v>
      </c>
      <c r="F318" s="24">
        <v>11855732</v>
      </c>
      <c r="G318" s="31">
        <f t="shared" si="60"/>
        <v>0.16268328990097186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3075936</v>
      </c>
      <c r="M318" s="24">
        <v>5296921</v>
      </c>
      <c r="N318" s="24">
        <v>2010908</v>
      </c>
      <c r="O318" s="23">
        <v>10383765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77981061</v>
      </c>
      <c r="F319" s="24">
        <v>16590765</v>
      </c>
      <c r="G319" s="31">
        <f t="shared" si="60"/>
        <v>0.27196366365799768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3552408</v>
      </c>
      <c r="M319" s="24">
        <v>2059843</v>
      </c>
      <c r="N319" s="24">
        <v>5218370</v>
      </c>
      <c r="O319" s="23">
        <v>10830621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14001889</v>
      </c>
      <c r="F320" s="24">
        <v>1649580</v>
      </c>
      <c r="G320" s="31">
        <f t="shared" si="60"/>
        <v>0.14338563170933113</v>
      </c>
      <c r="H320" s="23">
        <v>0</v>
      </c>
      <c r="I320" s="24">
        <v>0</v>
      </c>
      <c r="J320" s="24">
        <v>330643</v>
      </c>
      <c r="K320" s="23">
        <v>330643</v>
      </c>
      <c r="L320" s="23">
        <v>683105</v>
      </c>
      <c r="M320" s="24">
        <v>186075</v>
      </c>
      <c r="N320" s="24">
        <v>449757</v>
      </c>
      <c r="O320" s="23">
        <v>1318937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549082405</v>
      </c>
      <c r="E321" s="26">
        <f>SUM(E316:E320)</f>
        <v>583005849</v>
      </c>
      <c r="F321" s="26">
        <f>SUM(F316:F320)</f>
        <v>151511306</v>
      </c>
      <c r="G321" s="32">
        <f t="shared" si="60"/>
        <v>0.2759354599971201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49563166</v>
      </c>
      <c r="M321" s="26">
        <f t="shared" si="64"/>
        <v>44559635</v>
      </c>
      <c r="N321" s="26">
        <f t="shared" si="64"/>
        <v>29098755</v>
      </c>
      <c r="O321" s="25">
        <f t="shared" si="64"/>
        <v>123221556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7121553</v>
      </c>
      <c r="G322" s="31">
        <f t="shared" si="60"/>
        <v>0.21620888145411268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2442622</v>
      </c>
      <c r="M322" s="24">
        <v>1529615</v>
      </c>
      <c r="N322" s="24">
        <v>702137</v>
      </c>
      <c r="O322" s="23">
        <v>4674374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190609450</v>
      </c>
      <c r="F323" s="24">
        <v>83603810</v>
      </c>
      <c r="G323" s="31">
        <f t="shared" si="60"/>
        <v>0.42923782439736163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2025061</v>
      </c>
      <c r="M323" s="24">
        <v>24544458</v>
      </c>
      <c r="N323" s="24">
        <v>49711585</v>
      </c>
      <c r="O323" s="23">
        <v>76281104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483386851</v>
      </c>
      <c r="F324" s="24">
        <v>125535658</v>
      </c>
      <c r="G324" s="31">
        <f t="shared" si="60"/>
        <v>0.28663399390384625</v>
      </c>
      <c r="H324" s="23">
        <v>-4087562</v>
      </c>
      <c r="I324" s="24">
        <v>6945599</v>
      </c>
      <c r="J324" s="24">
        <v>53192202</v>
      </c>
      <c r="K324" s="23">
        <v>56050239</v>
      </c>
      <c r="L324" s="23">
        <v>21877481</v>
      </c>
      <c r="M324" s="24">
        <v>25646084</v>
      </c>
      <c r="N324" s="24">
        <v>21961854</v>
      </c>
      <c r="O324" s="23">
        <v>69485419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1789451364</v>
      </c>
      <c r="F325" s="24">
        <v>560900606</v>
      </c>
      <c r="G325" s="31">
        <f t="shared" si="60"/>
        <v>0.45798136444079185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124097791</v>
      </c>
      <c r="M325" s="24">
        <v>102800009</v>
      </c>
      <c r="N325" s="24">
        <v>127977851</v>
      </c>
      <c r="O325" s="23">
        <v>354875651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73829200</v>
      </c>
      <c r="F326" s="24">
        <v>-30569051</v>
      </c>
      <c r="G326" s="31">
        <f t="shared" si="60"/>
        <v>-0.45202301736579364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3648200</v>
      </c>
      <c r="M326" s="24">
        <v>2535839</v>
      </c>
      <c r="N326" s="24">
        <v>11967988</v>
      </c>
      <c r="O326" s="23">
        <v>18152027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193191570</v>
      </c>
      <c r="F327" s="24">
        <v>38611350</v>
      </c>
      <c r="G327" s="31">
        <f t="shared" si="60"/>
        <v>0.21080671549822663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7325280</v>
      </c>
      <c r="M327" s="24">
        <v>10656870</v>
      </c>
      <c r="N327" s="24">
        <v>15692146</v>
      </c>
      <c r="O327" s="23">
        <v>33674296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95158766</v>
      </c>
      <c r="F328" s="24">
        <v>31537388</v>
      </c>
      <c r="G328" s="31">
        <f t="shared" si="60"/>
        <v>0.35507645961881651</v>
      </c>
      <c r="H328" s="23">
        <v>88526326</v>
      </c>
      <c r="I328" s="24">
        <v>-80338568</v>
      </c>
      <c r="J328" s="24">
        <v>4105680</v>
      </c>
      <c r="K328" s="23">
        <v>12293438</v>
      </c>
      <c r="L328" s="23">
        <v>7332187</v>
      </c>
      <c r="M328" s="24">
        <v>5537875</v>
      </c>
      <c r="N328" s="24">
        <v>6373888</v>
      </c>
      <c r="O328" s="23">
        <v>19243950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225039114</v>
      </c>
      <c r="F329" s="24">
        <v>23815947</v>
      </c>
      <c r="G329" s="31">
        <f t="shared" si="60"/>
        <v>0.10588352007060245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4189978</v>
      </c>
      <c r="M329" s="24">
        <v>11321492</v>
      </c>
      <c r="N329" s="24">
        <v>1220568</v>
      </c>
      <c r="O329" s="23">
        <v>16732038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3083604615</v>
      </c>
      <c r="F330" s="26">
        <f>SUM(F322:F329)</f>
        <v>840557261</v>
      </c>
      <c r="G330" s="32">
        <f t="shared" si="60"/>
        <v>0.34239543090888497</v>
      </c>
      <c r="H330" s="25">
        <f t="shared" ref="H330:W330" si="65">SUM(H322:H329)</f>
        <v>131794233</v>
      </c>
      <c r="I330" s="26">
        <f t="shared" si="65"/>
        <v>-50534217</v>
      </c>
      <c r="J330" s="26">
        <f t="shared" si="65"/>
        <v>166178386</v>
      </c>
      <c r="K330" s="25">
        <f t="shared" si="65"/>
        <v>247438402</v>
      </c>
      <c r="L330" s="25">
        <f t="shared" si="65"/>
        <v>172938600</v>
      </c>
      <c r="M330" s="26">
        <f t="shared" si="65"/>
        <v>184572242</v>
      </c>
      <c r="N330" s="26">
        <f t="shared" si="65"/>
        <v>235608017</v>
      </c>
      <c r="O330" s="25">
        <f t="shared" si="65"/>
        <v>593118859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22782041</v>
      </c>
      <c r="F331" s="24">
        <v>18531632</v>
      </c>
      <c r="G331" s="31">
        <f t="shared" si="60"/>
        <v>0.81343159728314074</v>
      </c>
      <c r="H331" s="23">
        <v>30896976</v>
      </c>
      <c r="I331" s="24">
        <v>1312911</v>
      </c>
      <c r="J331" s="24">
        <v>-24394789</v>
      </c>
      <c r="K331" s="23">
        <v>7815098</v>
      </c>
      <c r="L331" s="23">
        <v>5080267</v>
      </c>
      <c r="M331" s="24">
        <v>1729265</v>
      </c>
      <c r="N331" s="24">
        <v>3907002</v>
      </c>
      <c r="O331" s="23">
        <v>10716534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29587522</v>
      </c>
      <c r="F332" s="24">
        <v>11241931</v>
      </c>
      <c r="G332" s="31">
        <f t="shared" si="60"/>
        <v>0.37487317274466569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1391283</v>
      </c>
      <c r="M332" s="24">
        <v>1867068</v>
      </c>
      <c r="N332" s="24">
        <v>2875829</v>
      </c>
      <c r="O332" s="23">
        <v>6134180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25575158</v>
      </c>
      <c r="F333" s="24">
        <v>18058978</v>
      </c>
      <c r="G333" s="31">
        <f t="shared" si="60"/>
        <v>0.70611403456432209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1354232</v>
      </c>
      <c r="M333" s="24">
        <v>1053729</v>
      </c>
      <c r="N333" s="24">
        <v>2775391</v>
      </c>
      <c r="O333" s="23">
        <v>5183352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2764780</v>
      </c>
      <c r="F334" s="24">
        <v>956512</v>
      </c>
      <c r="G334" s="31">
        <f t="shared" si="60"/>
        <v>0.34596315077510686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373913</v>
      </c>
      <c r="M334" s="24">
        <v>44311</v>
      </c>
      <c r="N334" s="24">
        <v>0</v>
      </c>
      <c r="O334" s="23">
        <v>418224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80709501</v>
      </c>
      <c r="F335" s="26">
        <f>SUM(F331:F334)</f>
        <v>48789053</v>
      </c>
      <c r="G335" s="32">
        <f t="shared" si="60"/>
        <v>0.60151263329268267</v>
      </c>
      <c r="H335" s="25">
        <f t="shared" ref="H335:W335" si="66">SUM(H331:H334)</f>
        <v>31715063</v>
      </c>
      <c r="I335" s="26">
        <f t="shared" si="66"/>
        <v>15155346</v>
      </c>
      <c r="J335" s="26">
        <f t="shared" si="66"/>
        <v>-20533646</v>
      </c>
      <c r="K335" s="25">
        <f t="shared" si="66"/>
        <v>26336763</v>
      </c>
      <c r="L335" s="25">
        <f t="shared" si="66"/>
        <v>8199695</v>
      </c>
      <c r="M335" s="26">
        <f t="shared" si="66"/>
        <v>4694373</v>
      </c>
      <c r="N335" s="26">
        <f t="shared" si="66"/>
        <v>9558222</v>
      </c>
      <c r="O335" s="25">
        <f t="shared" si="66"/>
        <v>22452290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17961490407</v>
      </c>
      <c r="E336" s="26">
        <f>SUM(E300,E302:E307,E309:E314,E316:E320,E322:E329,E331:E334)</f>
        <v>19691667260</v>
      </c>
      <c r="F336" s="26">
        <f>SUM(F300,F302:F307,F309:F314,F316:F320,F322:F329,F331:F334)</f>
        <v>6077377509</v>
      </c>
      <c r="G336" s="32">
        <f t="shared" si="60"/>
        <v>0.33835596998295353</v>
      </c>
      <c r="H336" s="25">
        <f t="shared" ref="H336:W336" si="67">SUM(H300,H302:H307,H309:H314,H316:H320,H322:H329,H331:H334)</f>
        <v>382851906</v>
      </c>
      <c r="I336" s="26">
        <f t="shared" si="67"/>
        <v>566502776</v>
      </c>
      <c r="J336" s="26">
        <f t="shared" si="67"/>
        <v>946195418</v>
      </c>
      <c r="K336" s="25">
        <f t="shared" si="67"/>
        <v>1895550100</v>
      </c>
      <c r="L336" s="25">
        <f t="shared" si="67"/>
        <v>1295670978</v>
      </c>
      <c r="M336" s="26">
        <f t="shared" si="67"/>
        <v>1352131700</v>
      </c>
      <c r="N336" s="26">
        <f t="shared" si="67"/>
        <v>1534024731</v>
      </c>
      <c r="O336" s="25">
        <f t="shared" si="67"/>
        <v>4181827409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77234587932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79532397703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13649336211</v>
      </c>
      <c r="G337" s="34">
        <f t="shared" si="60"/>
        <v>0.17672569474983602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-171652903</v>
      </c>
      <c r="I337" s="30">
        <f t="shared" si="68"/>
        <v>4918355420</v>
      </c>
      <c r="J337" s="30">
        <f t="shared" si="68"/>
        <v>4154524933</v>
      </c>
      <c r="K337" s="29">
        <f t="shared" si="68"/>
        <v>8901227450</v>
      </c>
      <c r="L337" s="29">
        <f t="shared" si="68"/>
        <v>-7238242907</v>
      </c>
      <c r="M337" s="30">
        <f t="shared" si="68"/>
        <v>5843867786</v>
      </c>
      <c r="N337" s="30">
        <f t="shared" si="68"/>
        <v>6142483882</v>
      </c>
      <c r="O337" s="29">
        <f t="shared" si="68"/>
        <v>4748108761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54B91B-55BB-44B3-A0A3-E13179D5104E}"/>
</file>

<file path=customXml/itemProps2.xml><?xml version="1.0" encoding="utf-8"?>
<ds:datastoreItem xmlns:ds="http://schemas.openxmlformats.org/officeDocument/2006/customXml" ds:itemID="{F567AF65-9A52-47AF-AF16-5CF199AA436C}"/>
</file>

<file path=customXml/itemProps3.xml><?xml version="1.0" encoding="utf-8"?>
<ds:datastoreItem xmlns:ds="http://schemas.openxmlformats.org/officeDocument/2006/customXml" ds:itemID="{9C519D6E-6181-40A1-9445-BB742F684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2025-02-10T09:14:06Z</dcterms:created>
  <dcterms:modified xsi:type="dcterms:W3CDTF">2025-02-10T09:24:09Z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