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2\03. Final\"/>
    </mc:Choice>
  </mc:AlternateContent>
  <xr:revisionPtr revIDLastSave="0" documentId="8_{1610BCF7-DB40-4558-804F-C43DFCDBF97F}" xr6:coauthVersionLast="47" xr6:coauthVersionMax="47" xr10:uidLastSave="{00000000-0000-0000-0000-000000000000}"/>
  <bookViews>
    <workbookView xWindow="-110" yWindow="-110" windowWidth="19420" windowHeight="10420" xr2:uid="{EBC0A1E6-4A29-46BD-8F4A-98D395EF5830}"/>
  </bookViews>
  <sheets>
    <sheet name="Operating" sheetId="1" r:id="rId1"/>
  </sheets>
  <definedNames>
    <definedName name="_xlnm.Print_Area" localSheetId="0">Operating!$A$1:$W$358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G9" i="1"/>
  <c r="G10" i="1"/>
  <c r="G11" i="1"/>
  <c r="G12" i="1"/>
  <c r="G13" i="1"/>
  <c r="G14" i="1"/>
  <c r="G15" i="1"/>
  <c r="G16" i="1"/>
  <c r="D17" i="1"/>
  <c r="G17" i="1" s="1"/>
  <c r="E17" i="1"/>
  <c r="F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G18" i="1"/>
  <c r="G19" i="1"/>
  <c r="G20" i="1"/>
  <c r="G21" i="1"/>
  <c r="G22" i="1"/>
  <c r="G23" i="1"/>
  <c r="G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G26" i="1"/>
  <c r="G27" i="1"/>
  <c r="G28" i="1"/>
  <c r="G29" i="1"/>
  <c r="G30" i="1"/>
  <c r="G31" i="1"/>
  <c r="G32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G34" i="1"/>
  <c r="G35" i="1"/>
  <c r="G36" i="1"/>
  <c r="G37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G39" i="1"/>
  <c r="G40" i="1"/>
  <c r="G41" i="1"/>
  <c r="G42" i="1"/>
  <c r="G43" i="1"/>
  <c r="G44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G46" i="1"/>
  <c r="G47" i="1"/>
  <c r="G48" i="1"/>
  <c r="G49" i="1"/>
  <c r="G50" i="1"/>
  <c r="D51" i="1"/>
  <c r="G51" i="1" s="1"/>
  <c r="E51" i="1"/>
  <c r="F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D52" i="1"/>
  <c r="G52" i="1" s="1"/>
  <c r="E52" i="1"/>
  <c r="F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G55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G57" i="1"/>
  <c r="G58" i="1"/>
  <c r="G59" i="1"/>
  <c r="G60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G62" i="1"/>
  <c r="G63" i="1"/>
  <c r="G64" i="1"/>
  <c r="G65" i="1"/>
  <c r="G66" i="1"/>
  <c r="G67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G69" i="1"/>
  <c r="G70" i="1"/>
  <c r="G71" i="1"/>
  <c r="G72" i="1"/>
  <c r="G73" i="1"/>
  <c r="G74" i="1"/>
  <c r="G75" i="1"/>
  <c r="D76" i="1"/>
  <c r="G76" i="1" s="1"/>
  <c r="E76" i="1"/>
  <c r="F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G77" i="1"/>
  <c r="G78" i="1"/>
  <c r="G79" i="1"/>
  <c r="G80" i="1"/>
  <c r="G81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G86" i="1"/>
  <c r="G87" i="1"/>
  <c r="G88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G90" i="1"/>
  <c r="G91" i="1"/>
  <c r="G92" i="1"/>
  <c r="G93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G95" i="1"/>
  <c r="G96" i="1"/>
  <c r="G97" i="1"/>
  <c r="G98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D100" i="1"/>
  <c r="G100" i="1" s="1"/>
  <c r="E100" i="1"/>
  <c r="F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G103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G105" i="1"/>
  <c r="G106" i="1"/>
  <c r="G107" i="1"/>
  <c r="G108" i="1"/>
  <c r="G109" i="1"/>
  <c r="D110" i="1"/>
  <c r="E110" i="1"/>
  <c r="F110" i="1"/>
  <c r="G110" i="1" s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G111" i="1"/>
  <c r="G112" i="1"/>
  <c r="G113" i="1"/>
  <c r="G114" i="1"/>
  <c r="G115" i="1"/>
  <c r="G116" i="1"/>
  <c r="G117" i="1"/>
  <c r="G118" i="1"/>
  <c r="D119" i="1"/>
  <c r="G119" i="1" s="1"/>
  <c r="E119" i="1"/>
  <c r="F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G120" i="1"/>
  <c r="G121" i="1"/>
  <c r="G122" i="1"/>
  <c r="G123" i="1"/>
  <c r="D124" i="1"/>
  <c r="G124" i="1" s="1"/>
  <c r="E124" i="1"/>
  <c r="F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G125" i="1"/>
  <c r="G126" i="1"/>
  <c r="G127" i="1"/>
  <c r="G128" i="1"/>
  <c r="G129" i="1"/>
  <c r="D130" i="1"/>
  <c r="E130" i="1"/>
  <c r="F130" i="1"/>
  <c r="G130" i="1" s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G131" i="1"/>
  <c r="G132" i="1"/>
  <c r="G133" i="1"/>
  <c r="G134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G136" i="1"/>
  <c r="G137" i="1"/>
  <c r="G138" i="1"/>
  <c r="G139" i="1"/>
  <c r="G140" i="1"/>
  <c r="G141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G143" i="1"/>
  <c r="G144" i="1"/>
  <c r="G145" i="1"/>
  <c r="G146" i="1"/>
  <c r="G147" i="1"/>
  <c r="D148" i="1"/>
  <c r="E148" i="1"/>
  <c r="F148" i="1"/>
  <c r="G148" i="1" s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G149" i="1"/>
  <c r="G150" i="1"/>
  <c r="G151" i="1"/>
  <c r="G152" i="1"/>
  <c r="G153" i="1"/>
  <c r="G154" i="1"/>
  <c r="D155" i="1"/>
  <c r="G155" i="1" s="1"/>
  <c r="E155" i="1"/>
  <c r="F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G156" i="1"/>
  <c r="G157" i="1"/>
  <c r="G158" i="1"/>
  <c r="G159" i="1"/>
  <c r="G160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G162" i="1"/>
  <c r="G163" i="1"/>
  <c r="G164" i="1"/>
  <c r="G165" i="1"/>
  <c r="G166" i="1"/>
  <c r="D167" i="1"/>
  <c r="G167" i="1" s="1"/>
  <c r="E167" i="1"/>
  <c r="F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D168" i="1"/>
  <c r="G168" i="1" s="1"/>
  <c r="E168" i="1"/>
  <c r="F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G171" i="1"/>
  <c r="G172" i="1"/>
  <c r="G173" i="1"/>
  <c r="G174" i="1"/>
  <c r="G175" i="1"/>
  <c r="G176" i="1"/>
  <c r="D177" i="1"/>
  <c r="G177" i="1" s="1"/>
  <c r="E177" i="1"/>
  <c r="F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G178" i="1"/>
  <c r="G179" i="1"/>
  <c r="G180" i="1"/>
  <c r="G181" i="1"/>
  <c r="G182" i="1"/>
  <c r="D183" i="1"/>
  <c r="G183" i="1" s="1"/>
  <c r="E183" i="1"/>
  <c r="F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G184" i="1"/>
  <c r="G185" i="1"/>
  <c r="G186" i="1"/>
  <c r="G187" i="1"/>
  <c r="G188" i="1"/>
  <c r="D189" i="1"/>
  <c r="G189" i="1" s="1"/>
  <c r="E189" i="1"/>
  <c r="F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G190" i="1"/>
  <c r="G191" i="1"/>
  <c r="G192" i="1"/>
  <c r="G193" i="1"/>
  <c r="G194" i="1"/>
  <c r="G195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G197" i="1"/>
  <c r="G198" i="1"/>
  <c r="G199" i="1"/>
  <c r="G200" i="1"/>
  <c r="G201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D203" i="1"/>
  <c r="G203" i="1" s="1"/>
  <c r="E203" i="1"/>
  <c r="F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G206" i="1"/>
  <c r="G207" i="1"/>
  <c r="G208" i="1"/>
  <c r="G209" i="1"/>
  <c r="G210" i="1"/>
  <c r="G211" i="1"/>
  <c r="G212" i="1"/>
  <c r="G213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G215" i="1"/>
  <c r="G216" i="1"/>
  <c r="G217" i="1"/>
  <c r="G218" i="1"/>
  <c r="G219" i="1"/>
  <c r="G220" i="1"/>
  <c r="G221" i="1"/>
  <c r="D222" i="1"/>
  <c r="G222" i="1" s="1"/>
  <c r="E222" i="1"/>
  <c r="F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G223" i="1"/>
  <c r="G224" i="1"/>
  <c r="G225" i="1"/>
  <c r="G226" i="1"/>
  <c r="G227" i="1"/>
  <c r="D228" i="1"/>
  <c r="G228" i="1" s="1"/>
  <c r="E228" i="1"/>
  <c r="F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G232" i="1"/>
  <c r="G233" i="1"/>
  <c r="G234" i="1"/>
  <c r="G235" i="1"/>
  <c r="G236" i="1"/>
  <c r="G237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G239" i="1"/>
  <c r="G240" i="1"/>
  <c r="G241" i="1"/>
  <c r="G242" i="1"/>
  <c r="G243" i="1"/>
  <c r="G244" i="1"/>
  <c r="D245" i="1"/>
  <c r="G245" i="1" s="1"/>
  <c r="E245" i="1"/>
  <c r="F245" i="1"/>
  <c r="H245" i="1"/>
  <c r="I245" i="1"/>
  <c r="J245" i="1"/>
  <c r="K245" i="1"/>
  <c r="L245" i="1"/>
  <c r="M245" i="1"/>
  <c r="N245" i="1"/>
  <c r="O245" i="1"/>
  <c r="P245" i="1"/>
  <c r="Q245" i="1"/>
  <c r="R245" i="1"/>
  <c r="S245" i="1"/>
  <c r="T245" i="1"/>
  <c r="U245" i="1"/>
  <c r="V245" i="1"/>
  <c r="W245" i="1"/>
  <c r="G246" i="1"/>
  <c r="G247" i="1"/>
  <c r="G248" i="1"/>
  <c r="G249" i="1"/>
  <c r="G250" i="1"/>
  <c r="G251" i="1"/>
  <c r="D252" i="1"/>
  <c r="E252" i="1"/>
  <c r="F252" i="1"/>
  <c r="G252" i="1" s="1"/>
  <c r="H252" i="1"/>
  <c r="I252" i="1"/>
  <c r="J252" i="1"/>
  <c r="K252" i="1"/>
  <c r="L252" i="1"/>
  <c r="M252" i="1"/>
  <c r="N252" i="1"/>
  <c r="O252" i="1"/>
  <c r="P252" i="1"/>
  <c r="Q252" i="1"/>
  <c r="R252" i="1"/>
  <c r="S252" i="1"/>
  <c r="T252" i="1"/>
  <c r="U252" i="1"/>
  <c r="V252" i="1"/>
  <c r="W252" i="1"/>
  <c r="G253" i="1"/>
  <c r="G254" i="1"/>
  <c r="G255" i="1"/>
  <c r="G256" i="1"/>
  <c r="D257" i="1"/>
  <c r="E257" i="1"/>
  <c r="F257" i="1"/>
  <c r="G257" i="1" s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D258" i="1"/>
  <c r="E258" i="1"/>
  <c r="F258" i="1"/>
  <c r="G258" i="1"/>
  <c r="H258" i="1"/>
  <c r="I258" i="1"/>
  <c r="J258" i="1"/>
  <c r="K258" i="1"/>
  <c r="L258" i="1"/>
  <c r="M258" i="1"/>
  <c r="N258" i="1"/>
  <c r="O258" i="1"/>
  <c r="P258" i="1"/>
  <c r="Q258" i="1"/>
  <c r="R258" i="1"/>
  <c r="S258" i="1"/>
  <c r="T258" i="1"/>
  <c r="U258" i="1"/>
  <c r="V258" i="1"/>
  <c r="W258" i="1"/>
  <c r="G261" i="1"/>
  <c r="G262" i="1"/>
  <c r="G263" i="1"/>
  <c r="G264" i="1"/>
  <c r="D265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G266" i="1"/>
  <c r="G267" i="1"/>
  <c r="G268" i="1"/>
  <c r="G269" i="1"/>
  <c r="G270" i="1"/>
  <c r="G271" i="1"/>
  <c r="G272" i="1"/>
  <c r="D273" i="1"/>
  <c r="G273" i="1" s="1"/>
  <c r="E273" i="1"/>
  <c r="F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G274" i="1"/>
  <c r="G275" i="1"/>
  <c r="G276" i="1"/>
  <c r="G277" i="1"/>
  <c r="G278" i="1"/>
  <c r="G279" i="1"/>
  <c r="G280" i="1"/>
  <c r="G281" i="1"/>
  <c r="G282" i="1"/>
  <c r="D283" i="1"/>
  <c r="E283" i="1"/>
  <c r="F283" i="1"/>
  <c r="G283" i="1"/>
  <c r="H283" i="1"/>
  <c r="I283" i="1"/>
  <c r="J283" i="1"/>
  <c r="K283" i="1"/>
  <c r="L283" i="1"/>
  <c r="M283" i="1"/>
  <c r="N283" i="1"/>
  <c r="O283" i="1"/>
  <c r="P283" i="1"/>
  <c r="Q283" i="1"/>
  <c r="R283" i="1"/>
  <c r="S283" i="1"/>
  <c r="T283" i="1"/>
  <c r="U283" i="1"/>
  <c r="V283" i="1"/>
  <c r="W283" i="1"/>
  <c r="G284" i="1"/>
  <c r="G285" i="1"/>
  <c r="G286" i="1"/>
  <c r="G287" i="1"/>
  <c r="G288" i="1"/>
  <c r="G289" i="1"/>
  <c r="D290" i="1"/>
  <c r="G290" i="1" s="1"/>
  <c r="E290" i="1"/>
  <c r="F290" i="1"/>
  <c r="H290" i="1"/>
  <c r="I290" i="1"/>
  <c r="J290" i="1"/>
  <c r="K290" i="1"/>
  <c r="L290" i="1"/>
  <c r="M290" i="1"/>
  <c r="N290" i="1"/>
  <c r="O290" i="1"/>
  <c r="P290" i="1"/>
  <c r="Q290" i="1"/>
  <c r="R290" i="1"/>
  <c r="S290" i="1"/>
  <c r="T290" i="1"/>
  <c r="U290" i="1"/>
  <c r="V290" i="1"/>
  <c r="W290" i="1"/>
  <c r="G291" i="1"/>
  <c r="G292" i="1"/>
  <c r="G293" i="1"/>
  <c r="G294" i="1"/>
  <c r="G295" i="1"/>
  <c r="D296" i="1"/>
  <c r="G296" i="1" s="1"/>
  <c r="E296" i="1"/>
  <c r="F296" i="1"/>
  <c r="H296" i="1"/>
  <c r="I296" i="1"/>
  <c r="J296" i="1"/>
  <c r="K296" i="1"/>
  <c r="L296" i="1"/>
  <c r="M296" i="1"/>
  <c r="N296" i="1"/>
  <c r="O296" i="1"/>
  <c r="P296" i="1"/>
  <c r="Q296" i="1"/>
  <c r="R296" i="1"/>
  <c r="S296" i="1"/>
  <c r="T296" i="1"/>
  <c r="U296" i="1"/>
  <c r="V296" i="1"/>
  <c r="W296" i="1"/>
  <c r="D297" i="1"/>
  <c r="E297" i="1"/>
  <c r="F297" i="1"/>
  <c r="G297" i="1" s="1"/>
  <c r="H297" i="1"/>
  <c r="I297" i="1"/>
  <c r="J297" i="1"/>
  <c r="K297" i="1"/>
  <c r="L297" i="1"/>
  <c r="M297" i="1"/>
  <c r="N297" i="1"/>
  <c r="O297" i="1"/>
  <c r="P297" i="1"/>
  <c r="Q297" i="1"/>
  <c r="R297" i="1"/>
  <c r="S297" i="1"/>
  <c r="T297" i="1"/>
  <c r="U297" i="1"/>
  <c r="V297" i="1"/>
  <c r="W297" i="1"/>
  <c r="G300" i="1"/>
  <c r="D301" i="1"/>
  <c r="E301" i="1"/>
  <c r="F301" i="1"/>
  <c r="G301" i="1" s="1"/>
  <c r="H301" i="1"/>
  <c r="I301" i="1"/>
  <c r="J301" i="1"/>
  <c r="K301" i="1"/>
  <c r="L301" i="1"/>
  <c r="M301" i="1"/>
  <c r="N301" i="1"/>
  <c r="O301" i="1"/>
  <c r="P301" i="1"/>
  <c r="Q301" i="1"/>
  <c r="R301" i="1"/>
  <c r="S301" i="1"/>
  <c r="T301" i="1"/>
  <c r="U301" i="1"/>
  <c r="V301" i="1"/>
  <c r="W301" i="1"/>
  <c r="G302" i="1"/>
  <c r="G303" i="1"/>
  <c r="G304" i="1"/>
  <c r="G305" i="1"/>
  <c r="G306" i="1"/>
  <c r="G307" i="1"/>
  <c r="D308" i="1"/>
  <c r="E308" i="1"/>
  <c r="F308" i="1"/>
  <c r="G308" i="1"/>
  <c r="H308" i="1"/>
  <c r="I308" i="1"/>
  <c r="J308" i="1"/>
  <c r="K308" i="1"/>
  <c r="L308" i="1"/>
  <c r="M308" i="1"/>
  <c r="N308" i="1"/>
  <c r="O308" i="1"/>
  <c r="P308" i="1"/>
  <c r="Q308" i="1"/>
  <c r="R308" i="1"/>
  <c r="S308" i="1"/>
  <c r="T308" i="1"/>
  <c r="U308" i="1"/>
  <c r="V308" i="1"/>
  <c r="W308" i="1"/>
  <c r="G309" i="1"/>
  <c r="G310" i="1"/>
  <c r="G311" i="1"/>
  <c r="G312" i="1"/>
  <c r="G313" i="1"/>
  <c r="G314" i="1"/>
  <c r="D315" i="1"/>
  <c r="E315" i="1"/>
  <c r="F315" i="1"/>
  <c r="G315" i="1"/>
  <c r="H315" i="1"/>
  <c r="I315" i="1"/>
  <c r="J315" i="1"/>
  <c r="K315" i="1"/>
  <c r="L315" i="1"/>
  <c r="M315" i="1"/>
  <c r="N315" i="1"/>
  <c r="O315" i="1"/>
  <c r="P315" i="1"/>
  <c r="Q315" i="1"/>
  <c r="R315" i="1"/>
  <c r="S315" i="1"/>
  <c r="T315" i="1"/>
  <c r="U315" i="1"/>
  <c r="V315" i="1"/>
  <c r="W315" i="1"/>
  <c r="G316" i="1"/>
  <c r="G317" i="1"/>
  <c r="G318" i="1"/>
  <c r="G319" i="1"/>
  <c r="G320" i="1"/>
  <c r="D321" i="1"/>
  <c r="G321" i="1" s="1"/>
  <c r="E321" i="1"/>
  <c r="F321" i="1"/>
  <c r="H321" i="1"/>
  <c r="I321" i="1"/>
  <c r="J321" i="1"/>
  <c r="K321" i="1"/>
  <c r="L321" i="1"/>
  <c r="M321" i="1"/>
  <c r="N321" i="1"/>
  <c r="O321" i="1"/>
  <c r="P321" i="1"/>
  <c r="Q321" i="1"/>
  <c r="R321" i="1"/>
  <c r="S321" i="1"/>
  <c r="T321" i="1"/>
  <c r="U321" i="1"/>
  <c r="V321" i="1"/>
  <c r="W321" i="1"/>
  <c r="G322" i="1"/>
  <c r="G323" i="1"/>
  <c r="G324" i="1"/>
  <c r="G325" i="1"/>
  <c r="G326" i="1"/>
  <c r="G327" i="1"/>
  <c r="G328" i="1"/>
  <c r="G329" i="1"/>
  <c r="D330" i="1"/>
  <c r="E330" i="1"/>
  <c r="F330" i="1"/>
  <c r="G330" i="1"/>
  <c r="H330" i="1"/>
  <c r="I330" i="1"/>
  <c r="J330" i="1"/>
  <c r="K330" i="1"/>
  <c r="L330" i="1"/>
  <c r="M330" i="1"/>
  <c r="N330" i="1"/>
  <c r="O330" i="1"/>
  <c r="P330" i="1"/>
  <c r="Q330" i="1"/>
  <c r="R330" i="1"/>
  <c r="S330" i="1"/>
  <c r="T330" i="1"/>
  <c r="U330" i="1"/>
  <c r="V330" i="1"/>
  <c r="W330" i="1"/>
  <c r="G331" i="1"/>
  <c r="G332" i="1"/>
  <c r="G333" i="1"/>
  <c r="G334" i="1"/>
  <c r="D335" i="1"/>
  <c r="E335" i="1"/>
  <c r="F335" i="1"/>
  <c r="G335" i="1"/>
  <c r="H335" i="1"/>
  <c r="I335" i="1"/>
  <c r="J335" i="1"/>
  <c r="K335" i="1"/>
  <c r="L335" i="1"/>
  <c r="M335" i="1"/>
  <c r="N335" i="1"/>
  <c r="O335" i="1"/>
  <c r="P335" i="1"/>
  <c r="Q335" i="1"/>
  <c r="R335" i="1"/>
  <c r="S335" i="1"/>
  <c r="T335" i="1"/>
  <c r="U335" i="1"/>
  <c r="V335" i="1"/>
  <c r="W335" i="1"/>
  <c r="D336" i="1"/>
  <c r="G336" i="1" s="1"/>
  <c r="E336" i="1"/>
  <c r="F336" i="1"/>
  <c r="H336" i="1"/>
  <c r="I336" i="1"/>
  <c r="J336" i="1"/>
  <c r="K336" i="1"/>
  <c r="L336" i="1"/>
  <c r="M336" i="1"/>
  <c r="N336" i="1"/>
  <c r="O336" i="1"/>
  <c r="P336" i="1"/>
  <c r="Q336" i="1"/>
  <c r="R336" i="1"/>
  <c r="S336" i="1"/>
  <c r="T336" i="1"/>
  <c r="U336" i="1"/>
  <c r="V336" i="1"/>
  <c r="W336" i="1"/>
  <c r="D337" i="1"/>
  <c r="G337" i="1" s="1"/>
  <c r="E337" i="1"/>
  <c r="F337" i="1"/>
  <c r="H337" i="1"/>
  <c r="I337" i="1"/>
  <c r="J337" i="1"/>
  <c r="K337" i="1"/>
  <c r="L337" i="1"/>
  <c r="M337" i="1"/>
  <c r="N337" i="1"/>
  <c r="O337" i="1"/>
  <c r="P337" i="1"/>
  <c r="Q337" i="1"/>
  <c r="R337" i="1"/>
  <c r="S337" i="1"/>
  <c r="T337" i="1"/>
  <c r="U337" i="1"/>
  <c r="V337" i="1"/>
  <c r="W337" i="1"/>
</calcChain>
</file>

<file path=xl/sharedStrings.xml><?xml version="1.0" encoding="utf-8"?>
<sst xmlns="http://schemas.openxmlformats.org/spreadsheetml/2006/main" count="1001" uniqueCount="606">
  <si>
    <t/>
  </si>
  <si>
    <t>Total National</t>
  </si>
  <si>
    <t>Total Western Cape</t>
  </si>
  <si>
    <t>Total Central Karoo</t>
  </si>
  <si>
    <t>DC5</t>
  </si>
  <si>
    <t>Central Karoo</t>
  </si>
  <si>
    <t>C</t>
  </si>
  <si>
    <t>WC053</t>
  </si>
  <si>
    <t>Beaufort West</t>
  </si>
  <si>
    <t>B</t>
  </si>
  <si>
    <t>WC052</t>
  </si>
  <si>
    <t>Prince Albert</t>
  </si>
  <si>
    <t>WC051</t>
  </si>
  <si>
    <t>Laingsburg</t>
  </si>
  <si>
    <t>Total Garden Route</t>
  </si>
  <si>
    <t>DC4</t>
  </si>
  <si>
    <t>Garden Route</t>
  </si>
  <si>
    <t>WC048</t>
  </si>
  <si>
    <t>Knysna</t>
  </si>
  <si>
    <t>WC047</t>
  </si>
  <si>
    <t>Bitou</t>
  </si>
  <si>
    <t>WC045</t>
  </si>
  <si>
    <t>Oudtshoorn</t>
  </si>
  <si>
    <t>WC044</t>
  </si>
  <si>
    <t>George</t>
  </si>
  <si>
    <t>WC043</t>
  </si>
  <si>
    <t>Mossel Bay</t>
  </si>
  <si>
    <t>WC042</t>
  </si>
  <si>
    <t>Hessequa</t>
  </si>
  <si>
    <t>WC041</t>
  </si>
  <si>
    <t>Kannaland</t>
  </si>
  <si>
    <t>Total Overberg</t>
  </si>
  <si>
    <t>DC3</t>
  </si>
  <si>
    <t>Overberg</t>
  </si>
  <si>
    <t>WC034</t>
  </si>
  <si>
    <t>Swellendam</t>
  </si>
  <si>
    <t>WC033</t>
  </si>
  <si>
    <t>Cape Agulhas</t>
  </si>
  <si>
    <t>WC032</t>
  </si>
  <si>
    <t>Overstrand</t>
  </si>
  <si>
    <t>WC031</t>
  </si>
  <si>
    <t>Theewaterskloof</t>
  </si>
  <si>
    <t>Total Cape Winelands</t>
  </si>
  <si>
    <t>DC2</t>
  </si>
  <si>
    <t>Cape Winelands DM</t>
  </si>
  <si>
    <t>WC026</t>
  </si>
  <si>
    <t>Langeberg</t>
  </si>
  <si>
    <t>WC025</t>
  </si>
  <si>
    <t>Breede Valley</t>
  </si>
  <si>
    <t>WC024</t>
  </si>
  <si>
    <t>Stellenbosch</t>
  </si>
  <si>
    <t>WC023</t>
  </si>
  <si>
    <t>Drakenstein</t>
  </si>
  <si>
    <t>WC022</t>
  </si>
  <si>
    <t>Witzenberg</t>
  </si>
  <si>
    <t>Total West Coast</t>
  </si>
  <si>
    <t>DC1</t>
  </si>
  <si>
    <t>West Coast</t>
  </si>
  <si>
    <t>WC015</t>
  </si>
  <si>
    <t>Swartland</t>
  </si>
  <si>
    <t>WC014</t>
  </si>
  <si>
    <t>Saldanha Bay</t>
  </si>
  <si>
    <t>WC013</t>
  </si>
  <si>
    <t>Bergrivier</t>
  </si>
  <si>
    <t>WC012</t>
  </si>
  <si>
    <t>Cederberg</t>
  </si>
  <si>
    <t>WC011</t>
  </si>
  <si>
    <t>Matzikama</t>
  </si>
  <si>
    <t>Total Metros</t>
  </si>
  <si>
    <t>CPT</t>
  </si>
  <si>
    <t>Cape Town</t>
  </si>
  <si>
    <t>A</t>
  </si>
  <si>
    <t>WESTERN CAPE</t>
  </si>
  <si>
    <t xml:space="preserve"> </t>
  </si>
  <si>
    <t>Total Northern Cape</t>
  </si>
  <si>
    <t>Total Frances Baard</t>
  </si>
  <si>
    <t>DC9</t>
  </si>
  <si>
    <t>Frances Baard</t>
  </si>
  <si>
    <t>NC094</t>
  </si>
  <si>
    <t>Phokwane</t>
  </si>
  <si>
    <t>NC093</t>
  </si>
  <si>
    <t>Magareng</t>
  </si>
  <si>
    <t>NC092</t>
  </si>
  <si>
    <t>Dikgatlong</t>
  </si>
  <si>
    <t>NC091</t>
  </si>
  <si>
    <t>Sol Plaatje</t>
  </si>
  <si>
    <t>Total Z F Mgcawu</t>
  </si>
  <si>
    <t>DC8</t>
  </si>
  <si>
    <t>Z F Mgcawu</t>
  </si>
  <si>
    <t>NC087</t>
  </si>
  <si>
    <t>Dawid Kruiper</t>
  </si>
  <si>
    <t>NC086</t>
  </si>
  <si>
    <t>Kgatelopele</t>
  </si>
  <si>
    <t>NC085</t>
  </si>
  <si>
    <t>Tsantsabane</t>
  </si>
  <si>
    <t>NC084</t>
  </si>
  <si>
    <t>!Kheis</t>
  </si>
  <si>
    <t>NC082</t>
  </si>
  <si>
    <t>!Kai! Garib</t>
  </si>
  <si>
    <t>Total Pixley ka Seme (NC)</t>
  </si>
  <si>
    <t>DC7</t>
  </si>
  <si>
    <t>Pixley Ka Seme (NC)</t>
  </si>
  <si>
    <t>NC078</t>
  </si>
  <si>
    <t>Siyancuma</t>
  </si>
  <si>
    <t>NC077</t>
  </si>
  <si>
    <t>Siyathemba</t>
  </si>
  <si>
    <t>NC076</t>
  </si>
  <si>
    <t>Thembelihle</t>
  </si>
  <si>
    <t>NC075</t>
  </si>
  <si>
    <t>Renosterberg</t>
  </si>
  <si>
    <t>NC074</t>
  </si>
  <si>
    <t>Kareeberg</t>
  </si>
  <si>
    <t>NC073</t>
  </si>
  <si>
    <t>Emthanjeni</t>
  </si>
  <si>
    <t>NC072</t>
  </si>
  <si>
    <t>Umsobomvu</t>
  </si>
  <si>
    <t>NC071</t>
  </si>
  <si>
    <t>Ubuntu</t>
  </si>
  <si>
    <t>Total Namakwa</t>
  </si>
  <si>
    <t>DC6</t>
  </si>
  <si>
    <t>Namakwa</t>
  </si>
  <si>
    <t>NC067</t>
  </si>
  <si>
    <t>Khai-Ma</t>
  </si>
  <si>
    <t>NC066</t>
  </si>
  <si>
    <t>Karoo Hoogland</t>
  </si>
  <si>
    <t>NC065</t>
  </si>
  <si>
    <t>Hantam</t>
  </si>
  <si>
    <t>NC064</t>
  </si>
  <si>
    <t>Kamiesberg</t>
  </si>
  <si>
    <t>NC062</t>
  </si>
  <si>
    <t>Nama Khoi</t>
  </si>
  <si>
    <t>NC061</t>
  </si>
  <si>
    <t>Richtersveld</t>
  </si>
  <si>
    <t>Total John Taolo Gaetsewe</t>
  </si>
  <si>
    <t>DC45</t>
  </si>
  <si>
    <t>John Taolo Gaetsewe</t>
  </si>
  <si>
    <t>NC453</t>
  </si>
  <si>
    <t>Gamagara</t>
  </si>
  <si>
    <t>NC452</t>
  </si>
  <si>
    <t>Ga-Segonyana</t>
  </si>
  <si>
    <t>NC451</t>
  </si>
  <si>
    <t>Joe Morolong</t>
  </si>
  <si>
    <t>NORTHERN CAPE</t>
  </si>
  <si>
    <t>Total North West</t>
  </si>
  <si>
    <t>Total Dr Kenneth Kaunda</t>
  </si>
  <si>
    <t>DC40</t>
  </si>
  <si>
    <t>Dr Kenneth Kaunda</t>
  </si>
  <si>
    <t>NW405</t>
  </si>
  <si>
    <t>J B Marks</t>
  </si>
  <si>
    <t>NW404</t>
  </si>
  <si>
    <t>Maquassi Hills</t>
  </si>
  <si>
    <t>NW403</t>
  </si>
  <si>
    <t>City of Matlosana</t>
  </si>
  <si>
    <t>Total Dr Ruth Segomotsi Mompati</t>
  </si>
  <si>
    <t>DC39</t>
  </si>
  <si>
    <t>Dr Ruth Segomotsi Mompati</t>
  </si>
  <si>
    <t>NW397</t>
  </si>
  <si>
    <t>Kagisano-Molopo</t>
  </si>
  <si>
    <t>NW396</t>
  </si>
  <si>
    <t>Lekwa-Teemane</t>
  </si>
  <si>
    <t>NW394</t>
  </si>
  <si>
    <t>Greater Taung</t>
  </si>
  <si>
    <t>NW393</t>
  </si>
  <si>
    <t>Mamusa</t>
  </si>
  <si>
    <t>NW392</t>
  </si>
  <si>
    <t>Naledi (NW)</t>
  </si>
  <si>
    <t>Total Ngaka Modiri Molema</t>
  </si>
  <si>
    <t>DC38</t>
  </si>
  <si>
    <t>Ngaka Modiri Molema</t>
  </si>
  <si>
    <t>NW385</t>
  </si>
  <si>
    <t>Ramotshere Moiloa</t>
  </si>
  <si>
    <t>NW384</t>
  </si>
  <si>
    <t>Ditsobotla</t>
  </si>
  <si>
    <t>NW383</t>
  </si>
  <si>
    <t>Mafikeng</t>
  </si>
  <si>
    <t>NW382</t>
  </si>
  <si>
    <t>Tswaing</t>
  </si>
  <si>
    <t>NW381</t>
  </si>
  <si>
    <t>Ratlou</t>
  </si>
  <si>
    <t>Total Bojanala Platinum</t>
  </si>
  <si>
    <t>DC37</t>
  </si>
  <si>
    <t>Bojanala Platinum</t>
  </si>
  <si>
    <t>NW375</t>
  </si>
  <si>
    <t>Moses Kotane</t>
  </si>
  <si>
    <t>NW374</t>
  </si>
  <si>
    <t>Kgetlengrivier</t>
  </si>
  <si>
    <t>NW373</t>
  </si>
  <si>
    <t>Rustenburg</t>
  </si>
  <si>
    <t>NW372</t>
  </si>
  <si>
    <t>Madibeng</t>
  </si>
  <si>
    <t>NW371</t>
  </si>
  <si>
    <t>Moretele</t>
  </si>
  <si>
    <t>NORTH WEST</t>
  </si>
  <si>
    <t>Total Mpumalanga</t>
  </si>
  <si>
    <t>Total Ehlanzeni</t>
  </si>
  <si>
    <t>DC32</t>
  </si>
  <si>
    <t>Ehlanzeni</t>
  </si>
  <si>
    <t>MP326</t>
  </si>
  <si>
    <t>City of Mbombela</t>
  </si>
  <si>
    <t>MP325</t>
  </si>
  <si>
    <t>Bushbuckridge</t>
  </si>
  <si>
    <t>MP324</t>
  </si>
  <si>
    <t>Nkomazi</t>
  </si>
  <si>
    <t>MP321</t>
  </si>
  <si>
    <t>Thaba Chweu</t>
  </si>
  <si>
    <t>Total Nkangala</t>
  </si>
  <si>
    <t>DC31</t>
  </si>
  <si>
    <t>Nkangala</t>
  </si>
  <si>
    <t>MP316</t>
  </si>
  <si>
    <t>Dr J.S. Moroka</t>
  </si>
  <si>
    <t>MP315</t>
  </si>
  <si>
    <t>Thembisile Hani</t>
  </si>
  <si>
    <t>MP314</t>
  </si>
  <si>
    <t>Emakhazeni</t>
  </si>
  <si>
    <t>MP313</t>
  </si>
  <si>
    <t>Steve Tshwete</t>
  </si>
  <si>
    <t>MP312</t>
  </si>
  <si>
    <t>Emalahleni (MP)</t>
  </si>
  <si>
    <t>MP311</t>
  </si>
  <si>
    <t>Victor Khanye</t>
  </si>
  <si>
    <t>Total Gert Sibande</t>
  </si>
  <si>
    <t>DC30</t>
  </si>
  <si>
    <t>Gert Sibande</t>
  </si>
  <si>
    <t>MP307</t>
  </si>
  <si>
    <t>Govan Mbeki</t>
  </si>
  <si>
    <t>MP306</t>
  </si>
  <si>
    <t>Dipaleseng</t>
  </si>
  <si>
    <t>MP305</t>
  </si>
  <si>
    <t>Lekwa</t>
  </si>
  <si>
    <t>MP304</t>
  </si>
  <si>
    <t>Pixley Ka Seme (MP)</t>
  </si>
  <si>
    <t>MP303</t>
  </si>
  <si>
    <t>Mkhondo</t>
  </si>
  <si>
    <t>MP302</t>
  </si>
  <si>
    <t>Msukaligwa</t>
  </si>
  <si>
    <t>MP301</t>
  </si>
  <si>
    <t>Albert Luthuli</t>
  </si>
  <si>
    <t>MPUMALANGA</t>
  </si>
  <si>
    <t>Total Limpopo</t>
  </si>
  <si>
    <t>Total Sekhukhune</t>
  </si>
  <si>
    <t>DC47</t>
  </si>
  <si>
    <t>Sekhukhune</t>
  </si>
  <si>
    <t>LIM476</t>
  </si>
  <si>
    <t>Tubatse Fetakgomo</t>
  </si>
  <si>
    <t>LIM473</t>
  </si>
  <si>
    <t>Makhuduthamaga</t>
  </si>
  <si>
    <t>LIM472</t>
  </si>
  <si>
    <t>Elias Motsoaledi</t>
  </si>
  <si>
    <t>LIM471</t>
  </si>
  <si>
    <t>Ephraim Mogale</t>
  </si>
  <si>
    <t>Total Waterberg</t>
  </si>
  <si>
    <t>DC36</t>
  </si>
  <si>
    <t>Waterberg</t>
  </si>
  <si>
    <t>LIM368</t>
  </si>
  <si>
    <t>Modimolle-Mookgopong</t>
  </si>
  <si>
    <t>LIM367</t>
  </si>
  <si>
    <t>Mogalakwena</t>
  </si>
  <si>
    <t>LIM366</t>
  </si>
  <si>
    <t>Bela Bela</t>
  </si>
  <si>
    <t>LIM362</t>
  </si>
  <si>
    <t>Lephalale</t>
  </si>
  <si>
    <t>LIM361</t>
  </si>
  <si>
    <t>Thabazimbi</t>
  </si>
  <si>
    <t>Total Capricorn</t>
  </si>
  <si>
    <t>DC35</t>
  </si>
  <si>
    <t>Capricorn</t>
  </si>
  <si>
    <t>LIM355</t>
  </si>
  <si>
    <t>Lepelle-Nkumpi</t>
  </si>
  <si>
    <t>LIM354</t>
  </si>
  <si>
    <t>Polokwane</t>
  </si>
  <si>
    <t>LIM353</t>
  </si>
  <si>
    <t>Molemole</t>
  </si>
  <si>
    <t>LIM351</t>
  </si>
  <si>
    <t>Blouberg</t>
  </si>
  <si>
    <t>Total Vhembe</t>
  </si>
  <si>
    <t>DC34</t>
  </si>
  <si>
    <t>Vhembe</t>
  </si>
  <si>
    <t>LIM345</t>
  </si>
  <si>
    <t>Collins Chabane</t>
  </si>
  <si>
    <t>LIM344</t>
  </si>
  <si>
    <t>Makhado</t>
  </si>
  <si>
    <t>LIM343</t>
  </si>
  <si>
    <t>Thulamela</t>
  </si>
  <si>
    <t>LIM341</t>
  </si>
  <si>
    <t>Musina</t>
  </si>
  <si>
    <t>Total Mopani</t>
  </si>
  <si>
    <t>DC33</t>
  </si>
  <si>
    <t>Mopani</t>
  </si>
  <si>
    <t>LIM335</t>
  </si>
  <si>
    <t>Maruleng</t>
  </si>
  <si>
    <t>LIM334</t>
  </si>
  <si>
    <t>Ba-Phalaborwa</t>
  </si>
  <si>
    <t>LIM333</t>
  </si>
  <si>
    <t>Greater Tzaneen</t>
  </si>
  <si>
    <t>LIM332</t>
  </si>
  <si>
    <t>Greater Letaba</t>
  </si>
  <si>
    <t>LIM331</t>
  </si>
  <si>
    <t>Greater Giyani</t>
  </si>
  <si>
    <t>LIMPOPO</t>
  </si>
  <si>
    <t>Total Kwazulu-Natal</t>
  </si>
  <si>
    <t>Total Harry Gwala</t>
  </si>
  <si>
    <t>DC43</t>
  </si>
  <si>
    <t>Harry Gwala</t>
  </si>
  <si>
    <t>KZN436</t>
  </si>
  <si>
    <t>Dr Nkosazana Dlamini Zuma</t>
  </si>
  <si>
    <t>KZN435</t>
  </si>
  <si>
    <t>Umzimkhulu</t>
  </si>
  <si>
    <t>KZN434</t>
  </si>
  <si>
    <t>Johannes Phumani Phungula</t>
  </si>
  <si>
    <t>KZN433</t>
  </si>
  <si>
    <t>Greater Kokstad</t>
  </si>
  <si>
    <t>Total iLembe</t>
  </si>
  <si>
    <t>DC29</t>
  </si>
  <si>
    <t>iLembe</t>
  </si>
  <si>
    <t>KZN294</t>
  </si>
  <si>
    <t>Maphumulo</t>
  </si>
  <si>
    <t>KZN293</t>
  </si>
  <si>
    <t>Ndwedwe</t>
  </si>
  <si>
    <t>KZN292</t>
  </si>
  <si>
    <t>KwaDukuza</t>
  </si>
  <si>
    <t>KZN291</t>
  </si>
  <si>
    <t>Mandeni</t>
  </si>
  <si>
    <t>Total King Cetshwayo</t>
  </si>
  <si>
    <t>DC28</t>
  </si>
  <si>
    <t>King Cetshwayo</t>
  </si>
  <si>
    <t>KZN286</t>
  </si>
  <si>
    <t>Nkandla</t>
  </si>
  <si>
    <t>KZN285</t>
  </si>
  <si>
    <t>Mthonjaneni</t>
  </si>
  <si>
    <t>KZN284</t>
  </si>
  <si>
    <t>uMlalazi</t>
  </si>
  <si>
    <t>KZN282</t>
  </si>
  <si>
    <t>uMhlathuze</t>
  </si>
  <si>
    <t>KZN281</t>
  </si>
  <si>
    <t>Mfolozi</t>
  </si>
  <si>
    <t>Total Umkhanyakude</t>
  </si>
  <si>
    <t>DC27</t>
  </si>
  <si>
    <t>Umkhanyakude</t>
  </si>
  <si>
    <t>KZN276</t>
  </si>
  <si>
    <t>Hlabisa Big Five</t>
  </si>
  <si>
    <t>KZN275</t>
  </si>
  <si>
    <t>Mtubatuba</t>
  </si>
  <si>
    <t>KZN272</t>
  </si>
  <si>
    <t>Jozini</t>
  </si>
  <si>
    <t>KZN271</t>
  </si>
  <si>
    <t>Umhlabuyalingana</t>
  </si>
  <si>
    <t>Total Zululand</t>
  </si>
  <si>
    <t>DC26</t>
  </si>
  <si>
    <t>Zululand</t>
  </si>
  <si>
    <t>KZN266</t>
  </si>
  <si>
    <t>Ulundi</t>
  </si>
  <si>
    <t>KZN265</t>
  </si>
  <si>
    <t>Nongoma</t>
  </si>
  <si>
    <t>KZN263</t>
  </si>
  <si>
    <t>Abaqulusi</t>
  </si>
  <si>
    <t>KZN262</t>
  </si>
  <si>
    <t>uPhongolo</t>
  </si>
  <si>
    <t>KZN261</t>
  </si>
  <si>
    <t>eDumbe</t>
  </si>
  <si>
    <t>Total Amajuba</t>
  </si>
  <si>
    <t>DC25</t>
  </si>
  <si>
    <t>Amajuba</t>
  </si>
  <si>
    <t>KZN254</t>
  </si>
  <si>
    <t>Dannhauser</t>
  </si>
  <si>
    <t>KZN253</t>
  </si>
  <si>
    <t>Emadlangeni</t>
  </si>
  <si>
    <t>KZN252</t>
  </si>
  <si>
    <t>Newcastle</t>
  </si>
  <si>
    <t>Total Umzinyathi</t>
  </si>
  <si>
    <t>DC24</t>
  </si>
  <si>
    <t>Umzinyathi</t>
  </si>
  <si>
    <t>KZN245</t>
  </si>
  <si>
    <t>Umvoti</t>
  </si>
  <si>
    <t>KZN244</t>
  </si>
  <si>
    <t>Msinga</t>
  </si>
  <si>
    <t>KZN242</t>
  </si>
  <si>
    <t>Nquthu</t>
  </si>
  <si>
    <t>KZN241</t>
  </si>
  <si>
    <t>Endumeni</t>
  </si>
  <si>
    <t>Total Uthukela</t>
  </si>
  <si>
    <t>DC23</t>
  </si>
  <si>
    <t>Uthukela</t>
  </si>
  <si>
    <t>KZN238</t>
  </si>
  <si>
    <t>Alfred Duma</t>
  </si>
  <si>
    <t>KZN237</t>
  </si>
  <si>
    <t>Inkosi Langalibalele</t>
  </si>
  <si>
    <t>KZN235</t>
  </si>
  <si>
    <t>Okhahlamba</t>
  </si>
  <si>
    <t>Total uMgungundlovu</t>
  </si>
  <si>
    <t>DC22</t>
  </si>
  <si>
    <t>uMgungundlovu</t>
  </si>
  <si>
    <t>KZN227</t>
  </si>
  <si>
    <t>Richmond</t>
  </si>
  <si>
    <t>KZN226</t>
  </si>
  <si>
    <t>Mkhambathini</t>
  </si>
  <si>
    <t>KZN225</t>
  </si>
  <si>
    <t>Msunduzi</t>
  </si>
  <si>
    <t>KZN224</t>
  </si>
  <si>
    <t>Impendle</t>
  </si>
  <si>
    <t>KZN223</t>
  </si>
  <si>
    <t>Mpofana</t>
  </si>
  <si>
    <t>KZN222</t>
  </si>
  <si>
    <t>uMngeni</t>
  </si>
  <si>
    <t>KZN221</t>
  </si>
  <si>
    <t>uMshwathi</t>
  </si>
  <si>
    <t>Total Ugu</t>
  </si>
  <si>
    <t>DC21</t>
  </si>
  <si>
    <t>Ugu</t>
  </si>
  <si>
    <t>KZN216</t>
  </si>
  <si>
    <t>Ray Nkonyeni</t>
  </si>
  <si>
    <t>KZN214</t>
  </si>
  <si>
    <t>uMuziwabantu</t>
  </si>
  <si>
    <t>KZN213</t>
  </si>
  <si>
    <t>Umzumbe</t>
  </si>
  <si>
    <t>KZN212</t>
  </si>
  <si>
    <t>Umdoni</t>
  </si>
  <si>
    <t>ETH</t>
  </si>
  <si>
    <t>eThekwini</t>
  </si>
  <si>
    <t>KWAZULU-NATAL</t>
  </si>
  <si>
    <t>Total Gauteng</t>
  </si>
  <si>
    <t>Total West Rand</t>
  </si>
  <si>
    <t>DC48</t>
  </si>
  <si>
    <t>West Rand</t>
  </si>
  <si>
    <t>GT485</t>
  </si>
  <si>
    <t>Rand West City</t>
  </si>
  <si>
    <t>GT484</t>
  </si>
  <si>
    <t>Merafong City</t>
  </si>
  <si>
    <t>GT481</t>
  </si>
  <si>
    <t>Mogale City</t>
  </si>
  <si>
    <t>Total Sedibeng</t>
  </si>
  <si>
    <t>DC42</t>
  </si>
  <si>
    <t>Sedibeng</t>
  </si>
  <si>
    <t>GT423</t>
  </si>
  <si>
    <t>Lesedi</t>
  </si>
  <si>
    <t>GT422</t>
  </si>
  <si>
    <t>Midvaal</t>
  </si>
  <si>
    <t>GT421</t>
  </si>
  <si>
    <t>Emfuleni</t>
  </si>
  <si>
    <t>TSH</t>
  </si>
  <si>
    <t>City of Tshwane</t>
  </si>
  <si>
    <t>JHB</t>
  </si>
  <si>
    <t>City of Johannesburg</t>
  </si>
  <si>
    <t>EKU</t>
  </si>
  <si>
    <t>City of Ekurhuleni</t>
  </si>
  <si>
    <t>GAUTENG</t>
  </si>
  <si>
    <t>Total Free State</t>
  </si>
  <si>
    <t>Total Fezile Dabi</t>
  </si>
  <si>
    <t>DC20</t>
  </si>
  <si>
    <t>Fezile Dabi</t>
  </si>
  <si>
    <t>FS205</t>
  </si>
  <si>
    <t>Mafube</t>
  </si>
  <si>
    <t>FS204</t>
  </si>
  <si>
    <t>Metsimaholo</t>
  </si>
  <si>
    <t>FS203</t>
  </si>
  <si>
    <t>Ngwathe</t>
  </si>
  <si>
    <t>FS201</t>
  </si>
  <si>
    <t>Moqhaka</t>
  </si>
  <si>
    <t>Total Thabo Mofutsanyana</t>
  </si>
  <si>
    <t>DC19</t>
  </si>
  <si>
    <t>Thabo Mofutsanyana</t>
  </si>
  <si>
    <t>FS196</t>
  </si>
  <si>
    <t>Mantsopa</t>
  </si>
  <si>
    <t>FS195</t>
  </si>
  <si>
    <t>Phumelela</t>
  </si>
  <si>
    <t>FS194</t>
  </si>
  <si>
    <t>Maluti-a-Phofung</t>
  </si>
  <si>
    <t>FS193</t>
  </si>
  <si>
    <t>Nketoana</t>
  </si>
  <si>
    <t>FS192</t>
  </si>
  <si>
    <t>Dihlabeng</t>
  </si>
  <si>
    <t>FS191</t>
  </si>
  <si>
    <t>Setsoto</t>
  </si>
  <si>
    <t>Total Lejweleputswa</t>
  </si>
  <si>
    <t>DC18</t>
  </si>
  <si>
    <t>Lejweleputswa</t>
  </si>
  <si>
    <t>FS185</t>
  </si>
  <si>
    <t>Nala</t>
  </si>
  <si>
    <t>FS184</t>
  </si>
  <si>
    <t>Matjhabeng</t>
  </si>
  <si>
    <t>FS183</t>
  </si>
  <si>
    <t>Tswelopele</t>
  </si>
  <si>
    <t>FS182</t>
  </si>
  <si>
    <t>Tokologo</t>
  </si>
  <si>
    <t>FS181</t>
  </si>
  <si>
    <t>Masilonyana</t>
  </si>
  <si>
    <t>Total Xhariep</t>
  </si>
  <si>
    <t>DC16</t>
  </si>
  <si>
    <t>Xhariep</t>
  </si>
  <si>
    <t>FS163</t>
  </si>
  <si>
    <t>Mohokare</t>
  </si>
  <si>
    <t>FS162</t>
  </si>
  <si>
    <t>Kopanong</t>
  </si>
  <si>
    <t>FS161</t>
  </si>
  <si>
    <t>Letsemeng</t>
  </si>
  <si>
    <t>MAN</t>
  </si>
  <si>
    <t>Mangaung</t>
  </si>
  <si>
    <t>FREE STATE</t>
  </si>
  <si>
    <t>Total Eastern Cape</t>
  </si>
  <si>
    <t>Total Alfred Nzo</t>
  </si>
  <si>
    <t>DC44</t>
  </si>
  <si>
    <t>Alfred Nzo</t>
  </si>
  <si>
    <t>EC444</t>
  </si>
  <si>
    <t>Ntabankulu</t>
  </si>
  <si>
    <t>EC443</t>
  </si>
  <si>
    <t>Winnie Madikizela-Mandela</t>
  </si>
  <si>
    <t>EC442</t>
  </si>
  <si>
    <t>Umzimvubu</t>
  </si>
  <si>
    <t>EC441</t>
  </si>
  <si>
    <t>Matatiele</t>
  </si>
  <si>
    <t>Total O .R. Tambo</t>
  </si>
  <si>
    <t>DC15</t>
  </si>
  <si>
    <t>O R Tambo</t>
  </si>
  <si>
    <t>EC157</t>
  </si>
  <si>
    <t>King Sabata Dalindyebo</t>
  </si>
  <si>
    <t>EC156</t>
  </si>
  <si>
    <t>Mhlontlo</t>
  </si>
  <si>
    <t>EC155</t>
  </si>
  <si>
    <t>Nyandeni</t>
  </si>
  <si>
    <t>EC154</t>
  </si>
  <si>
    <t>Port St Johns</t>
  </si>
  <si>
    <t>EC153</t>
  </si>
  <si>
    <t>Ngquza Hills</t>
  </si>
  <si>
    <t>Total Joe Gqabi</t>
  </si>
  <si>
    <t>DC14</t>
  </si>
  <si>
    <t>Joe Gqabi</t>
  </si>
  <si>
    <t>EC145</t>
  </si>
  <si>
    <t>Walter Sisulu</t>
  </si>
  <si>
    <t>EC142</t>
  </si>
  <si>
    <t>Senqu</t>
  </si>
  <si>
    <t>EC141</t>
  </si>
  <si>
    <t>Elundini</t>
  </si>
  <si>
    <t>Total Chris Hani</t>
  </si>
  <si>
    <t>DC13</t>
  </si>
  <si>
    <t>Chris Hani</t>
  </si>
  <si>
    <t>EC139</t>
  </si>
  <si>
    <t>Enoch Mgijima</t>
  </si>
  <si>
    <t>EC138</t>
  </si>
  <si>
    <t>Sakhisizwe</t>
  </si>
  <si>
    <t>EC137</t>
  </si>
  <si>
    <t>Dr. A.B. Xuma</t>
  </si>
  <si>
    <t>EC136</t>
  </si>
  <si>
    <t>Emalahleni (EC)</t>
  </si>
  <si>
    <t>EC135</t>
  </si>
  <si>
    <t>Intsika Yethu</t>
  </si>
  <si>
    <t>EC131</t>
  </si>
  <si>
    <t>Inxuba Yethemba</t>
  </si>
  <si>
    <t>Total Amathole</t>
  </si>
  <si>
    <t>DC12</t>
  </si>
  <si>
    <t>Amathole</t>
  </si>
  <si>
    <t>EC129</t>
  </si>
  <si>
    <t>Raymond Mhlaba</t>
  </si>
  <si>
    <t>EC126</t>
  </si>
  <si>
    <t>Ngqushwa</t>
  </si>
  <si>
    <t>EC124</t>
  </si>
  <si>
    <t>Amahlathi</t>
  </si>
  <si>
    <t>EC123</t>
  </si>
  <si>
    <t>Great Kei</t>
  </si>
  <si>
    <t>EC122</t>
  </si>
  <si>
    <t>Mnquma</t>
  </si>
  <si>
    <t>EC121</t>
  </si>
  <si>
    <t>Mbhashe</t>
  </si>
  <si>
    <t>Total Sarah Baartman</t>
  </si>
  <si>
    <t>DC10</t>
  </si>
  <si>
    <t>Sarah Baartman</t>
  </si>
  <si>
    <t>EC109</t>
  </si>
  <si>
    <t>Kou-Kamma</t>
  </si>
  <si>
    <t>EC108</t>
  </si>
  <si>
    <t>Kouga</t>
  </si>
  <si>
    <t>EC106</t>
  </si>
  <si>
    <t>Sundays River Valley</t>
  </si>
  <si>
    <t>EC105</t>
  </si>
  <si>
    <t>Ndlambe</t>
  </si>
  <si>
    <t>EC104</t>
  </si>
  <si>
    <t>Makana</t>
  </si>
  <si>
    <t>EC102</t>
  </si>
  <si>
    <t>Blue Crane Route</t>
  </si>
  <si>
    <t>EC101</t>
  </si>
  <si>
    <t>Dr Beyers Naude</t>
  </si>
  <si>
    <t>NMA</t>
  </si>
  <si>
    <t>Nelson Mandela Bay</t>
  </si>
  <si>
    <t>BUF</t>
  </si>
  <si>
    <t>Buffalo City</t>
  </si>
  <si>
    <t>EASTERN CAPE</t>
  </si>
  <si>
    <t>Quarter 4 April - June Actual</t>
  </si>
  <si>
    <t>Month 12 June Actual</t>
  </si>
  <si>
    <t>Month 11 May   Actual</t>
  </si>
  <si>
    <t>Month 10 April Actual</t>
  </si>
  <si>
    <t>Quarter 3 Jan - March Actual</t>
  </si>
  <si>
    <t>Month 9 March Actual</t>
  </si>
  <si>
    <t>Month 8 February Actual</t>
  </si>
  <si>
    <t>Month 7 January Actual</t>
  </si>
  <si>
    <t>Quarter 2 Oct - Dec Actual</t>
  </si>
  <si>
    <t>Month 6 December Actual</t>
  </si>
  <si>
    <t>Month 5 November Actual</t>
  </si>
  <si>
    <t>Month 4 October Actual</t>
  </si>
  <si>
    <t>Quarter 1 July - Sept Actual</t>
  </si>
  <si>
    <t>Month 3 September Actual</t>
  </si>
  <si>
    <t>Month 2 August Actual</t>
  </si>
  <si>
    <t>Month 1   July    Actual</t>
  </si>
  <si>
    <t>%</t>
  </si>
  <si>
    <t>YTD      Actual</t>
  </si>
  <si>
    <t>Adjusted Budget</t>
  </si>
  <si>
    <t>Original Budget</t>
  </si>
  <si>
    <t>Code</t>
  </si>
  <si>
    <t>R thousands</t>
  </si>
  <si>
    <t>MONTHLY OPERATING EXPENDITURE FOR THE 2nd Quarter Ended 31 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</si>
</sst>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7" x14ac:knownFonts="1">
    <font>
      <sz val="10"/>
      <color rgb="FF000000"/>
      <name val="ARIAL"/>
    </font>
    <font>
      <b/>
      <sz val="11"/>
      <color rgb="FF000000"/>
      <name val="ARIAL NARROW"/>
    </font>
    <font>
      <sz val="10"/>
      <color rgb="FF000000"/>
      <name val="ARIAL NARROW"/>
    </font>
    <font>
      <b/>
      <sz val="11"/>
      <color indexed="8"/>
      <name val="ARIAL NARROW"/>
    </font>
    <font>
      <b/>
      <sz val="12"/>
      <color indexed="8"/>
      <name val="ARIAL"/>
    </font>
    <font>
      <sz val="8"/>
      <name val="Arial"/>
      <family val="2"/>
    </font>
    <font>
      <b/>
      <sz val="8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164" fontId="0" fillId="0" borderId="4" xfId="0" applyNumberFormat="1" applyBorder="1"/>
    <xf numFmtId="164" fontId="0" fillId="0" borderId="5" xfId="0" applyNumberFormat="1" applyBorder="1"/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wrapText="1"/>
    </xf>
    <xf numFmtId="0" fontId="0" fillId="0" borderId="5" xfId="0" applyBorder="1"/>
    <xf numFmtId="0" fontId="0" fillId="0" borderId="4" xfId="0" applyBorder="1"/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2" xfId="0" applyBorder="1"/>
    <xf numFmtId="0" fontId="4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C607F-26C8-497F-A87F-CA6E8956082A}">
  <dimension ref="A1:W360"/>
  <sheetViews>
    <sheetView showGridLines="0" tabSelected="1" workbookViewId="0"/>
  </sheetViews>
  <sheetFormatPr defaultRowHeight="12.5" x14ac:dyDescent="0.25"/>
  <cols>
    <col min="1" max="1" width="4" customWidth="1"/>
    <col min="2" max="2" width="23.26953125" customWidth="1"/>
    <col min="3" max="3" width="6.7265625" customWidth="1"/>
    <col min="4" max="6" width="11.7265625" customWidth="1"/>
    <col min="7" max="7" width="9.7265625" customWidth="1"/>
    <col min="8" max="15" width="10.7265625" customWidth="1"/>
    <col min="16" max="23" width="10.7265625" hidden="1" customWidth="1"/>
  </cols>
  <sheetData>
    <row r="1" spans="1:23" ht="14" x14ac:dyDescent="0.3">
      <c r="A1" s="42" t="s">
        <v>0</v>
      </c>
      <c r="B1" s="41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5" customHeight="1" x14ac:dyDescent="0.35">
      <c r="A2" s="39" t="s">
        <v>0</v>
      </c>
      <c r="B2" s="38" t="s">
        <v>605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 ht="48" customHeight="1" x14ac:dyDescent="0.3">
      <c r="A3" s="36"/>
      <c r="B3" s="35" t="s">
        <v>604</v>
      </c>
      <c r="C3" s="34" t="s">
        <v>603</v>
      </c>
      <c r="D3" s="33" t="s">
        <v>602</v>
      </c>
      <c r="E3" s="32" t="s">
        <v>601</v>
      </c>
      <c r="F3" s="32" t="s">
        <v>600</v>
      </c>
      <c r="G3" s="31" t="s">
        <v>599</v>
      </c>
      <c r="H3" s="33" t="s">
        <v>598</v>
      </c>
      <c r="I3" s="32" t="s">
        <v>597</v>
      </c>
      <c r="J3" s="31" t="s">
        <v>596</v>
      </c>
      <c r="K3" s="31" t="s">
        <v>595</v>
      </c>
      <c r="L3" s="33" t="s">
        <v>594</v>
      </c>
      <c r="M3" s="32" t="s">
        <v>593</v>
      </c>
      <c r="N3" s="31" t="s">
        <v>592</v>
      </c>
      <c r="O3" s="31" t="s">
        <v>591</v>
      </c>
      <c r="P3" s="33" t="s">
        <v>590</v>
      </c>
      <c r="Q3" s="32" t="s">
        <v>589</v>
      </c>
      <c r="R3" s="31" t="s">
        <v>588</v>
      </c>
      <c r="S3" s="31" t="s">
        <v>587</v>
      </c>
      <c r="T3" s="33" t="s">
        <v>586</v>
      </c>
      <c r="U3" s="32" t="s">
        <v>585</v>
      </c>
      <c r="V3" s="31" t="s">
        <v>584</v>
      </c>
      <c r="W3" s="31" t="s">
        <v>583</v>
      </c>
    </row>
    <row r="4" spans="1:23" ht="14.5" customHeight="1" x14ac:dyDescent="0.3">
      <c r="A4" s="29"/>
      <c r="B4" s="27" t="s">
        <v>73</v>
      </c>
      <c r="D4" s="29"/>
      <c r="H4" s="29"/>
      <c r="K4" s="29"/>
      <c r="L4" s="29"/>
      <c r="O4" s="29"/>
      <c r="P4" s="29"/>
      <c r="S4" s="29"/>
      <c r="T4" s="29"/>
      <c r="W4" s="30"/>
    </row>
    <row r="5" spans="1:23" ht="14.5" customHeight="1" x14ac:dyDescent="0.3">
      <c r="A5" s="28" t="s">
        <v>0</v>
      </c>
      <c r="B5" s="27" t="s">
        <v>582</v>
      </c>
      <c r="D5" s="29"/>
      <c r="H5" s="29"/>
      <c r="K5" s="29"/>
      <c r="L5" s="29"/>
      <c r="O5" s="29"/>
      <c r="P5" s="29"/>
      <c r="S5" s="29"/>
      <c r="T5" s="29"/>
      <c r="W5" s="30"/>
    </row>
    <row r="6" spans="1:23" ht="13" x14ac:dyDescent="0.3">
      <c r="A6" s="24" t="s">
        <v>71</v>
      </c>
      <c r="B6" s="23" t="s">
        <v>581</v>
      </c>
      <c r="C6" s="22" t="s">
        <v>580</v>
      </c>
      <c r="D6" s="20">
        <v>10129615381</v>
      </c>
      <c r="E6" s="19">
        <v>10171721239</v>
      </c>
      <c r="F6" s="19">
        <v>5692561265</v>
      </c>
      <c r="G6" s="21">
        <f>IF(($D6       =0),0,($F6       /$D6       ))</f>
        <v>0.56197210366718064</v>
      </c>
      <c r="H6" s="20">
        <v>922441161</v>
      </c>
      <c r="I6" s="19">
        <v>963424068</v>
      </c>
      <c r="J6" s="19">
        <v>1013432096</v>
      </c>
      <c r="K6" s="20">
        <v>2899297325</v>
      </c>
      <c r="L6" s="20">
        <v>955667818</v>
      </c>
      <c r="M6" s="19">
        <v>898730960</v>
      </c>
      <c r="N6" s="19">
        <v>938865162</v>
      </c>
      <c r="O6" s="20">
        <v>2793263940</v>
      </c>
      <c r="P6" s="20">
        <v>0</v>
      </c>
      <c r="Q6" s="19">
        <v>0</v>
      </c>
      <c r="R6" s="19">
        <v>0</v>
      </c>
      <c r="S6" s="20">
        <v>0</v>
      </c>
      <c r="T6" s="20">
        <v>0</v>
      </c>
      <c r="U6" s="19">
        <v>0</v>
      </c>
      <c r="V6" s="19">
        <v>0</v>
      </c>
      <c r="W6" s="18">
        <v>0</v>
      </c>
    </row>
    <row r="7" spans="1:23" ht="13" x14ac:dyDescent="0.3">
      <c r="A7" s="24" t="s">
        <v>71</v>
      </c>
      <c r="B7" s="23" t="s">
        <v>579</v>
      </c>
      <c r="C7" s="22" t="s">
        <v>578</v>
      </c>
      <c r="D7" s="20">
        <v>18116061470</v>
      </c>
      <c r="E7" s="19">
        <v>18116061470</v>
      </c>
      <c r="F7" s="19">
        <v>6732413939</v>
      </c>
      <c r="G7" s="21">
        <f>IF(($D7       =0),0,($F7       /$D7       ))</f>
        <v>0.37162679924379832</v>
      </c>
      <c r="H7" s="20">
        <v>0</v>
      </c>
      <c r="I7" s="19">
        <v>595822563</v>
      </c>
      <c r="J7" s="19">
        <v>3063307292</v>
      </c>
      <c r="K7" s="20">
        <v>3659129855</v>
      </c>
      <c r="L7" s="20">
        <v>1011074001</v>
      </c>
      <c r="M7" s="19">
        <v>1126406104</v>
      </c>
      <c r="N7" s="19">
        <v>935803979</v>
      </c>
      <c r="O7" s="20">
        <v>3073284084</v>
      </c>
      <c r="P7" s="20">
        <v>0</v>
      </c>
      <c r="Q7" s="19">
        <v>0</v>
      </c>
      <c r="R7" s="19">
        <v>0</v>
      </c>
      <c r="S7" s="20">
        <v>0</v>
      </c>
      <c r="T7" s="20">
        <v>0</v>
      </c>
      <c r="U7" s="19">
        <v>0</v>
      </c>
      <c r="V7" s="19">
        <v>0</v>
      </c>
      <c r="W7" s="18">
        <v>0</v>
      </c>
    </row>
    <row r="8" spans="1:23" ht="14" x14ac:dyDescent="0.3">
      <c r="A8" s="17" t="s">
        <v>0</v>
      </c>
      <c r="B8" s="16" t="s">
        <v>68</v>
      </c>
      <c r="C8" s="15" t="s">
        <v>0</v>
      </c>
      <c r="D8" s="13">
        <f>SUM(D6:D7)</f>
        <v>28245676851</v>
      </c>
      <c r="E8" s="12">
        <f>SUM(E6:E7)</f>
        <v>28287782709</v>
      </c>
      <c r="F8" s="12">
        <f>SUM(F6:F7)</f>
        <v>12424975204</v>
      </c>
      <c r="G8" s="14">
        <f>IF(($D8       =0),0,($F8       /$D8       ))</f>
        <v>0.43988944819922454</v>
      </c>
      <c r="H8" s="13">
        <f>SUM(H6:H7)</f>
        <v>922441161</v>
      </c>
      <c r="I8" s="12">
        <f>SUM(I6:I7)</f>
        <v>1559246631</v>
      </c>
      <c r="J8" s="12">
        <f>SUM(J6:J7)</f>
        <v>4076739388</v>
      </c>
      <c r="K8" s="13">
        <f>SUM(K6:K7)</f>
        <v>6558427180</v>
      </c>
      <c r="L8" s="13">
        <f>SUM(L6:L7)</f>
        <v>1966741819</v>
      </c>
      <c r="M8" s="12">
        <f>SUM(M6:M7)</f>
        <v>2025137064</v>
      </c>
      <c r="N8" s="12">
        <f>SUM(N6:N7)</f>
        <v>1874669141</v>
      </c>
      <c r="O8" s="13">
        <f>SUM(O6:O7)</f>
        <v>5866548024</v>
      </c>
      <c r="P8" s="13">
        <f>SUM(P6:P7)</f>
        <v>0</v>
      </c>
      <c r="Q8" s="12">
        <f>SUM(Q6:Q7)</f>
        <v>0</v>
      </c>
      <c r="R8" s="12">
        <f>SUM(R6:R7)</f>
        <v>0</v>
      </c>
      <c r="S8" s="13">
        <f>SUM(S6:S7)</f>
        <v>0</v>
      </c>
      <c r="T8" s="13">
        <f>SUM(T6:T7)</f>
        <v>0</v>
      </c>
      <c r="U8" s="12">
        <f>SUM(U6:U7)</f>
        <v>0</v>
      </c>
      <c r="V8" s="12">
        <f>SUM(V6:V7)</f>
        <v>0</v>
      </c>
      <c r="W8" s="11">
        <f>SUM(W6:W7)</f>
        <v>0</v>
      </c>
    </row>
    <row r="9" spans="1:23" ht="13" x14ac:dyDescent="0.3">
      <c r="A9" s="24" t="s">
        <v>9</v>
      </c>
      <c r="B9" s="23" t="s">
        <v>577</v>
      </c>
      <c r="C9" s="22" t="s">
        <v>576</v>
      </c>
      <c r="D9" s="20">
        <v>545491207</v>
      </c>
      <c r="E9" s="19">
        <v>545491207</v>
      </c>
      <c r="F9" s="19">
        <v>319905327</v>
      </c>
      <c r="G9" s="21">
        <f>IF(($D9       =0),0,($F9       /$D9       ))</f>
        <v>0.58645368228639472</v>
      </c>
      <c r="H9" s="20">
        <v>26104891</v>
      </c>
      <c r="I9" s="19">
        <v>62935789</v>
      </c>
      <c r="J9" s="19">
        <v>54632758</v>
      </c>
      <c r="K9" s="20">
        <v>143673438</v>
      </c>
      <c r="L9" s="20">
        <v>45940434</v>
      </c>
      <c r="M9" s="19">
        <v>57362816</v>
      </c>
      <c r="N9" s="19">
        <v>72928639</v>
      </c>
      <c r="O9" s="20">
        <v>176231889</v>
      </c>
      <c r="P9" s="20">
        <v>0</v>
      </c>
      <c r="Q9" s="19">
        <v>0</v>
      </c>
      <c r="R9" s="19">
        <v>0</v>
      </c>
      <c r="S9" s="20">
        <v>0</v>
      </c>
      <c r="T9" s="20">
        <v>0</v>
      </c>
      <c r="U9" s="19">
        <v>0</v>
      </c>
      <c r="V9" s="19">
        <v>0</v>
      </c>
      <c r="W9" s="18">
        <v>0</v>
      </c>
    </row>
    <row r="10" spans="1:23" ht="13" x14ac:dyDescent="0.3">
      <c r="A10" s="24" t="s">
        <v>9</v>
      </c>
      <c r="B10" s="23" t="s">
        <v>575</v>
      </c>
      <c r="C10" s="22" t="s">
        <v>574</v>
      </c>
      <c r="D10" s="20">
        <v>375267618</v>
      </c>
      <c r="E10" s="19">
        <v>375267618</v>
      </c>
      <c r="F10" s="19">
        <v>79751471</v>
      </c>
      <c r="G10" s="21">
        <f>IF(($D10      =0),0,($F10      /$D10      ))</f>
        <v>0.2125189256270974</v>
      </c>
      <c r="H10" s="20">
        <v>10036789</v>
      </c>
      <c r="I10" s="19">
        <v>12321749</v>
      </c>
      <c r="J10" s="19">
        <v>10637081</v>
      </c>
      <c r="K10" s="20">
        <v>32995619</v>
      </c>
      <c r="L10" s="20">
        <v>15591583</v>
      </c>
      <c r="M10" s="19">
        <v>18678227</v>
      </c>
      <c r="N10" s="19">
        <v>12486042</v>
      </c>
      <c r="O10" s="20">
        <v>46755852</v>
      </c>
      <c r="P10" s="20">
        <v>0</v>
      </c>
      <c r="Q10" s="19">
        <v>0</v>
      </c>
      <c r="R10" s="19">
        <v>0</v>
      </c>
      <c r="S10" s="20">
        <v>0</v>
      </c>
      <c r="T10" s="20">
        <v>0</v>
      </c>
      <c r="U10" s="19">
        <v>0</v>
      </c>
      <c r="V10" s="19">
        <v>0</v>
      </c>
      <c r="W10" s="18">
        <v>0</v>
      </c>
    </row>
    <row r="11" spans="1:23" ht="13" x14ac:dyDescent="0.3">
      <c r="A11" s="24" t="s">
        <v>9</v>
      </c>
      <c r="B11" s="23" t="s">
        <v>573</v>
      </c>
      <c r="C11" s="22" t="s">
        <v>572</v>
      </c>
      <c r="D11" s="20">
        <v>801476672</v>
      </c>
      <c r="E11" s="19">
        <v>801476672</v>
      </c>
      <c r="F11" s="19">
        <v>209671300</v>
      </c>
      <c r="G11" s="21">
        <f>IF(($D11      =0),0,($F11      /$D11      ))</f>
        <v>0.26160624173475633</v>
      </c>
      <c r="H11" s="20">
        <v>47433393</v>
      </c>
      <c r="I11" s="19">
        <v>27453561</v>
      </c>
      <c r="J11" s="19">
        <v>0</v>
      </c>
      <c r="K11" s="20">
        <v>74886954</v>
      </c>
      <c r="L11" s="20">
        <v>48560310</v>
      </c>
      <c r="M11" s="19">
        <v>32859576</v>
      </c>
      <c r="N11" s="19">
        <v>53364460</v>
      </c>
      <c r="O11" s="20">
        <v>134784346</v>
      </c>
      <c r="P11" s="20">
        <v>0</v>
      </c>
      <c r="Q11" s="19">
        <v>0</v>
      </c>
      <c r="R11" s="19">
        <v>0</v>
      </c>
      <c r="S11" s="20">
        <v>0</v>
      </c>
      <c r="T11" s="20">
        <v>0</v>
      </c>
      <c r="U11" s="19">
        <v>0</v>
      </c>
      <c r="V11" s="19">
        <v>0</v>
      </c>
      <c r="W11" s="18">
        <v>0</v>
      </c>
    </row>
    <row r="12" spans="1:23" ht="13" x14ac:dyDescent="0.3">
      <c r="A12" s="24" t="s">
        <v>9</v>
      </c>
      <c r="B12" s="23" t="s">
        <v>571</v>
      </c>
      <c r="C12" s="22" t="s">
        <v>570</v>
      </c>
      <c r="D12" s="20">
        <v>689437978</v>
      </c>
      <c r="E12" s="19">
        <v>689437978</v>
      </c>
      <c r="F12" s="19">
        <v>317523449</v>
      </c>
      <c r="G12" s="21">
        <f>IF(($D12      =0),0,($F12      /$D12      ))</f>
        <v>0.4605540442101958</v>
      </c>
      <c r="H12" s="20">
        <v>38295400</v>
      </c>
      <c r="I12" s="19">
        <v>47790744</v>
      </c>
      <c r="J12" s="19">
        <v>58971693</v>
      </c>
      <c r="K12" s="20">
        <v>145057837</v>
      </c>
      <c r="L12" s="20">
        <v>56363142</v>
      </c>
      <c r="M12" s="19">
        <v>56784423</v>
      </c>
      <c r="N12" s="19">
        <v>59318047</v>
      </c>
      <c r="O12" s="20">
        <v>172465612</v>
      </c>
      <c r="P12" s="20">
        <v>0</v>
      </c>
      <c r="Q12" s="19">
        <v>0</v>
      </c>
      <c r="R12" s="19">
        <v>0</v>
      </c>
      <c r="S12" s="20">
        <v>0</v>
      </c>
      <c r="T12" s="20">
        <v>0</v>
      </c>
      <c r="U12" s="19">
        <v>0</v>
      </c>
      <c r="V12" s="19">
        <v>0</v>
      </c>
      <c r="W12" s="18">
        <v>0</v>
      </c>
    </row>
    <row r="13" spans="1:23" ht="13" x14ac:dyDescent="0.3">
      <c r="A13" s="24" t="s">
        <v>9</v>
      </c>
      <c r="B13" s="23" t="s">
        <v>569</v>
      </c>
      <c r="C13" s="22" t="s">
        <v>568</v>
      </c>
      <c r="D13" s="20">
        <v>235908703</v>
      </c>
      <c r="E13" s="19">
        <v>235908703</v>
      </c>
      <c r="F13" s="19">
        <v>104652519</v>
      </c>
      <c r="G13" s="21">
        <f>IF(($D13      =0),0,($F13      /$D13      ))</f>
        <v>0.44361449013604215</v>
      </c>
      <c r="H13" s="20">
        <v>9549310</v>
      </c>
      <c r="I13" s="19">
        <v>23964270</v>
      </c>
      <c r="J13" s="19">
        <v>27834465</v>
      </c>
      <c r="K13" s="20">
        <v>61348045</v>
      </c>
      <c r="L13" s="20">
        <v>22158785</v>
      </c>
      <c r="M13" s="19">
        <v>21145689</v>
      </c>
      <c r="N13" s="19">
        <v>0</v>
      </c>
      <c r="O13" s="20">
        <v>43304474</v>
      </c>
      <c r="P13" s="20">
        <v>0</v>
      </c>
      <c r="Q13" s="19">
        <v>0</v>
      </c>
      <c r="R13" s="19">
        <v>0</v>
      </c>
      <c r="S13" s="20">
        <v>0</v>
      </c>
      <c r="T13" s="20">
        <v>0</v>
      </c>
      <c r="U13" s="19">
        <v>0</v>
      </c>
      <c r="V13" s="19">
        <v>0</v>
      </c>
      <c r="W13" s="18">
        <v>0</v>
      </c>
    </row>
    <row r="14" spans="1:23" ht="13" x14ac:dyDescent="0.3">
      <c r="A14" s="24" t="s">
        <v>9</v>
      </c>
      <c r="B14" s="23" t="s">
        <v>567</v>
      </c>
      <c r="C14" s="22" t="s">
        <v>566</v>
      </c>
      <c r="D14" s="20">
        <v>1505473715</v>
      </c>
      <c r="E14" s="19">
        <v>1455393058</v>
      </c>
      <c r="F14" s="19">
        <v>641692385</v>
      </c>
      <c r="G14" s="21">
        <f>IF(($D14      =0),0,($F14      /$D14      ))</f>
        <v>0.42623951425149925</v>
      </c>
      <c r="H14" s="20">
        <v>87627378</v>
      </c>
      <c r="I14" s="19">
        <v>121038788</v>
      </c>
      <c r="J14" s="19">
        <v>107422534</v>
      </c>
      <c r="K14" s="20">
        <v>316088700</v>
      </c>
      <c r="L14" s="20">
        <v>104386029</v>
      </c>
      <c r="M14" s="19">
        <v>113062489</v>
      </c>
      <c r="N14" s="19">
        <v>108155167</v>
      </c>
      <c r="O14" s="20">
        <v>325603685</v>
      </c>
      <c r="P14" s="20">
        <v>0</v>
      </c>
      <c r="Q14" s="19">
        <v>0</v>
      </c>
      <c r="R14" s="19">
        <v>0</v>
      </c>
      <c r="S14" s="20">
        <v>0</v>
      </c>
      <c r="T14" s="20">
        <v>0</v>
      </c>
      <c r="U14" s="19">
        <v>0</v>
      </c>
      <c r="V14" s="19">
        <v>0</v>
      </c>
      <c r="W14" s="18">
        <v>0</v>
      </c>
    </row>
    <row r="15" spans="1:23" ht="13" x14ac:dyDescent="0.3">
      <c r="A15" s="24" t="s">
        <v>9</v>
      </c>
      <c r="B15" s="23" t="s">
        <v>565</v>
      </c>
      <c r="C15" s="22" t="s">
        <v>564</v>
      </c>
      <c r="D15" s="20">
        <v>244269746</v>
      </c>
      <c r="E15" s="19">
        <v>244269746</v>
      </c>
      <c r="F15" s="19">
        <v>69434995</v>
      </c>
      <c r="G15" s="21">
        <f>IF(($D15      =0),0,($F15      /$D15      ))</f>
        <v>0.28425540263181015</v>
      </c>
      <c r="H15" s="20">
        <v>-80393042</v>
      </c>
      <c r="I15" s="19">
        <v>7120263</v>
      </c>
      <c r="J15" s="19">
        <v>82842587</v>
      </c>
      <c r="K15" s="20">
        <v>9569808</v>
      </c>
      <c r="L15" s="20">
        <v>21111333</v>
      </c>
      <c r="M15" s="19">
        <v>20513618</v>
      </c>
      <c r="N15" s="19">
        <v>18240236</v>
      </c>
      <c r="O15" s="20">
        <v>59865187</v>
      </c>
      <c r="P15" s="20">
        <v>0</v>
      </c>
      <c r="Q15" s="19">
        <v>0</v>
      </c>
      <c r="R15" s="19">
        <v>0</v>
      </c>
      <c r="S15" s="20">
        <v>0</v>
      </c>
      <c r="T15" s="20">
        <v>0</v>
      </c>
      <c r="U15" s="19">
        <v>0</v>
      </c>
      <c r="V15" s="19">
        <v>0</v>
      </c>
      <c r="W15" s="18">
        <v>0</v>
      </c>
    </row>
    <row r="16" spans="1:23" ht="13" x14ac:dyDescent="0.3">
      <c r="A16" s="24" t="s">
        <v>6</v>
      </c>
      <c r="B16" s="23" t="s">
        <v>563</v>
      </c>
      <c r="C16" s="22" t="s">
        <v>562</v>
      </c>
      <c r="D16" s="20">
        <v>248694778</v>
      </c>
      <c r="E16" s="19">
        <v>278325378</v>
      </c>
      <c r="F16" s="19">
        <v>122789272</v>
      </c>
      <c r="G16" s="21">
        <f>IF(($D16      =0),0,($F16      /$D16      ))</f>
        <v>0.49373482220845022</v>
      </c>
      <c r="H16" s="20">
        <v>19674781</v>
      </c>
      <c r="I16" s="19">
        <v>11894363</v>
      </c>
      <c r="J16" s="19">
        <v>16108616</v>
      </c>
      <c r="K16" s="20">
        <v>47677760</v>
      </c>
      <c r="L16" s="20">
        <v>35152250</v>
      </c>
      <c r="M16" s="19">
        <v>21091699</v>
      </c>
      <c r="N16" s="19">
        <v>18867563</v>
      </c>
      <c r="O16" s="20">
        <v>75111512</v>
      </c>
      <c r="P16" s="20">
        <v>0</v>
      </c>
      <c r="Q16" s="19">
        <v>0</v>
      </c>
      <c r="R16" s="19">
        <v>0</v>
      </c>
      <c r="S16" s="20">
        <v>0</v>
      </c>
      <c r="T16" s="20">
        <v>0</v>
      </c>
      <c r="U16" s="19">
        <v>0</v>
      </c>
      <c r="V16" s="19">
        <v>0</v>
      </c>
      <c r="W16" s="18">
        <v>0</v>
      </c>
    </row>
    <row r="17" spans="1:23" ht="14" x14ac:dyDescent="0.3">
      <c r="A17" s="17" t="s">
        <v>0</v>
      </c>
      <c r="B17" s="16" t="s">
        <v>561</v>
      </c>
      <c r="C17" s="15" t="s">
        <v>0</v>
      </c>
      <c r="D17" s="13">
        <f>SUM(D9:D16)</f>
        <v>4646020417</v>
      </c>
      <c r="E17" s="12">
        <f>SUM(E9:E16)</f>
        <v>4625570360</v>
      </c>
      <c r="F17" s="12">
        <f>SUM(F9:F16)</f>
        <v>1865420718</v>
      </c>
      <c r="G17" s="14">
        <f>IF(($D17      =0),0,($F17      /$D17      ))</f>
        <v>0.40150936728007924</v>
      </c>
      <c r="H17" s="13">
        <f>SUM(H9:H16)</f>
        <v>158328900</v>
      </c>
      <c r="I17" s="12">
        <f>SUM(I9:I16)</f>
        <v>314519527</v>
      </c>
      <c r="J17" s="12">
        <f>SUM(J9:J16)</f>
        <v>358449734</v>
      </c>
      <c r="K17" s="13">
        <f>SUM(K9:K16)</f>
        <v>831298161</v>
      </c>
      <c r="L17" s="13">
        <f>SUM(L9:L16)</f>
        <v>349263866</v>
      </c>
      <c r="M17" s="12">
        <f>SUM(M9:M16)</f>
        <v>341498537</v>
      </c>
      <c r="N17" s="12">
        <f>SUM(N9:N16)</f>
        <v>343360154</v>
      </c>
      <c r="O17" s="13">
        <f>SUM(O9:O16)</f>
        <v>1034122557</v>
      </c>
      <c r="P17" s="13">
        <f>SUM(P9:P16)</f>
        <v>0</v>
      </c>
      <c r="Q17" s="12">
        <f>SUM(Q9:Q16)</f>
        <v>0</v>
      </c>
      <c r="R17" s="12">
        <f>SUM(R9:R16)</f>
        <v>0</v>
      </c>
      <c r="S17" s="13">
        <f>SUM(S9:S16)</f>
        <v>0</v>
      </c>
      <c r="T17" s="13">
        <f>SUM(T9:T16)</f>
        <v>0</v>
      </c>
      <c r="U17" s="12">
        <f>SUM(U9:U16)</f>
        <v>0</v>
      </c>
      <c r="V17" s="12">
        <f>SUM(V9:V16)</f>
        <v>0</v>
      </c>
      <c r="W17" s="11">
        <f>SUM(W9:W16)</f>
        <v>0</v>
      </c>
    </row>
    <row r="18" spans="1:23" ht="13" x14ac:dyDescent="0.3">
      <c r="A18" s="24" t="s">
        <v>9</v>
      </c>
      <c r="B18" s="23" t="s">
        <v>560</v>
      </c>
      <c r="C18" s="22" t="s">
        <v>559</v>
      </c>
      <c r="D18" s="20">
        <v>434859562</v>
      </c>
      <c r="E18" s="19">
        <v>434859562</v>
      </c>
      <c r="F18" s="19">
        <v>82950430</v>
      </c>
      <c r="G18" s="21">
        <f>IF(($D18      =0),0,($F18      /$D18      ))</f>
        <v>0.19075222726734017</v>
      </c>
      <c r="H18" s="20">
        <v>9225102</v>
      </c>
      <c r="I18" s="19">
        <v>9700885</v>
      </c>
      <c r="J18" s="19">
        <v>8228337</v>
      </c>
      <c r="K18" s="20">
        <v>27154324</v>
      </c>
      <c r="L18" s="20">
        <v>18624887</v>
      </c>
      <c r="M18" s="19">
        <v>16340082</v>
      </c>
      <c r="N18" s="19">
        <v>20831137</v>
      </c>
      <c r="O18" s="20">
        <v>55796106</v>
      </c>
      <c r="P18" s="20">
        <v>0</v>
      </c>
      <c r="Q18" s="19">
        <v>0</v>
      </c>
      <c r="R18" s="19">
        <v>0</v>
      </c>
      <c r="S18" s="20">
        <v>0</v>
      </c>
      <c r="T18" s="20">
        <v>0</v>
      </c>
      <c r="U18" s="19">
        <v>0</v>
      </c>
      <c r="V18" s="19">
        <v>0</v>
      </c>
      <c r="W18" s="18">
        <v>0</v>
      </c>
    </row>
    <row r="19" spans="1:23" ht="13" x14ac:dyDescent="0.3">
      <c r="A19" s="24" t="s">
        <v>9</v>
      </c>
      <c r="B19" s="23" t="s">
        <v>558</v>
      </c>
      <c r="C19" s="22" t="s">
        <v>557</v>
      </c>
      <c r="D19" s="20">
        <v>718903432</v>
      </c>
      <c r="E19" s="19">
        <v>841948243</v>
      </c>
      <c r="F19" s="19">
        <v>217055456</v>
      </c>
      <c r="G19" s="21">
        <f>IF(($D19      =0),0,($F19      /$D19      ))</f>
        <v>0.3019257473791</v>
      </c>
      <c r="H19" s="20">
        <v>27240536</v>
      </c>
      <c r="I19" s="19">
        <v>25857823</v>
      </c>
      <c r="J19" s="19">
        <v>29200850</v>
      </c>
      <c r="K19" s="20">
        <v>82299209</v>
      </c>
      <c r="L19" s="20">
        <v>30084672</v>
      </c>
      <c r="M19" s="19">
        <v>73441597</v>
      </c>
      <c r="N19" s="19">
        <v>31229978</v>
      </c>
      <c r="O19" s="20">
        <v>134756247</v>
      </c>
      <c r="P19" s="20">
        <v>0</v>
      </c>
      <c r="Q19" s="19">
        <v>0</v>
      </c>
      <c r="R19" s="19">
        <v>0</v>
      </c>
      <c r="S19" s="20">
        <v>0</v>
      </c>
      <c r="T19" s="20">
        <v>0</v>
      </c>
      <c r="U19" s="19">
        <v>0</v>
      </c>
      <c r="V19" s="19">
        <v>0</v>
      </c>
      <c r="W19" s="18">
        <v>0</v>
      </c>
    </row>
    <row r="20" spans="1:23" ht="13" x14ac:dyDescent="0.3">
      <c r="A20" s="24" t="s">
        <v>9</v>
      </c>
      <c r="B20" s="23" t="s">
        <v>556</v>
      </c>
      <c r="C20" s="22" t="s">
        <v>555</v>
      </c>
      <c r="D20" s="20">
        <v>125679582</v>
      </c>
      <c r="E20" s="19">
        <v>125679587</v>
      </c>
      <c r="F20" s="19">
        <v>60422751</v>
      </c>
      <c r="G20" s="21">
        <f>IF(($D20      =0),0,($F20      /$D20      ))</f>
        <v>0.48076823648251787</v>
      </c>
      <c r="H20" s="20">
        <v>8401330</v>
      </c>
      <c r="I20" s="19">
        <v>8742948</v>
      </c>
      <c r="J20" s="19">
        <v>13249682</v>
      </c>
      <c r="K20" s="20">
        <v>30393960</v>
      </c>
      <c r="L20" s="20">
        <v>10398087</v>
      </c>
      <c r="M20" s="19">
        <v>11424564</v>
      </c>
      <c r="N20" s="19">
        <v>8206140</v>
      </c>
      <c r="O20" s="20">
        <v>30028791</v>
      </c>
      <c r="P20" s="20">
        <v>0</v>
      </c>
      <c r="Q20" s="19">
        <v>0</v>
      </c>
      <c r="R20" s="19">
        <v>0</v>
      </c>
      <c r="S20" s="20">
        <v>0</v>
      </c>
      <c r="T20" s="20">
        <v>0</v>
      </c>
      <c r="U20" s="19">
        <v>0</v>
      </c>
      <c r="V20" s="19">
        <v>0</v>
      </c>
      <c r="W20" s="18">
        <v>0</v>
      </c>
    </row>
    <row r="21" spans="1:23" ht="13" x14ac:dyDescent="0.3">
      <c r="A21" s="24" t="s">
        <v>9</v>
      </c>
      <c r="B21" s="23" t="s">
        <v>554</v>
      </c>
      <c r="C21" s="22" t="s">
        <v>553</v>
      </c>
      <c r="D21" s="20">
        <v>308577094</v>
      </c>
      <c r="E21" s="19">
        <v>308577094</v>
      </c>
      <c r="F21" s="19">
        <v>93868343</v>
      </c>
      <c r="G21" s="21">
        <f>IF(($D21      =0),0,($F21      /$D21      ))</f>
        <v>0.30419737830572741</v>
      </c>
      <c r="H21" s="20">
        <v>24192575</v>
      </c>
      <c r="I21" s="19">
        <v>18798228</v>
      </c>
      <c r="J21" s="19">
        <v>20137480</v>
      </c>
      <c r="K21" s="20">
        <v>63128283</v>
      </c>
      <c r="L21" s="20">
        <v>13352810</v>
      </c>
      <c r="M21" s="19">
        <v>16100257</v>
      </c>
      <c r="N21" s="19">
        <v>1286993</v>
      </c>
      <c r="O21" s="20">
        <v>30740060</v>
      </c>
      <c r="P21" s="20">
        <v>0</v>
      </c>
      <c r="Q21" s="19">
        <v>0</v>
      </c>
      <c r="R21" s="19">
        <v>0</v>
      </c>
      <c r="S21" s="20">
        <v>0</v>
      </c>
      <c r="T21" s="20">
        <v>0</v>
      </c>
      <c r="U21" s="19">
        <v>0</v>
      </c>
      <c r="V21" s="19">
        <v>0</v>
      </c>
      <c r="W21" s="18">
        <v>0</v>
      </c>
    </row>
    <row r="22" spans="1:23" ht="13" x14ac:dyDescent="0.3">
      <c r="A22" s="24" t="s">
        <v>9</v>
      </c>
      <c r="B22" s="23" t="s">
        <v>552</v>
      </c>
      <c r="C22" s="22" t="s">
        <v>551</v>
      </c>
      <c r="D22" s="20">
        <v>201282852</v>
      </c>
      <c r="E22" s="19">
        <v>214453433</v>
      </c>
      <c r="F22" s="19">
        <v>121614566</v>
      </c>
      <c r="G22" s="21">
        <f>IF(($D22      =0),0,($F22      /$D22      ))</f>
        <v>0.6041973510987414</v>
      </c>
      <c r="H22" s="20">
        <v>19495739</v>
      </c>
      <c r="I22" s="19">
        <v>17937189</v>
      </c>
      <c r="J22" s="19">
        <v>17851972</v>
      </c>
      <c r="K22" s="20">
        <v>55284900</v>
      </c>
      <c r="L22" s="20">
        <v>21844347</v>
      </c>
      <c r="M22" s="19">
        <v>22103359</v>
      </c>
      <c r="N22" s="19">
        <v>22381960</v>
      </c>
      <c r="O22" s="20">
        <v>66329666</v>
      </c>
      <c r="P22" s="20">
        <v>0</v>
      </c>
      <c r="Q22" s="19">
        <v>0</v>
      </c>
      <c r="R22" s="19">
        <v>0</v>
      </c>
      <c r="S22" s="20">
        <v>0</v>
      </c>
      <c r="T22" s="20">
        <v>0</v>
      </c>
      <c r="U22" s="19">
        <v>0</v>
      </c>
      <c r="V22" s="19">
        <v>0</v>
      </c>
      <c r="W22" s="18">
        <v>0</v>
      </c>
    </row>
    <row r="23" spans="1:23" ht="13" x14ac:dyDescent="0.3">
      <c r="A23" s="24" t="s">
        <v>9</v>
      </c>
      <c r="B23" s="23" t="s">
        <v>550</v>
      </c>
      <c r="C23" s="22" t="s">
        <v>549</v>
      </c>
      <c r="D23" s="20">
        <v>569190481</v>
      </c>
      <c r="E23" s="19">
        <v>569190481</v>
      </c>
      <c r="F23" s="19">
        <v>398156480</v>
      </c>
      <c r="G23" s="21">
        <f>IF(($D23      =0),0,($F23      /$D23      ))</f>
        <v>0.69951359569556826</v>
      </c>
      <c r="H23" s="20">
        <v>21157232</v>
      </c>
      <c r="I23" s="19">
        <v>163666150</v>
      </c>
      <c r="J23" s="19">
        <v>70830663</v>
      </c>
      <c r="K23" s="20">
        <v>255654045</v>
      </c>
      <c r="L23" s="20">
        <v>56837693</v>
      </c>
      <c r="M23" s="19">
        <v>36271253</v>
      </c>
      <c r="N23" s="19">
        <v>49393489</v>
      </c>
      <c r="O23" s="20">
        <v>142502435</v>
      </c>
      <c r="P23" s="20">
        <v>0</v>
      </c>
      <c r="Q23" s="19">
        <v>0</v>
      </c>
      <c r="R23" s="19">
        <v>0</v>
      </c>
      <c r="S23" s="20">
        <v>0</v>
      </c>
      <c r="T23" s="20">
        <v>0</v>
      </c>
      <c r="U23" s="19">
        <v>0</v>
      </c>
      <c r="V23" s="19">
        <v>0</v>
      </c>
      <c r="W23" s="18">
        <v>0</v>
      </c>
    </row>
    <row r="24" spans="1:23" ht="13" x14ac:dyDescent="0.3">
      <c r="A24" s="24" t="s">
        <v>6</v>
      </c>
      <c r="B24" s="23" t="s">
        <v>548</v>
      </c>
      <c r="C24" s="22" t="s">
        <v>547</v>
      </c>
      <c r="D24" s="20">
        <v>2061591900</v>
      </c>
      <c r="E24" s="19">
        <v>2061591900</v>
      </c>
      <c r="F24" s="19">
        <v>615156815</v>
      </c>
      <c r="G24" s="21">
        <f>IF(($D24      =0),0,($F24      /$D24      ))</f>
        <v>0.29838922776132365</v>
      </c>
      <c r="H24" s="20">
        <v>81633449</v>
      </c>
      <c r="I24" s="19">
        <v>99795439</v>
      </c>
      <c r="J24" s="19">
        <v>104778926</v>
      </c>
      <c r="K24" s="20">
        <v>286207814</v>
      </c>
      <c r="L24" s="20">
        <v>111269341</v>
      </c>
      <c r="M24" s="19">
        <v>102231414</v>
      </c>
      <c r="N24" s="19">
        <v>115448246</v>
      </c>
      <c r="O24" s="20">
        <v>328949001</v>
      </c>
      <c r="P24" s="20">
        <v>0</v>
      </c>
      <c r="Q24" s="19">
        <v>0</v>
      </c>
      <c r="R24" s="19">
        <v>0</v>
      </c>
      <c r="S24" s="20">
        <v>0</v>
      </c>
      <c r="T24" s="20">
        <v>0</v>
      </c>
      <c r="U24" s="19">
        <v>0</v>
      </c>
      <c r="V24" s="19">
        <v>0</v>
      </c>
      <c r="W24" s="18">
        <v>0</v>
      </c>
    </row>
    <row r="25" spans="1:23" ht="14" x14ac:dyDescent="0.3">
      <c r="A25" s="17" t="s">
        <v>0</v>
      </c>
      <c r="B25" s="16" t="s">
        <v>546</v>
      </c>
      <c r="C25" s="15" t="s">
        <v>0</v>
      </c>
      <c r="D25" s="13">
        <f>SUM(D18:D24)</f>
        <v>4420084903</v>
      </c>
      <c r="E25" s="12">
        <f>SUM(E18:E24)</f>
        <v>4556300300</v>
      </c>
      <c r="F25" s="12">
        <f>SUM(F18:F24)</f>
        <v>1589224841</v>
      </c>
      <c r="G25" s="14">
        <f>IF(($D25      =0),0,($F25      /$D25      ))</f>
        <v>0.35954622498797734</v>
      </c>
      <c r="H25" s="13">
        <f>SUM(H18:H24)</f>
        <v>191345963</v>
      </c>
      <c r="I25" s="12">
        <f>SUM(I18:I24)</f>
        <v>344498662</v>
      </c>
      <c r="J25" s="12">
        <f>SUM(J18:J24)</f>
        <v>264277910</v>
      </c>
      <c r="K25" s="13">
        <f>SUM(K18:K24)</f>
        <v>800122535</v>
      </c>
      <c r="L25" s="13">
        <f>SUM(L18:L24)</f>
        <v>262411837</v>
      </c>
      <c r="M25" s="12">
        <f>SUM(M18:M24)</f>
        <v>277912526</v>
      </c>
      <c r="N25" s="12">
        <f>SUM(N18:N24)</f>
        <v>248777943</v>
      </c>
      <c r="O25" s="13">
        <f>SUM(O18:O24)</f>
        <v>789102306</v>
      </c>
      <c r="P25" s="13">
        <f>SUM(P18:P24)</f>
        <v>0</v>
      </c>
      <c r="Q25" s="12">
        <f>SUM(Q18:Q24)</f>
        <v>0</v>
      </c>
      <c r="R25" s="12">
        <f>SUM(R18:R24)</f>
        <v>0</v>
      </c>
      <c r="S25" s="13">
        <f>SUM(S18:S24)</f>
        <v>0</v>
      </c>
      <c r="T25" s="13">
        <f>SUM(T18:T24)</f>
        <v>0</v>
      </c>
      <c r="U25" s="12">
        <f>SUM(U18:U24)</f>
        <v>0</v>
      </c>
      <c r="V25" s="12">
        <f>SUM(V18:V24)</f>
        <v>0</v>
      </c>
      <c r="W25" s="11">
        <f>SUM(W18:W24)</f>
        <v>0</v>
      </c>
    </row>
    <row r="26" spans="1:23" ht="13" x14ac:dyDescent="0.3">
      <c r="A26" s="24" t="s">
        <v>9</v>
      </c>
      <c r="B26" s="23" t="s">
        <v>545</v>
      </c>
      <c r="C26" s="22" t="s">
        <v>544</v>
      </c>
      <c r="D26" s="20">
        <v>439614957</v>
      </c>
      <c r="E26" s="19">
        <v>439614957</v>
      </c>
      <c r="F26" s="19">
        <v>362771456</v>
      </c>
      <c r="G26" s="21">
        <f>IF(($D26      =0),0,($F26      /$D26      ))</f>
        <v>0.82520271483847629</v>
      </c>
      <c r="H26" s="20">
        <v>37737834</v>
      </c>
      <c r="I26" s="19">
        <v>124901083</v>
      </c>
      <c r="J26" s="19">
        <v>62647002</v>
      </c>
      <c r="K26" s="20">
        <v>225285919</v>
      </c>
      <c r="L26" s="20">
        <v>35500677</v>
      </c>
      <c r="M26" s="19">
        <v>40483585</v>
      </c>
      <c r="N26" s="19">
        <v>61501275</v>
      </c>
      <c r="O26" s="20">
        <v>137485537</v>
      </c>
      <c r="P26" s="20">
        <v>0</v>
      </c>
      <c r="Q26" s="19">
        <v>0</v>
      </c>
      <c r="R26" s="19">
        <v>0</v>
      </c>
      <c r="S26" s="20">
        <v>0</v>
      </c>
      <c r="T26" s="20">
        <v>0</v>
      </c>
      <c r="U26" s="19">
        <v>0</v>
      </c>
      <c r="V26" s="19">
        <v>0</v>
      </c>
      <c r="W26" s="18">
        <v>0</v>
      </c>
    </row>
    <row r="27" spans="1:23" ht="13" x14ac:dyDescent="0.3">
      <c r="A27" s="24" t="s">
        <v>9</v>
      </c>
      <c r="B27" s="23" t="s">
        <v>543</v>
      </c>
      <c r="C27" s="22" t="s">
        <v>542</v>
      </c>
      <c r="D27" s="20">
        <v>273630062</v>
      </c>
      <c r="E27" s="19">
        <v>273630062</v>
      </c>
      <c r="F27" s="19">
        <v>144345820</v>
      </c>
      <c r="G27" s="21">
        <f>IF(($D27      =0),0,($F27      /$D27      ))</f>
        <v>0.5275217896197385</v>
      </c>
      <c r="H27" s="20">
        <v>16112269</v>
      </c>
      <c r="I27" s="19">
        <v>21866844</v>
      </c>
      <c r="J27" s="19">
        <v>23895413</v>
      </c>
      <c r="K27" s="20">
        <v>61874526</v>
      </c>
      <c r="L27" s="20">
        <v>24827163</v>
      </c>
      <c r="M27" s="19">
        <v>20334059</v>
      </c>
      <c r="N27" s="19">
        <v>37310072</v>
      </c>
      <c r="O27" s="20">
        <v>82471294</v>
      </c>
      <c r="P27" s="20">
        <v>0</v>
      </c>
      <c r="Q27" s="19">
        <v>0</v>
      </c>
      <c r="R27" s="19">
        <v>0</v>
      </c>
      <c r="S27" s="20">
        <v>0</v>
      </c>
      <c r="T27" s="20">
        <v>0</v>
      </c>
      <c r="U27" s="19">
        <v>0</v>
      </c>
      <c r="V27" s="19">
        <v>0</v>
      </c>
      <c r="W27" s="18">
        <v>0</v>
      </c>
    </row>
    <row r="28" spans="1:23" ht="13" x14ac:dyDescent="0.3">
      <c r="A28" s="24" t="s">
        <v>9</v>
      </c>
      <c r="B28" s="23" t="s">
        <v>541</v>
      </c>
      <c r="C28" s="22" t="s">
        <v>540</v>
      </c>
      <c r="D28" s="20">
        <v>215536997</v>
      </c>
      <c r="E28" s="19">
        <v>215536997</v>
      </c>
      <c r="F28" s="19">
        <v>130794774</v>
      </c>
      <c r="G28" s="21">
        <f>IF(($D28      =0),0,($F28      /$D28      ))</f>
        <v>0.60683212543784304</v>
      </c>
      <c r="H28" s="20">
        <v>18326173</v>
      </c>
      <c r="I28" s="19">
        <v>21314851</v>
      </c>
      <c r="J28" s="19">
        <v>20475033</v>
      </c>
      <c r="K28" s="20">
        <v>60116057</v>
      </c>
      <c r="L28" s="20">
        <v>25152671</v>
      </c>
      <c r="M28" s="19">
        <v>23913161</v>
      </c>
      <c r="N28" s="19">
        <v>21612885</v>
      </c>
      <c r="O28" s="20">
        <v>70678717</v>
      </c>
      <c r="P28" s="20">
        <v>0</v>
      </c>
      <c r="Q28" s="19">
        <v>0</v>
      </c>
      <c r="R28" s="19">
        <v>0</v>
      </c>
      <c r="S28" s="20">
        <v>0</v>
      </c>
      <c r="T28" s="20">
        <v>0</v>
      </c>
      <c r="U28" s="19">
        <v>0</v>
      </c>
      <c r="V28" s="19">
        <v>0</v>
      </c>
      <c r="W28" s="18">
        <v>0</v>
      </c>
    </row>
    <row r="29" spans="1:23" ht="13" x14ac:dyDescent="0.3">
      <c r="A29" s="24" t="s">
        <v>9</v>
      </c>
      <c r="B29" s="23" t="s">
        <v>539</v>
      </c>
      <c r="C29" s="22" t="s">
        <v>538</v>
      </c>
      <c r="D29" s="20">
        <v>262635616</v>
      </c>
      <c r="E29" s="19">
        <v>262635616</v>
      </c>
      <c r="F29" s="19">
        <v>117446657</v>
      </c>
      <c r="G29" s="21">
        <f>IF(($D29      =0),0,($F29      /$D29      ))</f>
        <v>0.4471848060394063</v>
      </c>
      <c r="H29" s="20">
        <v>21578323</v>
      </c>
      <c r="I29" s="19">
        <v>19233900</v>
      </c>
      <c r="J29" s="19">
        <v>17509186</v>
      </c>
      <c r="K29" s="20">
        <v>58321409</v>
      </c>
      <c r="L29" s="20">
        <v>18954194</v>
      </c>
      <c r="M29" s="19">
        <v>22765560</v>
      </c>
      <c r="N29" s="19">
        <v>17405494</v>
      </c>
      <c r="O29" s="20">
        <v>59125248</v>
      </c>
      <c r="P29" s="20">
        <v>0</v>
      </c>
      <c r="Q29" s="19">
        <v>0</v>
      </c>
      <c r="R29" s="19">
        <v>0</v>
      </c>
      <c r="S29" s="20">
        <v>0</v>
      </c>
      <c r="T29" s="20">
        <v>0</v>
      </c>
      <c r="U29" s="19">
        <v>0</v>
      </c>
      <c r="V29" s="19">
        <v>0</v>
      </c>
      <c r="W29" s="18">
        <v>0</v>
      </c>
    </row>
    <row r="30" spans="1:23" ht="13" x14ac:dyDescent="0.3">
      <c r="A30" s="24" t="s">
        <v>9</v>
      </c>
      <c r="B30" s="23" t="s">
        <v>537</v>
      </c>
      <c r="C30" s="22" t="s">
        <v>536</v>
      </c>
      <c r="D30" s="20">
        <v>145471522</v>
      </c>
      <c r="E30" s="19">
        <v>145759997</v>
      </c>
      <c r="F30" s="19">
        <v>62637140</v>
      </c>
      <c r="G30" s="21">
        <f>IF(($D30      =0),0,($F30      /$D30      ))</f>
        <v>0.4305800828838513</v>
      </c>
      <c r="H30" s="20">
        <v>16143979</v>
      </c>
      <c r="I30" s="19">
        <v>0</v>
      </c>
      <c r="J30" s="19">
        <v>11980171</v>
      </c>
      <c r="K30" s="20">
        <v>28124150</v>
      </c>
      <c r="L30" s="20">
        <v>8870008</v>
      </c>
      <c r="M30" s="19">
        <v>12717300</v>
      </c>
      <c r="N30" s="19">
        <v>12925682</v>
      </c>
      <c r="O30" s="20">
        <v>34512990</v>
      </c>
      <c r="P30" s="20">
        <v>0</v>
      </c>
      <c r="Q30" s="19">
        <v>0</v>
      </c>
      <c r="R30" s="19">
        <v>0</v>
      </c>
      <c r="S30" s="20">
        <v>0</v>
      </c>
      <c r="T30" s="20">
        <v>0</v>
      </c>
      <c r="U30" s="19">
        <v>0</v>
      </c>
      <c r="V30" s="19">
        <v>0</v>
      </c>
      <c r="W30" s="18">
        <v>0</v>
      </c>
    </row>
    <row r="31" spans="1:23" ht="13" x14ac:dyDescent="0.3">
      <c r="A31" s="24" t="s">
        <v>9</v>
      </c>
      <c r="B31" s="23" t="s">
        <v>535</v>
      </c>
      <c r="C31" s="22" t="s">
        <v>534</v>
      </c>
      <c r="D31" s="20">
        <v>1063611713</v>
      </c>
      <c r="E31" s="19">
        <v>1063611713</v>
      </c>
      <c r="F31" s="19">
        <v>539918756</v>
      </c>
      <c r="G31" s="21">
        <f>IF(($D31      =0),0,($F31      /$D31      ))</f>
        <v>0.50762768912831635</v>
      </c>
      <c r="H31" s="20">
        <v>93947564</v>
      </c>
      <c r="I31" s="19">
        <v>110471457</v>
      </c>
      <c r="J31" s="19">
        <v>91120137</v>
      </c>
      <c r="K31" s="20">
        <v>295539158</v>
      </c>
      <c r="L31" s="20">
        <v>74071983</v>
      </c>
      <c r="M31" s="19">
        <v>79491908</v>
      </c>
      <c r="N31" s="19">
        <v>90815707</v>
      </c>
      <c r="O31" s="20">
        <v>244379598</v>
      </c>
      <c r="P31" s="20">
        <v>0</v>
      </c>
      <c r="Q31" s="19">
        <v>0</v>
      </c>
      <c r="R31" s="19">
        <v>0</v>
      </c>
      <c r="S31" s="20">
        <v>0</v>
      </c>
      <c r="T31" s="20">
        <v>0</v>
      </c>
      <c r="U31" s="19">
        <v>0</v>
      </c>
      <c r="V31" s="19">
        <v>0</v>
      </c>
      <c r="W31" s="18">
        <v>0</v>
      </c>
    </row>
    <row r="32" spans="1:23" ht="13" x14ac:dyDescent="0.3">
      <c r="A32" s="24" t="s">
        <v>6</v>
      </c>
      <c r="B32" s="23" t="s">
        <v>533</v>
      </c>
      <c r="C32" s="22" t="s">
        <v>532</v>
      </c>
      <c r="D32" s="20">
        <v>1365365828</v>
      </c>
      <c r="E32" s="19">
        <v>1365365828</v>
      </c>
      <c r="F32" s="19">
        <v>677401632</v>
      </c>
      <c r="G32" s="21">
        <f>IF(($D32      =0),0,($F32      /$D32      ))</f>
        <v>0.49613196559361966</v>
      </c>
      <c r="H32" s="20">
        <v>61945522</v>
      </c>
      <c r="I32" s="19">
        <v>85705076</v>
      </c>
      <c r="J32" s="19">
        <v>128767837</v>
      </c>
      <c r="K32" s="20">
        <v>276418435</v>
      </c>
      <c r="L32" s="20">
        <v>141082623</v>
      </c>
      <c r="M32" s="19">
        <v>114618139</v>
      </c>
      <c r="N32" s="19">
        <v>145282435</v>
      </c>
      <c r="O32" s="20">
        <v>400983197</v>
      </c>
      <c r="P32" s="20">
        <v>0</v>
      </c>
      <c r="Q32" s="19">
        <v>0</v>
      </c>
      <c r="R32" s="19">
        <v>0</v>
      </c>
      <c r="S32" s="20">
        <v>0</v>
      </c>
      <c r="T32" s="20">
        <v>0</v>
      </c>
      <c r="U32" s="19">
        <v>0</v>
      </c>
      <c r="V32" s="19">
        <v>0</v>
      </c>
      <c r="W32" s="18">
        <v>0</v>
      </c>
    </row>
    <row r="33" spans="1:23" ht="14" x14ac:dyDescent="0.3">
      <c r="A33" s="17" t="s">
        <v>0</v>
      </c>
      <c r="B33" s="16" t="s">
        <v>531</v>
      </c>
      <c r="C33" s="15" t="s">
        <v>0</v>
      </c>
      <c r="D33" s="13">
        <f>SUM(D26:D32)</f>
        <v>3765866695</v>
      </c>
      <c r="E33" s="12">
        <f>SUM(E26:E32)</f>
        <v>3766155170</v>
      </c>
      <c r="F33" s="12">
        <f>SUM(F26:F32)</f>
        <v>2035316235</v>
      </c>
      <c r="G33" s="14">
        <f>IF(($D33      =0),0,($F33      /$D33      ))</f>
        <v>0.54046422771743918</v>
      </c>
      <c r="H33" s="13">
        <f>SUM(H26:H32)</f>
        <v>265791664</v>
      </c>
      <c r="I33" s="12">
        <f>SUM(I26:I32)</f>
        <v>383493211</v>
      </c>
      <c r="J33" s="12">
        <f>SUM(J26:J32)</f>
        <v>356394779</v>
      </c>
      <c r="K33" s="13">
        <f>SUM(K26:K32)</f>
        <v>1005679654</v>
      </c>
      <c r="L33" s="13">
        <f>SUM(L26:L32)</f>
        <v>328459319</v>
      </c>
      <c r="M33" s="12">
        <f>SUM(M26:M32)</f>
        <v>314323712</v>
      </c>
      <c r="N33" s="12">
        <f>SUM(N26:N32)</f>
        <v>386853550</v>
      </c>
      <c r="O33" s="13">
        <f>SUM(O26:O32)</f>
        <v>1029636581</v>
      </c>
      <c r="P33" s="13">
        <f>SUM(P26:P32)</f>
        <v>0</v>
      </c>
      <c r="Q33" s="12">
        <f>SUM(Q26:Q32)</f>
        <v>0</v>
      </c>
      <c r="R33" s="12">
        <f>SUM(R26:R32)</f>
        <v>0</v>
      </c>
      <c r="S33" s="13">
        <f>SUM(S26:S32)</f>
        <v>0</v>
      </c>
      <c r="T33" s="13">
        <f>SUM(T26:T32)</f>
        <v>0</v>
      </c>
      <c r="U33" s="12">
        <f>SUM(U26:U32)</f>
        <v>0</v>
      </c>
      <c r="V33" s="12">
        <f>SUM(V26:V32)</f>
        <v>0</v>
      </c>
      <c r="W33" s="11">
        <f>SUM(W26:W32)</f>
        <v>0</v>
      </c>
    </row>
    <row r="34" spans="1:23" ht="13" x14ac:dyDescent="0.3">
      <c r="A34" s="24" t="s">
        <v>9</v>
      </c>
      <c r="B34" s="23" t="s">
        <v>530</v>
      </c>
      <c r="C34" s="22" t="s">
        <v>529</v>
      </c>
      <c r="D34" s="20">
        <v>447187064</v>
      </c>
      <c r="E34" s="19">
        <v>447187064</v>
      </c>
      <c r="F34" s="19">
        <v>156633131</v>
      </c>
      <c r="G34" s="21">
        <f>IF(($D34      =0),0,($F34      /$D34      ))</f>
        <v>0.35026310823695922</v>
      </c>
      <c r="H34" s="20">
        <v>24419036</v>
      </c>
      <c r="I34" s="19">
        <v>28124128</v>
      </c>
      <c r="J34" s="19">
        <v>21565392</v>
      </c>
      <c r="K34" s="20">
        <v>74108556</v>
      </c>
      <c r="L34" s="20">
        <v>32646795</v>
      </c>
      <c r="M34" s="19">
        <v>26546428</v>
      </c>
      <c r="N34" s="19">
        <v>23331352</v>
      </c>
      <c r="O34" s="20">
        <v>82524575</v>
      </c>
      <c r="P34" s="20">
        <v>0</v>
      </c>
      <c r="Q34" s="19">
        <v>0</v>
      </c>
      <c r="R34" s="19">
        <v>0</v>
      </c>
      <c r="S34" s="20">
        <v>0</v>
      </c>
      <c r="T34" s="20">
        <v>0</v>
      </c>
      <c r="U34" s="19">
        <v>0</v>
      </c>
      <c r="V34" s="19">
        <v>0</v>
      </c>
      <c r="W34" s="18">
        <v>0</v>
      </c>
    </row>
    <row r="35" spans="1:23" ht="13" x14ac:dyDescent="0.3">
      <c r="A35" s="24" t="s">
        <v>9</v>
      </c>
      <c r="B35" s="23" t="s">
        <v>528</v>
      </c>
      <c r="C35" s="22" t="s">
        <v>527</v>
      </c>
      <c r="D35" s="20">
        <v>414124101</v>
      </c>
      <c r="E35" s="19">
        <v>414124101</v>
      </c>
      <c r="F35" s="19">
        <v>125099319</v>
      </c>
      <c r="G35" s="21">
        <f>IF(($D35      =0),0,($F35      /$D35      ))</f>
        <v>0.30208171583812266</v>
      </c>
      <c r="H35" s="20">
        <v>16631361</v>
      </c>
      <c r="I35" s="19">
        <v>0</v>
      </c>
      <c r="J35" s="19">
        <v>25565555</v>
      </c>
      <c r="K35" s="20">
        <v>42196916</v>
      </c>
      <c r="L35" s="20">
        <v>29739694</v>
      </c>
      <c r="M35" s="19">
        <v>40980102</v>
      </c>
      <c r="N35" s="19">
        <v>12182607</v>
      </c>
      <c r="O35" s="20">
        <v>82902403</v>
      </c>
      <c r="P35" s="20">
        <v>0</v>
      </c>
      <c r="Q35" s="19">
        <v>0</v>
      </c>
      <c r="R35" s="19">
        <v>0</v>
      </c>
      <c r="S35" s="20">
        <v>0</v>
      </c>
      <c r="T35" s="20">
        <v>0</v>
      </c>
      <c r="U35" s="19">
        <v>0</v>
      </c>
      <c r="V35" s="19">
        <v>0</v>
      </c>
      <c r="W35" s="18">
        <v>0</v>
      </c>
    </row>
    <row r="36" spans="1:23" ht="13" x14ac:dyDescent="0.3">
      <c r="A36" s="24" t="s">
        <v>9</v>
      </c>
      <c r="B36" s="23" t="s">
        <v>526</v>
      </c>
      <c r="C36" s="22" t="s">
        <v>525</v>
      </c>
      <c r="D36" s="20">
        <v>477638793</v>
      </c>
      <c r="E36" s="19">
        <v>477638793</v>
      </c>
      <c r="F36" s="19">
        <v>213527323</v>
      </c>
      <c r="G36" s="21">
        <f>IF(($D36      =0),0,($F36      /$D36      ))</f>
        <v>0.44704769823836316</v>
      </c>
      <c r="H36" s="20">
        <v>19463831</v>
      </c>
      <c r="I36" s="19">
        <v>45822221</v>
      </c>
      <c r="J36" s="19">
        <v>43602980</v>
      </c>
      <c r="K36" s="20">
        <v>108889032</v>
      </c>
      <c r="L36" s="20">
        <v>35130175</v>
      </c>
      <c r="M36" s="19">
        <v>37263515</v>
      </c>
      <c r="N36" s="19">
        <v>32244601</v>
      </c>
      <c r="O36" s="20">
        <v>104638291</v>
      </c>
      <c r="P36" s="20">
        <v>0</v>
      </c>
      <c r="Q36" s="19">
        <v>0</v>
      </c>
      <c r="R36" s="19">
        <v>0</v>
      </c>
      <c r="S36" s="20">
        <v>0</v>
      </c>
      <c r="T36" s="20">
        <v>0</v>
      </c>
      <c r="U36" s="19">
        <v>0</v>
      </c>
      <c r="V36" s="19">
        <v>0</v>
      </c>
      <c r="W36" s="18">
        <v>0</v>
      </c>
    </row>
    <row r="37" spans="1:23" ht="13" x14ac:dyDescent="0.3">
      <c r="A37" s="24" t="s">
        <v>6</v>
      </c>
      <c r="B37" s="23" t="s">
        <v>524</v>
      </c>
      <c r="C37" s="22" t="s">
        <v>523</v>
      </c>
      <c r="D37" s="20">
        <v>832398247</v>
      </c>
      <c r="E37" s="19">
        <v>832529548</v>
      </c>
      <c r="F37" s="19">
        <v>249100473</v>
      </c>
      <c r="G37" s="21">
        <f>IF(($D37      =0),0,($F37      /$D37      ))</f>
        <v>0.29925636424364072</v>
      </c>
      <c r="H37" s="20">
        <v>41260895</v>
      </c>
      <c r="I37" s="19">
        <v>31903018</v>
      </c>
      <c r="J37" s="19">
        <v>41438004</v>
      </c>
      <c r="K37" s="20">
        <v>114601917</v>
      </c>
      <c r="L37" s="20">
        <v>44692283</v>
      </c>
      <c r="M37" s="19">
        <v>42209509</v>
      </c>
      <c r="N37" s="19">
        <v>47596764</v>
      </c>
      <c r="O37" s="20">
        <v>134498556</v>
      </c>
      <c r="P37" s="20">
        <v>0</v>
      </c>
      <c r="Q37" s="19">
        <v>0</v>
      </c>
      <c r="R37" s="19">
        <v>0</v>
      </c>
      <c r="S37" s="20">
        <v>0</v>
      </c>
      <c r="T37" s="20">
        <v>0</v>
      </c>
      <c r="U37" s="19">
        <v>0</v>
      </c>
      <c r="V37" s="19">
        <v>0</v>
      </c>
      <c r="W37" s="18">
        <v>0</v>
      </c>
    </row>
    <row r="38" spans="1:23" ht="14" x14ac:dyDescent="0.3">
      <c r="A38" s="17" t="s">
        <v>0</v>
      </c>
      <c r="B38" s="16" t="s">
        <v>522</v>
      </c>
      <c r="C38" s="15" t="s">
        <v>0</v>
      </c>
      <c r="D38" s="13">
        <f>SUM(D34:D37)</f>
        <v>2171348205</v>
      </c>
      <c r="E38" s="12">
        <f>SUM(E34:E37)</f>
        <v>2171479506</v>
      </c>
      <c r="F38" s="12">
        <f>SUM(F34:F37)</f>
        <v>744360246</v>
      </c>
      <c r="G38" s="14">
        <f>IF(($D38      =0),0,($F38      /$D38      ))</f>
        <v>0.342810169408089</v>
      </c>
      <c r="H38" s="13">
        <f>SUM(H34:H37)</f>
        <v>101775123</v>
      </c>
      <c r="I38" s="12">
        <f>SUM(I34:I37)</f>
        <v>105849367</v>
      </c>
      <c r="J38" s="12">
        <f>SUM(J34:J37)</f>
        <v>132171931</v>
      </c>
      <c r="K38" s="13">
        <f>SUM(K34:K37)</f>
        <v>339796421</v>
      </c>
      <c r="L38" s="13">
        <f>SUM(L34:L37)</f>
        <v>142208947</v>
      </c>
      <c r="M38" s="12">
        <f>SUM(M34:M37)</f>
        <v>146999554</v>
      </c>
      <c r="N38" s="12">
        <f>SUM(N34:N37)</f>
        <v>115355324</v>
      </c>
      <c r="O38" s="13">
        <f>SUM(O34:O37)</f>
        <v>404563825</v>
      </c>
      <c r="P38" s="13">
        <f>SUM(P34:P37)</f>
        <v>0</v>
      </c>
      <c r="Q38" s="12">
        <f>SUM(Q34:Q37)</f>
        <v>0</v>
      </c>
      <c r="R38" s="12">
        <f>SUM(R34:R37)</f>
        <v>0</v>
      </c>
      <c r="S38" s="13">
        <f>SUM(S34:S37)</f>
        <v>0</v>
      </c>
      <c r="T38" s="13">
        <f>SUM(T34:T37)</f>
        <v>0</v>
      </c>
      <c r="U38" s="12">
        <f>SUM(U34:U37)</f>
        <v>0</v>
      </c>
      <c r="V38" s="12">
        <f>SUM(V34:V37)</f>
        <v>0</v>
      </c>
      <c r="W38" s="11">
        <f>SUM(W34:W37)</f>
        <v>0</v>
      </c>
    </row>
    <row r="39" spans="1:23" ht="13" x14ac:dyDescent="0.3">
      <c r="A39" s="24" t="s">
        <v>9</v>
      </c>
      <c r="B39" s="23" t="s">
        <v>521</v>
      </c>
      <c r="C39" s="22" t="s">
        <v>520</v>
      </c>
      <c r="D39" s="20">
        <v>564001358</v>
      </c>
      <c r="E39" s="19">
        <v>571079358</v>
      </c>
      <c r="F39" s="19">
        <v>212545640</v>
      </c>
      <c r="G39" s="21">
        <f>IF(($D39      =0),0,($F39      /$D39      ))</f>
        <v>0.37685306424386306</v>
      </c>
      <c r="H39" s="20">
        <v>39533250</v>
      </c>
      <c r="I39" s="19">
        <v>29967382</v>
      </c>
      <c r="J39" s="19">
        <v>34039432</v>
      </c>
      <c r="K39" s="20">
        <v>103540064</v>
      </c>
      <c r="L39" s="20">
        <v>38635543</v>
      </c>
      <c r="M39" s="19">
        <v>36234413</v>
      </c>
      <c r="N39" s="19">
        <v>34135620</v>
      </c>
      <c r="O39" s="20">
        <v>109005576</v>
      </c>
      <c r="P39" s="20">
        <v>0</v>
      </c>
      <c r="Q39" s="19">
        <v>0</v>
      </c>
      <c r="R39" s="19">
        <v>0</v>
      </c>
      <c r="S39" s="20">
        <v>0</v>
      </c>
      <c r="T39" s="20">
        <v>0</v>
      </c>
      <c r="U39" s="19">
        <v>0</v>
      </c>
      <c r="V39" s="19">
        <v>0</v>
      </c>
      <c r="W39" s="18">
        <v>0</v>
      </c>
    </row>
    <row r="40" spans="1:23" ht="13" x14ac:dyDescent="0.3">
      <c r="A40" s="24" t="s">
        <v>9</v>
      </c>
      <c r="B40" s="23" t="s">
        <v>519</v>
      </c>
      <c r="C40" s="22" t="s">
        <v>518</v>
      </c>
      <c r="D40" s="20">
        <v>362486613</v>
      </c>
      <c r="E40" s="19">
        <v>363292535</v>
      </c>
      <c r="F40" s="19">
        <v>126890057</v>
      </c>
      <c r="G40" s="21">
        <f>IF(($D40      =0),0,($F40      /$D40      ))</f>
        <v>0.35005446394236911</v>
      </c>
      <c r="H40" s="20">
        <v>19090072</v>
      </c>
      <c r="I40" s="19">
        <v>20621949</v>
      </c>
      <c r="J40" s="19">
        <v>21139983</v>
      </c>
      <c r="K40" s="20">
        <v>60852004</v>
      </c>
      <c r="L40" s="20">
        <v>19604145</v>
      </c>
      <c r="M40" s="19">
        <v>22168681</v>
      </c>
      <c r="N40" s="19">
        <v>24265227</v>
      </c>
      <c r="O40" s="20">
        <v>66038053</v>
      </c>
      <c r="P40" s="20">
        <v>0</v>
      </c>
      <c r="Q40" s="19">
        <v>0</v>
      </c>
      <c r="R40" s="19">
        <v>0</v>
      </c>
      <c r="S40" s="20">
        <v>0</v>
      </c>
      <c r="T40" s="20">
        <v>0</v>
      </c>
      <c r="U40" s="19">
        <v>0</v>
      </c>
      <c r="V40" s="19">
        <v>0</v>
      </c>
      <c r="W40" s="18">
        <v>0</v>
      </c>
    </row>
    <row r="41" spans="1:23" ht="13" x14ac:dyDescent="0.3">
      <c r="A41" s="24" t="s">
        <v>9</v>
      </c>
      <c r="B41" s="23" t="s">
        <v>517</v>
      </c>
      <c r="C41" s="22" t="s">
        <v>516</v>
      </c>
      <c r="D41" s="20">
        <v>580880948</v>
      </c>
      <c r="E41" s="19">
        <v>562311197</v>
      </c>
      <c r="F41" s="19">
        <v>184869144</v>
      </c>
      <c r="G41" s="21">
        <f>IF(($D41      =0),0,($F41      /$D41      ))</f>
        <v>0.31825651131529281</v>
      </c>
      <c r="H41" s="20">
        <v>35116936</v>
      </c>
      <c r="I41" s="19">
        <v>33009726</v>
      </c>
      <c r="J41" s="19">
        <v>25575696</v>
      </c>
      <c r="K41" s="20">
        <v>93702358</v>
      </c>
      <c r="L41" s="20">
        <v>32684754</v>
      </c>
      <c r="M41" s="19">
        <v>25321410</v>
      </c>
      <c r="N41" s="19">
        <v>33160622</v>
      </c>
      <c r="O41" s="20">
        <v>91166786</v>
      </c>
      <c r="P41" s="20">
        <v>0</v>
      </c>
      <c r="Q41" s="19">
        <v>0</v>
      </c>
      <c r="R41" s="19">
        <v>0</v>
      </c>
      <c r="S41" s="20">
        <v>0</v>
      </c>
      <c r="T41" s="20">
        <v>0</v>
      </c>
      <c r="U41" s="19">
        <v>0</v>
      </c>
      <c r="V41" s="19">
        <v>0</v>
      </c>
      <c r="W41" s="18">
        <v>0</v>
      </c>
    </row>
    <row r="42" spans="1:23" ht="13" x14ac:dyDescent="0.3">
      <c r="A42" s="24" t="s">
        <v>9</v>
      </c>
      <c r="B42" s="23" t="s">
        <v>515</v>
      </c>
      <c r="C42" s="22" t="s">
        <v>514</v>
      </c>
      <c r="D42" s="20">
        <v>337526608</v>
      </c>
      <c r="E42" s="19">
        <v>382878083</v>
      </c>
      <c r="F42" s="19">
        <v>213510299</v>
      </c>
      <c r="G42" s="21">
        <f>IF(($D42      =0),0,($F42      /$D42      ))</f>
        <v>0.63257323701128776</v>
      </c>
      <c r="H42" s="20">
        <v>24656025</v>
      </c>
      <c r="I42" s="19">
        <v>40097232</v>
      </c>
      <c r="J42" s="19">
        <v>17802975</v>
      </c>
      <c r="K42" s="20">
        <v>82556232</v>
      </c>
      <c r="L42" s="20">
        <v>41137610</v>
      </c>
      <c r="M42" s="19">
        <v>48793472</v>
      </c>
      <c r="N42" s="19">
        <v>41022985</v>
      </c>
      <c r="O42" s="20">
        <v>130954067</v>
      </c>
      <c r="P42" s="20">
        <v>0</v>
      </c>
      <c r="Q42" s="19">
        <v>0</v>
      </c>
      <c r="R42" s="19">
        <v>0</v>
      </c>
      <c r="S42" s="20">
        <v>0</v>
      </c>
      <c r="T42" s="20">
        <v>0</v>
      </c>
      <c r="U42" s="19">
        <v>0</v>
      </c>
      <c r="V42" s="19">
        <v>0</v>
      </c>
      <c r="W42" s="18">
        <v>0</v>
      </c>
    </row>
    <row r="43" spans="1:23" ht="13" x14ac:dyDescent="0.3">
      <c r="A43" s="24" t="s">
        <v>9</v>
      </c>
      <c r="B43" s="23" t="s">
        <v>513</v>
      </c>
      <c r="C43" s="22" t="s">
        <v>512</v>
      </c>
      <c r="D43" s="20">
        <v>1797441311</v>
      </c>
      <c r="E43" s="19">
        <v>1798450982</v>
      </c>
      <c r="F43" s="19">
        <v>866432553</v>
      </c>
      <c r="G43" s="21">
        <f>IF(($D43      =0),0,($F43      /$D43      ))</f>
        <v>0.48203663045774964</v>
      </c>
      <c r="H43" s="20">
        <v>152999534</v>
      </c>
      <c r="I43" s="19">
        <v>171006969</v>
      </c>
      <c r="J43" s="19">
        <v>140746560</v>
      </c>
      <c r="K43" s="20">
        <v>464753063</v>
      </c>
      <c r="L43" s="20">
        <v>136520617</v>
      </c>
      <c r="M43" s="19">
        <v>135051170</v>
      </c>
      <c r="N43" s="19">
        <v>130107703</v>
      </c>
      <c r="O43" s="20">
        <v>401679490</v>
      </c>
      <c r="P43" s="20">
        <v>0</v>
      </c>
      <c r="Q43" s="19">
        <v>0</v>
      </c>
      <c r="R43" s="19">
        <v>0</v>
      </c>
      <c r="S43" s="20">
        <v>0</v>
      </c>
      <c r="T43" s="20">
        <v>0</v>
      </c>
      <c r="U43" s="19">
        <v>0</v>
      </c>
      <c r="V43" s="19">
        <v>0</v>
      </c>
      <c r="W43" s="18">
        <v>0</v>
      </c>
    </row>
    <row r="44" spans="1:23" ht="13" x14ac:dyDescent="0.3">
      <c r="A44" s="24" t="s">
        <v>6</v>
      </c>
      <c r="B44" s="23" t="s">
        <v>511</v>
      </c>
      <c r="C44" s="22" t="s">
        <v>510</v>
      </c>
      <c r="D44" s="20">
        <v>1660126738</v>
      </c>
      <c r="E44" s="19">
        <v>1660126738</v>
      </c>
      <c r="F44" s="19">
        <v>694013511</v>
      </c>
      <c r="G44" s="21">
        <f>IF(($D44      =0),0,($F44      /$D44      ))</f>
        <v>0.41804851106494256</v>
      </c>
      <c r="H44" s="20">
        <v>88156541</v>
      </c>
      <c r="I44" s="19">
        <v>84815585</v>
      </c>
      <c r="J44" s="19">
        <v>90618601</v>
      </c>
      <c r="K44" s="20">
        <v>263590727</v>
      </c>
      <c r="L44" s="20">
        <v>224215602</v>
      </c>
      <c r="M44" s="19">
        <v>113875614</v>
      </c>
      <c r="N44" s="19">
        <v>92331568</v>
      </c>
      <c r="O44" s="20">
        <v>430422784</v>
      </c>
      <c r="P44" s="20">
        <v>0</v>
      </c>
      <c r="Q44" s="19">
        <v>0</v>
      </c>
      <c r="R44" s="19">
        <v>0</v>
      </c>
      <c r="S44" s="20">
        <v>0</v>
      </c>
      <c r="T44" s="20">
        <v>0</v>
      </c>
      <c r="U44" s="19">
        <v>0</v>
      </c>
      <c r="V44" s="19">
        <v>0</v>
      </c>
      <c r="W44" s="18">
        <v>0</v>
      </c>
    </row>
    <row r="45" spans="1:23" ht="14" x14ac:dyDescent="0.3">
      <c r="A45" s="17" t="s">
        <v>0</v>
      </c>
      <c r="B45" s="16" t="s">
        <v>509</v>
      </c>
      <c r="C45" s="15" t="s">
        <v>0</v>
      </c>
      <c r="D45" s="13">
        <f>SUM(D39:D44)</f>
        <v>5302463576</v>
      </c>
      <c r="E45" s="12">
        <f>SUM(E39:E44)</f>
        <v>5338138893</v>
      </c>
      <c r="F45" s="12">
        <f>SUM(F39:F44)</f>
        <v>2298261204</v>
      </c>
      <c r="G45" s="14">
        <f>IF(($D45      =0),0,($F45      /$D45      ))</f>
        <v>0.43343271878422424</v>
      </c>
      <c r="H45" s="13">
        <f>SUM(H39:H44)</f>
        <v>359552358</v>
      </c>
      <c r="I45" s="12">
        <f>SUM(I39:I44)</f>
        <v>379518843</v>
      </c>
      <c r="J45" s="12">
        <f>SUM(J39:J44)</f>
        <v>329923247</v>
      </c>
      <c r="K45" s="13">
        <f>SUM(K39:K44)</f>
        <v>1068994448</v>
      </c>
      <c r="L45" s="13">
        <f>SUM(L39:L44)</f>
        <v>492798271</v>
      </c>
      <c r="M45" s="12">
        <f>SUM(M39:M44)</f>
        <v>381444760</v>
      </c>
      <c r="N45" s="12">
        <f>SUM(N39:N44)</f>
        <v>355023725</v>
      </c>
      <c r="O45" s="13">
        <f>SUM(O39:O44)</f>
        <v>1229266756</v>
      </c>
      <c r="P45" s="13">
        <f>SUM(P39:P44)</f>
        <v>0</v>
      </c>
      <c r="Q45" s="12">
        <f>SUM(Q39:Q44)</f>
        <v>0</v>
      </c>
      <c r="R45" s="12">
        <f>SUM(R39:R44)</f>
        <v>0</v>
      </c>
      <c r="S45" s="13">
        <f>SUM(S39:S44)</f>
        <v>0</v>
      </c>
      <c r="T45" s="13">
        <f>SUM(T39:T44)</f>
        <v>0</v>
      </c>
      <c r="U45" s="12">
        <f>SUM(U39:U44)</f>
        <v>0</v>
      </c>
      <c r="V45" s="12">
        <f>SUM(V39:V44)</f>
        <v>0</v>
      </c>
      <c r="W45" s="11">
        <f>SUM(W39:W44)</f>
        <v>0</v>
      </c>
    </row>
    <row r="46" spans="1:23" ht="13" x14ac:dyDescent="0.3">
      <c r="A46" s="24" t="s">
        <v>9</v>
      </c>
      <c r="B46" s="23" t="s">
        <v>508</v>
      </c>
      <c r="C46" s="22" t="s">
        <v>507</v>
      </c>
      <c r="D46" s="20">
        <v>584466312</v>
      </c>
      <c r="E46" s="19">
        <v>584466312</v>
      </c>
      <c r="F46" s="19">
        <v>298030197</v>
      </c>
      <c r="G46" s="21">
        <f>IF(($D46      =0),0,($F46      /$D46      ))</f>
        <v>0.5099185203338118</v>
      </c>
      <c r="H46" s="20">
        <v>42343741</v>
      </c>
      <c r="I46" s="19">
        <v>40645502</v>
      </c>
      <c r="J46" s="19">
        <v>47341274</v>
      </c>
      <c r="K46" s="20">
        <v>130330517</v>
      </c>
      <c r="L46" s="20">
        <v>43118090</v>
      </c>
      <c r="M46" s="19">
        <v>37617816</v>
      </c>
      <c r="N46" s="19">
        <v>86963774</v>
      </c>
      <c r="O46" s="20">
        <v>167699680</v>
      </c>
      <c r="P46" s="20">
        <v>0</v>
      </c>
      <c r="Q46" s="19">
        <v>0</v>
      </c>
      <c r="R46" s="19">
        <v>0</v>
      </c>
      <c r="S46" s="20">
        <v>0</v>
      </c>
      <c r="T46" s="20">
        <v>0</v>
      </c>
      <c r="U46" s="19">
        <v>0</v>
      </c>
      <c r="V46" s="19">
        <v>0</v>
      </c>
      <c r="W46" s="18">
        <v>0</v>
      </c>
    </row>
    <row r="47" spans="1:23" ht="13" x14ac:dyDescent="0.3">
      <c r="A47" s="24" t="s">
        <v>9</v>
      </c>
      <c r="B47" s="23" t="s">
        <v>506</v>
      </c>
      <c r="C47" s="22" t="s">
        <v>505</v>
      </c>
      <c r="D47" s="20">
        <v>476468325</v>
      </c>
      <c r="E47" s="19">
        <v>479362335</v>
      </c>
      <c r="F47" s="19">
        <v>193289186</v>
      </c>
      <c r="G47" s="21">
        <f>IF(($D47      =0),0,($F47      /$D47      ))</f>
        <v>0.40567058891060598</v>
      </c>
      <c r="H47" s="20">
        <v>28082725</v>
      </c>
      <c r="I47" s="19">
        <v>28038670</v>
      </c>
      <c r="J47" s="19">
        <v>31917108</v>
      </c>
      <c r="K47" s="20">
        <v>88038503</v>
      </c>
      <c r="L47" s="20">
        <v>30287481</v>
      </c>
      <c r="M47" s="19">
        <v>35940926</v>
      </c>
      <c r="N47" s="19">
        <v>39022276</v>
      </c>
      <c r="O47" s="20">
        <v>105250683</v>
      </c>
      <c r="P47" s="20">
        <v>0</v>
      </c>
      <c r="Q47" s="19">
        <v>0</v>
      </c>
      <c r="R47" s="19">
        <v>0</v>
      </c>
      <c r="S47" s="20">
        <v>0</v>
      </c>
      <c r="T47" s="20">
        <v>0</v>
      </c>
      <c r="U47" s="19">
        <v>0</v>
      </c>
      <c r="V47" s="19">
        <v>0</v>
      </c>
      <c r="W47" s="18">
        <v>0</v>
      </c>
    </row>
    <row r="48" spans="1:23" ht="13" x14ac:dyDescent="0.3">
      <c r="A48" s="24" t="s">
        <v>9</v>
      </c>
      <c r="B48" s="23" t="s">
        <v>504</v>
      </c>
      <c r="C48" s="22" t="s">
        <v>503</v>
      </c>
      <c r="D48" s="20">
        <v>499830312</v>
      </c>
      <c r="E48" s="19">
        <v>499830312</v>
      </c>
      <c r="F48" s="19">
        <v>192123994</v>
      </c>
      <c r="G48" s="21">
        <f>IF(($D48      =0),0,($F48      /$D48      ))</f>
        <v>0.38437843681637301</v>
      </c>
      <c r="H48" s="20">
        <v>24207795</v>
      </c>
      <c r="I48" s="19">
        <v>28922430</v>
      </c>
      <c r="J48" s="19">
        <v>41626973</v>
      </c>
      <c r="K48" s="20">
        <v>94757198</v>
      </c>
      <c r="L48" s="20">
        <v>32952875</v>
      </c>
      <c r="M48" s="19">
        <v>32174817</v>
      </c>
      <c r="N48" s="19">
        <v>32239104</v>
      </c>
      <c r="O48" s="20">
        <v>97366796</v>
      </c>
      <c r="P48" s="20">
        <v>0</v>
      </c>
      <c r="Q48" s="19">
        <v>0</v>
      </c>
      <c r="R48" s="19">
        <v>0</v>
      </c>
      <c r="S48" s="20">
        <v>0</v>
      </c>
      <c r="T48" s="20">
        <v>0</v>
      </c>
      <c r="U48" s="19">
        <v>0</v>
      </c>
      <c r="V48" s="19">
        <v>0</v>
      </c>
      <c r="W48" s="18">
        <v>0</v>
      </c>
    </row>
    <row r="49" spans="1:23" ht="13" x14ac:dyDescent="0.3">
      <c r="A49" s="24" t="s">
        <v>9</v>
      </c>
      <c r="B49" s="23" t="s">
        <v>502</v>
      </c>
      <c r="C49" s="22" t="s">
        <v>501</v>
      </c>
      <c r="D49" s="20">
        <v>227340841</v>
      </c>
      <c r="E49" s="19">
        <v>222521676</v>
      </c>
      <c r="F49" s="19">
        <v>69836825</v>
      </c>
      <c r="G49" s="21">
        <f>IF(($D49      =0),0,($F49      /$D49      ))</f>
        <v>0.30718996504460017</v>
      </c>
      <c r="H49" s="20">
        <v>3079498</v>
      </c>
      <c r="I49" s="19">
        <v>6881783</v>
      </c>
      <c r="J49" s="19">
        <v>8006015</v>
      </c>
      <c r="K49" s="20">
        <v>17967296</v>
      </c>
      <c r="L49" s="20">
        <v>9456344</v>
      </c>
      <c r="M49" s="19">
        <v>19173122</v>
      </c>
      <c r="N49" s="19">
        <v>23240063</v>
      </c>
      <c r="O49" s="20">
        <v>51869529</v>
      </c>
      <c r="P49" s="20">
        <v>0</v>
      </c>
      <c r="Q49" s="19">
        <v>0</v>
      </c>
      <c r="R49" s="19">
        <v>0</v>
      </c>
      <c r="S49" s="20">
        <v>0</v>
      </c>
      <c r="T49" s="20">
        <v>0</v>
      </c>
      <c r="U49" s="19">
        <v>0</v>
      </c>
      <c r="V49" s="19">
        <v>0</v>
      </c>
      <c r="W49" s="18">
        <v>0</v>
      </c>
    </row>
    <row r="50" spans="1:23" ht="13" x14ac:dyDescent="0.3">
      <c r="A50" s="24" t="s">
        <v>6</v>
      </c>
      <c r="B50" s="23" t="s">
        <v>500</v>
      </c>
      <c r="C50" s="22" t="s">
        <v>499</v>
      </c>
      <c r="D50" s="20">
        <v>995038002</v>
      </c>
      <c r="E50" s="19">
        <v>995038002</v>
      </c>
      <c r="F50" s="19">
        <v>424665214</v>
      </c>
      <c r="G50" s="21">
        <f>IF(($D50      =0),0,($F50      /$D50      ))</f>
        <v>0.42678290994558415</v>
      </c>
      <c r="H50" s="20">
        <v>56468438</v>
      </c>
      <c r="I50" s="19">
        <v>64928003</v>
      </c>
      <c r="J50" s="19">
        <v>68771240</v>
      </c>
      <c r="K50" s="20">
        <v>190167681</v>
      </c>
      <c r="L50" s="20">
        <v>91028219</v>
      </c>
      <c r="M50" s="19">
        <v>66684199</v>
      </c>
      <c r="N50" s="19">
        <v>76785115</v>
      </c>
      <c r="O50" s="20">
        <v>234497533</v>
      </c>
      <c r="P50" s="20">
        <v>0</v>
      </c>
      <c r="Q50" s="19">
        <v>0</v>
      </c>
      <c r="R50" s="19">
        <v>0</v>
      </c>
      <c r="S50" s="20">
        <v>0</v>
      </c>
      <c r="T50" s="20">
        <v>0</v>
      </c>
      <c r="U50" s="19">
        <v>0</v>
      </c>
      <c r="V50" s="19">
        <v>0</v>
      </c>
      <c r="W50" s="18">
        <v>0</v>
      </c>
    </row>
    <row r="51" spans="1:23" ht="14" x14ac:dyDescent="0.3">
      <c r="A51" s="17" t="s">
        <v>0</v>
      </c>
      <c r="B51" s="16" t="s">
        <v>498</v>
      </c>
      <c r="C51" s="15" t="s">
        <v>0</v>
      </c>
      <c r="D51" s="13">
        <f>SUM(D46:D50)</f>
        <v>2783143792</v>
      </c>
      <c r="E51" s="12">
        <f>SUM(E46:E50)</f>
        <v>2781218637</v>
      </c>
      <c r="F51" s="12">
        <f>SUM(F46:F50)</f>
        <v>1177945416</v>
      </c>
      <c r="G51" s="14">
        <f>IF(($D51      =0),0,($F51      /$D51      ))</f>
        <v>0.42324274418948166</v>
      </c>
      <c r="H51" s="13">
        <f>SUM(H46:H50)</f>
        <v>154182197</v>
      </c>
      <c r="I51" s="12">
        <f>SUM(I46:I50)</f>
        <v>169416388</v>
      </c>
      <c r="J51" s="12">
        <f>SUM(J46:J50)</f>
        <v>197662610</v>
      </c>
      <c r="K51" s="13">
        <f>SUM(K46:K50)</f>
        <v>521261195</v>
      </c>
      <c r="L51" s="13">
        <f>SUM(L46:L50)</f>
        <v>206843009</v>
      </c>
      <c r="M51" s="12">
        <f>SUM(M46:M50)</f>
        <v>191590880</v>
      </c>
      <c r="N51" s="12">
        <f>SUM(N46:N50)</f>
        <v>258250332</v>
      </c>
      <c r="O51" s="13">
        <f>SUM(O46:O50)</f>
        <v>656684221</v>
      </c>
      <c r="P51" s="13">
        <f>SUM(P46:P50)</f>
        <v>0</v>
      </c>
      <c r="Q51" s="12">
        <f>SUM(Q46:Q50)</f>
        <v>0</v>
      </c>
      <c r="R51" s="12">
        <f>SUM(R46:R50)</f>
        <v>0</v>
      </c>
      <c r="S51" s="13">
        <f>SUM(S46:S50)</f>
        <v>0</v>
      </c>
      <c r="T51" s="13">
        <f>SUM(T46:T50)</f>
        <v>0</v>
      </c>
      <c r="U51" s="12">
        <f>SUM(U46:U50)</f>
        <v>0</v>
      </c>
      <c r="V51" s="12">
        <f>SUM(V46:V50)</f>
        <v>0</v>
      </c>
      <c r="W51" s="11">
        <f>SUM(W46:W50)</f>
        <v>0</v>
      </c>
    </row>
    <row r="52" spans="1:23" ht="14" x14ac:dyDescent="0.3">
      <c r="A52" s="17" t="s">
        <v>0</v>
      </c>
      <c r="B52" s="16" t="s">
        <v>497</v>
      </c>
      <c r="C52" s="15" t="s">
        <v>0</v>
      </c>
      <c r="D52" s="13">
        <f>SUM(D6:D7,D9:D16,D18:D24,D26:D32,D34:D37,D39:D44,D46:D50)</f>
        <v>51334604439</v>
      </c>
      <c r="E52" s="12">
        <f>SUM(E6:E7,E9:E16,E18:E24,E26:E32,E34:E37,E39:E44,E46:E50)</f>
        <v>51526645575</v>
      </c>
      <c r="F52" s="12">
        <f>SUM(F6:F7,F9:F16,F18:F24,F26:F32,F34:F37,F39:F44,F46:F50)</f>
        <v>22135503864</v>
      </c>
      <c r="G52" s="14">
        <f>IF(($D52      =0),0,($F52      /$D52      ))</f>
        <v>0.43120043693534693</v>
      </c>
      <c r="H52" s="13">
        <f>SUM(H6:H7,H9:H16,H18:H24,H26:H32,H34:H37,H39:H44,H46:H50)</f>
        <v>2153417366</v>
      </c>
      <c r="I52" s="12">
        <f>SUM(I6:I7,I9:I16,I18:I24,I26:I32,I34:I37,I39:I44,I46:I50)</f>
        <v>3256542629</v>
      </c>
      <c r="J52" s="12">
        <f>SUM(J6:J7,J9:J16,J18:J24,J26:J32,J34:J37,J39:J44,J46:J50)</f>
        <v>5715619599</v>
      </c>
      <c r="K52" s="13">
        <f>SUM(K6:K7,K9:K16,K18:K24,K26:K32,K34:K37,K39:K44,K46:K50)</f>
        <v>11125579594</v>
      </c>
      <c r="L52" s="13">
        <f>SUM(L6:L7,L9:L16,L18:L24,L26:L32,L34:L37,L39:L44,L46:L50)</f>
        <v>3748727068</v>
      </c>
      <c r="M52" s="12">
        <f>SUM(M6:M7,M9:M16,M18:M24,M26:M32,M34:M37,M39:M44,M46:M50)</f>
        <v>3678907033</v>
      </c>
      <c r="N52" s="12">
        <f>SUM(N6:N7,N9:N16,N18:N24,N26:N32,N34:N37,N39:N44,N46:N50)</f>
        <v>3582290169</v>
      </c>
      <c r="O52" s="13">
        <f>SUM(O6:O7,O9:O16,O18:O24,O26:O32,O34:O37,O39:O44,O46:O50)</f>
        <v>11009924270</v>
      </c>
      <c r="P52" s="13">
        <f>SUM(P6:P7,P9:P16,P18:P24,P26:P32,P34:P37,P39:P44,P46:P50)</f>
        <v>0</v>
      </c>
      <c r="Q52" s="12">
        <f>SUM(Q6:Q7,Q9:Q16,Q18:Q24,Q26:Q32,Q34:Q37,Q39:Q44,Q46:Q50)</f>
        <v>0</v>
      </c>
      <c r="R52" s="12">
        <f>SUM(R6:R7,R9:R16,R18:R24,R26:R32,R34:R37,R39:R44,R46:R50)</f>
        <v>0</v>
      </c>
      <c r="S52" s="13">
        <f>SUM(S6:S7,S9:S16,S18:S24,S26:S32,S34:S37,S39:S44,S46:S50)</f>
        <v>0</v>
      </c>
      <c r="T52" s="13">
        <f>SUM(T6:T7,T9:T16,T18:T24,T26:T32,T34:T37,T39:T44,T46:T50)</f>
        <v>0</v>
      </c>
      <c r="U52" s="12">
        <f>SUM(U6:U7,U9:U16,U18:U24,U26:U32,U34:U37,U39:U44,U46:U50)</f>
        <v>0</v>
      </c>
      <c r="V52" s="12">
        <f>SUM(V6:V7,V9:V16,V18:V24,V26:V32,V34:V37,V39:V44,V46:V50)</f>
        <v>0</v>
      </c>
      <c r="W52" s="11">
        <f>SUM(W6:W7,W9:W16,W18:W24,W26:W32,W34:W37,W39:W44,W46:W50)</f>
        <v>0</v>
      </c>
    </row>
    <row r="53" spans="1:23" ht="14.5" customHeight="1" x14ac:dyDescent="0.3">
      <c r="A53" s="29"/>
      <c r="B53" s="27" t="s">
        <v>73</v>
      </c>
      <c r="D53" s="26"/>
      <c r="E53" s="1"/>
      <c r="F53" s="1"/>
      <c r="G53" s="2"/>
      <c r="H53" s="26"/>
      <c r="I53" s="1"/>
      <c r="J53" s="1"/>
      <c r="K53" s="26"/>
      <c r="L53" s="26"/>
      <c r="M53" s="1"/>
      <c r="N53" s="1"/>
      <c r="O53" s="26"/>
      <c r="P53" s="26"/>
      <c r="Q53" s="1"/>
      <c r="R53" s="1"/>
      <c r="S53" s="26"/>
      <c r="T53" s="26"/>
      <c r="U53" s="1"/>
      <c r="V53" s="1"/>
      <c r="W53" s="25"/>
    </row>
    <row r="54" spans="1:23" ht="14.5" customHeight="1" x14ac:dyDescent="0.3">
      <c r="A54" s="28" t="s">
        <v>0</v>
      </c>
      <c r="B54" s="27" t="s">
        <v>496</v>
      </c>
      <c r="D54" s="26"/>
      <c r="E54" s="1"/>
      <c r="F54" s="1"/>
      <c r="G54" s="2"/>
      <c r="H54" s="26"/>
      <c r="I54" s="1"/>
      <c r="J54" s="1"/>
      <c r="K54" s="26"/>
      <c r="L54" s="26"/>
      <c r="M54" s="1"/>
      <c r="N54" s="1"/>
      <c r="O54" s="26"/>
      <c r="P54" s="26"/>
      <c r="Q54" s="1"/>
      <c r="R54" s="1"/>
      <c r="S54" s="26"/>
      <c r="T54" s="26"/>
      <c r="U54" s="1"/>
      <c r="V54" s="1"/>
      <c r="W54" s="25"/>
    </row>
    <row r="55" spans="1:23" ht="13" x14ac:dyDescent="0.3">
      <c r="A55" s="24" t="s">
        <v>71</v>
      </c>
      <c r="B55" s="23" t="s">
        <v>495</v>
      </c>
      <c r="C55" s="22" t="s">
        <v>494</v>
      </c>
      <c r="D55" s="20">
        <v>9754653080</v>
      </c>
      <c r="E55" s="19">
        <v>9754653080</v>
      </c>
      <c r="F55" s="19">
        <v>5667805180</v>
      </c>
      <c r="G55" s="21">
        <f>IF(($D55      =0),0,($F55      /$D55      ))</f>
        <v>0.58103605874213216</v>
      </c>
      <c r="H55" s="20">
        <v>1132070341</v>
      </c>
      <c r="I55" s="19">
        <v>835403205</v>
      </c>
      <c r="J55" s="19">
        <v>1165358301</v>
      </c>
      <c r="K55" s="20">
        <v>3132831847</v>
      </c>
      <c r="L55" s="20">
        <v>1097788658</v>
      </c>
      <c r="M55" s="19">
        <v>600006243</v>
      </c>
      <c r="N55" s="19">
        <v>837178432</v>
      </c>
      <c r="O55" s="20">
        <v>2534973333</v>
      </c>
      <c r="P55" s="20">
        <v>0</v>
      </c>
      <c r="Q55" s="19">
        <v>0</v>
      </c>
      <c r="R55" s="19">
        <v>0</v>
      </c>
      <c r="S55" s="20">
        <v>0</v>
      </c>
      <c r="T55" s="20">
        <v>0</v>
      </c>
      <c r="U55" s="19">
        <v>0</v>
      </c>
      <c r="V55" s="19">
        <v>0</v>
      </c>
      <c r="W55" s="18">
        <v>0</v>
      </c>
    </row>
    <row r="56" spans="1:23" ht="14" x14ac:dyDescent="0.3">
      <c r="A56" s="17" t="s">
        <v>0</v>
      </c>
      <c r="B56" s="16" t="s">
        <v>68</v>
      </c>
      <c r="C56" s="15" t="s">
        <v>0</v>
      </c>
      <c r="D56" s="13">
        <f>D55</f>
        <v>9754653080</v>
      </c>
      <c r="E56" s="12">
        <f>E55</f>
        <v>9754653080</v>
      </c>
      <c r="F56" s="12">
        <f>F55</f>
        <v>5667805180</v>
      </c>
      <c r="G56" s="14">
        <f>IF(($D56      =0),0,($F56      /$D56      ))</f>
        <v>0.58103605874213216</v>
      </c>
      <c r="H56" s="13">
        <f>H55</f>
        <v>1132070341</v>
      </c>
      <c r="I56" s="12">
        <f>I55</f>
        <v>835403205</v>
      </c>
      <c r="J56" s="12">
        <f>J55</f>
        <v>1165358301</v>
      </c>
      <c r="K56" s="13">
        <f>K55</f>
        <v>3132831847</v>
      </c>
      <c r="L56" s="13">
        <f>L55</f>
        <v>1097788658</v>
      </c>
      <c r="M56" s="12">
        <f>M55</f>
        <v>600006243</v>
      </c>
      <c r="N56" s="12">
        <f>N55</f>
        <v>837178432</v>
      </c>
      <c r="O56" s="13">
        <f>O55</f>
        <v>2534973333</v>
      </c>
      <c r="P56" s="13">
        <f>P55</f>
        <v>0</v>
      </c>
      <c r="Q56" s="12">
        <f>Q55</f>
        <v>0</v>
      </c>
      <c r="R56" s="12">
        <f>R55</f>
        <v>0</v>
      </c>
      <c r="S56" s="13">
        <f>S55</f>
        <v>0</v>
      </c>
      <c r="T56" s="13">
        <f>T55</f>
        <v>0</v>
      </c>
      <c r="U56" s="12">
        <f>U55</f>
        <v>0</v>
      </c>
      <c r="V56" s="12">
        <f>V55</f>
        <v>0</v>
      </c>
      <c r="W56" s="11">
        <f>W55</f>
        <v>0</v>
      </c>
    </row>
    <row r="57" spans="1:23" ht="13" x14ac:dyDescent="0.3">
      <c r="A57" s="24" t="s">
        <v>9</v>
      </c>
      <c r="B57" s="23" t="s">
        <v>493</v>
      </c>
      <c r="C57" s="22" t="s">
        <v>492</v>
      </c>
      <c r="D57" s="20">
        <v>244145863</v>
      </c>
      <c r="E57" s="19">
        <v>244145863</v>
      </c>
      <c r="F57" s="19">
        <v>49680121</v>
      </c>
      <c r="G57" s="21">
        <f>IF(($D57      =0),0,($F57      /$D57      ))</f>
        <v>0.20348540986746108</v>
      </c>
      <c r="H57" s="20">
        <v>8480578</v>
      </c>
      <c r="I57" s="19">
        <v>25471061</v>
      </c>
      <c r="J57" s="19">
        <v>5509976</v>
      </c>
      <c r="K57" s="20">
        <v>39461615</v>
      </c>
      <c r="L57" s="20">
        <v>5134873</v>
      </c>
      <c r="M57" s="19">
        <v>684470</v>
      </c>
      <c r="N57" s="19">
        <v>4399163</v>
      </c>
      <c r="O57" s="20">
        <v>10218506</v>
      </c>
      <c r="P57" s="20">
        <v>0</v>
      </c>
      <c r="Q57" s="19">
        <v>0</v>
      </c>
      <c r="R57" s="19">
        <v>0</v>
      </c>
      <c r="S57" s="20">
        <v>0</v>
      </c>
      <c r="T57" s="20">
        <v>0</v>
      </c>
      <c r="U57" s="19">
        <v>0</v>
      </c>
      <c r="V57" s="19">
        <v>0</v>
      </c>
      <c r="W57" s="18">
        <v>0</v>
      </c>
    </row>
    <row r="58" spans="1:23" ht="13" x14ac:dyDescent="0.3">
      <c r="A58" s="24" t="s">
        <v>9</v>
      </c>
      <c r="B58" s="23" t="s">
        <v>491</v>
      </c>
      <c r="C58" s="22" t="s">
        <v>490</v>
      </c>
      <c r="D58" s="20">
        <v>591510322</v>
      </c>
      <c r="E58" s="19">
        <v>591510322</v>
      </c>
      <c r="F58" s="19">
        <v>0</v>
      </c>
      <c r="G58" s="21">
        <f>IF(($D58      =0),0,($F58      /$D58      ))</f>
        <v>0</v>
      </c>
      <c r="H58" s="20">
        <v>0</v>
      </c>
      <c r="I58" s="19">
        <v>0</v>
      </c>
      <c r="J58" s="19">
        <v>0</v>
      </c>
      <c r="K58" s="20">
        <v>0</v>
      </c>
      <c r="L58" s="20">
        <v>0</v>
      </c>
      <c r="M58" s="19">
        <v>0</v>
      </c>
      <c r="N58" s="19">
        <v>0</v>
      </c>
      <c r="O58" s="20">
        <v>0</v>
      </c>
      <c r="P58" s="20">
        <v>0</v>
      </c>
      <c r="Q58" s="19">
        <v>0</v>
      </c>
      <c r="R58" s="19">
        <v>0</v>
      </c>
      <c r="S58" s="20">
        <v>0</v>
      </c>
      <c r="T58" s="20">
        <v>0</v>
      </c>
      <c r="U58" s="19">
        <v>0</v>
      </c>
      <c r="V58" s="19">
        <v>0</v>
      </c>
      <c r="W58" s="18">
        <v>0</v>
      </c>
    </row>
    <row r="59" spans="1:23" ht="13" x14ac:dyDescent="0.3">
      <c r="A59" s="24" t="s">
        <v>9</v>
      </c>
      <c r="B59" s="23" t="s">
        <v>489</v>
      </c>
      <c r="C59" s="22" t="s">
        <v>488</v>
      </c>
      <c r="D59" s="20">
        <v>245217540</v>
      </c>
      <c r="E59" s="19">
        <v>245217540</v>
      </c>
      <c r="F59" s="19">
        <v>22015071</v>
      </c>
      <c r="G59" s="21">
        <f>IF(($D59      =0),0,($F59      /$D59      ))</f>
        <v>8.9777717368830959E-2</v>
      </c>
      <c r="H59" s="20">
        <v>0</v>
      </c>
      <c r="I59" s="19">
        <v>0</v>
      </c>
      <c r="J59" s="19">
        <v>9667881</v>
      </c>
      <c r="K59" s="20">
        <v>9667881</v>
      </c>
      <c r="L59" s="20">
        <v>0</v>
      </c>
      <c r="M59" s="19">
        <v>12347190</v>
      </c>
      <c r="N59" s="19">
        <v>0</v>
      </c>
      <c r="O59" s="20">
        <v>12347190</v>
      </c>
      <c r="P59" s="20">
        <v>0</v>
      </c>
      <c r="Q59" s="19">
        <v>0</v>
      </c>
      <c r="R59" s="19">
        <v>0</v>
      </c>
      <c r="S59" s="20">
        <v>0</v>
      </c>
      <c r="T59" s="20">
        <v>0</v>
      </c>
      <c r="U59" s="19">
        <v>0</v>
      </c>
      <c r="V59" s="19">
        <v>0</v>
      </c>
      <c r="W59" s="18">
        <v>0</v>
      </c>
    </row>
    <row r="60" spans="1:23" ht="13" x14ac:dyDescent="0.3">
      <c r="A60" s="24" t="s">
        <v>6</v>
      </c>
      <c r="B60" s="23" t="s">
        <v>487</v>
      </c>
      <c r="C60" s="22" t="s">
        <v>486</v>
      </c>
      <c r="D60" s="20">
        <v>63913401</v>
      </c>
      <c r="E60" s="19">
        <v>63913401</v>
      </c>
      <c r="F60" s="19">
        <v>36020244</v>
      </c>
      <c r="G60" s="21">
        <f>IF(($D60      =0),0,($F60      /$D60      ))</f>
        <v>0.56357889638825509</v>
      </c>
      <c r="H60" s="20">
        <v>5691717</v>
      </c>
      <c r="I60" s="19">
        <v>5954805</v>
      </c>
      <c r="J60" s="19">
        <v>5079483</v>
      </c>
      <c r="K60" s="20">
        <v>16726005</v>
      </c>
      <c r="L60" s="20">
        <v>6749877</v>
      </c>
      <c r="M60" s="19">
        <v>6435776</v>
      </c>
      <c r="N60" s="19">
        <v>6108586</v>
      </c>
      <c r="O60" s="20">
        <v>19294239</v>
      </c>
      <c r="P60" s="20">
        <v>0</v>
      </c>
      <c r="Q60" s="19">
        <v>0</v>
      </c>
      <c r="R60" s="19">
        <v>0</v>
      </c>
      <c r="S60" s="20">
        <v>0</v>
      </c>
      <c r="T60" s="20">
        <v>0</v>
      </c>
      <c r="U60" s="19">
        <v>0</v>
      </c>
      <c r="V60" s="19">
        <v>0</v>
      </c>
      <c r="W60" s="18">
        <v>0</v>
      </c>
    </row>
    <row r="61" spans="1:23" ht="14" x14ac:dyDescent="0.3">
      <c r="A61" s="17" t="s">
        <v>0</v>
      </c>
      <c r="B61" s="16" t="s">
        <v>485</v>
      </c>
      <c r="C61" s="15" t="s">
        <v>0</v>
      </c>
      <c r="D61" s="13">
        <f>SUM(D57:D60)</f>
        <v>1144787126</v>
      </c>
      <c r="E61" s="12">
        <f>SUM(E57:E60)</f>
        <v>1144787126</v>
      </c>
      <c r="F61" s="12">
        <f>SUM(F57:F60)</f>
        <v>107715436</v>
      </c>
      <c r="G61" s="14">
        <f>IF(($D61      =0),0,($F61      /$D61      ))</f>
        <v>9.4092109837370763E-2</v>
      </c>
      <c r="H61" s="13">
        <f>SUM(H57:H60)</f>
        <v>14172295</v>
      </c>
      <c r="I61" s="12">
        <f>SUM(I57:I60)</f>
        <v>31425866</v>
      </c>
      <c r="J61" s="12">
        <f>SUM(J57:J60)</f>
        <v>20257340</v>
      </c>
      <c r="K61" s="13">
        <f>SUM(K57:K60)</f>
        <v>65855501</v>
      </c>
      <c r="L61" s="13">
        <f>SUM(L57:L60)</f>
        <v>11884750</v>
      </c>
      <c r="M61" s="12">
        <f>SUM(M57:M60)</f>
        <v>19467436</v>
      </c>
      <c r="N61" s="12">
        <f>SUM(N57:N60)</f>
        <v>10507749</v>
      </c>
      <c r="O61" s="13">
        <f>SUM(O57:O60)</f>
        <v>41859935</v>
      </c>
      <c r="P61" s="13">
        <f>SUM(P57:P60)</f>
        <v>0</v>
      </c>
      <c r="Q61" s="12">
        <f>SUM(Q57:Q60)</f>
        <v>0</v>
      </c>
      <c r="R61" s="12">
        <f>SUM(R57:R60)</f>
        <v>0</v>
      </c>
      <c r="S61" s="13">
        <f>SUM(S57:S60)</f>
        <v>0</v>
      </c>
      <c r="T61" s="13">
        <f>SUM(T57:T60)</f>
        <v>0</v>
      </c>
      <c r="U61" s="12">
        <f>SUM(U57:U60)</f>
        <v>0</v>
      </c>
      <c r="V61" s="12">
        <f>SUM(V57:V60)</f>
        <v>0</v>
      </c>
      <c r="W61" s="11">
        <f>SUM(W57:W60)</f>
        <v>0</v>
      </c>
    </row>
    <row r="62" spans="1:23" ht="13" x14ac:dyDescent="0.3">
      <c r="A62" s="24" t="s">
        <v>9</v>
      </c>
      <c r="B62" s="23" t="s">
        <v>484</v>
      </c>
      <c r="C62" s="22" t="s">
        <v>483</v>
      </c>
      <c r="D62" s="20">
        <v>410069903</v>
      </c>
      <c r="E62" s="19">
        <v>410069903</v>
      </c>
      <c r="F62" s="19">
        <v>4306052</v>
      </c>
      <c r="G62" s="21">
        <f>IF(($D62      =0),0,($F62      /$D62      ))</f>
        <v>1.050077552265522E-2</v>
      </c>
      <c r="H62" s="20">
        <v>353964</v>
      </c>
      <c r="I62" s="19">
        <v>146882</v>
      </c>
      <c r="J62" s="19">
        <v>3340444</v>
      </c>
      <c r="K62" s="20">
        <v>3841290</v>
      </c>
      <c r="L62" s="20">
        <v>0</v>
      </c>
      <c r="M62" s="19">
        <v>429065</v>
      </c>
      <c r="N62" s="19">
        <v>35697</v>
      </c>
      <c r="O62" s="20">
        <v>464762</v>
      </c>
      <c r="P62" s="20">
        <v>0</v>
      </c>
      <c r="Q62" s="19">
        <v>0</v>
      </c>
      <c r="R62" s="19">
        <v>0</v>
      </c>
      <c r="S62" s="20">
        <v>0</v>
      </c>
      <c r="T62" s="20">
        <v>0</v>
      </c>
      <c r="U62" s="19">
        <v>0</v>
      </c>
      <c r="V62" s="19">
        <v>0</v>
      </c>
      <c r="W62" s="18">
        <v>0</v>
      </c>
    </row>
    <row r="63" spans="1:23" ht="13" x14ac:dyDescent="0.3">
      <c r="A63" s="24" t="s">
        <v>9</v>
      </c>
      <c r="B63" s="23" t="s">
        <v>482</v>
      </c>
      <c r="C63" s="22" t="s">
        <v>481</v>
      </c>
      <c r="D63" s="20">
        <v>252456738</v>
      </c>
      <c r="E63" s="19">
        <v>252456738</v>
      </c>
      <c r="F63" s="19">
        <v>106281302</v>
      </c>
      <c r="G63" s="21">
        <f>IF(($D63      =0),0,($F63      /$D63      ))</f>
        <v>0.42098817738823829</v>
      </c>
      <c r="H63" s="20">
        <v>11533384</v>
      </c>
      <c r="I63" s="19">
        <v>24348641</v>
      </c>
      <c r="J63" s="19">
        <v>16460047</v>
      </c>
      <c r="K63" s="20">
        <v>52342072</v>
      </c>
      <c r="L63" s="20">
        <v>25266489</v>
      </c>
      <c r="M63" s="19">
        <v>15010521</v>
      </c>
      <c r="N63" s="19">
        <v>13662220</v>
      </c>
      <c r="O63" s="20">
        <v>53939230</v>
      </c>
      <c r="P63" s="20">
        <v>0</v>
      </c>
      <c r="Q63" s="19">
        <v>0</v>
      </c>
      <c r="R63" s="19">
        <v>0</v>
      </c>
      <c r="S63" s="20">
        <v>0</v>
      </c>
      <c r="T63" s="20">
        <v>0</v>
      </c>
      <c r="U63" s="19">
        <v>0</v>
      </c>
      <c r="V63" s="19">
        <v>0</v>
      </c>
      <c r="W63" s="18">
        <v>0</v>
      </c>
    </row>
    <row r="64" spans="1:23" ht="13" x14ac:dyDescent="0.3">
      <c r="A64" s="24" t="s">
        <v>9</v>
      </c>
      <c r="B64" s="23" t="s">
        <v>480</v>
      </c>
      <c r="C64" s="22" t="s">
        <v>479</v>
      </c>
      <c r="D64" s="20">
        <v>253790671</v>
      </c>
      <c r="E64" s="19">
        <v>253790671</v>
      </c>
      <c r="F64" s="19">
        <v>70320919</v>
      </c>
      <c r="G64" s="21">
        <f>IF(($D64      =0),0,($F64      /$D64      ))</f>
        <v>0.27708236367758371</v>
      </c>
      <c r="H64" s="20">
        <v>15050177</v>
      </c>
      <c r="I64" s="19">
        <v>12879311</v>
      </c>
      <c r="J64" s="19">
        <v>10629662</v>
      </c>
      <c r="K64" s="20">
        <v>38559150</v>
      </c>
      <c r="L64" s="20">
        <v>9052035</v>
      </c>
      <c r="M64" s="19">
        <v>5752346</v>
      </c>
      <c r="N64" s="19">
        <v>16957388</v>
      </c>
      <c r="O64" s="20">
        <v>31761769</v>
      </c>
      <c r="P64" s="20">
        <v>0</v>
      </c>
      <c r="Q64" s="19">
        <v>0</v>
      </c>
      <c r="R64" s="19">
        <v>0</v>
      </c>
      <c r="S64" s="20">
        <v>0</v>
      </c>
      <c r="T64" s="20">
        <v>0</v>
      </c>
      <c r="U64" s="19">
        <v>0</v>
      </c>
      <c r="V64" s="19">
        <v>0</v>
      </c>
      <c r="W64" s="18">
        <v>0</v>
      </c>
    </row>
    <row r="65" spans="1:23" ht="13" x14ac:dyDescent="0.3">
      <c r="A65" s="24" t="s">
        <v>9</v>
      </c>
      <c r="B65" s="23" t="s">
        <v>478</v>
      </c>
      <c r="C65" s="22" t="s">
        <v>477</v>
      </c>
      <c r="D65" s="20">
        <v>3423312595</v>
      </c>
      <c r="E65" s="19">
        <v>3423312595</v>
      </c>
      <c r="F65" s="19">
        <v>1192270947</v>
      </c>
      <c r="G65" s="21">
        <f>IF(($D65      =0),0,($F65      /$D65      ))</f>
        <v>0.34827989379100216</v>
      </c>
      <c r="H65" s="20">
        <v>103357485</v>
      </c>
      <c r="I65" s="19">
        <v>-168227801</v>
      </c>
      <c r="J65" s="19">
        <v>169999570</v>
      </c>
      <c r="K65" s="20">
        <v>105129254</v>
      </c>
      <c r="L65" s="20">
        <v>602075883</v>
      </c>
      <c r="M65" s="19">
        <v>160175211</v>
      </c>
      <c r="N65" s="19">
        <v>324890599</v>
      </c>
      <c r="O65" s="20">
        <v>1087141693</v>
      </c>
      <c r="P65" s="20">
        <v>0</v>
      </c>
      <c r="Q65" s="19">
        <v>0</v>
      </c>
      <c r="R65" s="19">
        <v>0</v>
      </c>
      <c r="S65" s="20">
        <v>0</v>
      </c>
      <c r="T65" s="20">
        <v>0</v>
      </c>
      <c r="U65" s="19">
        <v>0</v>
      </c>
      <c r="V65" s="19">
        <v>0</v>
      </c>
      <c r="W65" s="18">
        <v>0</v>
      </c>
    </row>
    <row r="66" spans="1:23" ht="13" x14ac:dyDescent="0.3">
      <c r="A66" s="24" t="s">
        <v>9</v>
      </c>
      <c r="B66" s="23" t="s">
        <v>476</v>
      </c>
      <c r="C66" s="22" t="s">
        <v>475</v>
      </c>
      <c r="D66" s="20">
        <v>572584064</v>
      </c>
      <c r="E66" s="19">
        <v>572584064</v>
      </c>
      <c r="F66" s="19">
        <v>193279916</v>
      </c>
      <c r="G66" s="21">
        <f>IF(($D66      =0),0,($F66      /$D66      ))</f>
        <v>0.33755727438477923</v>
      </c>
      <c r="H66" s="20">
        <v>24222675</v>
      </c>
      <c r="I66" s="19">
        <v>55243096</v>
      </c>
      <c r="J66" s="19">
        <v>43530669</v>
      </c>
      <c r="K66" s="20">
        <v>122996440</v>
      </c>
      <c r="L66" s="20">
        <v>36854869</v>
      </c>
      <c r="M66" s="19">
        <v>0</v>
      </c>
      <c r="N66" s="19">
        <v>33428607</v>
      </c>
      <c r="O66" s="20">
        <v>70283476</v>
      </c>
      <c r="P66" s="20">
        <v>0</v>
      </c>
      <c r="Q66" s="19">
        <v>0</v>
      </c>
      <c r="R66" s="19">
        <v>0</v>
      </c>
      <c r="S66" s="20">
        <v>0</v>
      </c>
      <c r="T66" s="20">
        <v>0</v>
      </c>
      <c r="U66" s="19">
        <v>0</v>
      </c>
      <c r="V66" s="19">
        <v>0</v>
      </c>
      <c r="W66" s="18">
        <v>0</v>
      </c>
    </row>
    <row r="67" spans="1:23" ht="13" x14ac:dyDescent="0.3">
      <c r="A67" s="24" t="s">
        <v>6</v>
      </c>
      <c r="B67" s="23" t="s">
        <v>474</v>
      </c>
      <c r="C67" s="22" t="s">
        <v>473</v>
      </c>
      <c r="D67" s="20">
        <v>211794107</v>
      </c>
      <c r="E67" s="19">
        <v>242585831</v>
      </c>
      <c r="F67" s="19">
        <v>109036984</v>
      </c>
      <c r="G67" s="21">
        <f>IF(($D67      =0),0,($F67      /$D67      ))</f>
        <v>0.51482539124660343</v>
      </c>
      <c r="H67" s="20">
        <v>14041975</v>
      </c>
      <c r="I67" s="19">
        <v>22055061</v>
      </c>
      <c r="J67" s="19">
        <v>25702103</v>
      </c>
      <c r="K67" s="20">
        <v>61799139</v>
      </c>
      <c r="L67" s="20">
        <v>4216279</v>
      </c>
      <c r="M67" s="19">
        <v>19032104</v>
      </c>
      <c r="N67" s="19">
        <v>23989462</v>
      </c>
      <c r="O67" s="20">
        <v>47237845</v>
      </c>
      <c r="P67" s="20">
        <v>0</v>
      </c>
      <c r="Q67" s="19">
        <v>0</v>
      </c>
      <c r="R67" s="19">
        <v>0</v>
      </c>
      <c r="S67" s="20">
        <v>0</v>
      </c>
      <c r="T67" s="20">
        <v>0</v>
      </c>
      <c r="U67" s="19">
        <v>0</v>
      </c>
      <c r="V67" s="19">
        <v>0</v>
      </c>
      <c r="W67" s="18">
        <v>0</v>
      </c>
    </row>
    <row r="68" spans="1:23" ht="14" x14ac:dyDescent="0.3">
      <c r="A68" s="17" t="s">
        <v>0</v>
      </c>
      <c r="B68" s="16" t="s">
        <v>472</v>
      </c>
      <c r="C68" s="15" t="s">
        <v>0</v>
      </c>
      <c r="D68" s="13">
        <f>SUM(D62:D67)</f>
        <v>5124008078</v>
      </c>
      <c r="E68" s="12">
        <f>SUM(E62:E67)</f>
        <v>5154799802</v>
      </c>
      <c r="F68" s="12">
        <f>SUM(F62:F67)</f>
        <v>1675496120</v>
      </c>
      <c r="G68" s="14">
        <f>IF(($D68      =0),0,($F68      /$D68      ))</f>
        <v>0.32698935959796122</v>
      </c>
      <c r="H68" s="13">
        <f>SUM(H62:H67)</f>
        <v>168559660</v>
      </c>
      <c r="I68" s="12">
        <f>SUM(I62:I67)</f>
        <v>-53554810</v>
      </c>
      <c r="J68" s="12">
        <f>SUM(J62:J67)</f>
        <v>269662495</v>
      </c>
      <c r="K68" s="13">
        <f>SUM(K62:K67)</f>
        <v>384667345</v>
      </c>
      <c r="L68" s="13">
        <f>SUM(L62:L67)</f>
        <v>677465555</v>
      </c>
      <c r="M68" s="12">
        <f>SUM(M62:M67)</f>
        <v>200399247</v>
      </c>
      <c r="N68" s="12">
        <f>SUM(N62:N67)</f>
        <v>412963973</v>
      </c>
      <c r="O68" s="13">
        <f>SUM(O62:O67)</f>
        <v>1290828775</v>
      </c>
      <c r="P68" s="13">
        <f>SUM(P62:P67)</f>
        <v>0</v>
      </c>
      <c r="Q68" s="12">
        <f>SUM(Q62:Q67)</f>
        <v>0</v>
      </c>
      <c r="R68" s="12">
        <f>SUM(R62:R67)</f>
        <v>0</v>
      </c>
      <c r="S68" s="13">
        <f>SUM(S62:S67)</f>
        <v>0</v>
      </c>
      <c r="T68" s="13">
        <f>SUM(T62:T67)</f>
        <v>0</v>
      </c>
      <c r="U68" s="12">
        <f>SUM(U62:U67)</f>
        <v>0</v>
      </c>
      <c r="V68" s="12">
        <f>SUM(V62:V67)</f>
        <v>0</v>
      </c>
      <c r="W68" s="11">
        <f>SUM(W62:W67)</f>
        <v>0</v>
      </c>
    </row>
    <row r="69" spans="1:23" ht="13" x14ac:dyDescent="0.3">
      <c r="A69" s="24" t="s">
        <v>9</v>
      </c>
      <c r="B69" s="23" t="s">
        <v>471</v>
      </c>
      <c r="C69" s="22" t="s">
        <v>470</v>
      </c>
      <c r="D69" s="20">
        <v>925731824</v>
      </c>
      <c r="E69" s="19">
        <v>925731824</v>
      </c>
      <c r="F69" s="19">
        <v>405487755</v>
      </c>
      <c r="G69" s="21">
        <f>IF(($D69      =0),0,($F69      /$D69      ))</f>
        <v>0.43801859727358794</v>
      </c>
      <c r="H69" s="20">
        <v>64061674</v>
      </c>
      <c r="I69" s="19">
        <v>61903708</v>
      </c>
      <c r="J69" s="19">
        <v>73469905</v>
      </c>
      <c r="K69" s="20">
        <v>199435287</v>
      </c>
      <c r="L69" s="20">
        <v>63753519</v>
      </c>
      <c r="M69" s="19">
        <v>60025655</v>
      </c>
      <c r="N69" s="19">
        <v>82273294</v>
      </c>
      <c r="O69" s="20">
        <v>206052468</v>
      </c>
      <c r="P69" s="20">
        <v>0</v>
      </c>
      <c r="Q69" s="19">
        <v>0</v>
      </c>
      <c r="R69" s="19">
        <v>0</v>
      </c>
      <c r="S69" s="20">
        <v>0</v>
      </c>
      <c r="T69" s="20">
        <v>0</v>
      </c>
      <c r="U69" s="19">
        <v>0</v>
      </c>
      <c r="V69" s="19">
        <v>0</v>
      </c>
      <c r="W69" s="18">
        <v>0</v>
      </c>
    </row>
    <row r="70" spans="1:23" ht="13" x14ac:dyDescent="0.3">
      <c r="A70" s="24" t="s">
        <v>9</v>
      </c>
      <c r="B70" s="23" t="s">
        <v>469</v>
      </c>
      <c r="C70" s="22" t="s">
        <v>468</v>
      </c>
      <c r="D70" s="20">
        <v>1149167676</v>
      </c>
      <c r="E70" s="19">
        <v>1149167676</v>
      </c>
      <c r="F70" s="19">
        <v>509776661</v>
      </c>
      <c r="G70" s="21">
        <f>IF(($D70      =0),0,($F70      /$D70      ))</f>
        <v>0.44360511668272856</v>
      </c>
      <c r="H70" s="20">
        <v>49854970</v>
      </c>
      <c r="I70" s="19">
        <v>100984039</v>
      </c>
      <c r="J70" s="19">
        <v>260831468</v>
      </c>
      <c r="K70" s="20">
        <v>411670477</v>
      </c>
      <c r="L70" s="20">
        <v>28313070</v>
      </c>
      <c r="M70" s="19">
        <v>69793114</v>
      </c>
      <c r="N70" s="19">
        <v>0</v>
      </c>
      <c r="O70" s="20">
        <v>98106184</v>
      </c>
      <c r="P70" s="20">
        <v>0</v>
      </c>
      <c r="Q70" s="19">
        <v>0</v>
      </c>
      <c r="R70" s="19">
        <v>0</v>
      </c>
      <c r="S70" s="20">
        <v>0</v>
      </c>
      <c r="T70" s="20">
        <v>0</v>
      </c>
      <c r="U70" s="19">
        <v>0</v>
      </c>
      <c r="V70" s="19">
        <v>0</v>
      </c>
      <c r="W70" s="18">
        <v>0</v>
      </c>
    </row>
    <row r="71" spans="1:23" ht="13" x14ac:dyDescent="0.3">
      <c r="A71" s="24" t="s">
        <v>9</v>
      </c>
      <c r="B71" s="23" t="s">
        <v>467</v>
      </c>
      <c r="C71" s="22" t="s">
        <v>466</v>
      </c>
      <c r="D71" s="20">
        <v>637910587</v>
      </c>
      <c r="E71" s="19">
        <v>637910587</v>
      </c>
      <c r="F71" s="19">
        <v>359806454</v>
      </c>
      <c r="G71" s="21">
        <f>IF(($D71      =0),0,($F71      /$D71      ))</f>
        <v>0.56403900692747089</v>
      </c>
      <c r="H71" s="20">
        <v>53122222</v>
      </c>
      <c r="I71" s="19">
        <v>52012570</v>
      </c>
      <c r="J71" s="19">
        <v>104943259</v>
      </c>
      <c r="K71" s="20">
        <v>210078051</v>
      </c>
      <c r="L71" s="20">
        <v>49038853</v>
      </c>
      <c r="M71" s="19">
        <v>41662824</v>
      </c>
      <c r="N71" s="19">
        <v>59026726</v>
      </c>
      <c r="O71" s="20">
        <v>149728403</v>
      </c>
      <c r="P71" s="20">
        <v>0</v>
      </c>
      <c r="Q71" s="19">
        <v>0</v>
      </c>
      <c r="R71" s="19">
        <v>0</v>
      </c>
      <c r="S71" s="20">
        <v>0</v>
      </c>
      <c r="T71" s="20">
        <v>0</v>
      </c>
      <c r="U71" s="19">
        <v>0</v>
      </c>
      <c r="V71" s="19">
        <v>0</v>
      </c>
      <c r="W71" s="18">
        <v>0</v>
      </c>
    </row>
    <row r="72" spans="1:23" ht="13" x14ac:dyDescent="0.3">
      <c r="A72" s="24" t="s">
        <v>9</v>
      </c>
      <c r="B72" s="23" t="s">
        <v>465</v>
      </c>
      <c r="C72" s="22" t="s">
        <v>464</v>
      </c>
      <c r="D72" s="20">
        <v>1963590962</v>
      </c>
      <c r="E72" s="19">
        <v>2142282687</v>
      </c>
      <c r="F72" s="19">
        <v>1047320067</v>
      </c>
      <c r="G72" s="21">
        <f>IF(($D72      =0),0,($F72      /$D72      ))</f>
        <v>0.53336977367896443</v>
      </c>
      <c r="H72" s="20">
        <v>210494809</v>
      </c>
      <c r="I72" s="19">
        <v>237326942</v>
      </c>
      <c r="J72" s="19">
        <v>146393599</v>
      </c>
      <c r="K72" s="20">
        <v>594215350</v>
      </c>
      <c r="L72" s="20">
        <v>151016308</v>
      </c>
      <c r="M72" s="19">
        <v>175948459</v>
      </c>
      <c r="N72" s="19">
        <v>126139950</v>
      </c>
      <c r="O72" s="20">
        <v>453104717</v>
      </c>
      <c r="P72" s="20">
        <v>0</v>
      </c>
      <c r="Q72" s="19">
        <v>0</v>
      </c>
      <c r="R72" s="19">
        <v>0</v>
      </c>
      <c r="S72" s="20">
        <v>0</v>
      </c>
      <c r="T72" s="20">
        <v>0</v>
      </c>
      <c r="U72" s="19">
        <v>0</v>
      </c>
      <c r="V72" s="19">
        <v>0</v>
      </c>
      <c r="W72" s="18">
        <v>0</v>
      </c>
    </row>
    <row r="73" spans="1:23" ht="13" x14ac:dyDescent="0.3">
      <c r="A73" s="24" t="s">
        <v>9</v>
      </c>
      <c r="B73" s="23" t="s">
        <v>463</v>
      </c>
      <c r="C73" s="22" t="s">
        <v>462</v>
      </c>
      <c r="D73" s="20">
        <v>273872872</v>
      </c>
      <c r="E73" s="19">
        <v>273872872</v>
      </c>
      <c r="F73" s="19">
        <v>107350447</v>
      </c>
      <c r="G73" s="21">
        <f>IF(($D73      =0),0,($F73      /$D73      ))</f>
        <v>0.39197181603295123</v>
      </c>
      <c r="H73" s="20">
        <v>19089559</v>
      </c>
      <c r="I73" s="19">
        <v>17440376</v>
      </c>
      <c r="J73" s="19">
        <v>19753673</v>
      </c>
      <c r="K73" s="20">
        <v>56283608</v>
      </c>
      <c r="L73" s="20">
        <v>15936533</v>
      </c>
      <c r="M73" s="19">
        <v>14613901</v>
      </c>
      <c r="N73" s="19">
        <v>20516405</v>
      </c>
      <c r="O73" s="20">
        <v>51066839</v>
      </c>
      <c r="P73" s="20">
        <v>0</v>
      </c>
      <c r="Q73" s="19">
        <v>0</v>
      </c>
      <c r="R73" s="19">
        <v>0</v>
      </c>
      <c r="S73" s="20">
        <v>0</v>
      </c>
      <c r="T73" s="20">
        <v>0</v>
      </c>
      <c r="U73" s="19">
        <v>0</v>
      </c>
      <c r="V73" s="19">
        <v>0</v>
      </c>
      <c r="W73" s="18">
        <v>0</v>
      </c>
    </row>
    <row r="74" spans="1:23" ht="13" x14ac:dyDescent="0.3">
      <c r="A74" s="24" t="s">
        <v>9</v>
      </c>
      <c r="B74" s="23" t="s">
        <v>461</v>
      </c>
      <c r="C74" s="22" t="s">
        <v>460</v>
      </c>
      <c r="D74" s="20">
        <v>464757816</v>
      </c>
      <c r="E74" s="19">
        <v>464757816</v>
      </c>
      <c r="F74" s="19">
        <v>121835470</v>
      </c>
      <c r="G74" s="21">
        <f>IF(($D74      =0),0,($F74      /$D74      ))</f>
        <v>0.2621482970390755</v>
      </c>
      <c r="H74" s="20">
        <v>28265837</v>
      </c>
      <c r="I74" s="19">
        <v>27663271</v>
      </c>
      <c r="J74" s="19">
        <v>35268376</v>
      </c>
      <c r="K74" s="20">
        <v>91197484</v>
      </c>
      <c r="L74" s="20">
        <v>24128516</v>
      </c>
      <c r="M74" s="19">
        <v>0</v>
      </c>
      <c r="N74" s="19">
        <v>6509470</v>
      </c>
      <c r="O74" s="20">
        <v>30637986</v>
      </c>
      <c r="P74" s="20">
        <v>0</v>
      </c>
      <c r="Q74" s="19">
        <v>0</v>
      </c>
      <c r="R74" s="19">
        <v>0</v>
      </c>
      <c r="S74" s="20">
        <v>0</v>
      </c>
      <c r="T74" s="20">
        <v>0</v>
      </c>
      <c r="U74" s="19">
        <v>0</v>
      </c>
      <c r="V74" s="19">
        <v>0</v>
      </c>
      <c r="W74" s="18">
        <v>0</v>
      </c>
    </row>
    <row r="75" spans="1:23" ht="13" x14ac:dyDescent="0.3">
      <c r="A75" s="24" t="s">
        <v>6</v>
      </c>
      <c r="B75" s="23" t="s">
        <v>459</v>
      </c>
      <c r="C75" s="22" t="s">
        <v>458</v>
      </c>
      <c r="D75" s="20">
        <v>169927404</v>
      </c>
      <c r="E75" s="19">
        <v>169927404</v>
      </c>
      <c r="F75" s="19">
        <v>74776582</v>
      </c>
      <c r="G75" s="21">
        <f>IF(($D75      =0),0,($F75      /$D75      ))</f>
        <v>0.44005016401003805</v>
      </c>
      <c r="H75" s="20">
        <v>11183225</v>
      </c>
      <c r="I75" s="19">
        <v>3377193</v>
      </c>
      <c r="J75" s="19">
        <v>13008753</v>
      </c>
      <c r="K75" s="20">
        <v>27569171</v>
      </c>
      <c r="L75" s="20">
        <v>14828910</v>
      </c>
      <c r="M75" s="19">
        <v>14311735</v>
      </c>
      <c r="N75" s="19">
        <v>18066766</v>
      </c>
      <c r="O75" s="20">
        <v>47207411</v>
      </c>
      <c r="P75" s="20">
        <v>0</v>
      </c>
      <c r="Q75" s="19">
        <v>0</v>
      </c>
      <c r="R75" s="19">
        <v>0</v>
      </c>
      <c r="S75" s="20">
        <v>0</v>
      </c>
      <c r="T75" s="20">
        <v>0</v>
      </c>
      <c r="U75" s="19">
        <v>0</v>
      </c>
      <c r="V75" s="19">
        <v>0</v>
      </c>
      <c r="W75" s="18">
        <v>0</v>
      </c>
    </row>
    <row r="76" spans="1:23" ht="14" x14ac:dyDescent="0.3">
      <c r="A76" s="17" t="s">
        <v>0</v>
      </c>
      <c r="B76" s="16" t="s">
        <v>457</v>
      </c>
      <c r="C76" s="15" t="s">
        <v>0</v>
      </c>
      <c r="D76" s="13">
        <f>SUM(D69:D75)</f>
        <v>5584959141</v>
      </c>
      <c r="E76" s="12">
        <f>SUM(E69:E75)</f>
        <v>5763650866</v>
      </c>
      <c r="F76" s="12">
        <f>SUM(F69:F75)</f>
        <v>2626353436</v>
      </c>
      <c r="G76" s="14">
        <f>IF(($D76      =0),0,($F76      /$D76      ))</f>
        <v>0.47025472697186915</v>
      </c>
      <c r="H76" s="13">
        <f>SUM(H69:H75)</f>
        <v>436072296</v>
      </c>
      <c r="I76" s="12">
        <f>SUM(I69:I75)</f>
        <v>500708099</v>
      </c>
      <c r="J76" s="12">
        <f>SUM(J69:J75)</f>
        <v>653669033</v>
      </c>
      <c r="K76" s="13">
        <f>SUM(K69:K75)</f>
        <v>1590449428</v>
      </c>
      <c r="L76" s="13">
        <f>SUM(L69:L75)</f>
        <v>347015709</v>
      </c>
      <c r="M76" s="12">
        <f>SUM(M69:M75)</f>
        <v>376355688</v>
      </c>
      <c r="N76" s="12">
        <f>SUM(N69:N75)</f>
        <v>312532611</v>
      </c>
      <c r="O76" s="13">
        <f>SUM(O69:O75)</f>
        <v>1035904008</v>
      </c>
      <c r="P76" s="13">
        <f>SUM(P69:P75)</f>
        <v>0</v>
      </c>
      <c r="Q76" s="12">
        <f>SUM(Q69:Q75)</f>
        <v>0</v>
      </c>
      <c r="R76" s="12">
        <f>SUM(R69:R75)</f>
        <v>0</v>
      </c>
      <c r="S76" s="13">
        <f>SUM(S69:S75)</f>
        <v>0</v>
      </c>
      <c r="T76" s="13">
        <f>SUM(T69:T75)</f>
        <v>0</v>
      </c>
      <c r="U76" s="12">
        <f>SUM(U69:U75)</f>
        <v>0</v>
      </c>
      <c r="V76" s="12">
        <f>SUM(V69:V75)</f>
        <v>0</v>
      </c>
      <c r="W76" s="11">
        <f>SUM(W69:W75)</f>
        <v>0</v>
      </c>
    </row>
    <row r="77" spans="1:23" ht="13" x14ac:dyDescent="0.3">
      <c r="A77" s="24" t="s">
        <v>9</v>
      </c>
      <c r="B77" s="23" t="s">
        <v>456</v>
      </c>
      <c r="C77" s="22" t="s">
        <v>455</v>
      </c>
      <c r="D77" s="20">
        <v>1311466113</v>
      </c>
      <c r="E77" s="19">
        <v>1311466113</v>
      </c>
      <c r="F77" s="19">
        <v>373957610</v>
      </c>
      <c r="G77" s="21">
        <f>IF(($D77      =0),0,($F77      /$D77      ))</f>
        <v>0.28514469896943501</v>
      </c>
      <c r="H77" s="20">
        <v>46251963</v>
      </c>
      <c r="I77" s="19">
        <v>59922213</v>
      </c>
      <c r="J77" s="19">
        <v>65922409</v>
      </c>
      <c r="K77" s="20">
        <v>172096585</v>
      </c>
      <c r="L77" s="20">
        <v>71414243</v>
      </c>
      <c r="M77" s="19">
        <v>66655704</v>
      </c>
      <c r="N77" s="19">
        <v>63791078</v>
      </c>
      <c r="O77" s="20">
        <v>201861025</v>
      </c>
      <c r="P77" s="20">
        <v>0</v>
      </c>
      <c r="Q77" s="19">
        <v>0</v>
      </c>
      <c r="R77" s="19">
        <v>0</v>
      </c>
      <c r="S77" s="20">
        <v>0</v>
      </c>
      <c r="T77" s="20">
        <v>0</v>
      </c>
      <c r="U77" s="19">
        <v>0</v>
      </c>
      <c r="V77" s="19">
        <v>0</v>
      </c>
      <c r="W77" s="18">
        <v>0</v>
      </c>
    </row>
    <row r="78" spans="1:23" ht="13" x14ac:dyDescent="0.3">
      <c r="A78" s="24" t="s">
        <v>9</v>
      </c>
      <c r="B78" s="23" t="s">
        <v>454</v>
      </c>
      <c r="C78" s="22" t="s">
        <v>453</v>
      </c>
      <c r="D78" s="20">
        <v>1098744916</v>
      </c>
      <c r="E78" s="19">
        <v>1098744916</v>
      </c>
      <c r="F78" s="19">
        <v>543274525</v>
      </c>
      <c r="G78" s="21">
        <f>IF(($D78      =0),0,($F78      /$D78      ))</f>
        <v>0.49445009218135944</v>
      </c>
      <c r="H78" s="20">
        <v>59126325</v>
      </c>
      <c r="I78" s="19">
        <v>150643415</v>
      </c>
      <c r="J78" s="19">
        <v>58009476</v>
      </c>
      <c r="K78" s="20">
        <v>267779216</v>
      </c>
      <c r="L78" s="20">
        <v>120689582</v>
      </c>
      <c r="M78" s="19">
        <v>82141262</v>
      </c>
      <c r="N78" s="19">
        <v>72664465</v>
      </c>
      <c r="O78" s="20">
        <v>275495309</v>
      </c>
      <c r="P78" s="20">
        <v>0</v>
      </c>
      <c r="Q78" s="19">
        <v>0</v>
      </c>
      <c r="R78" s="19">
        <v>0</v>
      </c>
      <c r="S78" s="20">
        <v>0</v>
      </c>
      <c r="T78" s="20">
        <v>0</v>
      </c>
      <c r="U78" s="19">
        <v>0</v>
      </c>
      <c r="V78" s="19">
        <v>0</v>
      </c>
      <c r="W78" s="18">
        <v>0</v>
      </c>
    </row>
    <row r="79" spans="1:23" ht="13" x14ac:dyDescent="0.3">
      <c r="A79" s="24" t="s">
        <v>9</v>
      </c>
      <c r="B79" s="23" t="s">
        <v>452</v>
      </c>
      <c r="C79" s="22" t="s">
        <v>451</v>
      </c>
      <c r="D79" s="20">
        <v>1844405948</v>
      </c>
      <c r="E79" s="19">
        <v>1844405948</v>
      </c>
      <c r="F79" s="19">
        <v>784215108</v>
      </c>
      <c r="G79" s="21">
        <f>IF(($D79      =0),0,($F79      /$D79      ))</f>
        <v>0.42518574007548149</v>
      </c>
      <c r="H79" s="20">
        <v>78963899</v>
      </c>
      <c r="I79" s="19">
        <v>148886204</v>
      </c>
      <c r="J79" s="19">
        <v>161307084</v>
      </c>
      <c r="K79" s="20">
        <v>389157187</v>
      </c>
      <c r="L79" s="20">
        <v>132642065</v>
      </c>
      <c r="M79" s="19">
        <v>135790947</v>
      </c>
      <c r="N79" s="19">
        <v>126624909</v>
      </c>
      <c r="O79" s="20">
        <v>395057921</v>
      </c>
      <c r="P79" s="20">
        <v>0</v>
      </c>
      <c r="Q79" s="19">
        <v>0</v>
      </c>
      <c r="R79" s="19">
        <v>0</v>
      </c>
      <c r="S79" s="20">
        <v>0</v>
      </c>
      <c r="T79" s="20">
        <v>0</v>
      </c>
      <c r="U79" s="19">
        <v>0</v>
      </c>
      <c r="V79" s="19">
        <v>0</v>
      </c>
      <c r="W79" s="18">
        <v>0</v>
      </c>
    </row>
    <row r="80" spans="1:23" ht="13" x14ac:dyDescent="0.3">
      <c r="A80" s="24" t="s">
        <v>9</v>
      </c>
      <c r="B80" s="23" t="s">
        <v>450</v>
      </c>
      <c r="C80" s="22" t="s">
        <v>449</v>
      </c>
      <c r="D80" s="20">
        <v>343711736</v>
      </c>
      <c r="E80" s="19">
        <v>343711736</v>
      </c>
      <c r="F80" s="19">
        <v>99820449</v>
      </c>
      <c r="G80" s="21">
        <f>IF(($D80      =0),0,($F80      /$D80      ))</f>
        <v>0.29041908827925506</v>
      </c>
      <c r="H80" s="20">
        <v>11075574</v>
      </c>
      <c r="I80" s="19">
        <v>22281709</v>
      </c>
      <c r="J80" s="19">
        <v>23498658</v>
      </c>
      <c r="K80" s="20">
        <v>56855941</v>
      </c>
      <c r="L80" s="20">
        <v>11107294</v>
      </c>
      <c r="M80" s="19">
        <v>12636776</v>
      </c>
      <c r="N80" s="19">
        <v>19220438</v>
      </c>
      <c r="O80" s="20">
        <v>42964508</v>
      </c>
      <c r="P80" s="20">
        <v>0</v>
      </c>
      <c r="Q80" s="19">
        <v>0</v>
      </c>
      <c r="R80" s="19">
        <v>0</v>
      </c>
      <c r="S80" s="20">
        <v>0</v>
      </c>
      <c r="T80" s="20">
        <v>0</v>
      </c>
      <c r="U80" s="19">
        <v>0</v>
      </c>
      <c r="V80" s="19">
        <v>0</v>
      </c>
      <c r="W80" s="18">
        <v>0</v>
      </c>
    </row>
    <row r="81" spans="1:23" ht="13" x14ac:dyDescent="0.3">
      <c r="A81" s="24" t="s">
        <v>6</v>
      </c>
      <c r="B81" s="23" t="s">
        <v>448</v>
      </c>
      <c r="C81" s="22" t="s">
        <v>447</v>
      </c>
      <c r="D81" s="20">
        <v>192501000</v>
      </c>
      <c r="E81" s="19">
        <v>192501000</v>
      </c>
      <c r="F81" s="19">
        <v>90656730</v>
      </c>
      <c r="G81" s="21">
        <f>IF(($D81      =0),0,($F81      /$D81      ))</f>
        <v>0.47094160549815328</v>
      </c>
      <c r="H81" s="20">
        <v>13040418</v>
      </c>
      <c r="I81" s="19">
        <v>12845245</v>
      </c>
      <c r="J81" s="19">
        <v>15937290</v>
      </c>
      <c r="K81" s="20">
        <v>41822953</v>
      </c>
      <c r="L81" s="20">
        <v>15219174</v>
      </c>
      <c r="M81" s="19">
        <v>16064716</v>
      </c>
      <c r="N81" s="19">
        <v>17549887</v>
      </c>
      <c r="O81" s="20">
        <v>48833777</v>
      </c>
      <c r="P81" s="20">
        <v>0</v>
      </c>
      <c r="Q81" s="19">
        <v>0</v>
      </c>
      <c r="R81" s="19">
        <v>0</v>
      </c>
      <c r="S81" s="20">
        <v>0</v>
      </c>
      <c r="T81" s="20">
        <v>0</v>
      </c>
      <c r="U81" s="19">
        <v>0</v>
      </c>
      <c r="V81" s="19">
        <v>0</v>
      </c>
      <c r="W81" s="18">
        <v>0</v>
      </c>
    </row>
    <row r="82" spans="1:23" ht="14" x14ac:dyDescent="0.3">
      <c r="A82" s="17" t="s">
        <v>0</v>
      </c>
      <c r="B82" s="16" t="s">
        <v>446</v>
      </c>
      <c r="C82" s="15" t="s">
        <v>0</v>
      </c>
      <c r="D82" s="13">
        <f>SUM(D77:D81)</f>
        <v>4790829713</v>
      </c>
      <c r="E82" s="12">
        <f>SUM(E77:E81)</f>
        <v>4790829713</v>
      </c>
      <c r="F82" s="12">
        <f>SUM(F77:F81)</f>
        <v>1891924422</v>
      </c>
      <c r="G82" s="14">
        <f>IF(($D82      =0),0,($F82      /$D82      ))</f>
        <v>0.39490537867923586</v>
      </c>
      <c r="H82" s="13">
        <f>SUM(H77:H81)</f>
        <v>208458179</v>
      </c>
      <c r="I82" s="12">
        <f>SUM(I77:I81)</f>
        <v>394578786</v>
      </c>
      <c r="J82" s="12">
        <f>SUM(J77:J81)</f>
        <v>324674917</v>
      </c>
      <c r="K82" s="13">
        <f>SUM(K77:K81)</f>
        <v>927711882</v>
      </c>
      <c r="L82" s="13">
        <f>SUM(L77:L81)</f>
        <v>351072358</v>
      </c>
      <c r="M82" s="12">
        <f>SUM(M77:M81)</f>
        <v>313289405</v>
      </c>
      <c r="N82" s="12">
        <f>SUM(N77:N81)</f>
        <v>299850777</v>
      </c>
      <c r="O82" s="13">
        <f>SUM(O77:O81)</f>
        <v>964212540</v>
      </c>
      <c r="P82" s="13">
        <f>SUM(P77:P81)</f>
        <v>0</v>
      </c>
      <c r="Q82" s="12">
        <f>SUM(Q77:Q81)</f>
        <v>0</v>
      </c>
      <c r="R82" s="12">
        <f>SUM(R77:R81)</f>
        <v>0</v>
      </c>
      <c r="S82" s="13">
        <f>SUM(S77:S81)</f>
        <v>0</v>
      </c>
      <c r="T82" s="13">
        <f>SUM(T77:T81)</f>
        <v>0</v>
      </c>
      <c r="U82" s="12">
        <f>SUM(U77:U81)</f>
        <v>0</v>
      </c>
      <c r="V82" s="12">
        <f>SUM(V77:V81)</f>
        <v>0</v>
      </c>
      <c r="W82" s="11">
        <f>SUM(W77:W81)</f>
        <v>0</v>
      </c>
    </row>
    <row r="83" spans="1:23" ht="14" x14ac:dyDescent="0.3">
      <c r="A83" s="17" t="s">
        <v>0</v>
      </c>
      <c r="B83" s="16" t="s">
        <v>445</v>
      </c>
      <c r="C83" s="15" t="s">
        <v>0</v>
      </c>
      <c r="D83" s="13">
        <f>SUM(D55,D57:D60,D62:D67,D69:D75,D77:D81)</f>
        <v>26399237138</v>
      </c>
      <c r="E83" s="12">
        <f>SUM(E55,E57:E60,E62:E67,E69:E75,E77:E81)</f>
        <v>26608720587</v>
      </c>
      <c r="F83" s="12">
        <f>SUM(F55,F57:F60,F62:F67,F69:F75,F77:F81)</f>
        <v>11969294594</v>
      </c>
      <c r="G83" s="14">
        <f>IF(($D83      =0),0,($F83      /$D83      ))</f>
        <v>0.4533954724309428</v>
      </c>
      <c r="H83" s="13">
        <f>SUM(H55,H57:H60,H62:H67,H69:H75,H77:H81)</f>
        <v>1959332771</v>
      </c>
      <c r="I83" s="12">
        <f>SUM(I55,I57:I60,I62:I67,I69:I75,I77:I81)</f>
        <v>1708561146</v>
      </c>
      <c r="J83" s="12">
        <f>SUM(J55,J57:J60,J62:J67,J69:J75,J77:J81)</f>
        <v>2433622086</v>
      </c>
      <c r="K83" s="13">
        <f>SUM(K55,K57:K60,K62:K67,K69:K75,K77:K81)</f>
        <v>6101516003</v>
      </c>
      <c r="L83" s="13">
        <f>SUM(L55,L57:L60,L62:L67,L69:L75,L77:L81)</f>
        <v>2485227030</v>
      </c>
      <c r="M83" s="12">
        <f>SUM(M55,M57:M60,M62:M67,M69:M75,M77:M81)</f>
        <v>1509518019</v>
      </c>
      <c r="N83" s="12">
        <f>SUM(N55,N57:N60,N62:N67,N69:N75,N77:N81)</f>
        <v>1873033542</v>
      </c>
      <c r="O83" s="13">
        <f>SUM(O55,O57:O60,O62:O67,O69:O75,O77:O81)</f>
        <v>5867778591</v>
      </c>
      <c r="P83" s="13">
        <f>SUM(P55,P57:P60,P62:P67,P69:P75,P77:P81)</f>
        <v>0</v>
      </c>
      <c r="Q83" s="12">
        <f>SUM(Q55,Q57:Q60,Q62:Q67,Q69:Q75,Q77:Q81)</f>
        <v>0</v>
      </c>
      <c r="R83" s="12">
        <f>SUM(R55,R57:R60,R62:R67,R69:R75,R77:R81)</f>
        <v>0</v>
      </c>
      <c r="S83" s="13">
        <f>SUM(S55,S57:S60,S62:S67,S69:S75,S77:S81)</f>
        <v>0</v>
      </c>
      <c r="T83" s="13">
        <f>SUM(T55,T57:T60,T62:T67,T69:T75,T77:T81)</f>
        <v>0</v>
      </c>
      <c r="U83" s="12">
        <f>SUM(U55,U57:U60,U62:U67,U69:U75,U77:U81)</f>
        <v>0</v>
      </c>
      <c r="V83" s="12">
        <f>SUM(V55,V57:V60,V62:V67,V69:V75,V77:V81)</f>
        <v>0</v>
      </c>
      <c r="W83" s="11">
        <f>SUM(W55,W57:W60,W62:W67,W69:W75,W77:W81)</f>
        <v>0</v>
      </c>
    </row>
    <row r="84" spans="1:23" ht="14.5" customHeight="1" x14ac:dyDescent="0.3">
      <c r="A84" s="29"/>
      <c r="B84" s="27" t="s">
        <v>73</v>
      </c>
      <c r="D84" s="26"/>
      <c r="E84" s="1"/>
      <c r="F84" s="1"/>
      <c r="G84" s="2"/>
      <c r="H84" s="26"/>
      <c r="I84" s="1"/>
      <c r="J84" s="1"/>
      <c r="K84" s="26"/>
      <c r="L84" s="26"/>
      <c r="M84" s="1"/>
      <c r="N84" s="1"/>
      <c r="O84" s="26"/>
      <c r="P84" s="26"/>
      <c r="Q84" s="1"/>
      <c r="R84" s="1"/>
      <c r="S84" s="26"/>
      <c r="T84" s="26"/>
      <c r="U84" s="1"/>
      <c r="V84" s="1"/>
      <c r="W84" s="25"/>
    </row>
    <row r="85" spans="1:23" ht="14.5" customHeight="1" x14ac:dyDescent="0.3">
      <c r="A85" s="28" t="s">
        <v>0</v>
      </c>
      <c r="B85" s="27" t="s">
        <v>444</v>
      </c>
      <c r="D85" s="26"/>
      <c r="E85" s="1"/>
      <c r="F85" s="1"/>
      <c r="G85" s="2"/>
      <c r="H85" s="26"/>
      <c r="I85" s="1"/>
      <c r="J85" s="1"/>
      <c r="K85" s="26"/>
      <c r="L85" s="26"/>
      <c r="M85" s="1"/>
      <c r="N85" s="1"/>
      <c r="O85" s="26"/>
      <c r="P85" s="26"/>
      <c r="Q85" s="1"/>
      <c r="R85" s="1"/>
      <c r="S85" s="26"/>
      <c r="T85" s="26"/>
      <c r="U85" s="1"/>
      <c r="V85" s="1"/>
      <c r="W85" s="25"/>
    </row>
    <row r="86" spans="1:23" ht="13" x14ac:dyDescent="0.3">
      <c r="A86" s="24" t="s">
        <v>71</v>
      </c>
      <c r="B86" s="23" t="s">
        <v>443</v>
      </c>
      <c r="C86" s="22" t="s">
        <v>442</v>
      </c>
      <c r="D86" s="20">
        <v>60073376514</v>
      </c>
      <c r="E86" s="19">
        <v>60073376514</v>
      </c>
      <c r="F86" s="19">
        <v>29150978607</v>
      </c>
      <c r="G86" s="21">
        <f>IF(($D86      =0),0,($F86      /$D86      ))</f>
        <v>0.48525620330674124</v>
      </c>
      <c r="H86" s="20">
        <v>4477704797</v>
      </c>
      <c r="I86" s="19">
        <v>5299542380</v>
      </c>
      <c r="J86" s="19">
        <v>5058168881</v>
      </c>
      <c r="K86" s="20">
        <v>14835416058</v>
      </c>
      <c r="L86" s="20">
        <v>4882212314</v>
      </c>
      <c r="M86" s="19">
        <v>4389312847</v>
      </c>
      <c r="N86" s="19">
        <v>5044037388</v>
      </c>
      <c r="O86" s="20">
        <v>14315562549</v>
      </c>
      <c r="P86" s="20">
        <v>0</v>
      </c>
      <c r="Q86" s="19">
        <v>0</v>
      </c>
      <c r="R86" s="19">
        <v>0</v>
      </c>
      <c r="S86" s="20">
        <v>0</v>
      </c>
      <c r="T86" s="20">
        <v>0</v>
      </c>
      <c r="U86" s="19">
        <v>0</v>
      </c>
      <c r="V86" s="19">
        <v>0</v>
      </c>
      <c r="W86" s="18">
        <v>0</v>
      </c>
    </row>
    <row r="87" spans="1:23" ht="13" x14ac:dyDescent="0.3">
      <c r="A87" s="24" t="s">
        <v>71</v>
      </c>
      <c r="B87" s="23" t="s">
        <v>441</v>
      </c>
      <c r="C87" s="22" t="s">
        <v>440</v>
      </c>
      <c r="D87" s="20">
        <v>75709915895</v>
      </c>
      <c r="E87" s="19">
        <v>75709915895</v>
      </c>
      <c r="F87" s="19">
        <v>44857982417</v>
      </c>
      <c r="G87" s="21">
        <f>IF(($D87      =0),0,($F87      /$D87      ))</f>
        <v>0.59249811450341994</v>
      </c>
      <c r="H87" s="20">
        <v>7320960745</v>
      </c>
      <c r="I87" s="19">
        <v>8490633117</v>
      </c>
      <c r="J87" s="19">
        <v>7584524374</v>
      </c>
      <c r="K87" s="20">
        <v>23396118236</v>
      </c>
      <c r="L87" s="20">
        <v>7426316001</v>
      </c>
      <c r="M87" s="19">
        <v>6814569724</v>
      </c>
      <c r="N87" s="19">
        <v>7220978456</v>
      </c>
      <c r="O87" s="20">
        <v>21461864181</v>
      </c>
      <c r="P87" s="20">
        <v>0</v>
      </c>
      <c r="Q87" s="19">
        <v>0</v>
      </c>
      <c r="R87" s="19">
        <v>0</v>
      </c>
      <c r="S87" s="20">
        <v>0</v>
      </c>
      <c r="T87" s="20">
        <v>0</v>
      </c>
      <c r="U87" s="19">
        <v>0</v>
      </c>
      <c r="V87" s="19">
        <v>0</v>
      </c>
      <c r="W87" s="18">
        <v>0</v>
      </c>
    </row>
    <row r="88" spans="1:23" ht="13" x14ac:dyDescent="0.3">
      <c r="A88" s="24" t="s">
        <v>71</v>
      </c>
      <c r="B88" s="23" t="s">
        <v>439</v>
      </c>
      <c r="C88" s="22" t="s">
        <v>438</v>
      </c>
      <c r="D88" s="20">
        <v>48319289278</v>
      </c>
      <c r="E88" s="19">
        <v>48319289278</v>
      </c>
      <c r="F88" s="19">
        <v>22303789162</v>
      </c>
      <c r="G88" s="21">
        <f>IF(($D88      =0),0,($F88      /$D88      ))</f>
        <v>0.4615918299972806</v>
      </c>
      <c r="H88" s="20">
        <v>732651859676</v>
      </c>
      <c r="I88" s="19">
        <v>2608993503</v>
      </c>
      <c r="J88" s="19">
        <v>4124551216</v>
      </c>
      <c r="K88" s="20">
        <v>739385404395</v>
      </c>
      <c r="L88" s="20">
        <v>-723878109802</v>
      </c>
      <c r="M88" s="19">
        <v>3727728005</v>
      </c>
      <c r="N88" s="19">
        <v>3068766564</v>
      </c>
      <c r="O88" s="20">
        <v>-717081615233</v>
      </c>
      <c r="P88" s="20">
        <v>0</v>
      </c>
      <c r="Q88" s="19">
        <v>0</v>
      </c>
      <c r="R88" s="19">
        <v>0</v>
      </c>
      <c r="S88" s="20">
        <v>0</v>
      </c>
      <c r="T88" s="20">
        <v>0</v>
      </c>
      <c r="U88" s="19">
        <v>0</v>
      </c>
      <c r="V88" s="19">
        <v>0</v>
      </c>
      <c r="W88" s="18">
        <v>0</v>
      </c>
    </row>
    <row r="89" spans="1:23" ht="14" x14ac:dyDescent="0.3">
      <c r="A89" s="17" t="s">
        <v>0</v>
      </c>
      <c r="B89" s="16" t="s">
        <v>68</v>
      </c>
      <c r="C89" s="15" t="s">
        <v>0</v>
      </c>
      <c r="D89" s="13">
        <f>SUM(D86:D88)</f>
        <v>184102581687</v>
      </c>
      <c r="E89" s="12">
        <f>SUM(E86:E88)</f>
        <v>184102581687</v>
      </c>
      <c r="F89" s="12">
        <f>SUM(F86:F88)</f>
        <v>96312750186</v>
      </c>
      <c r="G89" s="14">
        <f>IF(($D89      =0),0,($F89      /$D89      ))</f>
        <v>0.52314720034586515</v>
      </c>
      <c r="H89" s="13">
        <f>SUM(H86:H88)</f>
        <v>744450525218</v>
      </c>
      <c r="I89" s="12">
        <f>SUM(I86:I88)</f>
        <v>16399169000</v>
      </c>
      <c r="J89" s="12">
        <f>SUM(J86:J88)</f>
        <v>16767244471</v>
      </c>
      <c r="K89" s="13">
        <f>SUM(K86:K88)</f>
        <v>777616938689</v>
      </c>
      <c r="L89" s="13">
        <f>SUM(L86:L88)</f>
        <v>-711569581487</v>
      </c>
      <c r="M89" s="12">
        <f>SUM(M86:M88)</f>
        <v>14931610576</v>
      </c>
      <c r="N89" s="12">
        <f>SUM(N86:N88)</f>
        <v>15333782408</v>
      </c>
      <c r="O89" s="13">
        <f>SUM(O86:O88)</f>
        <v>-681304188503</v>
      </c>
      <c r="P89" s="13">
        <f>SUM(P86:P88)</f>
        <v>0</v>
      </c>
      <c r="Q89" s="12">
        <f>SUM(Q86:Q88)</f>
        <v>0</v>
      </c>
      <c r="R89" s="12">
        <f>SUM(R86:R88)</f>
        <v>0</v>
      </c>
      <c r="S89" s="13">
        <f>SUM(S86:S88)</f>
        <v>0</v>
      </c>
      <c r="T89" s="13">
        <f>SUM(T86:T88)</f>
        <v>0</v>
      </c>
      <c r="U89" s="12">
        <f>SUM(U86:U88)</f>
        <v>0</v>
      </c>
      <c r="V89" s="12">
        <f>SUM(V86:V88)</f>
        <v>0</v>
      </c>
      <c r="W89" s="11">
        <f>SUM(W86:W88)</f>
        <v>0</v>
      </c>
    </row>
    <row r="90" spans="1:23" ht="13" x14ac:dyDescent="0.3">
      <c r="A90" s="24" t="s">
        <v>9</v>
      </c>
      <c r="B90" s="23" t="s">
        <v>437</v>
      </c>
      <c r="C90" s="22" t="s">
        <v>436</v>
      </c>
      <c r="D90" s="20">
        <v>8343899520</v>
      </c>
      <c r="E90" s="19">
        <v>8343899520</v>
      </c>
      <c r="F90" s="19">
        <v>4453373392</v>
      </c>
      <c r="G90" s="21">
        <f>IF(($D90      =0),0,($F90      /$D90      ))</f>
        <v>0.53372807058922977</v>
      </c>
      <c r="H90" s="20">
        <v>118157118</v>
      </c>
      <c r="I90" s="19">
        <v>774466671</v>
      </c>
      <c r="J90" s="19">
        <v>914100181</v>
      </c>
      <c r="K90" s="20">
        <v>1806723970</v>
      </c>
      <c r="L90" s="20">
        <v>927738812</v>
      </c>
      <c r="M90" s="19">
        <v>528000069</v>
      </c>
      <c r="N90" s="19">
        <v>1190910541</v>
      </c>
      <c r="O90" s="20">
        <v>2646649422</v>
      </c>
      <c r="P90" s="20">
        <v>0</v>
      </c>
      <c r="Q90" s="19">
        <v>0</v>
      </c>
      <c r="R90" s="19">
        <v>0</v>
      </c>
      <c r="S90" s="20">
        <v>0</v>
      </c>
      <c r="T90" s="20">
        <v>0</v>
      </c>
      <c r="U90" s="19">
        <v>0</v>
      </c>
      <c r="V90" s="19">
        <v>0</v>
      </c>
      <c r="W90" s="18">
        <v>0</v>
      </c>
    </row>
    <row r="91" spans="1:23" ht="13" x14ac:dyDescent="0.3">
      <c r="A91" s="24" t="s">
        <v>9</v>
      </c>
      <c r="B91" s="23" t="s">
        <v>435</v>
      </c>
      <c r="C91" s="22" t="s">
        <v>434</v>
      </c>
      <c r="D91" s="20">
        <v>1873019955</v>
      </c>
      <c r="E91" s="19">
        <v>1873019955</v>
      </c>
      <c r="F91" s="19">
        <v>845195641</v>
      </c>
      <c r="G91" s="21">
        <f>IF(($D91      =0),0,($F91      /$D91      ))</f>
        <v>0.451247536762095</v>
      </c>
      <c r="H91" s="20">
        <v>147392063</v>
      </c>
      <c r="I91" s="19">
        <v>147204057</v>
      </c>
      <c r="J91" s="19">
        <v>158097495</v>
      </c>
      <c r="K91" s="20">
        <v>452693615</v>
      </c>
      <c r="L91" s="20">
        <v>127848597</v>
      </c>
      <c r="M91" s="19">
        <v>129995071</v>
      </c>
      <c r="N91" s="19">
        <v>134658358</v>
      </c>
      <c r="O91" s="20">
        <v>392502026</v>
      </c>
      <c r="P91" s="20">
        <v>0</v>
      </c>
      <c r="Q91" s="19">
        <v>0</v>
      </c>
      <c r="R91" s="19">
        <v>0</v>
      </c>
      <c r="S91" s="20">
        <v>0</v>
      </c>
      <c r="T91" s="20">
        <v>0</v>
      </c>
      <c r="U91" s="19">
        <v>0</v>
      </c>
      <c r="V91" s="19">
        <v>0</v>
      </c>
      <c r="W91" s="18">
        <v>0</v>
      </c>
    </row>
    <row r="92" spans="1:23" ht="13" x14ac:dyDescent="0.3">
      <c r="A92" s="24" t="s">
        <v>9</v>
      </c>
      <c r="B92" s="23" t="s">
        <v>433</v>
      </c>
      <c r="C92" s="22" t="s">
        <v>432</v>
      </c>
      <c r="D92" s="20">
        <v>1387109313</v>
      </c>
      <c r="E92" s="19">
        <v>1387109313</v>
      </c>
      <c r="F92" s="19">
        <v>687719437</v>
      </c>
      <c r="G92" s="21">
        <f>IF(($D92      =0),0,($F92      /$D92      ))</f>
        <v>0.49579325187617712</v>
      </c>
      <c r="H92" s="20">
        <v>38941636</v>
      </c>
      <c r="I92" s="19">
        <v>164049726</v>
      </c>
      <c r="J92" s="19">
        <v>138132013</v>
      </c>
      <c r="K92" s="20">
        <v>341123375</v>
      </c>
      <c r="L92" s="20">
        <v>121918880</v>
      </c>
      <c r="M92" s="19">
        <v>112683141</v>
      </c>
      <c r="N92" s="19">
        <v>111994041</v>
      </c>
      <c r="O92" s="20">
        <v>346596062</v>
      </c>
      <c r="P92" s="20">
        <v>0</v>
      </c>
      <c r="Q92" s="19">
        <v>0</v>
      </c>
      <c r="R92" s="19">
        <v>0</v>
      </c>
      <c r="S92" s="20">
        <v>0</v>
      </c>
      <c r="T92" s="20">
        <v>0</v>
      </c>
      <c r="U92" s="19">
        <v>0</v>
      </c>
      <c r="V92" s="19">
        <v>0</v>
      </c>
      <c r="W92" s="18">
        <v>0</v>
      </c>
    </row>
    <row r="93" spans="1:23" ht="13" x14ac:dyDescent="0.3">
      <c r="A93" s="24" t="s">
        <v>6</v>
      </c>
      <c r="B93" s="23" t="s">
        <v>431</v>
      </c>
      <c r="C93" s="22" t="s">
        <v>430</v>
      </c>
      <c r="D93" s="20">
        <v>437387735</v>
      </c>
      <c r="E93" s="19">
        <v>437387735</v>
      </c>
      <c r="F93" s="19">
        <v>209019162</v>
      </c>
      <c r="G93" s="21">
        <f>IF(($D93      =0),0,($F93      /$D93      ))</f>
        <v>0.47788071149274453</v>
      </c>
      <c r="H93" s="20">
        <v>32098332</v>
      </c>
      <c r="I93" s="19">
        <v>32006205</v>
      </c>
      <c r="J93" s="19">
        <v>35094209</v>
      </c>
      <c r="K93" s="20">
        <v>99198746</v>
      </c>
      <c r="L93" s="20">
        <v>35747488</v>
      </c>
      <c r="M93" s="19">
        <v>38126521</v>
      </c>
      <c r="N93" s="19">
        <v>35946407</v>
      </c>
      <c r="O93" s="20">
        <v>109820416</v>
      </c>
      <c r="P93" s="20">
        <v>0</v>
      </c>
      <c r="Q93" s="19">
        <v>0</v>
      </c>
      <c r="R93" s="19">
        <v>0</v>
      </c>
      <c r="S93" s="20">
        <v>0</v>
      </c>
      <c r="T93" s="20">
        <v>0</v>
      </c>
      <c r="U93" s="19">
        <v>0</v>
      </c>
      <c r="V93" s="19">
        <v>0</v>
      </c>
      <c r="W93" s="18">
        <v>0</v>
      </c>
    </row>
    <row r="94" spans="1:23" ht="14" x14ac:dyDescent="0.3">
      <c r="A94" s="17" t="s">
        <v>0</v>
      </c>
      <c r="B94" s="16" t="s">
        <v>429</v>
      </c>
      <c r="C94" s="15" t="s">
        <v>0</v>
      </c>
      <c r="D94" s="13">
        <f>SUM(D90:D93)</f>
        <v>12041416523</v>
      </c>
      <c r="E94" s="12">
        <f>SUM(E90:E93)</f>
        <v>12041416523</v>
      </c>
      <c r="F94" s="12">
        <f>SUM(F90:F93)</f>
        <v>6195307632</v>
      </c>
      <c r="G94" s="14">
        <f>IF(($D94      =0),0,($F94      /$D94      ))</f>
        <v>0.51449990291146408</v>
      </c>
      <c r="H94" s="13">
        <f>SUM(H90:H93)</f>
        <v>336589149</v>
      </c>
      <c r="I94" s="12">
        <f>SUM(I90:I93)</f>
        <v>1117726659</v>
      </c>
      <c r="J94" s="12">
        <f>SUM(J90:J93)</f>
        <v>1245423898</v>
      </c>
      <c r="K94" s="13">
        <f>SUM(K90:K93)</f>
        <v>2699739706</v>
      </c>
      <c r="L94" s="13">
        <f>SUM(L90:L93)</f>
        <v>1213253777</v>
      </c>
      <c r="M94" s="12">
        <f>SUM(M90:M93)</f>
        <v>808804802</v>
      </c>
      <c r="N94" s="12">
        <f>SUM(N90:N93)</f>
        <v>1473509347</v>
      </c>
      <c r="O94" s="13">
        <f>SUM(O90:O93)</f>
        <v>3495567926</v>
      </c>
      <c r="P94" s="13">
        <f>SUM(P90:P93)</f>
        <v>0</v>
      </c>
      <c r="Q94" s="12">
        <f>SUM(Q90:Q93)</f>
        <v>0</v>
      </c>
      <c r="R94" s="12">
        <f>SUM(R90:R93)</f>
        <v>0</v>
      </c>
      <c r="S94" s="13">
        <f>SUM(S90:S93)</f>
        <v>0</v>
      </c>
      <c r="T94" s="13">
        <f>SUM(T90:T93)</f>
        <v>0</v>
      </c>
      <c r="U94" s="12">
        <f>SUM(U90:U93)</f>
        <v>0</v>
      </c>
      <c r="V94" s="12">
        <f>SUM(V90:V93)</f>
        <v>0</v>
      </c>
      <c r="W94" s="11">
        <f>SUM(W90:W93)</f>
        <v>0</v>
      </c>
    </row>
    <row r="95" spans="1:23" ht="13" x14ac:dyDescent="0.3">
      <c r="A95" s="24" t="s">
        <v>9</v>
      </c>
      <c r="B95" s="23" t="s">
        <v>428</v>
      </c>
      <c r="C95" s="22" t="s">
        <v>427</v>
      </c>
      <c r="D95" s="20">
        <v>4103136931</v>
      </c>
      <c r="E95" s="19">
        <v>4103136931</v>
      </c>
      <c r="F95" s="19">
        <v>1906583941</v>
      </c>
      <c r="G95" s="21">
        <f>IF(($D95      =0),0,($F95      /$D95      ))</f>
        <v>0.46466495587690149</v>
      </c>
      <c r="H95" s="20">
        <v>0</v>
      </c>
      <c r="I95" s="19">
        <v>348321003</v>
      </c>
      <c r="J95" s="19">
        <v>299627762</v>
      </c>
      <c r="K95" s="20">
        <v>647948765</v>
      </c>
      <c r="L95" s="20">
        <v>664109469</v>
      </c>
      <c r="M95" s="19">
        <v>333467979</v>
      </c>
      <c r="N95" s="19">
        <v>261057728</v>
      </c>
      <c r="O95" s="20">
        <v>1258635176</v>
      </c>
      <c r="P95" s="20">
        <v>0</v>
      </c>
      <c r="Q95" s="19">
        <v>0</v>
      </c>
      <c r="R95" s="19">
        <v>0</v>
      </c>
      <c r="S95" s="20">
        <v>0</v>
      </c>
      <c r="T95" s="20">
        <v>0</v>
      </c>
      <c r="U95" s="19">
        <v>0</v>
      </c>
      <c r="V95" s="19">
        <v>0</v>
      </c>
      <c r="W95" s="18">
        <v>0</v>
      </c>
    </row>
    <row r="96" spans="1:23" ht="13" x14ac:dyDescent="0.3">
      <c r="A96" s="24" t="s">
        <v>9</v>
      </c>
      <c r="B96" s="23" t="s">
        <v>426</v>
      </c>
      <c r="C96" s="22" t="s">
        <v>425</v>
      </c>
      <c r="D96" s="20">
        <v>2598895124</v>
      </c>
      <c r="E96" s="19">
        <v>2598895124</v>
      </c>
      <c r="F96" s="19">
        <v>806673276</v>
      </c>
      <c r="G96" s="21">
        <f>IF(($D96      =0),0,($F96      /$D96      ))</f>
        <v>0.31039085361722352</v>
      </c>
      <c r="H96" s="20">
        <v>81460354</v>
      </c>
      <c r="I96" s="19">
        <v>100086438</v>
      </c>
      <c r="J96" s="19">
        <v>253977850</v>
      </c>
      <c r="K96" s="20">
        <v>435524642</v>
      </c>
      <c r="L96" s="20">
        <v>85547786</v>
      </c>
      <c r="M96" s="19">
        <v>137133576</v>
      </c>
      <c r="N96" s="19">
        <v>148467272</v>
      </c>
      <c r="O96" s="20">
        <v>371148634</v>
      </c>
      <c r="P96" s="20">
        <v>0</v>
      </c>
      <c r="Q96" s="19">
        <v>0</v>
      </c>
      <c r="R96" s="19">
        <v>0</v>
      </c>
      <c r="S96" s="20">
        <v>0</v>
      </c>
      <c r="T96" s="20">
        <v>0</v>
      </c>
      <c r="U96" s="19">
        <v>0</v>
      </c>
      <c r="V96" s="19">
        <v>0</v>
      </c>
      <c r="W96" s="18">
        <v>0</v>
      </c>
    </row>
    <row r="97" spans="1:23" ht="13" x14ac:dyDescent="0.3">
      <c r="A97" s="24" t="s">
        <v>9</v>
      </c>
      <c r="B97" s="23" t="s">
        <v>424</v>
      </c>
      <c r="C97" s="22" t="s">
        <v>423</v>
      </c>
      <c r="D97" s="20">
        <v>2926016919</v>
      </c>
      <c r="E97" s="19">
        <v>2926016919</v>
      </c>
      <c r="F97" s="19">
        <v>1644046715</v>
      </c>
      <c r="G97" s="21">
        <f>IF(($D97      =0),0,($F97      /$D97      ))</f>
        <v>0.56187191000996395</v>
      </c>
      <c r="H97" s="20">
        <v>307671408</v>
      </c>
      <c r="I97" s="19">
        <v>303604812</v>
      </c>
      <c r="J97" s="19">
        <v>287008601</v>
      </c>
      <c r="K97" s="20">
        <v>898284821</v>
      </c>
      <c r="L97" s="20">
        <v>193478296</v>
      </c>
      <c r="M97" s="19">
        <v>249015446</v>
      </c>
      <c r="N97" s="19">
        <v>303268152</v>
      </c>
      <c r="O97" s="20">
        <v>745761894</v>
      </c>
      <c r="P97" s="20">
        <v>0</v>
      </c>
      <c r="Q97" s="19">
        <v>0</v>
      </c>
      <c r="R97" s="19">
        <v>0</v>
      </c>
      <c r="S97" s="20">
        <v>0</v>
      </c>
      <c r="T97" s="20">
        <v>0</v>
      </c>
      <c r="U97" s="19">
        <v>0</v>
      </c>
      <c r="V97" s="19">
        <v>0</v>
      </c>
      <c r="W97" s="18">
        <v>0</v>
      </c>
    </row>
    <row r="98" spans="1:23" ht="13" x14ac:dyDescent="0.3">
      <c r="A98" s="24" t="s">
        <v>6</v>
      </c>
      <c r="B98" s="23" t="s">
        <v>422</v>
      </c>
      <c r="C98" s="22" t="s">
        <v>421</v>
      </c>
      <c r="D98" s="20">
        <v>389736720</v>
      </c>
      <c r="E98" s="19">
        <v>389736720</v>
      </c>
      <c r="F98" s="19">
        <v>166459118</v>
      </c>
      <c r="G98" s="21">
        <f>IF(($D98      =0),0,($F98      /$D98      ))</f>
        <v>0.42710658107863175</v>
      </c>
      <c r="H98" s="20">
        <v>25605333</v>
      </c>
      <c r="I98" s="19">
        <v>21737916</v>
      </c>
      <c r="J98" s="19">
        <v>42896596</v>
      </c>
      <c r="K98" s="20">
        <v>90239845</v>
      </c>
      <c r="L98" s="20">
        <v>21155203</v>
      </c>
      <c r="M98" s="19">
        <v>27078547</v>
      </c>
      <c r="N98" s="19">
        <v>27985523</v>
      </c>
      <c r="O98" s="20">
        <v>76219273</v>
      </c>
      <c r="P98" s="20">
        <v>0</v>
      </c>
      <c r="Q98" s="19">
        <v>0</v>
      </c>
      <c r="R98" s="19">
        <v>0</v>
      </c>
      <c r="S98" s="20">
        <v>0</v>
      </c>
      <c r="T98" s="20">
        <v>0</v>
      </c>
      <c r="U98" s="19">
        <v>0</v>
      </c>
      <c r="V98" s="19">
        <v>0</v>
      </c>
      <c r="W98" s="18">
        <v>0</v>
      </c>
    </row>
    <row r="99" spans="1:23" ht="14" x14ac:dyDescent="0.3">
      <c r="A99" s="17" t="s">
        <v>0</v>
      </c>
      <c r="B99" s="16" t="s">
        <v>420</v>
      </c>
      <c r="C99" s="15" t="s">
        <v>0</v>
      </c>
      <c r="D99" s="13">
        <f>SUM(D95:D98)</f>
        <v>10017785694</v>
      </c>
      <c r="E99" s="12">
        <f>SUM(E95:E98)</f>
        <v>10017785694</v>
      </c>
      <c r="F99" s="12">
        <f>SUM(F95:F98)</f>
        <v>4523763050</v>
      </c>
      <c r="G99" s="14">
        <f>IF(($D99      =0),0,($F99      /$D99      ))</f>
        <v>0.45157315081210403</v>
      </c>
      <c r="H99" s="13">
        <f>SUM(H95:H98)</f>
        <v>414737095</v>
      </c>
      <c r="I99" s="12">
        <f>SUM(I95:I98)</f>
        <v>773750169</v>
      </c>
      <c r="J99" s="12">
        <f>SUM(J95:J98)</f>
        <v>883510809</v>
      </c>
      <c r="K99" s="13">
        <f>SUM(K95:K98)</f>
        <v>2071998073</v>
      </c>
      <c r="L99" s="13">
        <f>SUM(L95:L98)</f>
        <v>964290754</v>
      </c>
      <c r="M99" s="12">
        <f>SUM(M95:M98)</f>
        <v>746695548</v>
      </c>
      <c r="N99" s="12">
        <f>SUM(N95:N98)</f>
        <v>740778675</v>
      </c>
      <c r="O99" s="13">
        <f>SUM(O95:O98)</f>
        <v>2451764977</v>
      </c>
      <c r="P99" s="13">
        <f>SUM(P95:P98)</f>
        <v>0</v>
      </c>
      <c r="Q99" s="12">
        <f>SUM(Q95:Q98)</f>
        <v>0</v>
      </c>
      <c r="R99" s="12">
        <f>SUM(R95:R98)</f>
        <v>0</v>
      </c>
      <c r="S99" s="13">
        <f>SUM(S95:S98)</f>
        <v>0</v>
      </c>
      <c r="T99" s="13">
        <f>SUM(T95:T98)</f>
        <v>0</v>
      </c>
      <c r="U99" s="12">
        <f>SUM(U95:U98)</f>
        <v>0</v>
      </c>
      <c r="V99" s="12">
        <f>SUM(V95:V98)</f>
        <v>0</v>
      </c>
      <c r="W99" s="11">
        <f>SUM(W95:W98)</f>
        <v>0</v>
      </c>
    </row>
    <row r="100" spans="1:23" ht="14" x14ac:dyDescent="0.3">
      <c r="A100" s="17" t="s">
        <v>0</v>
      </c>
      <c r="B100" s="16" t="s">
        <v>419</v>
      </c>
      <c r="C100" s="15" t="s">
        <v>0</v>
      </c>
      <c r="D100" s="13">
        <f>SUM(D86:D88,D90:D93,D95:D98)</f>
        <v>206161783904</v>
      </c>
      <c r="E100" s="12">
        <f>SUM(E86:E88,E90:E93,E95:E98)</f>
        <v>206161783904</v>
      </c>
      <c r="F100" s="12">
        <f>SUM(F86:F88,F90:F93,F95:F98)</f>
        <v>107031820868</v>
      </c>
      <c r="G100" s="14">
        <f>IF(($D100     =0),0,($F100     /$D100     ))</f>
        <v>0.51916421579782102</v>
      </c>
      <c r="H100" s="13">
        <f>SUM(H86:H88,H90:H93,H95:H98)</f>
        <v>745201851462</v>
      </c>
      <c r="I100" s="12">
        <f>SUM(I86:I88,I90:I93,I95:I98)</f>
        <v>18290645828</v>
      </c>
      <c r="J100" s="12">
        <f>SUM(J86:J88,J90:J93,J95:J98)</f>
        <v>18896179178</v>
      </c>
      <c r="K100" s="13">
        <f>SUM(K86:K88,K90:K93,K95:K98)</f>
        <v>782388676468</v>
      </c>
      <c r="L100" s="13">
        <f>SUM(L86:L88,L90:L93,L95:L98)</f>
        <v>-709392036956</v>
      </c>
      <c r="M100" s="12">
        <f>SUM(M86:M88,M90:M93,M95:M98)</f>
        <v>16487110926</v>
      </c>
      <c r="N100" s="12">
        <f>SUM(N86:N88,N90:N93,N95:N98)</f>
        <v>17548070430</v>
      </c>
      <c r="O100" s="13">
        <f>SUM(O86:O88,O90:O93,O95:O98)</f>
        <v>-675356855600</v>
      </c>
      <c r="P100" s="13">
        <f>SUM(P86:P88,P90:P93,P95:P98)</f>
        <v>0</v>
      </c>
      <c r="Q100" s="12">
        <f>SUM(Q86:Q88,Q90:Q93,Q95:Q98)</f>
        <v>0</v>
      </c>
      <c r="R100" s="12">
        <f>SUM(R86:R88,R90:R93,R95:R98)</f>
        <v>0</v>
      </c>
      <c r="S100" s="13">
        <f>SUM(S86:S88,S90:S93,S95:S98)</f>
        <v>0</v>
      </c>
      <c r="T100" s="13">
        <f>SUM(T86:T88,T90:T93,T95:T98)</f>
        <v>0</v>
      </c>
      <c r="U100" s="12">
        <f>SUM(U86:U88,U90:U93,U95:U98)</f>
        <v>0</v>
      </c>
      <c r="V100" s="12">
        <f>SUM(V86:V88,V90:V93,V95:V98)</f>
        <v>0</v>
      </c>
      <c r="W100" s="11">
        <f>SUM(W86:W88,W90:W93,W95:W98)</f>
        <v>0</v>
      </c>
    </row>
    <row r="101" spans="1:23" ht="14.5" customHeight="1" x14ac:dyDescent="0.3">
      <c r="A101" s="29"/>
      <c r="B101" s="27" t="s">
        <v>73</v>
      </c>
      <c r="D101" s="26"/>
      <c r="E101" s="1"/>
      <c r="F101" s="1"/>
      <c r="G101" s="2"/>
      <c r="H101" s="26"/>
      <c r="I101" s="1"/>
      <c r="J101" s="1"/>
      <c r="K101" s="26"/>
      <c r="L101" s="26"/>
      <c r="M101" s="1"/>
      <c r="N101" s="1"/>
      <c r="O101" s="26"/>
      <c r="P101" s="26"/>
      <c r="Q101" s="1"/>
      <c r="R101" s="1"/>
      <c r="S101" s="26"/>
      <c r="T101" s="26"/>
      <c r="U101" s="1"/>
      <c r="V101" s="1"/>
      <c r="W101" s="25"/>
    </row>
    <row r="102" spans="1:23" ht="28.9" customHeight="1" x14ac:dyDescent="0.3">
      <c r="A102" s="28" t="s">
        <v>0</v>
      </c>
      <c r="B102" s="27" t="s">
        <v>418</v>
      </c>
      <c r="D102" s="26"/>
      <c r="E102" s="1"/>
      <c r="F102" s="1"/>
      <c r="G102" s="2"/>
      <c r="H102" s="26"/>
      <c r="I102" s="1"/>
      <c r="J102" s="1"/>
      <c r="K102" s="26"/>
      <c r="L102" s="26"/>
      <c r="M102" s="1"/>
      <c r="N102" s="1"/>
      <c r="O102" s="26"/>
      <c r="P102" s="26"/>
      <c r="Q102" s="1"/>
      <c r="R102" s="1"/>
      <c r="S102" s="26"/>
      <c r="T102" s="26"/>
      <c r="U102" s="1"/>
      <c r="V102" s="1"/>
      <c r="W102" s="25"/>
    </row>
    <row r="103" spans="1:23" ht="13" x14ac:dyDescent="0.3">
      <c r="A103" s="24" t="s">
        <v>71</v>
      </c>
      <c r="B103" s="23" t="s">
        <v>417</v>
      </c>
      <c r="C103" s="22" t="s">
        <v>416</v>
      </c>
      <c r="D103" s="20">
        <v>55634316230</v>
      </c>
      <c r="E103" s="19">
        <v>55634316230</v>
      </c>
      <c r="F103" s="19">
        <v>27831108929</v>
      </c>
      <c r="G103" s="21">
        <f>IF(($D103     =0),0,($F103     /$D103     ))</f>
        <v>0.5002507591527201</v>
      </c>
      <c r="H103" s="20">
        <v>5628217684</v>
      </c>
      <c r="I103" s="19">
        <v>4561554312</v>
      </c>
      <c r="J103" s="19">
        <v>4300786819</v>
      </c>
      <c r="K103" s="20">
        <v>14490558815</v>
      </c>
      <c r="L103" s="20">
        <v>4460637192</v>
      </c>
      <c r="M103" s="19">
        <v>4786984062</v>
      </c>
      <c r="N103" s="19">
        <v>4092928860</v>
      </c>
      <c r="O103" s="20">
        <v>13340550114</v>
      </c>
      <c r="P103" s="20">
        <v>0</v>
      </c>
      <c r="Q103" s="19">
        <v>0</v>
      </c>
      <c r="R103" s="19">
        <v>0</v>
      </c>
      <c r="S103" s="20">
        <v>0</v>
      </c>
      <c r="T103" s="20">
        <v>0</v>
      </c>
      <c r="U103" s="19">
        <v>0</v>
      </c>
      <c r="V103" s="19">
        <v>0</v>
      </c>
      <c r="W103" s="18">
        <v>0</v>
      </c>
    </row>
    <row r="104" spans="1:23" ht="14" x14ac:dyDescent="0.3">
      <c r="A104" s="17" t="s">
        <v>0</v>
      </c>
      <c r="B104" s="16" t="s">
        <v>68</v>
      </c>
      <c r="C104" s="15" t="s">
        <v>0</v>
      </c>
      <c r="D104" s="13">
        <f>D103</f>
        <v>55634316230</v>
      </c>
      <c r="E104" s="12">
        <f>E103</f>
        <v>55634316230</v>
      </c>
      <c r="F104" s="12">
        <f>F103</f>
        <v>27831108929</v>
      </c>
      <c r="G104" s="14">
        <f>IF(($D104     =0),0,($F104     /$D104     ))</f>
        <v>0.5002507591527201</v>
      </c>
      <c r="H104" s="13">
        <f>H103</f>
        <v>5628217684</v>
      </c>
      <c r="I104" s="12">
        <f>I103</f>
        <v>4561554312</v>
      </c>
      <c r="J104" s="12">
        <f>J103</f>
        <v>4300786819</v>
      </c>
      <c r="K104" s="13">
        <f>K103</f>
        <v>14490558815</v>
      </c>
      <c r="L104" s="13">
        <f>L103</f>
        <v>4460637192</v>
      </c>
      <c r="M104" s="12">
        <f>M103</f>
        <v>4786984062</v>
      </c>
      <c r="N104" s="12">
        <f>N103</f>
        <v>4092928860</v>
      </c>
      <c r="O104" s="13">
        <f>O103</f>
        <v>13340550114</v>
      </c>
      <c r="P104" s="13">
        <f>P103</f>
        <v>0</v>
      </c>
      <c r="Q104" s="12">
        <f>Q103</f>
        <v>0</v>
      </c>
      <c r="R104" s="12">
        <f>R103</f>
        <v>0</v>
      </c>
      <c r="S104" s="13">
        <f>S103</f>
        <v>0</v>
      </c>
      <c r="T104" s="13">
        <f>T103</f>
        <v>0</v>
      </c>
      <c r="U104" s="12">
        <f>U103</f>
        <v>0</v>
      </c>
      <c r="V104" s="12">
        <f>V103</f>
        <v>0</v>
      </c>
      <c r="W104" s="11">
        <f>W103</f>
        <v>0</v>
      </c>
    </row>
    <row r="105" spans="1:23" ht="13" x14ac:dyDescent="0.3">
      <c r="A105" s="24" t="s">
        <v>9</v>
      </c>
      <c r="B105" s="23" t="s">
        <v>415</v>
      </c>
      <c r="C105" s="22" t="s">
        <v>414</v>
      </c>
      <c r="D105" s="20">
        <v>452715210</v>
      </c>
      <c r="E105" s="19">
        <v>452715210</v>
      </c>
      <c r="F105" s="19">
        <v>191686511</v>
      </c>
      <c r="G105" s="21">
        <f>IF(($D105     =0),0,($F105     /$D105     ))</f>
        <v>0.42341522167987244</v>
      </c>
      <c r="H105" s="20">
        <v>1200523</v>
      </c>
      <c r="I105" s="19">
        <v>37394416</v>
      </c>
      <c r="J105" s="19">
        <v>38759440</v>
      </c>
      <c r="K105" s="20">
        <v>77354379</v>
      </c>
      <c r="L105" s="20">
        <v>30387102</v>
      </c>
      <c r="M105" s="19">
        <v>51565832</v>
      </c>
      <c r="N105" s="19">
        <v>32379198</v>
      </c>
      <c r="O105" s="20">
        <v>114332132</v>
      </c>
      <c r="P105" s="20">
        <v>0</v>
      </c>
      <c r="Q105" s="19">
        <v>0</v>
      </c>
      <c r="R105" s="19">
        <v>0</v>
      </c>
      <c r="S105" s="20">
        <v>0</v>
      </c>
      <c r="T105" s="20">
        <v>0</v>
      </c>
      <c r="U105" s="19">
        <v>0</v>
      </c>
      <c r="V105" s="19">
        <v>0</v>
      </c>
      <c r="W105" s="18">
        <v>0</v>
      </c>
    </row>
    <row r="106" spans="1:23" ht="13" x14ac:dyDescent="0.3">
      <c r="A106" s="24" t="s">
        <v>9</v>
      </c>
      <c r="B106" s="23" t="s">
        <v>413</v>
      </c>
      <c r="C106" s="22" t="s">
        <v>412</v>
      </c>
      <c r="D106" s="20">
        <v>206491901</v>
      </c>
      <c r="E106" s="19">
        <v>206491901</v>
      </c>
      <c r="F106" s="19">
        <v>112747376</v>
      </c>
      <c r="G106" s="21">
        <f>IF(($D106     =0),0,($F106     /$D106     ))</f>
        <v>0.54601355042975752</v>
      </c>
      <c r="H106" s="20">
        <v>10791125</v>
      </c>
      <c r="I106" s="19">
        <v>20935529</v>
      </c>
      <c r="J106" s="19">
        <v>22515910</v>
      </c>
      <c r="K106" s="20">
        <v>54242564</v>
      </c>
      <c r="L106" s="20">
        <v>19282996</v>
      </c>
      <c r="M106" s="19">
        <v>21361678</v>
      </c>
      <c r="N106" s="19">
        <v>17860138</v>
      </c>
      <c r="O106" s="20">
        <v>58504812</v>
      </c>
      <c r="P106" s="20">
        <v>0</v>
      </c>
      <c r="Q106" s="19">
        <v>0</v>
      </c>
      <c r="R106" s="19">
        <v>0</v>
      </c>
      <c r="S106" s="20">
        <v>0</v>
      </c>
      <c r="T106" s="20">
        <v>0</v>
      </c>
      <c r="U106" s="19">
        <v>0</v>
      </c>
      <c r="V106" s="19">
        <v>0</v>
      </c>
      <c r="W106" s="18">
        <v>0</v>
      </c>
    </row>
    <row r="107" spans="1:23" ht="13" x14ac:dyDescent="0.3">
      <c r="A107" s="24" t="s">
        <v>9</v>
      </c>
      <c r="B107" s="23" t="s">
        <v>411</v>
      </c>
      <c r="C107" s="22" t="s">
        <v>410</v>
      </c>
      <c r="D107" s="20">
        <v>270511716</v>
      </c>
      <c r="E107" s="19">
        <v>270511716</v>
      </c>
      <c r="F107" s="19">
        <v>129454577</v>
      </c>
      <c r="G107" s="21">
        <f>IF(($D107     =0),0,($F107     /$D107     ))</f>
        <v>0.47855441869290422</v>
      </c>
      <c r="H107" s="20">
        <v>19516400</v>
      </c>
      <c r="I107" s="19">
        <v>25168261</v>
      </c>
      <c r="J107" s="19">
        <v>21414115</v>
      </c>
      <c r="K107" s="20">
        <v>66098776</v>
      </c>
      <c r="L107" s="20">
        <v>20976458</v>
      </c>
      <c r="M107" s="19">
        <v>21881795</v>
      </c>
      <c r="N107" s="19">
        <v>20497548</v>
      </c>
      <c r="O107" s="20">
        <v>63355801</v>
      </c>
      <c r="P107" s="20">
        <v>0</v>
      </c>
      <c r="Q107" s="19">
        <v>0</v>
      </c>
      <c r="R107" s="19">
        <v>0</v>
      </c>
      <c r="S107" s="20">
        <v>0</v>
      </c>
      <c r="T107" s="20">
        <v>0</v>
      </c>
      <c r="U107" s="19">
        <v>0</v>
      </c>
      <c r="V107" s="19">
        <v>0</v>
      </c>
      <c r="W107" s="18">
        <v>0</v>
      </c>
    </row>
    <row r="108" spans="1:23" ht="13" x14ac:dyDescent="0.3">
      <c r="A108" s="24" t="s">
        <v>9</v>
      </c>
      <c r="B108" s="23" t="s">
        <v>409</v>
      </c>
      <c r="C108" s="22" t="s">
        <v>408</v>
      </c>
      <c r="D108" s="20">
        <v>1249698143</v>
      </c>
      <c r="E108" s="19">
        <v>1250931140</v>
      </c>
      <c r="F108" s="19">
        <v>597033357</v>
      </c>
      <c r="G108" s="21">
        <f>IF(($D108     =0),0,($F108     /$D108     ))</f>
        <v>0.4777420534264169</v>
      </c>
      <c r="H108" s="20">
        <v>68473386</v>
      </c>
      <c r="I108" s="19">
        <v>99724006</v>
      </c>
      <c r="J108" s="19">
        <v>124294368</v>
      </c>
      <c r="K108" s="20">
        <v>292491760</v>
      </c>
      <c r="L108" s="20">
        <v>97219199</v>
      </c>
      <c r="M108" s="19">
        <v>104148669</v>
      </c>
      <c r="N108" s="19">
        <v>103173729</v>
      </c>
      <c r="O108" s="20">
        <v>304541597</v>
      </c>
      <c r="P108" s="20">
        <v>0</v>
      </c>
      <c r="Q108" s="19">
        <v>0</v>
      </c>
      <c r="R108" s="19">
        <v>0</v>
      </c>
      <c r="S108" s="20">
        <v>0</v>
      </c>
      <c r="T108" s="20">
        <v>0</v>
      </c>
      <c r="U108" s="19">
        <v>0</v>
      </c>
      <c r="V108" s="19">
        <v>0</v>
      </c>
      <c r="W108" s="18">
        <v>0</v>
      </c>
    </row>
    <row r="109" spans="1:23" ht="13" x14ac:dyDescent="0.3">
      <c r="A109" s="24" t="s">
        <v>6</v>
      </c>
      <c r="B109" s="23" t="s">
        <v>407</v>
      </c>
      <c r="C109" s="22" t="s">
        <v>406</v>
      </c>
      <c r="D109" s="20">
        <v>857923357</v>
      </c>
      <c r="E109" s="19">
        <v>857923357</v>
      </c>
      <c r="F109" s="19">
        <v>771775913</v>
      </c>
      <c r="G109" s="21">
        <f>IF(($D109     =0),0,($F109     /$D109     ))</f>
        <v>0.89958608388837702</v>
      </c>
      <c r="H109" s="20">
        <v>81537049</v>
      </c>
      <c r="I109" s="19">
        <v>163755977</v>
      </c>
      <c r="J109" s="19">
        <v>128665147</v>
      </c>
      <c r="K109" s="20">
        <v>373958173</v>
      </c>
      <c r="L109" s="20">
        <v>138957412</v>
      </c>
      <c r="M109" s="19">
        <v>122223168</v>
      </c>
      <c r="N109" s="19">
        <v>136637160</v>
      </c>
      <c r="O109" s="20">
        <v>397817740</v>
      </c>
      <c r="P109" s="20">
        <v>0</v>
      </c>
      <c r="Q109" s="19">
        <v>0</v>
      </c>
      <c r="R109" s="19">
        <v>0</v>
      </c>
      <c r="S109" s="20">
        <v>0</v>
      </c>
      <c r="T109" s="20">
        <v>0</v>
      </c>
      <c r="U109" s="19">
        <v>0</v>
      </c>
      <c r="V109" s="19">
        <v>0</v>
      </c>
      <c r="W109" s="18">
        <v>0</v>
      </c>
    </row>
    <row r="110" spans="1:23" ht="14" x14ac:dyDescent="0.3">
      <c r="A110" s="17" t="s">
        <v>0</v>
      </c>
      <c r="B110" s="16" t="s">
        <v>405</v>
      </c>
      <c r="C110" s="15" t="s">
        <v>0</v>
      </c>
      <c r="D110" s="13">
        <f>SUM(D105:D109)</f>
        <v>3037340327</v>
      </c>
      <c r="E110" s="12">
        <f>SUM(E105:E109)</f>
        <v>3038573324</v>
      </c>
      <c r="F110" s="12">
        <f>SUM(F105:F109)</f>
        <v>1802697734</v>
      </c>
      <c r="G110" s="14">
        <f>IF(($D110     =0),0,($F110     /$D110     ))</f>
        <v>0.59351193475922925</v>
      </c>
      <c r="H110" s="13">
        <f>SUM(H105:H109)</f>
        <v>181518483</v>
      </c>
      <c r="I110" s="12">
        <f>SUM(I105:I109)</f>
        <v>346978189</v>
      </c>
      <c r="J110" s="12">
        <f>SUM(J105:J109)</f>
        <v>335648980</v>
      </c>
      <c r="K110" s="13">
        <f>SUM(K105:K109)</f>
        <v>864145652</v>
      </c>
      <c r="L110" s="13">
        <f>SUM(L105:L109)</f>
        <v>306823167</v>
      </c>
      <c r="M110" s="12">
        <f>SUM(M105:M109)</f>
        <v>321181142</v>
      </c>
      <c r="N110" s="12">
        <f>SUM(N105:N109)</f>
        <v>310547773</v>
      </c>
      <c r="O110" s="13">
        <f>SUM(O105:O109)</f>
        <v>938552082</v>
      </c>
      <c r="P110" s="13">
        <f>SUM(P105:P109)</f>
        <v>0</v>
      </c>
      <c r="Q110" s="12">
        <f>SUM(Q105:Q109)</f>
        <v>0</v>
      </c>
      <c r="R110" s="12">
        <f>SUM(R105:R109)</f>
        <v>0</v>
      </c>
      <c r="S110" s="13">
        <f>SUM(S105:S109)</f>
        <v>0</v>
      </c>
      <c r="T110" s="13">
        <f>SUM(T105:T109)</f>
        <v>0</v>
      </c>
      <c r="U110" s="12">
        <f>SUM(U105:U109)</f>
        <v>0</v>
      </c>
      <c r="V110" s="12">
        <f>SUM(V105:V109)</f>
        <v>0</v>
      </c>
      <c r="W110" s="11">
        <f>SUM(W105:W109)</f>
        <v>0</v>
      </c>
    </row>
    <row r="111" spans="1:23" ht="13" x14ac:dyDescent="0.3">
      <c r="A111" s="24" t="s">
        <v>9</v>
      </c>
      <c r="B111" s="23" t="s">
        <v>404</v>
      </c>
      <c r="C111" s="22" t="s">
        <v>403</v>
      </c>
      <c r="D111" s="20">
        <v>289246384</v>
      </c>
      <c r="E111" s="19">
        <v>289246384</v>
      </c>
      <c r="F111" s="19">
        <v>110807869</v>
      </c>
      <c r="G111" s="21">
        <f>IF(($D111     =0),0,($F111     /$D111     ))</f>
        <v>0.38309163097437371</v>
      </c>
      <c r="H111" s="20">
        <v>13378336</v>
      </c>
      <c r="I111" s="19">
        <v>14659822</v>
      </c>
      <c r="J111" s="19">
        <v>22453045</v>
      </c>
      <c r="K111" s="20">
        <v>50491203</v>
      </c>
      <c r="L111" s="20">
        <v>17018657</v>
      </c>
      <c r="M111" s="19">
        <v>19068139</v>
      </c>
      <c r="N111" s="19">
        <v>24229870</v>
      </c>
      <c r="O111" s="20">
        <v>60316666</v>
      </c>
      <c r="P111" s="20">
        <v>0</v>
      </c>
      <c r="Q111" s="19">
        <v>0</v>
      </c>
      <c r="R111" s="19">
        <v>0</v>
      </c>
      <c r="S111" s="20">
        <v>0</v>
      </c>
      <c r="T111" s="20">
        <v>0</v>
      </c>
      <c r="U111" s="19">
        <v>0</v>
      </c>
      <c r="V111" s="19">
        <v>0</v>
      </c>
      <c r="W111" s="18">
        <v>0</v>
      </c>
    </row>
    <row r="112" spans="1:23" ht="13" x14ac:dyDescent="0.3">
      <c r="A112" s="24" t="s">
        <v>9</v>
      </c>
      <c r="B112" s="23" t="s">
        <v>402</v>
      </c>
      <c r="C112" s="22" t="s">
        <v>401</v>
      </c>
      <c r="D112" s="20">
        <v>614180376</v>
      </c>
      <c r="E112" s="19">
        <v>614180376</v>
      </c>
      <c r="F112" s="19">
        <v>282043821</v>
      </c>
      <c r="G112" s="21">
        <f>IF(($D112     =0),0,($F112     /$D112     ))</f>
        <v>0.45921985140078786</v>
      </c>
      <c r="H112" s="20">
        <v>38509214</v>
      </c>
      <c r="I112" s="19">
        <v>54368970</v>
      </c>
      <c r="J112" s="19">
        <v>53748754</v>
      </c>
      <c r="K112" s="20">
        <v>146626938</v>
      </c>
      <c r="L112" s="20">
        <v>46887708</v>
      </c>
      <c r="M112" s="19">
        <v>39171347</v>
      </c>
      <c r="N112" s="19">
        <v>49357828</v>
      </c>
      <c r="O112" s="20">
        <v>135416883</v>
      </c>
      <c r="P112" s="20">
        <v>0</v>
      </c>
      <c r="Q112" s="19">
        <v>0</v>
      </c>
      <c r="R112" s="19">
        <v>0</v>
      </c>
      <c r="S112" s="20">
        <v>0</v>
      </c>
      <c r="T112" s="20">
        <v>0</v>
      </c>
      <c r="U112" s="19">
        <v>0</v>
      </c>
      <c r="V112" s="19">
        <v>0</v>
      </c>
      <c r="W112" s="18">
        <v>0</v>
      </c>
    </row>
    <row r="113" spans="1:23" ht="13" x14ac:dyDescent="0.3">
      <c r="A113" s="24" t="s">
        <v>9</v>
      </c>
      <c r="B113" s="23" t="s">
        <v>400</v>
      </c>
      <c r="C113" s="22" t="s">
        <v>399</v>
      </c>
      <c r="D113" s="20">
        <v>192830031</v>
      </c>
      <c r="E113" s="19">
        <v>192830031</v>
      </c>
      <c r="F113" s="19">
        <v>123932218</v>
      </c>
      <c r="G113" s="21">
        <f>IF(($D113     =0),0,($F113     /$D113     ))</f>
        <v>0.64270185176706218</v>
      </c>
      <c r="H113" s="20">
        <v>0</v>
      </c>
      <c r="I113" s="19">
        <v>24908072</v>
      </c>
      <c r="J113" s="19">
        <v>24859771</v>
      </c>
      <c r="K113" s="20">
        <v>49767843</v>
      </c>
      <c r="L113" s="20">
        <v>15507472</v>
      </c>
      <c r="M113" s="19">
        <v>18347775</v>
      </c>
      <c r="N113" s="19">
        <v>40309128</v>
      </c>
      <c r="O113" s="20">
        <v>74164375</v>
      </c>
      <c r="P113" s="20">
        <v>0</v>
      </c>
      <c r="Q113" s="19">
        <v>0</v>
      </c>
      <c r="R113" s="19">
        <v>0</v>
      </c>
      <c r="S113" s="20">
        <v>0</v>
      </c>
      <c r="T113" s="20">
        <v>0</v>
      </c>
      <c r="U113" s="19">
        <v>0</v>
      </c>
      <c r="V113" s="19">
        <v>0</v>
      </c>
      <c r="W113" s="18">
        <v>0</v>
      </c>
    </row>
    <row r="114" spans="1:23" ht="13" x14ac:dyDescent="0.3">
      <c r="A114" s="24" t="s">
        <v>9</v>
      </c>
      <c r="B114" s="23" t="s">
        <v>398</v>
      </c>
      <c r="C114" s="22" t="s">
        <v>397</v>
      </c>
      <c r="D114" s="20">
        <v>73316164</v>
      </c>
      <c r="E114" s="19">
        <v>73316164</v>
      </c>
      <c r="F114" s="19">
        <v>47852295</v>
      </c>
      <c r="G114" s="21">
        <f>IF(($D114     =0),0,($F114     /$D114     ))</f>
        <v>0.65268410660437715</v>
      </c>
      <c r="H114" s="20">
        <v>7405465</v>
      </c>
      <c r="I114" s="19">
        <v>6089888</v>
      </c>
      <c r="J114" s="19">
        <v>6433842</v>
      </c>
      <c r="K114" s="20">
        <v>19929195</v>
      </c>
      <c r="L114" s="20">
        <v>7603933</v>
      </c>
      <c r="M114" s="19">
        <v>8641823</v>
      </c>
      <c r="N114" s="19">
        <v>11677344</v>
      </c>
      <c r="O114" s="20">
        <v>27923100</v>
      </c>
      <c r="P114" s="20">
        <v>0</v>
      </c>
      <c r="Q114" s="19">
        <v>0</v>
      </c>
      <c r="R114" s="19">
        <v>0</v>
      </c>
      <c r="S114" s="20">
        <v>0</v>
      </c>
      <c r="T114" s="20">
        <v>0</v>
      </c>
      <c r="U114" s="19">
        <v>0</v>
      </c>
      <c r="V114" s="19">
        <v>0</v>
      </c>
      <c r="W114" s="18">
        <v>0</v>
      </c>
    </row>
    <row r="115" spans="1:23" ht="13" x14ac:dyDescent="0.3">
      <c r="A115" s="24" t="s">
        <v>9</v>
      </c>
      <c r="B115" s="23" t="s">
        <v>396</v>
      </c>
      <c r="C115" s="22" t="s">
        <v>395</v>
      </c>
      <c r="D115" s="20">
        <v>8380270950</v>
      </c>
      <c r="E115" s="19">
        <v>8380270950</v>
      </c>
      <c r="F115" s="19">
        <v>3758819018</v>
      </c>
      <c r="G115" s="21">
        <f>IF(($D115     =0),0,($F115     /$D115     ))</f>
        <v>0.44853191984204283</v>
      </c>
      <c r="H115" s="20">
        <v>441900738</v>
      </c>
      <c r="I115" s="19">
        <v>856152074</v>
      </c>
      <c r="J115" s="19">
        <v>762194785</v>
      </c>
      <c r="K115" s="20">
        <v>2060247597</v>
      </c>
      <c r="L115" s="20">
        <v>509666276</v>
      </c>
      <c r="M115" s="19">
        <v>568205810</v>
      </c>
      <c r="N115" s="19">
        <v>620699335</v>
      </c>
      <c r="O115" s="20">
        <v>1698571421</v>
      </c>
      <c r="P115" s="20">
        <v>0</v>
      </c>
      <c r="Q115" s="19">
        <v>0</v>
      </c>
      <c r="R115" s="19">
        <v>0</v>
      </c>
      <c r="S115" s="20">
        <v>0</v>
      </c>
      <c r="T115" s="20">
        <v>0</v>
      </c>
      <c r="U115" s="19">
        <v>0</v>
      </c>
      <c r="V115" s="19">
        <v>0</v>
      </c>
      <c r="W115" s="18">
        <v>0</v>
      </c>
    </row>
    <row r="116" spans="1:23" ht="13" x14ac:dyDescent="0.3">
      <c r="A116" s="24" t="s">
        <v>9</v>
      </c>
      <c r="B116" s="23" t="s">
        <v>394</v>
      </c>
      <c r="C116" s="22" t="s">
        <v>393</v>
      </c>
      <c r="D116" s="20">
        <v>157981103</v>
      </c>
      <c r="E116" s="19">
        <v>157981103</v>
      </c>
      <c r="F116" s="19">
        <v>97633151</v>
      </c>
      <c r="G116" s="21">
        <f>IF(($D116     =0),0,($F116     /$D116     ))</f>
        <v>0.6180052496531816</v>
      </c>
      <c r="H116" s="20">
        <v>18462608</v>
      </c>
      <c r="I116" s="19">
        <v>14969801</v>
      </c>
      <c r="J116" s="19">
        <v>14610104</v>
      </c>
      <c r="K116" s="20">
        <v>48042513</v>
      </c>
      <c r="L116" s="20">
        <v>17960322</v>
      </c>
      <c r="M116" s="19">
        <v>12602264</v>
      </c>
      <c r="N116" s="19">
        <v>19028052</v>
      </c>
      <c r="O116" s="20">
        <v>49590638</v>
      </c>
      <c r="P116" s="20">
        <v>0</v>
      </c>
      <c r="Q116" s="19">
        <v>0</v>
      </c>
      <c r="R116" s="19">
        <v>0</v>
      </c>
      <c r="S116" s="20">
        <v>0</v>
      </c>
      <c r="T116" s="20">
        <v>0</v>
      </c>
      <c r="U116" s="19">
        <v>0</v>
      </c>
      <c r="V116" s="19">
        <v>0</v>
      </c>
      <c r="W116" s="18">
        <v>0</v>
      </c>
    </row>
    <row r="117" spans="1:23" ht="13" x14ac:dyDescent="0.3">
      <c r="A117" s="24" t="s">
        <v>9</v>
      </c>
      <c r="B117" s="23" t="s">
        <v>392</v>
      </c>
      <c r="C117" s="22" t="s">
        <v>391</v>
      </c>
      <c r="D117" s="20">
        <v>172980884</v>
      </c>
      <c r="E117" s="19">
        <v>172980884</v>
      </c>
      <c r="F117" s="19">
        <v>81822425</v>
      </c>
      <c r="G117" s="21">
        <f>IF(($D117     =0),0,($F117     /$D117     ))</f>
        <v>0.47301426092839255</v>
      </c>
      <c r="H117" s="20">
        <v>12641493</v>
      </c>
      <c r="I117" s="19">
        <v>11118338</v>
      </c>
      <c r="J117" s="19">
        <v>14415163</v>
      </c>
      <c r="K117" s="20">
        <v>38174994</v>
      </c>
      <c r="L117" s="20">
        <v>12634984</v>
      </c>
      <c r="M117" s="19">
        <v>16377948</v>
      </c>
      <c r="N117" s="19">
        <v>14634499</v>
      </c>
      <c r="O117" s="20">
        <v>43647431</v>
      </c>
      <c r="P117" s="20">
        <v>0</v>
      </c>
      <c r="Q117" s="19">
        <v>0</v>
      </c>
      <c r="R117" s="19">
        <v>0</v>
      </c>
      <c r="S117" s="20">
        <v>0</v>
      </c>
      <c r="T117" s="20">
        <v>0</v>
      </c>
      <c r="U117" s="19">
        <v>0</v>
      </c>
      <c r="V117" s="19">
        <v>0</v>
      </c>
      <c r="W117" s="18">
        <v>0</v>
      </c>
    </row>
    <row r="118" spans="1:23" ht="13" x14ac:dyDescent="0.3">
      <c r="A118" s="24" t="s">
        <v>6</v>
      </c>
      <c r="B118" s="23" t="s">
        <v>390</v>
      </c>
      <c r="C118" s="22" t="s">
        <v>389</v>
      </c>
      <c r="D118" s="20">
        <v>1386035693</v>
      </c>
      <c r="E118" s="19">
        <v>1353142478</v>
      </c>
      <c r="F118" s="19">
        <v>758520748</v>
      </c>
      <c r="G118" s="21">
        <f>IF(($D118     =0),0,($F118     /$D118     ))</f>
        <v>0.54725917364957788</v>
      </c>
      <c r="H118" s="20">
        <v>78374998</v>
      </c>
      <c r="I118" s="19">
        <v>96088569</v>
      </c>
      <c r="J118" s="19">
        <v>101781811</v>
      </c>
      <c r="K118" s="20">
        <v>276245378</v>
      </c>
      <c r="L118" s="20">
        <v>95940141</v>
      </c>
      <c r="M118" s="19">
        <v>82221840</v>
      </c>
      <c r="N118" s="19">
        <v>304113389</v>
      </c>
      <c r="O118" s="20">
        <v>482275370</v>
      </c>
      <c r="P118" s="20">
        <v>0</v>
      </c>
      <c r="Q118" s="19">
        <v>0</v>
      </c>
      <c r="R118" s="19">
        <v>0</v>
      </c>
      <c r="S118" s="20">
        <v>0</v>
      </c>
      <c r="T118" s="20">
        <v>0</v>
      </c>
      <c r="U118" s="19">
        <v>0</v>
      </c>
      <c r="V118" s="19">
        <v>0</v>
      </c>
      <c r="W118" s="18">
        <v>0</v>
      </c>
    </row>
    <row r="119" spans="1:23" ht="14" x14ac:dyDescent="0.3">
      <c r="A119" s="17" t="s">
        <v>0</v>
      </c>
      <c r="B119" s="16" t="s">
        <v>388</v>
      </c>
      <c r="C119" s="15" t="s">
        <v>0</v>
      </c>
      <c r="D119" s="13">
        <f>SUM(D111:D118)</f>
        <v>11266841585</v>
      </c>
      <c r="E119" s="12">
        <f>SUM(E111:E118)</f>
        <v>11233948370</v>
      </c>
      <c r="F119" s="12">
        <f>SUM(F111:F118)</f>
        <v>5261431545</v>
      </c>
      <c r="G119" s="14">
        <f>IF(($D119     =0),0,($F119     /$D119     ))</f>
        <v>0.4669837154722008</v>
      </c>
      <c r="H119" s="13">
        <f>SUM(H111:H118)</f>
        <v>610672852</v>
      </c>
      <c r="I119" s="12">
        <f>SUM(I111:I118)</f>
        <v>1078355534</v>
      </c>
      <c r="J119" s="12">
        <f>SUM(J111:J118)</f>
        <v>1000497275</v>
      </c>
      <c r="K119" s="13">
        <f>SUM(K111:K118)</f>
        <v>2689525661</v>
      </c>
      <c r="L119" s="13">
        <f>SUM(L111:L118)</f>
        <v>723219493</v>
      </c>
      <c r="M119" s="12">
        <f>SUM(M111:M118)</f>
        <v>764636946</v>
      </c>
      <c r="N119" s="12">
        <f>SUM(N111:N118)</f>
        <v>1084049445</v>
      </c>
      <c r="O119" s="13">
        <f>SUM(O111:O118)</f>
        <v>2571905884</v>
      </c>
      <c r="P119" s="13">
        <f>SUM(P111:P118)</f>
        <v>0</v>
      </c>
      <c r="Q119" s="12">
        <f>SUM(Q111:Q118)</f>
        <v>0</v>
      </c>
      <c r="R119" s="12">
        <f>SUM(R111:R118)</f>
        <v>0</v>
      </c>
      <c r="S119" s="13">
        <f>SUM(S111:S118)</f>
        <v>0</v>
      </c>
      <c r="T119" s="13">
        <f>SUM(T111:T118)</f>
        <v>0</v>
      </c>
      <c r="U119" s="12">
        <f>SUM(U111:U118)</f>
        <v>0</v>
      </c>
      <c r="V119" s="12">
        <f>SUM(V111:V118)</f>
        <v>0</v>
      </c>
      <c r="W119" s="11">
        <f>SUM(W111:W118)</f>
        <v>0</v>
      </c>
    </row>
    <row r="120" spans="1:23" ht="13" x14ac:dyDescent="0.3">
      <c r="A120" s="24" t="s">
        <v>9</v>
      </c>
      <c r="B120" s="23" t="s">
        <v>387</v>
      </c>
      <c r="C120" s="22" t="s">
        <v>386</v>
      </c>
      <c r="D120" s="20">
        <v>251944293</v>
      </c>
      <c r="E120" s="19">
        <v>251944293</v>
      </c>
      <c r="F120" s="19">
        <v>142005308</v>
      </c>
      <c r="G120" s="21">
        <f>IF(($D120     =0),0,($F120     /$D120     ))</f>
        <v>0.56363772447109961</v>
      </c>
      <c r="H120" s="20">
        <v>16563587</v>
      </c>
      <c r="I120" s="19">
        <v>21063041</v>
      </c>
      <c r="J120" s="19">
        <v>21289338</v>
      </c>
      <c r="K120" s="20">
        <v>58915966</v>
      </c>
      <c r="L120" s="20">
        <v>22310959</v>
      </c>
      <c r="M120" s="19">
        <v>19758091</v>
      </c>
      <c r="N120" s="19">
        <v>41020292</v>
      </c>
      <c r="O120" s="20">
        <v>83089342</v>
      </c>
      <c r="P120" s="20">
        <v>0</v>
      </c>
      <c r="Q120" s="19">
        <v>0</v>
      </c>
      <c r="R120" s="19">
        <v>0</v>
      </c>
      <c r="S120" s="20">
        <v>0</v>
      </c>
      <c r="T120" s="20">
        <v>0</v>
      </c>
      <c r="U120" s="19">
        <v>0</v>
      </c>
      <c r="V120" s="19">
        <v>0</v>
      </c>
      <c r="W120" s="18">
        <v>0</v>
      </c>
    </row>
    <row r="121" spans="1:23" ht="13" x14ac:dyDescent="0.3">
      <c r="A121" s="24" t="s">
        <v>9</v>
      </c>
      <c r="B121" s="23" t="s">
        <v>385</v>
      </c>
      <c r="C121" s="22" t="s">
        <v>384</v>
      </c>
      <c r="D121" s="20">
        <v>846295494</v>
      </c>
      <c r="E121" s="19">
        <v>846295494</v>
      </c>
      <c r="F121" s="19">
        <v>387318484</v>
      </c>
      <c r="G121" s="21">
        <f>IF(($D121     =0),0,($F121     /$D121     ))</f>
        <v>0.45766341277482919</v>
      </c>
      <c r="H121" s="20">
        <v>18349873</v>
      </c>
      <c r="I121" s="19">
        <v>72451812</v>
      </c>
      <c r="J121" s="19">
        <v>86028320</v>
      </c>
      <c r="K121" s="20">
        <v>176830005</v>
      </c>
      <c r="L121" s="20">
        <v>70882357</v>
      </c>
      <c r="M121" s="19">
        <v>79243431</v>
      </c>
      <c r="N121" s="19">
        <v>60362691</v>
      </c>
      <c r="O121" s="20">
        <v>210488479</v>
      </c>
      <c r="P121" s="20">
        <v>0</v>
      </c>
      <c r="Q121" s="19">
        <v>0</v>
      </c>
      <c r="R121" s="19">
        <v>0</v>
      </c>
      <c r="S121" s="20">
        <v>0</v>
      </c>
      <c r="T121" s="20">
        <v>0</v>
      </c>
      <c r="U121" s="19">
        <v>0</v>
      </c>
      <c r="V121" s="19">
        <v>0</v>
      </c>
      <c r="W121" s="18">
        <v>0</v>
      </c>
    </row>
    <row r="122" spans="1:23" ht="13" x14ac:dyDescent="0.3">
      <c r="A122" s="24" t="s">
        <v>9</v>
      </c>
      <c r="B122" s="23" t="s">
        <v>383</v>
      </c>
      <c r="C122" s="22" t="s">
        <v>382</v>
      </c>
      <c r="D122" s="20">
        <v>1468840978</v>
      </c>
      <c r="E122" s="19">
        <v>1471938830</v>
      </c>
      <c r="F122" s="19">
        <v>602997782</v>
      </c>
      <c r="G122" s="21">
        <f>IF(($D122     =0),0,($F122     /$D122     ))</f>
        <v>0.41052625235241769</v>
      </c>
      <c r="H122" s="20">
        <v>56208247</v>
      </c>
      <c r="I122" s="19">
        <v>117169870</v>
      </c>
      <c r="J122" s="19">
        <v>116178895</v>
      </c>
      <c r="K122" s="20">
        <v>289557012</v>
      </c>
      <c r="L122" s="20">
        <v>110377362</v>
      </c>
      <c r="M122" s="19">
        <v>104003604</v>
      </c>
      <c r="N122" s="19">
        <v>99059804</v>
      </c>
      <c r="O122" s="20">
        <v>313440770</v>
      </c>
      <c r="P122" s="20">
        <v>0</v>
      </c>
      <c r="Q122" s="19">
        <v>0</v>
      </c>
      <c r="R122" s="19">
        <v>0</v>
      </c>
      <c r="S122" s="20">
        <v>0</v>
      </c>
      <c r="T122" s="20">
        <v>0</v>
      </c>
      <c r="U122" s="19">
        <v>0</v>
      </c>
      <c r="V122" s="19">
        <v>0</v>
      </c>
      <c r="W122" s="18">
        <v>0</v>
      </c>
    </row>
    <row r="123" spans="1:23" ht="13" x14ac:dyDescent="0.3">
      <c r="A123" s="24" t="s">
        <v>6</v>
      </c>
      <c r="B123" s="23" t="s">
        <v>381</v>
      </c>
      <c r="C123" s="22" t="s">
        <v>380</v>
      </c>
      <c r="D123" s="20">
        <v>967231632</v>
      </c>
      <c r="E123" s="19">
        <v>967231632</v>
      </c>
      <c r="F123" s="19">
        <v>360578343</v>
      </c>
      <c r="G123" s="21">
        <f>IF(($D123     =0),0,($F123     /$D123     ))</f>
        <v>0.37279420055195217</v>
      </c>
      <c r="H123" s="20">
        <v>0</v>
      </c>
      <c r="I123" s="19">
        <v>49436344</v>
      </c>
      <c r="J123" s="19">
        <v>75713861</v>
      </c>
      <c r="K123" s="20">
        <v>125150205</v>
      </c>
      <c r="L123" s="20">
        <v>25349171</v>
      </c>
      <c r="M123" s="19">
        <v>92964515</v>
      </c>
      <c r="N123" s="19">
        <v>117114452</v>
      </c>
      <c r="O123" s="20">
        <v>235428138</v>
      </c>
      <c r="P123" s="20">
        <v>0</v>
      </c>
      <c r="Q123" s="19">
        <v>0</v>
      </c>
      <c r="R123" s="19">
        <v>0</v>
      </c>
      <c r="S123" s="20">
        <v>0</v>
      </c>
      <c r="T123" s="20">
        <v>0</v>
      </c>
      <c r="U123" s="19">
        <v>0</v>
      </c>
      <c r="V123" s="19">
        <v>0</v>
      </c>
      <c r="W123" s="18">
        <v>0</v>
      </c>
    </row>
    <row r="124" spans="1:23" ht="14" x14ac:dyDescent="0.3">
      <c r="A124" s="17" t="s">
        <v>0</v>
      </c>
      <c r="B124" s="16" t="s">
        <v>379</v>
      </c>
      <c r="C124" s="15" t="s">
        <v>0</v>
      </c>
      <c r="D124" s="13">
        <f>SUM(D120:D123)</f>
        <v>3534312397</v>
      </c>
      <c r="E124" s="12">
        <f>SUM(E120:E123)</f>
        <v>3537410249</v>
      </c>
      <c r="F124" s="12">
        <f>SUM(F120:F123)</f>
        <v>1492899917</v>
      </c>
      <c r="G124" s="14">
        <f>IF(($D124     =0),0,($F124     /$D124     ))</f>
        <v>0.42240179964487728</v>
      </c>
      <c r="H124" s="13">
        <f>SUM(H120:H123)</f>
        <v>91121707</v>
      </c>
      <c r="I124" s="12">
        <f>SUM(I120:I123)</f>
        <v>260121067</v>
      </c>
      <c r="J124" s="12">
        <f>SUM(J120:J123)</f>
        <v>299210414</v>
      </c>
      <c r="K124" s="13">
        <f>SUM(K120:K123)</f>
        <v>650453188</v>
      </c>
      <c r="L124" s="13">
        <f>SUM(L120:L123)</f>
        <v>228919849</v>
      </c>
      <c r="M124" s="12">
        <f>SUM(M120:M123)</f>
        <v>295969641</v>
      </c>
      <c r="N124" s="12">
        <f>SUM(N120:N123)</f>
        <v>317557239</v>
      </c>
      <c r="O124" s="13">
        <f>SUM(O120:O123)</f>
        <v>842446729</v>
      </c>
      <c r="P124" s="13">
        <f>SUM(P120:P123)</f>
        <v>0</v>
      </c>
      <c r="Q124" s="12">
        <f>SUM(Q120:Q123)</f>
        <v>0</v>
      </c>
      <c r="R124" s="12">
        <f>SUM(R120:R123)</f>
        <v>0</v>
      </c>
      <c r="S124" s="13">
        <f>SUM(S120:S123)</f>
        <v>0</v>
      </c>
      <c r="T124" s="13">
        <f>SUM(T120:T123)</f>
        <v>0</v>
      </c>
      <c r="U124" s="12">
        <f>SUM(U120:U123)</f>
        <v>0</v>
      </c>
      <c r="V124" s="12">
        <f>SUM(V120:V123)</f>
        <v>0</v>
      </c>
      <c r="W124" s="11">
        <f>SUM(W120:W123)</f>
        <v>0</v>
      </c>
    </row>
    <row r="125" spans="1:23" ht="13" x14ac:dyDescent="0.3">
      <c r="A125" s="24" t="s">
        <v>9</v>
      </c>
      <c r="B125" s="23" t="s">
        <v>378</v>
      </c>
      <c r="C125" s="22" t="s">
        <v>377</v>
      </c>
      <c r="D125" s="20">
        <v>459107442</v>
      </c>
      <c r="E125" s="19">
        <v>459107442</v>
      </c>
      <c r="F125" s="19">
        <v>227825707</v>
      </c>
      <c r="G125" s="21">
        <f>IF(($D125     =0),0,($F125     /$D125     ))</f>
        <v>0.49623614465391308</v>
      </c>
      <c r="H125" s="20">
        <v>27477996</v>
      </c>
      <c r="I125" s="19">
        <v>32830125</v>
      </c>
      <c r="J125" s="19">
        <v>45998446</v>
      </c>
      <c r="K125" s="20">
        <v>106306567</v>
      </c>
      <c r="L125" s="20">
        <v>18768912</v>
      </c>
      <c r="M125" s="19">
        <v>76989664</v>
      </c>
      <c r="N125" s="19">
        <v>25760564</v>
      </c>
      <c r="O125" s="20">
        <v>121519140</v>
      </c>
      <c r="P125" s="20">
        <v>0</v>
      </c>
      <c r="Q125" s="19">
        <v>0</v>
      </c>
      <c r="R125" s="19">
        <v>0</v>
      </c>
      <c r="S125" s="20">
        <v>0</v>
      </c>
      <c r="T125" s="20">
        <v>0</v>
      </c>
      <c r="U125" s="19">
        <v>0</v>
      </c>
      <c r="V125" s="19">
        <v>0</v>
      </c>
      <c r="W125" s="18">
        <v>0</v>
      </c>
    </row>
    <row r="126" spans="1:23" ht="13" x14ac:dyDescent="0.3">
      <c r="A126" s="24" t="s">
        <v>9</v>
      </c>
      <c r="B126" s="23" t="s">
        <v>376</v>
      </c>
      <c r="C126" s="22" t="s">
        <v>375</v>
      </c>
      <c r="D126" s="20">
        <v>322072394</v>
      </c>
      <c r="E126" s="19">
        <v>322072394</v>
      </c>
      <c r="F126" s="19">
        <v>135160310</v>
      </c>
      <c r="G126" s="21">
        <f>IF(($D126     =0),0,($F126     /$D126     ))</f>
        <v>0.41965816542475853</v>
      </c>
      <c r="H126" s="20">
        <v>16412907</v>
      </c>
      <c r="I126" s="19">
        <v>22331196</v>
      </c>
      <c r="J126" s="19">
        <v>28169150</v>
      </c>
      <c r="K126" s="20">
        <v>66913253</v>
      </c>
      <c r="L126" s="20">
        <v>20067471</v>
      </c>
      <c r="M126" s="19">
        <v>22374255</v>
      </c>
      <c r="N126" s="19">
        <v>25805331</v>
      </c>
      <c r="O126" s="20">
        <v>68247057</v>
      </c>
      <c r="P126" s="20">
        <v>0</v>
      </c>
      <c r="Q126" s="19">
        <v>0</v>
      </c>
      <c r="R126" s="19">
        <v>0</v>
      </c>
      <c r="S126" s="20">
        <v>0</v>
      </c>
      <c r="T126" s="20">
        <v>0</v>
      </c>
      <c r="U126" s="19">
        <v>0</v>
      </c>
      <c r="V126" s="19">
        <v>0</v>
      </c>
      <c r="W126" s="18">
        <v>0</v>
      </c>
    </row>
    <row r="127" spans="1:23" ht="13" x14ac:dyDescent="0.3">
      <c r="A127" s="24" t="s">
        <v>9</v>
      </c>
      <c r="B127" s="23" t="s">
        <v>374</v>
      </c>
      <c r="C127" s="22" t="s">
        <v>373</v>
      </c>
      <c r="D127" s="20">
        <v>297636858</v>
      </c>
      <c r="E127" s="19">
        <v>297636858</v>
      </c>
      <c r="F127" s="19">
        <v>125463622</v>
      </c>
      <c r="G127" s="21">
        <f>IF(($D127     =0),0,($F127     /$D127     ))</f>
        <v>0.42153254419854141</v>
      </c>
      <c r="H127" s="20">
        <v>14673375</v>
      </c>
      <c r="I127" s="19">
        <v>16903619</v>
      </c>
      <c r="J127" s="19">
        <v>14599979</v>
      </c>
      <c r="K127" s="20">
        <v>46176973</v>
      </c>
      <c r="L127" s="20">
        <v>20360689</v>
      </c>
      <c r="M127" s="19">
        <v>25972856</v>
      </c>
      <c r="N127" s="19">
        <v>32953104</v>
      </c>
      <c r="O127" s="20">
        <v>79286649</v>
      </c>
      <c r="P127" s="20">
        <v>0</v>
      </c>
      <c r="Q127" s="19">
        <v>0</v>
      </c>
      <c r="R127" s="19">
        <v>0</v>
      </c>
      <c r="S127" s="20">
        <v>0</v>
      </c>
      <c r="T127" s="20">
        <v>0</v>
      </c>
      <c r="U127" s="19">
        <v>0</v>
      </c>
      <c r="V127" s="19">
        <v>0</v>
      </c>
      <c r="W127" s="18">
        <v>0</v>
      </c>
    </row>
    <row r="128" spans="1:23" ht="13" x14ac:dyDescent="0.3">
      <c r="A128" s="24" t="s">
        <v>9</v>
      </c>
      <c r="B128" s="23" t="s">
        <v>372</v>
      </c>
      <c r="C128" s="22" t="s">
        <v>371</v>
      </c>
      <c r="D128" s="20">
        <v>480371143</v>
      </c>
      <c r="E128" s="19">
        <v>480371143</v>
      </c>
      <c r="F128" s="19">
        <v>214825286</v>
      </c>
      <c r="G128" s="21">
        <f>IF(($D128     =0),0,($F128     /$D128     ))</f>
        <v>0.44720689227579186</v>
      </c>
      <c r="H128" s="20">
        <v>22141182</v>
      </c>
      <c r="I128" s="19">
        <v>40236607</v>
      </c>
      <c r="J128" s="19">
        <v>43604695</v>
      </c>
      <c r="K128" s="20">
        <v>105982484</v>
      </c>
      <c r="L128" s="20">
        <v>34826236</v>
      </c>
      <c r="M128" s="19">
        <v>41360627</v>
      </c>
      <c r="N128" s="19">
        <v>32655939</v>
      </c>
      <c r="O128" s="20">
        <v>108842802</v>
      </c>
      <c r="P128" s="20">
        <v>0</v>
      </c>
      <c r="Q128" s="19">
        <v>0</v>
      </c>
      <c r="R128" s="19">
        <v>0</v>
      </c>
      <c r="S128" s="20">
        <v>0</v>
      </c>
      <c r="T128" s="20">
        <v>0</v>
      </c>
      <c r="U128" s="19">
        <v>0</v>
      </c>
      <c r="V128" s="19">
        <v>0</v>
      </c>
      <c r="W128" s="18">
        <v>0</v>
      </c>
    </row>
    <row r="129" spans="1:23" ht="13" x14ac:dyDescent="0.3">
      <c r="A129" s="24" t="s">
        <v>6</v>
      </c>
      <c r="B129" s="23" t="s">
        <v>370</v>
      </c>
      <c r="C129" s="22" t="s">
        <v>369</v>
      </c>
      <c r="D129" s="20">
        <v>667457754</v>
      </c>
      <c r="E129" s="19">
        <v>671903466</v>
      </c>
      <c r="F129" s="19">
        <v>309141512</v>
      </c>
      <c r="G129" s="21">
        <f>IF(($D129     =0),0,($F129     /$D129     ))</f>
        <v>0.46316266482387736</v>
      </c>
      <c r="H129" s="20">
        <v>25114191</v>
      </c>
      <c r="I129" s="19">
        <v>73278992</v>
      </c>
      <c r="J129" s="19">
        <v>21313032</v>
      </c>
      <c r="K129" s="20">
        <v>119706215</v>
      </c>
      <c r="L129" s="20">
        <v>67325208</v>
      </c>
      <c r="M129" s="19">
        <v>61026346</v>
      </c>
      <c r="N129" s="19">
        <v>61083743</v>
      </c>
      <c r="O129" s="20">
        <v>189435297</v>
      </c>
      <c r="P129" s="20">
        <v>0</v>
      </c>
      <c r="Q129" s="19">
        <v>0</v>
      </c>
      <c r="R129" s="19">
        <v>0</v>
      </c>
      <c r="S129" s="20">
        <v>0</v>
      </c>
      <c r="T129" s="20">
        <v>0</v>
      </c>
      <c r="U129" s="19">
        <v>0</v>
      </c>
      <c r="V129" s="19">
        <v>0</v>
      </c>
      <c r="W129" s="18">
        <v>0</v>
      </c>
    </row>
    <row r="130" spans="1:23" ht="14" x14ac:dyDescent="0.3">
      <c r="A130" s="17" t="s">
        <v>0</v>
      </c>
      <c r="B130" s="16" t="s">
        <v>368</v>
      </c>
      <c r="C130" s="15" t="s">
        <v>0</v>
      </c>
      <c r="D130" s="13">
        <f>SUM(D125:D129)</f>
        <v>2226645591</v>
      </c>
      <c r="E130" s="12">
        <f>SUM(E125:E129)</f>
        <v>2231091303</v>
      </c>
      <c r="F130" s="12">
        <f>SUM(F125:F129)</f>
        <v>1012416437</v>
      </c>
      <c r="G130" s="14">
        <f>IF(($D130     =0),0,($F130     /$D130     ))</f>
        <v>0.454682344191703</v>
      </c>
      <c r="H130" s="13">
        <f>SUM(H125:H129)</f>
        <v>105819651</v>
      </c>
      <c r="I130" s="12">
        <f>SUM(I125:I129)</f>
        <v>185580539</v>
      </c>
      <c r="J130" s="12">
        <f>SUM(J125:J129)</f>
        <v>153685302</v>
      </c>
      <c r="K130" s="13">
        <f>SUM(K125:K129)</f>
        <v>445085492</v>
      </c>
      <c r="L130" s="13">
        <f>SUM(L125:L129)</f>
        <v>161348516</v>
      </c>
      <c r="M130" s="12">
        <f>SUM(M125:M129)</f>
        <v>227723748</v>
      </c>
      <c r="N130" s="12">
        <f>SUM(N125:N129)</f>
        <v>178258681</v>
      </c>
      <c r="O130" s="13">
        <f>SUM(O125:O129)</f>
        <v>567330945</v>
      </c>
      <c r="P130" s="13">
        <f>SUM(P125:P129)</f>
        <v>0</v>
      </c>
      <c r="Q130" s="12">
        <f>SUM(Q125:Q129)</f>
        <v>0</v>
      </c>
      <c r="R130" s="12">
        <f>SUM(R125:R129)</f>
        <v>0</v>
      </c>
      <c r="S130" s="13">
        <f>SUM(S125:S129)</f>
        <v>0</v>
      </c>
      <c r="T130" s="13">
        <f>SUM(T125:T129)</f>
        <v>0</v>
      </c>
      <c r="U130" s="12">
        <f>SUM(U125:U129)</f>
        <v>0</v>
      </c>
      <c r="V130" s="12">
        <f>SUM(V125:V129)</f>
        <v>0</v>
      </c>
      <c r="W130" s="11">
        <f>SUM(W125:W129)</f>
        <v>0</v>
      </c>
    </row>
    <row r="131" spans="1:23" ht="13" x14ac:dyDescent="0.3">
      <c r="A131" s="24" t="s">
        <v>9</v>
      </c>
      <c r="B131" s="23" t="s">
        <v>367</v>
      </c>
      <c r="C131" s="22" t="s">
        <v>366</v>
      </c>
      <c r="D131" s="20">
        <v>2617459526</v>
      </c>
      <c r="E131" s="19">
        <v>2617459526</v>
      </c>
      <c r="F131" s="19">
        <v>1351858427</v>
      </c>
      <c r="G131" s="21">
        <f>IF(($D131     =0),0,($F131     /$D131     ))</f>
        <v>0.51647729929406361</v>
      </c>
      <c r="H131" s="20">
        <v>131562674</v>
      </c>
      <c r="I131" s="19">
        <v>248409154</v>
      </c>
      <c r="J131" s="19">
        <v>262195499</v>
      </c>
      <c r="K131" s="20">
        <v>642167327</v>
      </c>
      <c r="L131" s="20">
        <v>178292265</v>
      </c>
      <c r="M131" s="19">
        <v>281684381</v>
      </c>
      <c r="N131" s="19">
        <v>249714454</v>
      </c>
      <c r="O131" s="20">
        <v>709691100</v>
      </c>
      <c r="P131" s="20">
        <v>0</v>
      </c>
      <c r="Q131" s="19">
        <v>0</v>
      </c>
      <c r="R131" s="19">
        <v>0</v>
      </c>
      <c r="S131" s="20">
        <v>0</v>
      </c>
      <c r="T131" s="20">
        <v>0</v>
      </c>
      <c r="U131" s="19">
        <v>0</v>
      </c>
      <c r="V131" s="19">
        <v>0</v>
      </c>
      <c r="W131" s="18">
        <v>0</v>
      </c>
    </row>
    <row r="132" spans="1:23" ht="13" x14ac:dyDescent="0.3">
      <c r="A132" s="24" t="s">
        <v>9</v>
      </c>
      <c r="B132" s="23" t="s">
        <v>365</v>
      </c>
      <c r="C132" s="22" t="s">
        <v>364</v>
      </c>
      <c r="D132" s="20">
        <v>124022209</v>
      </c>
      <c r="E132" s="19">
        <v>124022209</v>
      </c>
      <c r="F132" s="19">
        <v>67935447</v>
      </c>
      <c r="G132" s="21">
        <f>IF(($D132     =0),0,($F132     /$D132     ))</f>
        <v>0.54776840009356709</v>
      </c>
      <c r="H132" s="20">
        <v>9920699</v>
      </c>
      <c r="I132" s="19">
        <v>9943917</v>
      </c>
      <c r="J132" s="19">
        <v>12575566</v>
      </c>
      <c r="K132" s="20">
        <v>32440182</v>
      </c>
      <c r="L132" s="20">
        <v>9698846</v>
      </c>
      <c r="M132" s="19">
        <v>11395445</v>
      </c>
      <c r="N132" s="19">
        <v>14400974</v>
      </c>
      <c r="O132" s="20">
        <v>35495265</v>
      </c>
      <c r="P132" s="20">
        <v>0</v>
      </c>
      <c r="Q132" s="19">
        <v>0</v>
      </c>
      <c r="R132" s="19">
        <v>0</v>
      </c>
      <c r="S132" s="20">
        <v>0</v>
      </c>
      <c r="T132" s="20">
        <v>0</v>
      </c>
      <c r="U132" s="19">
        <v>0</v>
      </c>
      <c r="V132" s="19">
        <v>0</v>
      </c>
      <c r="W132" s="18">
        <v>0</v>
      </c>
    </row>
    <row r="133" spans="1:23" ht="13" x14ac:dyDescent="0.3">
      <c r="A133" s="24" t="s">
        <v>9</v>
      </c>
      <c r="B133" s="23" t="s">
        <v>363</v>
      </c>
      <c r="C133" s="22" t="s">
        <v>362</v>
      </c>
      <c r="D133" s="20">
        <v>172695986</v>
      </c>
      <c r="E133" s="19">
        <v>172695986</v>
      </c>
      <c r="F133" s="19">
        <v>70634258</v>
      </c>
      <c r="G133" s="21">
        <f>IF(($D133     =0),0,($F133     /$D133     ))</f>
        <v>0.40900926324946546</v>
      </c>
      <c r="H133" s="20">
        <v>17169744</v>
      </c>
      <c r="I133" s="19">
        <v>6380999</v>
      </c>
      <c r="J133" s="19">
        <v>12993662</v>
      </c>
      <c r="K133" s="20">
        <v>36544405</v>
      </c>
      <c r="L133" s="20">
        <v>6399499</v>
      </c>
      <c r="M133" s="19">
        <v>7863370</v>
      </c>
      <c r="N133" s="19">
        <v>19826984</v>
      </c>
      <c r="O133" s="20">
        <v>34089853</v>
      </c>
      <c r="P133" s="20">
        <v>0</v>
      </c>
      <c r="Q133" s="19">
        <v>0</v>
      </c>
      <c r="R133" s="19">
        <v>0</v>
      </c>
      <c r="S133" s="20">
        <v>0</v>
      </c>
      <c r="T133" s="20">
        <v>0</v>
      </c>
      <c r="U133" s="19">
        <v>0</v>
      </c>
      <c r="V133" s="19">
        <v>0</v>
      </c>
      <c r="W133" s="18">
        <v>0</v>
      </c>
    </row>
    <row r="134" spans="1:23" ht="13" x14ac:dyDescent="0.3">
      <c r="A134" s="24" t="s">
        <v>6</v>
      </c>
      <c r="B134" s="23" t="s">
        <v>361</v>
      </c>
      <c r="C134" s="22" t="s">
        <v>360</v>
      </c>
      <c r="D134" s="20">
        <v>256614968</v>
      </c>
      <c r="E134" s="19">
        <v>256614968</v>
      </c>
      <c r="F134" s="19">
        <v>163943230</v>
      </c>
      <c r="G134" s="21">
        <f>IF(($D134     =0),0,($F134     /$D134     ))</f>
        <v>0.63886854020144301</v>
      </c>
      <c r="H134" s="20">
        <v>21419527</v>
      </c>
      <c r="I134" s="19">
        <v>13527278</v>
      </c>
      <c r="J134" s="19">
        <v>34534720</v>
      </c>
      <c r="K134" s="20">
        <v>69481525</v>
      </c>
      <c r="L134" s="20">
        <v>28096820</v>
      </c>
      <c r="M134" s="19">
        <v>30676199</v>
      </c>
      <c r="N134" s="19">
        <v>35688686</v>
      </c>
      <c r="O134" s="20">
        <v>94461705</v>
      </c>
      <c r="P134" s="20">
        <v>0</v>
      </c>
      <c r="Q134" s="19">
        <v>0</v>
      </c>
      <c r="R134" s="19">
        <v>0</v>
      </c>
      <c r="S134" s="20">
        <v>0</v>
      </c>
      <c r="T134" s="20">
        <v>0</v>
      </c>
      <c r="U134" s="19">
        <v>0</v>
      </c>
      <c r="V134" s="19">
        <v>0</v>
      </c>
      <c r="W134" s="18">
        <v>0</v>
      </c>
    </row>
    <row r="135" spans="1:23" ht="14" x14ac:dyDescent="0.3">
      <c r="A135" s="17" t="s">
        <v>0</v>
      </c>
      <c r="B135" s="16" t="s">
        <v>359</v>
      </c>
      <c r="C135" s="15" t="s">
        <v>0</v>
      </c>
      <c r="D135" s="13">
        <f>SUM(D131:D134)</f>
        <v>3170792689</v>
      </c>
      <c r="E135" s="12">
        <f>SUM(E131:E134)</f>
        <v>3170792689</v>
      </c>
      <c r="F135" s="12">
        <f>SUM(F131:F134)</f>
        <v>1654371362</v>
      </c>
      <c r="G135" s="14">
        <f>IF(($D135     =0),0,($F135     /$D135     ))</f>
        <v>0.52175324099216125</v>
      </c>
      <c r="H135" s="13">
        <f>SUM(H131:H134)</f>
        <v>180072644</v>
      </c>
      <c r="I135" s="12">
        <f>SUM(I131:I134)</f>
        <v>278261348</v>
      </c>
      <c r="J135" s="12">
        <f>SUM(J131:J134)</f>
        <v>322299447</v>
      </c>
      <c r="K135" s="13">
        <f>SUM(K131:K134)</f>
        <v>780633439</v>
      </c>
      <c r="L135" s="13">
        <f>SUM(L131:L134)</f>
        <v>222487430</v>
      </c>
      <c r="M135" s="12">
        <f>SUM(M131:M134)</f>
        <v>331619395</v>
      </c>
      <c r="N135" s="12">
        <f>SUM(N131:N134)</f>
        <v>319631098</v>
      </c>
      <c r="O135" s="13">
        <f>SUM(O131:O134)</f>
        <v>873737923</v>
      </c>
      <c r="P135" s="13">
        <f>SUM(P131:P134)</f>
        <v>0</v>
      </c>
      <c r="Q135" s="12">
        <f>SUM(Q131:Q134)</f>
        <v>0</v>
      </c>
      <c r="R135" s="12">
        <f>SUM(R131:R134)</f>
        <v>0</v>
      </c>
      <c r="S135" s="13">
        <f>SUM(S131:S134)</f>
        <v>0</v>
      </c>
      <c r="T135" s="13">
        <f>SUM(T131:T134)</f>
        <v>0</v>
      </c>
      <c r="U135" s="12">
        <f>SUM(U131:U134)</f>
        <v>0</v>
      </c>
      <c r="V135" s="12">
        <f>SUM(V131:V134)</f>
        <v>0</v>
      </c>
      <c r="W135" s="11">
        <f>SUM(W131:W134)</f>
        <v>0</v>
      </c>
    </row>
    <row r="136" spans="1:23" ht="13" x14ac:dyDescent="0.3">
      <c r="A136" s="24" t="s">
        <v>9</v>
      </c>
      <c r="B136" s="23" t="s">
        <v>358</v>
      </c>
      <c r="C136" s="22" t="s">
        <v>357</v>
      </c>
      <c r="D136" s="20">
        <v>237120321</v>
      </c>
      <c r="E136" s="19">
        <v>237120321</v>
      </c>
      <c r="F136" s="19">
        <v>93776318</v>
      </c>
      <c r="G136" s="21">
        <f>IF(($D136     =0),0,($F136     /$D136     ))</f>
        <v>0.39547988803540796</v>
      </c>
      <c r="H136" s="20">
        <v>18499238</v>
      </c>
      <c r="I136" s="19">
        <v>16382464</v>
      </c>
      <c r="J136" s="19">
        <v>14735932</v>
      </c>
      <c r="K136" s="20">
        <v>49617634</v>
      </c>
      <c r="L136" s="20">
        <v>12756107</v>
      </c>
      <c r="M136" s="19">
        <v>15768603</v>
      </c>
      <c r="N136" s="19">
        <v>15633974</v>
      </c>
      <c r="O136" s="20">
        <v>44158684</v>
      </c>
      <c r="P136" s="20">
        <v>0</v>
      </c>
      <c r="Q136" s="19">
        <v>0</v>
      </c>
      <c r="R136" s="19">
        <v>0</v>
      </c>
      <c r="S136" s="20">
        <v>0</v>
      </c>
      <c r="T136" s="20">
        <v>0</v>
      </c>
      <c r="U136" s="19">
        <v>0</v>
      </c>
      <c r="V136" s="19">
        <v>0</v>
      </c>
      <c r="W136" s="18">
        <v>0</v>
      </c>
    </row>
    <row r="137" spans="1:23" ht="13" x14ac:dyDescent="0.3">
      <c r="A137" s="24" t="s">
        <v>9</v>
      </c>
      <c r="B137" s="23" t="s">
        <v>356</v>
      </c>
      <c r="C137" s="22" t="s">
        <v>355</v>
      </c>
      <c r="D137" s="20">
        <v>330180702</v>
      </c>
      <c r="E137" s="19">
        <v>330180702</v>
      </c>
      <c r="F137" s="19">
        <v>174655952</v>
      </c>
      <c r="G137" s="21">
        <f>IF(($D137     =0),0,($F137     /$D137     ))</f>
        <v>0.52897080581044986</v>
      </c>
      <c r="H137" s="20">
        <v>23231632</v>
      </c>
      <c r="I137" s="19">
        <v>23737351</v>
      </c>
      <c r="J137" s="19">
        <v>33412104</v>
      </c>
      <c r="K137" s="20">
        <v>80381087</v>
      </c>
      <c r="L137" s="20">
        <v>29765919</v>
      </c>
      <c r="M137" s="19">
        <v>24859841</v>
      </c>
      <c r="N137" s="19">
        <v>39649105</v>
      </c>
      <c r="O137" s="20">
        <v>94274865</v>
      </c>
      <c r="P137" s="20">
        <v>0</v>
      </c>
      <c r="Q137" s="19">
        <v>0</v>
      </c>
      <c r="R137" s="19">
        <v>0</v>
      </c>
      <c r="S137" s="20">
        <v>0</v>
      </c>
      <c r="T137" s="20">
        <v>0</v>
      </c>
      <c r="U137" s="19">
        <v>0</v>
      </c>
      <c r="V137" s="19">
        <v>0</v>
      </c>
      <c r="W137" s="18">
        <v>0</v>
      </c>
    </row>
    <row r="138" spans="1:23" ht="13" x14ac:dyDescent="0.3">
      <c r="A138" s="24" t="s">
        <v>9</v>
      </c>
      <c r="B138" s="23" t="s">
        <v>354</v>
      </c>
      <c r="C138" s="22" t="s">
        <v>353</v>
      </c>
      <c r="D138" s="20">
        <v>876648610</v>
      </c>
      <c r="E138" s="19">
        <v>876648610</v>
      </c>
      <c r="F138" s="19">
        <v>496625132</v>
      </c>
      <c r="G138" s="21">
        <f>IF(($D138     =0),0,($F138     /$D138     ))</f>
        <v>0.56650421427121178</v>
      </c>
      <c r="H138" s="20">
        <v>52695802</v>
      </c>
      <c r="I138" s="19">
        <v>91160121</v>
      </c>
      <c r="J138" s="19">
        <v>91213435</v>
      </c>
      <c r="K138" s="20">
        <v>235069358</v>
      </c>
      <c r="L138" s="20">
        <v>83453835</v>
      </c>
      <c r="M138" s="19">
        <v>78608573</v>
      </c>
      <c r="N138" s="19">
        <v>99493366</v>
      </c>
      <c r="O138" s="20">
        <v>261555774</v>
      </c>
      <c r="P138" s="20">
        <v>0</v>
      </c>
      <c r="Q138" s="19">
        <v>0</v>
      </c>
      <c r="R138" s="19">
        <v>0</v>
      </c>
      <c r="S138" s="20">
        <v>0</v>
      </c>
      <c r="T138" s="20">
        <v>0</v>
      </c>
      <c r="U138" s="19">
        <v>0</v>
      </c>
      <c r="V138" s="19">
        <v>0</v>
      </c>
      <c r="W138" s="18">
        <v>0</v>
      </c>
    </row>
    <row r="139" spans="1:23" ht="13" x14ac:dyDescent="0.3">
      <c r="A139" s="24" t="s">
        <v>9</v>
      </c>
      <c r="B139" s="23" t="s">
        <v>352</v>
      </c>
      <c r="C139" s="22" t="s">
        <v>351</v>
      </c>
      <c r="D139" s="20">
        <v>220760139</v>
      </c>
      <c r="E139" s="19">
        <v>220760139</v>
      </c>
      <c r="F139" s="19">
        <v>119720898</v>
      </c>
      <c r="G139" s="21">
        <f>IF(($D139     =0),0,($F139     /$D139     ))</f>
        <v>0.54231211550378666</v>
      </c>
      <c r="H139" s="20">
        <v>22203780</v>
      </c>
      <c r="I139" s="19">
        <v>18845819</v>
      </c>
      <c r="J139" s="19">
        <v>16031818</v>
      </c>
      <c r="K139" s="20">
        <v>57081417</v>
      </c>
      <c r="L139" s="20">
        <v>24729608</v>
      </c>
      <c r="M139" s="19">
        <v>19033259</v>
      </c>
      <c r="N139" s="19">
        <v>18876614</v>
      </c>
      <c r="O139" s="20">
        <v>62639481</v>
      </c>
      <c r="P139" s="20">
        <v>0</v>
      </c>
      <c r="Q139" s="19">
        <v>0</v>
      </c>
      <c r="R139" s="19">
        <v>0</v>
      </c>
      <c r="S139" s="20">
        <v>0</v>
      </c>
      <c r="T139" s="20">
        <v>0</v>
      </c>
      <c r="U139" s="19">
        <v>0</v>
      </c>
      <c r="V139" s="19">
        <v>0</v>
      </c>
      <c r="W139" s="18">
        <v>0</v>
      </c>
    </row>
    <row r="140" spans="1:23" ht="13" x14ac:dyDescent="0.3">
      <c r="A140" s="24" t="s">
        <v>9</v>
      </c>
      <c r="B140" s="23" t="s">
        <v>350</v>
      </c>
      <c r="C140" s="22" t="s">
        <v>349</v>
      </c>
      <c r="D140" s="20">
        <v>506819461</v>
      </c>
      <c r="E140" s="19">
        <v>506819461</v>
      </c>
      <c r="F140" s="19">
        <v>283587650</v>
      </c>
      <c r="G140" s="21">
        <f>IF(($D140     =0),0,($F140     /$D140     ))</f>
        <v>0.55954372675519659</v>
      </c>
      <c r="H140" s="20">
        <v>59320959</v>
      </c>
      <c r="I140" s="19">
        <v>51664299</v>
      </c>
      <c r="J140" s="19">
        <v>45609274</v>
      </c>
      <c r="K140" s="20">
        <v>156594532</v>
      </c>
      <c r="L140" s="20">
        <v>49449580</v>
      </c>
      <c r="M140" s="19">
        <v>27099115</v>
      </c>
      <c r="N140" s="19">
        <v>50444423</v>
      </c>
      <c r="O140" s="20">
        <v>126993118</v>
      </c>
      <c r="P140" s="20">
        <v>0</v>
      </c>
      <c r="Q140" s="19">
        <v>0</v>
      </c>
      <c r="R140" s="19">
        <v>0</v>
      </c>
      <c r="S140" s="20">
        <v>0</v>
      </c>
      <c r="T140" s="20">
        <v>0</v>
      </c>
      <c r="U140" s="19">
        <v>0</v>
      </c>
      <c r="V140" s="19">
        <v>0</v>
      </c>
      <c r="W140" s="18">
        <v>0</v>
      </c>
    </row>
    <row r="141" spans="1:23" ht="13" x14ac:dyDescent="0.3">
      <c r="A141" s="24" t="s">
        <v>6</v>
      </c>
      <c r="B141" s="23" t="s">
        <v>348</v>
      </c>
      <c r="C141" s="22" t="s">
        <v>347</v>
      </c>
      <c r="D141" s="20">
        <v>767636300</v>
      </c>
      <c r="E141" s="19">
        <v>767636300</v>
      </c>
      <c r="F141" s="19">
        <v>439111125</v>
      </c>
      <c r="G141" s="21">
        <f>IF(($D141     =0),0,($F141     /$D141     ))</f>
        <v>0.57203017236157283</v>
      </c>
      <c r="H141" s="20">
        <v>41839752</v>
      </c>
      <c r="I141" s="19">
        <v>49502983</v>
      </c>
      <c r="J141" s="19">
        <v>77612669</v>
      </c>
      <c r="K141" s="20">
        <v>168955404</v>
      </c>
      <c r="L141" s="20">
        <v>96285480</v>
      </c>
      <c r="M141" s="19">
        <v>58424828</v>
      </c>
      <c r="N141" s="19">
        <v>115445413</v>
      </c>
      <c r="O141" s="20">
        <v>270155721</v>
      </c>
      <c r="P141" s="20">
        <v>0</v>
      </c>
      <c r="Q141" s="19">
        <v>0</v>
      </c>
      <c r="R141" s="19">
        <v>0</v>
      </c>
      <c r="S141" s="20">
        <v>0</v>
      </c>
      <c r="T141" s="20">
        <v>0</v>
      </c>
      <c r="U141" s="19">
        <v>0</v>
      </c>
      <c r="V141" s="19">
        <v>0</v>
      </c>
      <c r="W141" s="18">
        <v>0</v>
      </c>
    </row>
    <row r="142" spans="1:23" ht="14" x14ac:dyDescent="0.3">
      <c r="A142" s="17" t="s">
        <v>0</v>
      </c>
      <c r="B142" s="16" t="s">
        <v>346</v>
      </c>
      <c r="C142" s="15" t="s">
        <v>0</v>
      </c>
      <c r="D142" s="13">
        <f>SUM(D136:D141)</f>
        <v>2939165533</v>
      </c>
      <c r="E142" s="12">
        <f>SUM(E136:E141)</f>
        <v>2939165533</v>
      </c>
      <c r="F142" s="12">
        <f>SUM(F136:F141)</f>
        <v>1607477075</v>
      </c>
      <c r="G142" s="14">
        <f>IF(($D142     =0),0,($F142     /$D142     ))</f>
        <v>0.54691614233760133</v>
      </c>
      <c r="H142" s="13">
        <f>SUM(H136:H141)</f>
        <v>217791163</v>
      </c>
      <c r="I142" s="12">
        <f>SUM(I136:I141)</f>
        <v>251293037</v>
      </c>
      <c r="J142" s="12">
        <f>SUM(J136:J141)</f>
        <v>278615232</v>
      </c>
      <c r="K142" s="13">
        <f>SUM(K136:K141)</f>
        <v>747699432</v>
      </c>
      <c r="L142" s="13">
        <f>SUM(L136:L141)</f>
        <v>296440529</v>
      </c>
      <c r="M142" s="12">
        <f>SUM(M136:M141)</f>
        <v>223794219</v>
      </c>
      <c r="N142" s="12">
        <f>SUM(N136:N141)</f>
        <v>339542895</v>
      </c>
      <c r="O142" s="13">
        <f>SUM(O136:O141)</f>
        <v>859777643</v>
      </c>
      <c r="P142" s="13">
        <f>SUM(P136:P141)</f>
        <v>0</v>
      </c>
      <c r="Q142" s="12">
        <f>SUM(Q136:Q141)</f>
        <v>0</v>
      </c>
      <c r="R142" s="12">
        <f>SUM(R136:R141)</f>
        <v>0</v>
      </c>
      <c r="S142" s="13">
        <f>SUM(S136:S141)</f>
        <v>0</v>
      </c>
      <c r="T142" s="13">
        <f>SUM(T136:T141)</f>
        <v>0</v>
      </c>
      <c r="U142" s="12">
        <f>SUM(U136:U141)</f>
        <v>0</v>
      </c>
      <c r="V142" s="12">
        <f>SUM(V136:V141)</f>
        <v>0</v>
      </c>
      <c r="W142" s="11">
        <f>SUM(W136:W141)</f>
        <v>0</v>
      </c>
    </row>
    <row r="143" spans="1:23" ht="13" x14ac:dyDescent="0.3">
      <c r="A143" s="24" t="s">
        <v>9</v>
      </c>
      <c r="B143" s="23" t="s">
        <v>345</v>
      </c>
      <c r="C143" s="22" t="s">
        <v>344</v>
      </c>
      <c r="D143" s="20">
        <v>290503616</v>
      </c>
      <c r="E143" s="19">
        <v>290503616</v>
      </c>
      <c r="F143" s="19">
        <v>119681253</v>
      </c>
      <c r="G143" s="21">
        <f>IF(($D143     =0),0,($F143     /$D143     ))</f>
        <v>0.41197853110372301</v>
      </c>
      <c r="H143" s="20">
        <v>16524645</v>
      </c>
      <c r="I143" s="19">
        <v>23154451</v>
      </c>
      <c r="J143" s="19">
        <v>22911147</v>
      </c>
      <c r="K143" s="20">
        <v>62590243</v>
      </c>
      <c r="L143" s="20">
        <v>18407909</v>
      </c>
      <c r="M143" s="19">
        <v>20810861</v>
      </c>
      <c r="N143" s="19">
        <v>17872240</v>
      </c>
      <c r="O143" s="20">
        <v>57091010</v>
      </c>
      <c r="P143" s="20">
        <v>0</v>
      </c>
      <c r="Q143" s="19">
        <v>0</v>
      </c>
      <c r="R143" s="19">
        <v>0</v>
      </c>
      <c r="S143" s="20">
        <v>0</v>
      </c>
      <c r="T143" s="20">
        <v>0</v>
      </c>
      <c r="U143" s="19">
        <v>0</v>
      </c>
      <c r="V143" s="19">
        <v>0</v>
      </c>
      <c r="W143" s="18">
        <v>0</v>
      </c>
    </row>
    <row r="144" spans="1:23" ht="13" x14ac:dyDescent="0.3">
      <c r="A144" s="24" t="s">
        <v>9</v>
      </c>
      <c r="B144" s="23" t="s">
        <v>343</v>
      </c>
      <c r="C144" s="22" t="s">
        <v>342</v>
      </c>
      <c r="D144" s="20">
        <v>330314129</v>
      </c>
      <c r="E144" s="19">
        <v>330314129</v>
      </c>
      <c r="F144" s="19">
        <v>208783482</v>
      </c>
      <c r="G144" s="21">
        <f>IF(($D144     =0),0,($F144     /$D144     ))</f>
        <v>0.63207554164296742</v>
      </c>
      <c r="H144" s="20">
        <v>27116190</v>
      </c>
      <c r="I144" s="19">
        <v>27702033</v>
      </c>
      <c r="J144" s="19">
        <v>33518996</v>
      </c>
      <c r="K144" s="20">
        <v>88337219</v>
      </c>
      <c r="L144" s="20">
        <v>44249523</v>
      </c>
      <c r="M144" s="19">
        <v>24493294</v>
      </c>
      <c r="N144" s="19">
        <v>51703446</v>
      </c>
      <c r="O144" s="20">
        <v>120446263</v>
      </c>
      <c r="P144" s="20">
        <v>0</v>
      </c>
      <c r="Q144" s="19">
        <v>0</v>
      </c>
      <c r="R144" s="19">
        <v>0</v>
      </c>
      <c r="S144" s="20">
        <v>0</v>
      </c>
      <c r="T144" s="20">
        <v>0</v>
      </c>
      <c r="U144" s="19">
        <v>0</v>
      </c>
      <c r="V144" s="19">
        <v>0</v>
      </c>
      <c r="W144" s="18">
        <v>0</v>
      </c>
    </row>
    <row r="145" spans="1:23" ht="13" x14ac:dyDescent="0.3">
      <c r="A145" s="24" t="s">
        <v>9</v>
      </c>
      <c r="B145" s="23" t="s">
        <v>341</v>
      </c>
      <c r="C145" s="22" t="s">
        <v>340</v>
      </c>
      <c r="D145" s="20">
        <v>308633103</v>
      </c>
      <c r="E145" s="19">
        <v>308633103</v>
      </c>
      <c r="F145" s="19">
        <v>129608305</v>
      </c>
      <c r="G145" s="21">
        <f>IF(($D145     =0),0,($F145     /$D145     ))</f>
        <v>0.41994297999848706</v>
      </c>
      <c r="H145" s="20">
        <v>16551960</v>
      </c>
      <c r="I145" s="19">
        <v>16744635</v>
      </c>
      <c r="J145" s="19">
        <v>16362865</v>
      </c>
      <c r="K145" s="20">
        <v>49659460</v>
      </c>
      <c r="L145" s="20">
        <v>22007616</v>
      </c>
      <c r="M145" s="19">
        <v>17975656</v>
      </c>
      <c r="N145" s="19">
        <v>39965573</v>
      </c>
      <c r="O145" s="20">
        <v>79948845</v>
      </c>
      <c r="P145" s="20">
        <v>0</v>
      </c>
      <c r="Q145" s="19">
        <v>0</v>
      </c>
      <c r="R145" s="19">
        <v>0</v>
      </c>
      <c r="S145" s="20">
        <v>0</v>
      </c>
      <c r="T145" s="20">
        <v>0</v>
      </c>
      <c r="U145" s="19">
        <v>0</v>
      </c>
      <c r="V145" s="19">
        <v>0</v>
      </c>
      <c r="W145" s="18">
        <v>0</v>
      </c>
    </row>
    <row r="146" spans="1:23" ht="13" x14ac:dyDescent="0.3">
      <c r="A146" s="24" t="s">
        <v>9</v>
      </c>
      <c r="B146" s="23" t="s">
        <v>339</v>
      </c>
      <c r="C146" s="22" t="s">
        <v>338</v>
      </c>
      <c r="D146" s="20">
        <v>236715673</v>
      </c>
      <c r="E146" s="19">
        <v>236715673</v>
      </c>
      <c r="F146" s="19">
        <v>106598629</v>
      </c>
      <c r="G146" s="21">
        <f>IF(($D146     =0),0,($F146     /$D146     ))</f>
        <v>0.45032349421155565</v>
      </c>
      <c r="H146" s="20">
        <v>19685949</v>
      </c>
      <c r="I146" s="19">
        <v>12788763</v>
      </c>
      <c r="J146" s="19">
        <v>14650189</v>
      </c>
      <c r="K146" s="20">
        <v>47124901</v>
      </c>
      <c r="L146" s="20">
        <v>13214447</v>
      </c>
      <c r="M146" s="19">
        <v>17995969</v>
      </c>
      <c r="N146" s="19">
        <v>28263312</v>
      </c>
      <c r="O146" s="20">
        <v>59473728</v>
      </c>
      <c r="P146" s="20">
        <v>0</v>
      </c>
      <c r="Q146" s="19">
        <v>0</v>
      </c>
      <c r="R146" s="19">
        <v>0</v>
      </c>
      <c r="S146" s="20">
        <v>0</v>
      </c>
      <c r="T146" s="20">
        <v>0</v>
      </c>
      <c r="U146" s="19">
        <v>0</v>
      </c>
      <c r="V146" s="19">
        <v>0</v>
      </c>
      <c r="W146" s="18">
        <v>0</v>
      </c>
    </row>
    <row r="147" spans="1:23" ht="13" x14ac:dyDescent="0.3">
      <c r="A147" s="24" t="s">
        <v>6</v>
      </c>
      <c r="B147" s="23" t="s">
        <v>337</v>
      </c>
      <c r="C147" s="22" t="s">
        <v>336</v>
      </c>
      <c r="D147" s="20">
        <v>729638343</v>
      </c>
      <c r="E147" s="19">
        <v>729638343</v>
      </c>
      <c r="F147" s="19">
        <v>477923331</v>
      </c>
      <c r="G147" s="21">
        <f>IF(($D147     =0),0,($F147     /$D147     ))</f>
        <v>0.65501400191628911</v>
      </c>
      <c r="H147" s="20">
        <v>33754285</v>
      </c>
      <c r="I147" s="19">
        <v>68664705</v>
      </c>
      <c r="J147" s="19">
        <v>103691416</v>
      </c>
      <c r="K147" s="20">
        <v>206110406</v>
      </c>
      <c r="L147" s="20">
        <v>104499760</v>
      </c>
      <c r="M147" s="19">
        <v>92582066</v>
      </c>
      <c r="N147" s="19">
        <v>74731099</v>
      </c>
      <c r="O147" s="20">
        <v>271812925</v>
      </c>
      <c r="P147" s="20">
        <v>0</v>
      </c>
      <c r="Q147" s="19">
        <v>0</v>
      </c>
      <c r="R147" s="19">
        <v>0</v>
      </c>
      <c r="S147" s="20">
        <v>0</v>
      </c>
      <c r="T147" s="20">
        <v>0</v>
      </c>
      <c r="U147" s="19">
        <v>0</v>
      </c>
      <c r="V147" s="19">
        <v>0</v>
      </c>
      <c r="W147" s="18">
        <v>0</v>
      </c>
    </row>
    <row r="148" spans="1:23" ht="14" x14ac:dyDescent="0.3">
      <c r="A148" s="17" t="s">
        <v>0</v>
      </c>
      <c r="B148" s="16" t="s">
        <v>335</v>
      </c>
      <c r="C148" s="15" t="s">
        <v>0</v>
      </c>
      <c r="D148" s="13">
        <f>SUM(D143:D147)</f>
        <v>1895804864</v>
      </c>
      <c r="E148" s="12">
        <f>SUM(E143:E147)</f>
        <v>1895804864</v>
      </c>
      <c r="F148" s="12">
        <f>SUM(F143:F147)</f>
        <v>1042595000</v>
      </c>
      <c r="G148" s="14">
        <f>IF(($D148     =0),0,($F148     /$D148     ))</f>
        <v>0.54994847824169313</v>
      </c>
      <c r="H148" s="13">
        <f>SUM(H143:H147)</f>
        <v>113633029</v>
      </c>
      <c r="I148" s="12">
        <f>SUM(I143:I147)</f>
        <v>149054587</v>
      </c>
      <c r="J148" s="12">
        <f>SUM(J143:J147)</f>
        <v>191134613</v>
      </c>
      <c r="K148" s="13">
        <f>SUM(K143:K147)</f>
        <v>453822229</v>
      </c>
      <c r="L148" s="13">
        <f>SUM(L143:L147)</f>
        <v>202379255</v>
      </c>
      <c r="M148" s="12">
        <f>SUM(M143:M147)</f>
        <v>173857846</v>
      </c>
      <c r="N148" s="12">
        <f>SUM(N143:N147)</f>
        <v>212535670</v>
      </c>
      <c r="O148" s="13">
        <f>SUM(O143:O147)</f>
        <v>588772771</v>
      </c>
      <c r="P148" s="13">
        <f>SUM(P143:P147)</f>
        <v>0</v>
      </c>
      <c r="Q148" s="12">
        <f>SUM(Q143:Q147)</f>
        <v>0</v>
      </c>
      <c r="R148" s="12">
        <f>SUM(R143:R147)</f>
        <v>0</v>
      </c>
      <c r="S148" s="13">
        <f>SUM(S143:S147)</f>
        <v>0</v>
      </c>
      <c r="T148" s="13">
        <f>SUM(T143:T147)</f>
        <v>0</v>
      </c>
      <c r="U148" s="12">
        <f>SUM(U143:U147)</f>
        <v>0</v>
      </c>
      <c r="V148" s="12">
        <f>SUM(V143:V147)</f>
        <v>0</v>
      </c>
      <c r="W148" s="11">
        <f>SUM(W143:W147)</f>
        <v>0</v>
      </c>
    </row>
    <row r="149" spans="1:23" ht="13" x14ac:dyDescent="0.3">
      <c r="A149" s="24" t="s">
        <v>9</v>
      </c>
      <c r="B149" s="23" t="s">
        <v>334</v>
      </c>
      <c r="C149" s="22" t="s">
        <v>333</v>
      </c>
      <c r="D149" s="20">
        <v>245802254</v>
      </c>
      <c r="E149" s="19">
        <v>245802254</v>
      </c>
      <c r="F149" s="19">
        <v>116474558</v>
      </c>
      <c r="G149" s="21">
        <f>IF(($D149     =0),0,($F149     /$D149     ))</f>
        <v>0.47385471900513981</v>
      </c>
      <c r="H149" s="20">
        <v>13339678</v>
      </c>
      <c r="I149" s="19">
        <v>16596189</v>
      </c>
      <c r="J149" s="19">
        <v>14033554</v>
      </c>
      <c r="K149" s="20">
        <v>43969421</v>
      </c>
      <c r="L149" s="20">
        <v>29286506</v>
      </c>
      <c r="M149" s="19">
        <v>18726869</v>
      </c>
      <c r="N149" s="19">
        <v>24491762</v>
      </c>
      <c r="O149" s="20">
        <v>72505137</v>
      </c>
      <c r="P149" s="20">
        <v>0</v>
      </c>
      <c r="Q149" s="19">
        <v>0</v>
      </c>
      <c r="R149" s="19">
        <v>0</v>
      </c>
      <c r="S149" s="20">
        <v>0</v>
      </c>
      <c r="T149" s="20">
        <v>0</v>
      </c>
      <c r="U149" s="19">
        <v>0</v>
      </c>
      <c r="V149" s="19">
        <v>0</v>
      </c>
      <c r="W149" s="18">
        <v>0</v>
      </c>
    </row>
    <row r="150" spans="1:23" ht="13" x14ac:dyDescent="0.3">
      <c r="A150" s="24" t="s">
        <v>9</v>
      </c>
      <c r="B150" s="23" t="s">
        <v>332</v>
      </c>
      <c r="C150" s="22" t="s">
        <v>331</v>
      </c>
      <c r="D150" s="20">
        <v>5589918300</v>
      </c>
      <c r="E150" s="19">
        <v>5688293312</v>
      </c>
      <c r="F150" s="19">
        <v>2877850704</v>
      </c>
      <c r="G150" s="21">
        <f>IF(($D150     =0),0,($F150     /$D150     ))</f>
        <v>0.51482875948294271</v>
      </c>
      <c r="H150" s="20">
        <v>502856842</v>
      </c>
      <c r="I150" s="19">
        <v>565049468</v>
      </c>
      <c r="J150" s="19">
        <v>433997328</v>
      </c>
      <c r="K150" s="20">
        <v>1501903638</v>
      </c>
      <c r="L150" s="20">
        <v>454526894</v>
      </c>
      <c r="M150" s="19">
        <v>462298093</v>
      </c>
      <c r="N150" s="19">
        <v>459122079</v>
      </c>
      <c r="O150" s="20">
        <v>1375947066</v>
      </c>
      <c r="P150" s="20">
        <v>0</v>
      </c>
      <c r="Q150" s="19">
        <v>0</v>
      </c>
      <c r="R150" s="19">
        <v>0</v>
      </c>
      <c r="S150" s="20">
        <v>0</v>
      </c>
      <c r="T150" s="20">
        <v>0</v>
      </c>
      <c r="U150" s="19">
        <v>0</v>
      </c>
      <c r="V150" s="19">
        <v>0</v>
      </c>
      <c r="W150" s="18">
        <v>0</v>
      </c>
    </row>
    <row r="151" spans="1:23" ht="13" x14ac:dyDescent="0.3">
      <c r="A151" s="24" t="s">
        <v>9</v>
      </c>
      <c r="B151" s="23" t="s">
        <v>330</v>
      </c>
      <c r="C151" s="22" t="s">
        <v>329</v>
      </c>
      <c r="D151" s="20">
        <v>540895120</v>
      </c>
      <c r="E151" s="19">
        <v>549395120</v>
      </c>
      <c r="F151" s="19">
        <v>250211637</v>
      </c>
      <c r="G151" s="21">
        <f>IF(($D151     =0),0,($F151     /$D151     ))</f>
        <v>0.4625880836196119</v>
      </c>
      <c r="H151" s="20">
        <v>32714466</v>
      </c>
      <c r="I151" s="19">
        <v>46008390</v>
      </c>
      <c r="J151" s="19">
        <v>47239510</v>
      </c>
      <c r="K151" s="20">
        <v>125962366</v>
      </c>
      <c r="L151" s="20">
        <v>39200061</v>
      </c>
      <c r="M151" s="19">
        <v>40392401</v>
      </c>
      <c r="N151" s="19">
        <v>44656809</v>
      </c>
      <c r="O151" s="20">
        <v>124249271</v>
      </c>
      <c r="P151" s="20">
        <v>0</v>
      </c>
      <c r="Q151" s="19">
        <v>0</v>
      </c>
      <c r="R151" s="19">
        <v>0</v>
      </c>
      <c r="S151" s="20">
        <v>0</v>
      </c>
      <c r="T151" s="20">
        <v>0</v>
      </c>
      <c r="U151" s="19">
        <v>0</v>
      </c>
      <c r="V151" s="19">
        <v>0</v>
      </c>
      <c r="W151" s="18">
        <v>0</v>
      </c>
    </row>
    <row r="152" spans="1:23" ht="13" x14ac:dyDescent="0.3">
      <c r="A152" s="24" t="s">
        <v>9</v>
      </c>
      <c r="B152" s="23" t="s">
        <v>328</v>
      </c>
      <c r="C152" s="22" t="s">
        <v>327</v>
      </c>
      <c r="D152" s="20">
        <v>187369772</v>
      </c>
      <c r="E152" s="19">
        <v>187369772</v>
      </c>
      <c r="F152" s="19">
        <v>123334037</v>
      </c>
      <c r="G152" s="21">
        <f>IF(($D152     =0),0,($F152     /$D152     ))</f>
        <v>0.6582387099238185</v>
      </c>
      <c r="H152" s="20">
        <v>17952815</v>
      </c>
      <c r="I152" s="19">
        <v>19633111</v>
      </c>
      <c r="J152" s="19">
        <v>19120762</v>
      </c>
      <c r="K152" s="20">
        <v>56706688</v>
      </c>
      <c r="L152" s="20">
        <v>16046789</v>
      </c>
      <c r="M152" s="19">
        <v>27956439</v>
      </c>
      <c r="N152" s="19">
        <v>22624121</v>
      </c>
      <c r="O152" s="20">
        <v>66627349</v>
      </c>
      <c r="P152" s="20">
        <v>0</v>
      </c>
      <c r="Q152" s="19">
        <v>0</v>
      </c>
      <c r="R152" s="19">
        <v>0</v>
      </c>
      <c r="S152" s="20">
        <v>0</v>
      </c>
      <c r="T152" s="20">
        <v>0</v>
      </c>
      <c r="U152" s="19">
        <v>0</v>
      </c>
      <c r="V152" s="19">
        <v>0</v>
      </c>
      <c r="W152" s="18">
        <v>0</v>
      </c>
    </row>
    <row r="153" spans="1:23" ht="13" x14ac:dyDescent="0.3">
      <c r="A153" s="24" t="s">
        <v>9</v>
      </c>
      <c r="B153" s="23" t="s">
        <v>326</v>
      </c>
      <c r="C153" s="22" t="s">
        <v>325</v>
      </c>
      <c r="D153" s="20">
        <v>220062044</v>
      </c>
      <c r="E153" s="19">
        <v>220062044</v>
      </c>
      <c r="F153" s="19">
        <v>107200184</v>
      </c>
      <c r="G153" s="21">
        <f>IF(($D153     =0),0,($F153     /$D153     ))</f>
        <v>0.48713618237591211</v>
      </c>
      <c r="H153" s="20">
        <v>16516270</v>
      </c>
      <c r="I153" s="19">
        <v>20736946</v>
      </c>
      <c r="J153" s="19">
        <v>17621653</v>
      </c>
      <c r="K153" s="20">
        <v>54874869</v>
      </c>
      <c r="L153" s="20">
        <v>18268649</v>
      </c>
      <c r="M153" s="19">
        <v>13671085</v>
      </c>
      <c r="N153" s="19">
        <v>20385581</v>
      </c>
      <c r="O153" s="20">
        <v>52325315</v>
      </c>
      <c r="P153" s="20">
        <v>0</v>
      </c>
      <c r="Q153" s="19">
        <v>0</v>
      </c>
      <c r="R153" s="19">
        <v>0</v>
      </c>
      <c r="S153" s="20">
        <v>0</v>
      </c>
      <c r="T153" s="20">
        <v>0</v>
      </c>
      <c r="U153" s="19">
        <v>0</v>
      </c>
      <c r="V153" s="19">
        <v>0</v>
      </c>
      <c r="W153" s="18">
        <v>0</v>
      </c>
    </row>
    <row r="154" spans="1:23" ht="13" x14ac:dyDescent="0.3">
      <c r="A154" s="24" t="s">
        <v>6</v>
      </c>
      <c r="B154" s="23" t="s">
        <v>324</v>
      </c>
      <c r="C154" s="22" t="s">
        <v>323</v>
      </c>
      <c r="D154" s="20">
        <v>1192769485</v>
      </c>
      <c r="E154" s="19">
        <v>1192769485</v>
      </c>
      <c r="F154" s="19">
        <v>543491248</v>
      </c>
      <c r="G154" s="21">
        <f>IF(($D154     =0),0,($F154     /$D154     ))</f>
        <v>0.45565488959503353</v>
      </c>
      <c r="H154" s="20">
        <v>92119280</v>
      </c>
      <c r="I154" s="19">
        <v>89169695</v>
      </c>
      <c r="J154" s="19">
        <v>82628665</v>
      </c>
      <c r="K154" s="20">
        <v>263917640</v>
      </c>
      <c r="L154" s="20">
        <v>94953083</v>
      </c>
      <c r="M154" s="19">
        <v>90843125</v>
      </c>
      <c r="N154" s="19">
        <v>93777400</v>
      </c>
      <c r="O154" s="20">
        <v>279573608</v>
      </c>
      <c r="P154" s="20">
        <v>0</v>
      </c>
      <c r="Q154" s="19">
        <v>0</v>
      </c>
      <c r="R154" s="19">
        <v>0</v>
      </c>
      <c r="S154" s="20">
        <v>0</v>
      </c>
      <c r="T154" s="20">
        <v>0</v>
      </c>
      <c r="U154" s="19">
        <v>0</v>
      </c>
      <c r="V154" s="19">
        <v>0</v>
      </c>
      <c r="W154" s="18">
        <v>0</v>
      </c>
    </row>
    <row r="155" spans="1:23" ht="14" x14ac:dyDescent="0.3">
      <c r="A155" s="17" t="s">
        <v>0</v>
      </c>
      <c r="B155" s="16" t="s">
        <v>322</v>
      </c>
      <c r="C155" s="15" t="s">
        <v>0</v>
      </c>
      <c r="D155" s="13">
        <f>SUM(D149:D154)</f>
        <v>7976816975</v>
      </c>
      <c r="E155" s="12">
        <f>SUM(E149:E154)</f>
        <v>8083691987</v>
      </c>
      <c r="F155" s="12">
        <f>SUM(F149:F154)</f>
        <v>4018562368</v>
      </c>
      <c r="G155" s="14">
        <f>IF(($D155     =0),0,($F155     /$D155     ))</f>
        <v>0.50378018959122473</v>
      </c>
      <c r="H155" s="13">
        <f>SUM(H149:H154)</f>
        <v>675499351</v>
      </c>
      <c r="I155" s="12">
        <f>SUM(I149:I154)</f>
        <v>757193799</v>
      </c>
      <c r="J155" s="12">
        <f>SUM(J149:J154)</f>
        <v>614641472</v>
      </c>
      <c r="K155" s="13">
        <f>SUM(K149:K154)</f>
        <v>2047334622</v>
      </c>
      <c r="L155" s="13">
        <f>SUM(L149:L154)</f>
        <v>652281982</v>
      </c>
      <c r="M155" s="12">
        <f>SUM(M149:M154)</f>
        <v>653888012</v>
      </c>
      <c r="N155" s="12">
        <f>SUM(N149:N154)</f>
        <v>665057752</v>
      </c>
      <c r="O155" s="13">
        <f>SUM(O149:O154)</f>
        <v>1971227746</v>
      </c>
      <c r="P155" s="13">
        <f>SUM(P149:P154)</f>
        <v>0</v>
      </c>
      <c r="Q155" s="12">
        <f>SUM(Q149:Q154)</f>
        <v>0</v>
      </c>
      <c r="R155" s="12">
        <f>SUM(R149:R154)</f>
        <v>0</v>
      </c>
      <c r="S155" s="13">
        <f>SUM(S149:S154)</f>
        <v>0</v>
      </c>
      <c r="T155" s="13">
        <f>SUM(T149:T154)</f>
        <v>0</v>
      </c>
      <c r="U155" s="12">
        <f>SUM(U149:U154)</f>
        <v>0</v>
      </c>
      <c r="V155" s="12">
        <f>SUM(V149:V154)</f>
        <v>0</v>
      </c>
      <c r="W155" s="11">
        <f>SUM(W149:W154)</f>
        <v>0</v>
      </c>
    </row>
    <row r="156" spans="1:23" ht="13" x14ac:dyDescent="0.3">
      <c r="A156" s="24" t="s">
        <v>9</v>
      </c>
      <c r="B156" s="23" t="s">
        <v>321</v>
      </c>
      <c r="C156" s="22" t="s">
        <v>320</v>
      </c>
      <c r="D156" s="20">
        <v>443030793</v>
      </c>
      <c r="E156" s="19">
        <v>443030793</v>
      </c>
      <c r="F156" s="19">
        <v>219392365</v>
      </c>
      <c r="G156" s="21">
        <f>IF(($D156     =0),0,($F156     /$D156     ))</f>
        <v>0.49520793693453269</v>
      </c>
      <c r="H156" s="20">
        <v>20175493</v>
      </c>
      <c r="I156" s="19">
        <v>40037578</v>
      </c>
      <c r="J156" s="19">
        <v>25617756</v>
      </c>
      <c r="K156" s="20">
        <v>85830827</v>
      </c>
      <c r="L156" s="20">
        <v>37896568</v>
      </c>
      <c r="M156" s="19">
        <v>34469041</v>
      </c>
      <c r="N156" s="19">
        <v>61195929</v>
      </c>
      <c r="O156" s="20">
        <v>133561538</v>
      </c>
      <c r="P156" s="20">
        <v>0</v>
      </c>
      <c r="Q156" s="19">
        <v>0</v>
      </c>
      <c r="R156" s="19">
        <v>0</v>
      </c>
      <c r="S156" s="20">
        <v>0</v>
      </c>
      <c r="T156" s="20">
        <v>0</v>
      </c>
      <c r="U156" s="19">
        <v>0</v>
      </c>
      <c r="V156" s="19">
        <v>0</v>
      </c>
      <c r="W156" s="18">
        <v>0</v>
      </c>
    </row>
    <row r="157" spans="1:23" ht="13" x14ac:dyDescent="0.3">
      <c r="A157" s="24" t="s">
        <v>9</v>
      </c>
      <c r="B157" s="23" t="s">
        <v>319</v>
      </c>
      <c r="C157" s="22" t="s">
        <v>318</v>
      </c>
      <c r="D157" s="20">
        <v>2716137107</v>
      </c>
      <c r="E157" s="19">
        <v>2716137107</v>
      </c>
      <c r="F157" s="19">
        <v>1303256172</v>
      </c>
      <c r="G157" s="21">
        <f>IF(($D157     =0),0,($F157     /$D157     ))</f>
        <v>0.47981972951264568</v>
      </c>
      <c r="H157" s="20">
        <v>86739494</v>
      </c>
      <c r="I157" s="19">
        <v>270575440</v>
      </c>
      <c r="J157" s="19">
        <v>267420930</v>
      </c>
      <c r="K157" s="20">
        <v>624735864</v>
      </c>
      <c r="L157" s="20">
        <v>218949570</v>
      </c>
      <c r="M157" s="19">
        <v>206085384</v>
      </c>
      <c r="N157" s="19">
        <v>253485354</v>
      </c>
      <c r="O157" s="20">
        <v>678520308</v>
      </c>
      <c r="P157" s="20">
        <v>0</v>
      </c>
      <c r="Q157" s="19">
        <v>0</v>
      </c>
      <c r="R157" s="19">
        <v>0</v>
      </c>
      <c r="S157" s="20">
        <v>0</v>
      </c>
      <c r="T157" s="20">
        <v>0</v>
      </c>
      <c r="U157" s="19">
        <v>0</v>
      </c>
      <c r="V157" s="19">
        <v>0</v>
      </c>
      <c r="W157" s="18">
        <v>0</v>
      </c>
    </row>
    <row r="158" spans="1:23" ht="13" x14ac:dyDescent="0.3">
      <c r="A158" s="24" t="s">
        <v>9</v>
      </c>
      <c r="B158" s="23" t="s">
        <v>317</v>
      </c>
      <c r="C158" s="22" t="s">
        <v>316</v>
      </c>
      <c r="D158" s="20">
        <v>261560909</v>
      </c>
      <c r="E158" s="19">
        <v>261560909</v>
      </c>
      <c r="F158" s="19">
        <v>135988494</v>
      </c>
      <c r="G158" s="21">
        <f>IF(($D158     =0),0,($F158     /$D158     ))</f>
        <v>0.51991138324114017</v>
      </c>
      <c r="H158" s="20">
        <v>12109021</v>
      </c>
      <c r="I158" s="19">
        <v>19993197</v>
      </c>
      <c r="J158" s="19">
        <v>30722421</v>
      </c>
      <c r="K158" s="20">
        <v>62824639</v>
      </c>
      <c r="L158" s="20">
        <v>21081539</v>
      </c>
      <c r="M158" s="19">
        <v>27071312</v>
      </c>
      <c r="N158" s="19">
        <v>25011004</v>
      </c>
      <c r="O158" s="20">
        <v>73163855</v>
      </c>
      <c r="P158" s="20">
        <v>0</v>
      </c>
      <c r="Q158" s="19">
        <v>0</v>
      </c>
      <c r="R158" s="19">
        <v>0</v>
      </c>
      <c r="S158" s="20">
        <v>0</v>
      </c>
      <c r="T158" s="20">
        <v>0</v>
      </c>
      <c r="U158" s="19">
        <v>0</v>
      </c>
      <c r="V158" s="19">
        <v>0</v>
      </c>
      <c r="W158" s="18">
        <v>0</v>
      </c>
    </row>
    <row r="159" spans="1:23" ht="13" x14ac:dyDescent="0.3">
      <c r="A159" s="24" t="s">
        <v>9</v>
      </c>
      <c r="B159" s="23" t="s">
        <v>315</v>
      </c>
      <c r="C159" s="22" t="s">
        <v>314</v>
      </c>
      <c r="D159" s="20">
        <v>168545088</v>
      </c>
      <c r="E159" s="19">
        <v>168545088</v>
      </c>
      <c r="F159" s="19">
        <v>78148365</v>
      </c>
      <c r="G159" s="21">
        <f>IF(($D159     =0),0,($F159     /$D159     ))</f>
        <v>0.46366444686895891</v>
      </c>
      <c r="H159" s="20">
        <v>6216613</v>
      </c>
      <c r="I159" s="19">
        <v>13756328</v>
      </c>
      <c r="J159" s="19">
        <v>13679438</v>
      </c>
      <c r="K159" s="20">
        <v>33652379</v>
      </c>
      <c r="L159" s="20">
        <v>18783600</v>
      </c>
      <c r="M159" s="19">
        <v>6603660</v>
      </c>
      <c r="N159" s="19">
        <v>19108726</v>
      </c>
      <c r="O159" s="20">
        <v>44495986</v>
      </c>
      <c r="P159" s="20">
        <v>0</v>
      </c>
      <c r="Q159" s="19">
        <v>0</v>
      </c>
      <c r="R159" s="19">
        <v>0</v>
      </c>
      <c r="S159" s="20">
        <v>0</v>
      </c>
      <c r="T159" s="20">
        <v>0</v>
      </c>
      <c r="U159" s="19">
        <v>0</v>
      </c>
      <c r="V159" s="19">
        <v>0</v>
      </c>
      <c r="W159" s="18">
        <v>0</v>
      </c>
    </row>
    <row r="160" spans="1:23" ht="13" x14ac:dyDescent="0.3">
      <c r="A160" s="24" t="s">
        <v>6</v>
      </c>
      <c r="B160" s="23" t="s">
        <v>313</v>
      </c>
      <c r="C160" s="22" t="s">
        <v>312</v>
      </c>
      <c r="D160" s="20">
        <v>1571118542</v>
      </c>
      <c r="E160" s="19">
        <v>1582532936</v>
      </c>
      <c r="F160" s="19">
        <v>546433169</v>
      </c>
      <c r="G160" s="21">
        <f>IF(($D160     =0),0,($F160     /$D160     ))</f>
        <v>0.34779881618888053</v>
      </c>
      <c r="H160" s="20">
        <v>62453506</v>
      </c>
      <c r="I160" s="19">
        <v>97827370</v>
      </c>
      <c r="J160" s="19">
        <v>86588162</v>
      </c>
      <c r="K160" s="20">
        <v>246869038</v>
      </c>
      <c r="L160" s="20">
        <v>110331452</v>
      </c>
      <c r="M160" s="19">
        <v>92249832</v>
      </c>
      <c r="N160" s="19">
        <v>96982847</v>
      </c>
      <c r="O160" s="20">
        <v>299564131</v>
      </c>
      <c r="P160" s="20">
        <v>0</v>
      </c>
      <c r="Q160" s="19">
        <v>0</v>
      </c>
      <c r="R160" s="19">
        <v>0</v>
      </c>
      <c r="S160" s="20">
        <v>0</v>
      </c>
      <c r="T160" s="20">
        <v>0</v>
      </c>
      <c r="U160" s="19">
        <v>0</v>
      </c>
      <c r="V160" s="19">
        <v>0</v>
      </c>
      <c r="W160" s="18">
        <v>0</v>
      </c>
    </row>
    <row r="161" spans="1:23" ht="14" x14ac:dyDescent="0.3">
      <c r="A161" s="17" t="s">
        <v>0</v>
      </c>
      <c r="B161" s="16" t="s">
        <v>311</v>
      </c>
      <c r="C161" s="15" t="s">
        <v>0</v>
      </c>
      <c r="D161" s="13">
        <f>SUM(D156:D160)</f>
        <v>5160392439</v>
      </c>
      <c r="E161" s="12">
        <f>SUM(E156:E160)</f>
        <v>5171806833</v>
      </c>
      <c r="F161" s="12">
        <f>SUM(F156:F160)</f>
        <v>2283218565</v>
      </c>
      <c r="G161" s="14">
        <f>IF(($D161     =0),0,($F161     /$D161     ))</f>
        <v>0.4424505678568994</v>
      </c>
      <c r="H161" s="13">
        <f>SUM(H156:H160)</f>
        <v>187694127</v>
      </c>
      <c r="I161" s="12">
        <f>SUM(I156:I160)</f>
        <v>442189913</v>
      </c>
      <c r="J161" s="12">
        <f>SUM(J156:J160)</f>
        <v>424028707</v>
      </c>
      <c r="K161" s="13">
        <f>SUM(K156:K160)</f>
        <v>1053912747</v>
      </c>
      <c r="L161" s="13">
        <f>SUM(L156:L160)</f>
        <v>407042729</v>
      </c>
      <c r="M161" s="12">
        <f>SUM(M156:M160)</f>
        <v>366479229</v>
      </c>
      <c r="N161" s="12">
        <f>SUM(N156:N160)</f>
        <v>455783860</v>
      </c>
      <c r="O161" s="13">
        <f>SUM(O156:O160)</f>
        <v>1229305818</v>
      </c>
      <c r="P161" s="13">
        <f>SUM(P156:P160)</f>
        <v>0</v>
      </c>
      <c r="Q161" s="12">
        <f>SUM(Q156:Q160)</f>
        <v>0</v>
      </c>
      <c r="R161" s="12">
        <f>SUM(R156:R160)</f>
        <v>0</v>
      </c>
      <c r="S161" s="13">
        <f>SUM(S156:S160)</f>
        <v>0</v>
      </c>
      <c r="T161" s="13">
        <f>SUM(T156:T160)</f>
        <v>0</v>
      </c>
      <c r="U161" s="12">
        <f>SUM(U156:U160)</f>
        <v>0</v>
      </c>
      <c r="V161" s="12">
        <f>SUM(V156:V160)</f>
        <v>0</v>
      </c>
      <c r="W161" s="11">
        <f>SUM(W156:W160)</f>
        <v>0</v>
      </c>
    </row>
    <row r="162" spans="1:23" ht="13" x14ac:dyDescent="0.3">
      <c r="A162" s="24" t="s">
        <v>9</v>
      </c>
      <c r="B162" s="23" t="s">
        <v>310</v>
      </c>
      <c r="C162" s="22" t="s">
        <v>309</v>
      </c>
      <c r="D162" s="20">
        <v>472185756</v>
      </c>
      <c r="E162" s="19">
        <v>472185756</v>
      </c>
      <c r="F162" s="19">
        <v>291628260</v>
      </c>
      <c r="G162" s="21">
        <f>IF(($D162     =0),0,($F162     /$D162     ))</f>
        <v>0.61761342076570391</v>
      </c>
      <c r="H162" s="20">
        <v>33672231</v>
      </c>
      <c r="I162" s="19">
        <v>44721915</v>
      </c>
      <c r="J162" s="19">
        <v>75135332</v>
      </c>
      <c r="K162" s="20">
        <v>153529478</v>
      </c>
      <c r="L162" s="20">
        <v>42247711</v>
      </c>
      <c r="M162" s="19">
        <v>40812676</v>
      </c>
      <c r="N162" s="19">
        <v>55038395</v>
      </c>
      <c r="O162" s="20">
        <v>138098782</v>
      </c>
      <c r="P162" s="20">
        <v>0</v>
      </c>
      <c r="Q162" s="19">
        <v>0</v>
      </c>
      <c r="R162" s="19">
        <v>0</v>
      </c>
      <c r="S162" s="20">
        <v>0</v>
      </c>
      <c r="T162" s="20">
        <v>0</v>
      </c>
      <c r="U162" s="19">
        <v>0</v>
      </c>
      <c r="V162" s="19">
        <v>0</v>
      </c>
      <c r="W162" s="18">
        <v>0</v>
      </c>
    </row>
    <row r="163" spans="1:23" ht="13" x14ac:dyDescent="0.3">
      <c r="A163" s="24" t="s">
        <v>9</v>
      </c>
      <c r="B163" s="23" t="s">
        <v>308</v>
      </c>
      <c r="C163" s="22" t="s">
        <v>307</v>
      </c>
      <c r="D163" s="20">
        <v>233223600</v>
      </c>
      <c r="E163" s="19">
        <v>233223600</v>
      </c>
      <c r="F163" s="19">
        <v>116254844</v>
      </c>
      <c r="G163" s="21">
        <f>IF(($D163     =0),0,($F163     /$D163     ))</f>
        <v>0.49846946878446263</v>
      </c>
      <c r="H163" s="20">
        <v>16601880</v>
      </c>
      <c r="I163" s="19">
        <v>19011703</v>
      </c>
      <c r="J163" s="19">
        <v>15973298</v>
      </c>
      <c r="K163" s="20">
        <v>51586881</v>
      </c>
      <c r="L163" s="20">
        <v>19727659</v>
      </c>
      <c r="M163" s="19">
        <v>23864670</v>
      </c>
      <c r="N163" s="19">
        <v>21075634</v>
      </c>
      <c r="O163" s="20">
        <v>64667963</v>
      </c>
      <c r="P163" s="20">
        <v>0</v>
      </c>
      <c r="Q163" s="19">
        <v>0</v>
      </c>
      <c r="R163" s="19">
        <v>0</v>
      </c>
      <c r="S163" s="20">
        <v>0</v>
      </c>
      <c r="T163" s="20">
        <v>0</v>
      </c>
      <c r="U163" s="19">
        <v>0</v>
      </c>
      <c r="V163" s="19">
        <v>0</v>
      </c>
      <c r="W163" s="18">
        <v>0</v>
      </c>
    </row>
    <row r="164" spans="1:23" ht="13" x14ac:dyDescent="0.3">
      <c r="A164" s="24" t="s">
        <v>9</v>
      </c>
      <c r="B164" s="23" t="s">
        <v>306</v>
      </c>
      <c r="C164" s="22" t="s">
        <v>305</v>
      </c>
      <c r="D164" s="20">
        <v>346352524</v>
      </c>
      <c r="E164" s="19">
        <v>346352524</v>
      </c>
      <c r="F164" s="19">
        <v>164678351</v>
      </c>
      <c r="G164" s="21">
        <f>IF(($D164     =0),0,($F164     /$D164     ))</f>
        <v>0.47546456164991019</v>
      </c>
      <c r="H164" s="20">
        <v>25493336</v>
      </c>
      <c r="I164" s="19">
        <v>25681838</v>
      </c>
      <c r="J164" s="19">
        <v>32758330</v>
      </c>
      <c r="K164" s="20">
        <v>83933504</v>
      </c>
      <c r="L164" s="20">
        <v>27808713</v>
      </c>
      <c r="M164" s="19">
        <v>24139992</v>
      </c>
      <c r="N164" s="19">
        <v>28796142</v>
      </c>
      <c r="O164" s="20">
        <v>80744847</v>
      </c>
      <c r="P164" s="20">
        <v>0</v>
      </c>
      <c r="Q164" s="19">
        <v>0</v>
      </c>
      <c r="R164" s="19">
        <v>0</v>
      </c>
      <c r="S164" s="20">
        <v>0</v>
      </c>
      <c r="T164" s="20">
        <v>0</v>
      </c>
      <c r="U164" s="19">
        <v>0</v>
      </c>
      <c r="V164" s="19">
        <v>0</v>
      </c>
      <c r="W164" s="18">
        <v>0</v>
      </c>
    </row>
    <row r="165" spans="1:23" ht="13" x14ac:dyDescent="0.3">
      <c r="A165" s="24" t="s">
        <v>9</v>
      </c>
      <c r="B165" s="23" t="s">
        <v>304</v>
      </c>
      <c r="C165" s="22" t="s">
        <v>303</v>
      </c>
      <c r="D165" s="20">
        <v>290133305</v>
      </c>
      <c r="E165" s="19">
        <v>290133305</v>
      </c>
      <c r="F165" s="19">
        <v>134056856</v>
      </c>
      <c r="G165" s="21">
        <f>IF(($D165     =0),0,($F165     /$D165     ))</f>
        <v>0.46205262784291518</v>
      </c>
      <c r="H165" s="20">
        <v>13478793</v>
      </c>
      <c r="I165" s="19">
        <v>24906573</v>
      </c>
      <c r="J165" s="19">
        <v>20263811</v>
      </c>
      <c r="K165" s="20">
        <v>58649177</v>
      </c>
      <c r="L165" s="20">
        <v>20689147</v>
      </c>
      <c r="M165" s="19">
        <v>17394415</v>
      </c>
      <c r="N165" s="19">
        <v>37324117</v>
      </c>
      <c r="O165" s="20">
        <v>75407679</v>
      </c>
      <c r="P165" s="20">
        <v>0</v>
      </c>
      <c r="Q165" s="19">
        <v>0</v>
      </c>
      <c r="R165" s="19">
        <v>0</v>
      </c>
      <c r="S165" s="20">
        <v>0</v>
      </c>
      <c r="T165" s="20">
        <v>0</v>
      </c>
      <c r="U165" s="19">
        <v>0</v>
      </c>
      <c r="V165" s="19">
        <v>0</v>
      </c>
      <c r="W165" s="18">
        <v>0</v>
      </c>
    </row>
    <row r="166" spans="1:23" ht="13" x14ac:dyDescent="0.3">
      <c r="A166" s="24" t="s">
        <v>6</v>
      </c>
      <c r="B166" s="23" t="s">
        <v>302</v>
      </c>
      <c r="C166" s="22" t="s">
        <v>301</v>
      </c>
      <c r="D166" s="20">
        <v>715936732</v>
      </c>
      <c r="E166" s="19">
        <v>715936732</v>
      </c>
      <c r="F166" s="19">
        <v>300638304</v>
      </c>
      <c r="G166" s="21">
        <f>IF(($D166     =0),0,($F166     /$D166     ))</f>
        <v>0.41992300515180159</v>
      </c>
      <c r="H166" s="20">
        <v>39685832</v>
      </c>
      <c r="I166" s="19">
        <v>46167430</v>
      </c>
      <c r="J166" s="19">
        <v>54764700</v>
      </c>
      <c r="K166" s="20">
        <v>140617962</v>
      </c>
      <c r="L166" s="20">
        <v>48005096</v>
      </c>
      <c r="M166" s="19">
        <v>56372575</v>
      </c>
      <c r="N166" s="19">
        <v>55642671</v>
      </c>
      <c r="O166" s="20">
        <v>160020342</v>
      </c>
      <c r="P166" s="20">
        <v>0</v>
      </c>
      <c r="Q166" s="19">
        <v>0</v>
      </c>
      <c r="R166" s="19">
        <v>0</v>
      </c>
      <c r="S166" s="20">
        <v>0</v>
      </c>
      <c r="T166" s="20">
        <v>0</v>
      </c>
      <c r="U166" s="19">
        <v>0</v>
      </c>
      <c r="V166" s="19">
        <v>0</v>
      </c>
      <c r="W166" s="18">
        <v>0</v>
      </c>
    </row>
    <row r="167" spans="1:23" ht="14" x14ac:dyDescent="0.3">
      <c r="A167" s="17" t="s">
        <v>0</v>
      </c>
      <c r="B167" s="16" t="s">
        <v>300</v>
      </c>
      <c r="C167" s="15" t="s">
        <v>0</v>
      </c>
      <c r="D167" s="13">
        <f>SUM(D162:D166)</f>
        <v>2057831917</v>
      </c>
      <c r="E167" s="12">
        <f>SUM(E162:E166)</f>
        <v>2057831917</v>
      </c>
      <c r="F167" s="12">
        <f>SUM(F162:F166)</f>
        <v>1007256615</v>
      </c>
      <c r="G167" s="14">
        <f>IF(($D167     =0),0,($F167     /$D167     ))</f>
        <v>0.48947467802347239</v>
      </c>
      <c r="H167" s="13">
        <f>SUM(H162:H166)</f>
        <v>128932072</v>
      </c>
      <c r="I167" s="12">
        <f>SUM(I162:I166)</f>
        <v>160489459</v>
      </c>
      <c r="J167" s="12">
        <f>SUM(J162:J166)</f>
        <v>198895471</v>
      </c>
      <c r="K167" s="13">
        <f>SUM(K162:K166)</f>
        <v>488317002</v>
      </c>
      <c r="L167" s="13">
        <f>SUM(L162:L166)</f>
        <v>158478326</v>
      </c>
      <c r="M167" s="12">
        <f>SUM(M162:M166)</f>
        <v>162584328</v>
      </c>
      <c r="N167" s="12">
        <f>SUM(N162:N166)</f>
        <v>197876959</v>
      </c>
      <c r="O167" s="13">
        <f>SUM(O162:O166)</f>
        <v>518939613</v>
      </c>
      <c r="P167" s="13">
        <f>SUM(P162:P166)</f>
        <v>0</v>
      </c>
      <c r="Q167" s="12">
        <f>SUM(Q162:Q166)</f>
        <v>0</v>
      </c>
      <c r="R167" s="12">
        <f>SUM(R162:R166)</f>
        <v>0</v>
      </c>
      <c r="S167" s="13">
        <f>SUM(S162:S166)</f>
        <v>0</v>
      </c>
      <c r="T167" s="13">
        <f>SUM(T162:T166)</f>
        <v>0</v>
      </c>
      <c r="U167" s="12">
        <f>SUM(U162:U166)</f>
        <v>0</v>
      </c>
      <c r="V167" s="12">
        <f>SUM(V162:V166)</f>
        <v>0</v>
      </c>
      <c r="W167" s="11">
        <f>SUM(W162:W166)</f>
        <v>0</v>
      </c>
    </row>
    <row r="168" spans="1:23" ht="14" x14ac:dyDescent="0.3">
      <c r="A168" s="17" t="s">
        <v>0</v>
      </c>
      <c r="B168" s="16" t="s">
        <v>299</v>
      </c>
      <c r="C168" s="15" t="s">
        <v>0</v>
      </c>
      <c r="D168" s="13">
        <f>SUM(D103,D105:D109,D111:D118,D120:D123,D125:D129,D131:D134,D136:D141,D143:D147,D149:D154,D156:D160,D162:D166)</f>
        <v>98900260547</v>
      </c>
      <c r="E168" s="12">
        <f>SUM(E103,E105:E109,E111:E118,E120:E123,E125:E129,E131:E134,E136:E141,E143:E147,E149:E154,E156:E160,E162:E166)</f>
        <v>98994433299</v>
      </c>
      <c r="F168" s="12">
        <f>SUM(F103,F105:F109,F111:F118,F120:F123,F125:F129,F131:F134,F136:F141,F143:F147,F149:F154,F156:F160,F162:F166)</f>
        <v>49014035547</v>
      </c>
      <c r="G168" s="14">
        <f>IF(($D168     =0),0,($F168     /$D168     ))</f>
        <v>0.49559056038792987</v>
      </c>
      <c r="H168" s="13">
        <f>SUM(H103,H105:H109,H111:H118,H120:H123,H125:H129,H131:H134,H136:H141,H143:H147,H149:H154,H156:H160,H162:H166)</f>
        <v>8120972763</v>
      </c>
      <c r="I168" s="12">
        <f>SUM(I103,I105:I109,I111:I118,I120:I123,I125:I129,I131:I134,I136:I141,I143:I147,I149:I154,I156:I160,I162:I166)</f>
        <v>8471071784</v>
      </c>
      <c r="J168" s="12">
        <f>SUM(J103,J105:J109,J111:J118,J120:J123,J125:J129,J131:J134,J136:J141,J143:J147,J149:J154,J156:J160,J162:J166)</f>
        <v>8119443732</v>
      </c>
      <c r="K168" s="13">
        <f>SUM(K103,K105:K109,K111:K118,K120:K123,K125:K129,K131:K134,K136:K141,K143:K147,K149:K154,K156:K160,K162:K166)</f>
        <v>24711488279</v>
      </c>
      <c r="L168" s="13">
        <f>SUM(L103,L105:L109,L111:L118,L120:L123,L125:L129,L131:L134,L136:L141,L143:L147,L149:L154,L156:L160,L162:L166)</f>
        <v>7820058468</v>
      </c>
      <c r="M168" s="12">
        <f>SUM(M103,M105:M109,M111:M118,M120:M123,M125:M129,M131:M134,M136:M141,M143:M147,M149:M154,M156:M160,M162:M166)</f>
        <v>8308718568</v>
      </c>
      <c r="N168" s="12">
        <f>SUM(N103,N105:N109,N111:N118,N120:N123,N125:N129,N131:N134,N136:N141,N143:N147,N149:N154,N156:N160,N162:N166)</f>
        <v>8173770232</v>
      </c>
      <c r="O168" s="13">
        <f>SUM(O103,O105:O109,O111:O118,O120:O123,O125:O129,O131:O134,O136:O141,O143:O147,O149:O154,O156:O160,O162:O166)</f>
        <v>24302547268</v>
      </c>
      <c r="P168" s="13">
        <f>SUM(P103,P105:P109,P111:P118,P120:P123,P125:P129,P131:P134,P136:P141,P143:P147,P149:P154,P156:P160,P162:P166)</f>
        <v>0</v>
      </c>
      <c r="Q168" s="12">
        <f>SUM(Q103,Q105:Q109,Q111:Q118,Q120:Q123,Q125:Q129,Q131:Q134,Q136:Q141,Q143:Q147,Q149:Q154,Q156:Q160,Q162:Q166)</f>
        <v>0</v>
      </c>
      <c r="R168" s="12">
        <f>SUM(R103,R105:R109,R111:R118,R120:R123,R125:R129,R131:R134,R136:R141,R143:R147,R149:R154,R156:R160,R162:R166)</f>
        <v>0</v>
      </c>
      <c r="S168" s="13">
        <f>SUM(S103,S105:S109,S111:S118,S120:S123,S125:S129,S131:S134,S136:S141,S143:S147,S149:S154,S156:S160,S162:S166)</f>
        <v>0</v>
      </c>
      <c r="T168" s="13">
        <f>SUM(T103,T105:T109,T111:T118,T120:T123,T125:T129,T131:T134,T136:T141,T143:T147,T149:T154,T156:T160,T162:T166)</f>
        <v>0</v>
      </c>
      <c r="U168" s="12">
        <f>SUM(U103,U105:U109,U111:U118,U120:U123,U125:U129,U131:U134,U136:U141,U143:U147,U149:U154,U156:U160,U162:U166)</f>
        <v>0</v>
      </c>
      <c r="V168" s="12">
        <f>SUM(V103,V105:V109,V111:V118,V120:V123,V125:V129,V131:V134,V136:V141,V143:V147,V149:V154,V156:V160,V162:V166)</f>
        <v>0</v>
      </c>
      <c r="W168" s="11">
        <f>SUM(W103,W105:W109,W111:W118,W120:W123,W125:W129,W131:W134,W136:W141,W143:W147,W149:W154,W156:W160,W162:W166)</f>
        <v>0</v>
      </c>
    </row>
    <row r="169" spans="1:23" ht="14.5" customHeight="1" x14ac:dyDescent="0.3">
      <c r="A169" s="29"/>
      <c r="B169" s="27" t="s">
        <v>73</v>
      </c>
      <c r="D169" s="26"/>
      <c r="E169" s="1"/>
      <c r="F169" s="1"/>
      <c r="G169" s="2"/>
      <c r="H169" s="26"/>
      <c r="I169" s="1"/>
      <c r="J169" s="1"/>
      <c r="K169" s="26"/>
      <c r="L169" s="26"/>
      <c r="M169" s="1"/>
      <c r="N169" s="1"/>
      <c r="O169" s="26"/>
      <c r="P169" s="26"/>
      <c r="Q169" s="1"/>
      <c r="R169" s="1"/>
      <c r="S169" s="26"/>
      <c r="T169" s="26"/>
      <c r="U169" s="1"/>
      <c r="V169" s="1"/>
      <c r="W169" s="25"/>
    </row>
    <row r="170" spans="1:23" ht="14.5" customHeight="1" x14ac:dyDescent="0.3">
      <c r="A170" s="28" t="s">
        <v>0</v>
      </c>
      <c r="B170" s="27" t="s">
        <v>298</v>
      </c>
      <c r="D170" s="26"/>
      <c r="E170" s="1"/>
      <c r="F170" s="1"/>
      <c r="G170" s="2"/>
      <c r="H170" s="26"/>
      <c r="I170" s="1"/>
      <c r="J170" s="1"/>
      <c r="K170" s="26"/>
      <c r="L170" s="26"/>
      <c r="M170" s="1"/>
      <c r="N170" s="1"/>
      <c r="O170" s="26"/>
      <c r="P170" s="26"/>
      <c r="Q170" s="1"/>
      <c r="R170" s="1"/>
      <c r="S170" s="26"/>
      <c r="T170" s="26"/>
      <c r="U170" s="1"/>
      <c r="V170" s="1"/>
      <c r="W170" s="25"/>
    </row>
    <row r="171" spans="1:23" ht="13" x14ac:dyDescent="0.3">
      <c r="A171" s="24" t="s">
        <v>9</v>
      </c>
      <c r="B171" s="23" t="s">
        <v>297</v>
      </c>
      <c r="C171" s="22" t="s">
        <v>296</v>
      </c>
      <c r="D171" s="20">
        <v>711070253</v>
      </c>
      <c r="E171" s="19">
        <v>711070253</v>
      </c>
      <c r="F171" s="19">
        <v>245948267</v>
      </c>
      <c r="G171" s="21">
        <f>IF(($D171     =0),0,($F171     /$D171     ))</f>
        <v>0.3458846238643033</v>
      </c>
      <c r="H171" s="20">
        <v>21086494</v>
      </c>
      <c r="I171" s="19">
        <v>27159924</v>
      </c>
      <c r="J171" s="19">
        <v>30248124</v>
      </c>
      <c r="K171" s="20">
        <v>78494542</v>
      </c>
      <c r="L171" s="20">
        <v>69387092</v>
      </c>
      <c r="M171" s="19">
        <v>52975331</v>
      </c>
      <c r="N171" s="19">
        <v>45091302</v>
      </c>
      <c r="O171" s="20">
        <v>167453725</v>
      </c>
      <c r="P171" s="20">
        <v>0</v>
      </c>
      <c r="Q171" s="19">
        <v>0</v>
      </c>
      <c r="R171" s="19">
        <v>0</v>
      </c>
      <c r="S171" s="20">
        <v>0</v>
      </c>
      <c r="T171" s="20">
        <v>0</v>
      </c>
      <c r="U171" s="19">
        <v>0</v>
      </c>
      <c r="V171" s="19">
        <v>0</v>
      </c>
      <c r="W171" s="18">
        <v>0</v>
      </c>
    </row>
    <row r="172" spans="1:23" ht="13" x14ac:dyDescent="0.3">
      <c r="A172" s="24" t="s">
        <v>9</v>
      </c>
      <c r="B172" s="23" t="s">
        <v>295</v>
      </c>
      <c r="C172" s="22" t="s">
        <v>294</v>
      </c>
      <c r="D172" s="20">
        <v>467527959</v>
      </c>
      <c r="E172" s="19">
        <v>467527959</v>
      </c>
      <c r="F172" s="19">
        <v>270421595</v>
      </c>
      <c r="G172" s="21">
        <f>IF(($D172     =0),0,($F172     /$D172     ))</f>
        <v>0.5784073225875247</v>
      </c>
      <c r="H172" s="20">
        <v>28161768</v>
      </c>
      <c r="I172" s="19">
        <v>37132924</v>
      </c>
      <c r="J172" s="19">
        <v>35598655</v>
      </c>
      <c r="K172" s="20">
        <v>100893347</v>
      </c>
      <c r="L172" s="20">
        <v>43553879</v>
      </c>
      <c r="M172" s="19">
        <v>35001082</v>
      </c>
      <c r="N172" s="19">
        <v>90973287</v>
      </c>
      <c r="O172" s="20">
        <v>169528248</v>
      </c>
      <c r="P172" s="20">
        <v>0</v>
      </c>
      <c r="Q172" s="19">
        <v>0</v>
      </c>
      <c r="R172" s="19">
        <v>0</v>
      </c>
      <c r="S172" s="20">
        <v>0</v>
      </c>
      <c r="T172" s="20">
        <v>0</v>
      </c>
      <c r="U172" s="19">
        <v>0</v>
      </c>
      <c r="V172" s="19">
        <v>0</v>
      </c>
      <c r="W172" s="18">
        <v>0</v>
      </c>
    </row>
    <row r="173" spans="1:23" ht="13" x14ac:dyDescent="0.3">
      <c r="A173" s="24" t="s">
        <v>9</v>
      </c>
      <c r="B173" s="23" t="s">
        <v>293</v>
      </c>
      <c r="C173" s="22" t="s">
        <v>292</v>
      </c>
      <c r="D173" s="20">
        <v>1717645942</v>
      </c>
      <c r="E173" s="19">
        <v>1717645942</v>
      </c>
      <c r="F173" s="19">
        <v>822174550</v>
      </c>
      <c r="G173" s="21">
        <f>IF(($D173     =0),0,($F173     /$D173     ))</f>
        <v>0.47866357664063924</v>
      </c>
      <c r="H173" s="20">
        <v>61481435</v>
      </c>
      <c r="I173" s="19">
        <v>158035518</v>
      </c>
      <c r="J173" s="19">
        <v>151922740</v>
      </c>
      <c r="K173" s="20">
        <v>371439693</v>
      </c>
      <c r="L173" s="20">
        <v>133432023</v>
      </c>
      <c r="M173" s="19">
        <v>126039616</v>
      </c>
      <c r="N173" s="19">
        <v>191263218</v>
      </c>
      <c r="O173" s="20">
        <v>450734857</v>
      </c>
      <c r="P173" s="20">
        <v>0</v>
      </c>
      <c r="Q173" s="19">
        <v>0</v>
      </c>
      <c r="R173" s="19">
        <v>0</v>
      </c>
      <c r="S173" s="20">
        <v>0</v>
      </c>
      <c r="T173" s="20">
        <v>0</v>
      </c>
      <c r="U173" s="19">
        <v>0</v>
      </c>
      <c r="V173" s="19">
        <v>0</v>
      </c>
      <c r="W173" s="18">
        <v>0</v>
      </c>
    </row>
    <row r="174" spans="1:23" ht="13" x14ac:dyDescent="0.3">
      <c r="A174" s="24" t="s">
        <v>9</v>
      </c>
      <c r="B174" s="23" t="s">
        <v>291</v>
      </c>
      <c r="C174" s="22" t="s">
        <v>290</v>
      </c>
      <c r="D174" s="20">
        <v>814838135</v>
      </c>
      <c r="E174" s="19">
        <v>814838135</v>
      </c>
      <c r="F174" s="19">
        <v>298251528</v>
      </c>
      <c r="G174" s="21">
        <f>IF(($D174     =0),0,($F174     /$D174     ))</f>
        <v>0.36602549044909394</v>
      </c>
      <c r="H174" s="20">
        <v>40250540</v>
      </c>
      <c r="I174" s="19">
        <v>53966517</v>
      </c>
      <c r="J174" s="19">
        <v>53152172</v>
      </c>
      <c r="K174" s="20">
        <v>147369229</v>
      </c>
      <c r="L174" s="20">
        <v>49101373</v>
      </c>
      <c r="M174" s="19">
        <v>51860958</v>
      </c>
      <c r="N174" s="19">
        <v>49919968</v>
      </c>
      <c r="O174" s="20">
        <v>150882299</v>
      </c>
      <c r="P174" s="20">
        <v>0</v>
      </c>
      <c r="Q174" s="19">
        <v>0</v>
      </c>
      <c r="R174" s="19">
        <v>0</v>
      </c>
      <c r="S174" s="20">
        <v>0</v>
      </c>
      <c r="T174" s="20">
        <v>0</v>
      </c>
      <c r="U174" s="19">
        <v>0</v>
      </c>
      <c r="V174" s="19">
        <v>0</v>
      </c>
      <c r="W174" s="18">
        <v>0</v>
      </c>
    </row>
    <row r="175" spans="1:23" ht="13" x14ac:dyDescent="0.3">
      <c r="A175" s="24" t="s">
        <v>9</v>
      </c>
      <c r="B175" s="23" t="s">
        <v>289</v>
      </c>
      <c r="C175" s="22" t="s">
        <v>288</v>
      </c>
      <c r="D175" s="20">
        <v>323504750</v>
      </c>
      <c r="E175" s="19">
        <v>323504750</v>
      </c>
      <c r="F175" s="19">
        <v>168371432</v>
      </c>
      <c r="G175" s="21">
        <f>IF(($D175     =0),0,($F175     /$D175     ))</f>
        <v>0.52046046309984628</v>
      </c>
      <c r="H175" s="20">
        <v>19416095</v>
      </c>
      <c r="I175" s="19">
        <v>19551923</v>
      </c>
      <c r="J175" s="19">
        <v>22927240</v>
      </c>
      <c r="K175" s="20">
        <v>61895258</v>
      </c>
      <c r="L175" s="20">
        <v>23417219</v>
      </c>
      <c r="M175" s="19">
        <v>44067863</v>
      </c>
      <c r="N175" s="19">
        <v>38991092</v>
      </c>
      <c r="O175" s="20">
        <v>106476174</v>
      </c>
      <c r="P175" s="20">
        <v>0</v>
      </c>
      <c r="Q175" s="19">
        <v>0</v>
      </c>
      <c r="R175" s="19">
        <v>0</v>
      </c>
      <c r="S175" s="20">
        <v>0</v>
      </c>
      <c r="T175" s="20">
        <v>0</v>
      </c>
      <c r="U175" s="19">
        <v>0</v>
      </c>
      <c r="V175" s="19">
        <v>0</v>
      </c>
      <c r="W175" s="18">
        <v>0</v>
      </c>
    </row>
    <row r="176" spans="1:23" ht="13" x14ac:dyDescent="0.3">
      <c r="A176" s="24" t="s">
        <v>6</v>
      </c>
      <c r="B176" s="23" t="s">
        <v>287</v>
      </c>
      <c r="C176" s="22" t="s">
        <v>286</v>
      </c>
      <c r="D176" s="20">
        <v>1678981680</v>
      </c>
      <c r="E176" s="19">
        <v>1678981680</v>
      </c>
      <c r="F176" s="19">
        <v>764375407</v>
      </c>
      <c r="G176" s="21">
        <f>IF(($D176     =0),0,($F176     /$D176     ))</f>
        <v>0.45526131470356485</v>
      </c>
      <c r="H176" s="20">
        <v>110603716</v>
      </c>
      <c r="I176" s="19">
        <v>106329252</v>
      </c>
      <c r="J176" s="19">
        <v>154310936</v>
      </c>
      <c r="K176" s="20">
        <v>371243904</v>
      </c>
      <c r="L176" s="20">
        <v>84171485</v>
      </c>
      <c r="M176" s="19">
        <v>143189109</v>
      </c>
      <c r="N176" s="19">
        <v>165770909</v>
      </c>
      <c r="O176" s="20">
        <v>393131503</v>
      </c>
      <c r="P176" s="20">
        <v>0</v>
      </c>
      <c r="Q176" s="19">
        <v>0</v>
      </c>
      <c r="R176" s="19">
        <v>0</v>
      </c>
      <c r="S176" s="20">
        <v>0</v>
      </c>
      <c r="T176" s="20">
        <v>0</v>
      </c>
      <c r="U176" s="19">
        <v>0</v>
      </c>
      <c r="V176" s="19">
        <v>0</v>
      </c>
      <c r="W176" s="18">
        <v>0</v>
      </c>
    </row>
    <row r="177" spans="1:23" ht="14" x14ac:dyDescent="0.3">
      <c r="A177" s="17" t="s">
        <v>0</v>
      </c>
      <c r="B177" s="16" t="s">
        <v>285</v>
      </c>
      <c r="C177" s="15" t="s">
        <v>0</v>
      </c>
      <c r="D177" s="13">
        <f>SUM(D171:D176)</f>
        <v>5713568719</v>
      </c>
      <c r="E177" s="12">
        <f>SUM(E171:E176)</f>
        <v>5713568719</v>
      </c>
      <c r="F177" s="12">
        <f>SUM(F171:F176)</f>
        <v>2569542779</v>
      </c>
      <c r="G177" s="14">
        <f>IF(($D177     =0),0,($F177     /$D177     ))</f>
        <v>0.44972641537594499</v>
      </c>
      <c r="H177" s="13">
        <f>SUM(H171:H176)</f>
        <v>281000048</v>
      </c>
      <c r="I177" s="12">
        <f>SUM(I171:I176)</f>
        <v>402176058</v>
      </c>
      <c r="J177" s="12">
        <f>SUM(J171:J176)</f>
        <v>448159867</v>
      </c>
      <c r="K177" s="13">
        <f>SUM(K171:K176)</f>
        <v>1131335973</v>
      </c>
      <c r="L177" s="13">
        <f>SUM(L171:L176)</f>
        <v>403063071</v>
      </c>
      <c r="M177" s="12">
        <f>SUM(M171:M176)</f>
        <v>453133959</v>
      </c>
      <c r="N177" s="12">
        <f>SUM(N171:N176)</f>
        <v>582009776</v>
      </c>
      <c r="O177" s="13">
        <f>SUM(O171:O176)</f>
        <v>1438206806</v>
      </c>
      <c r="P177" s="13">
        <f>SUM(P171:P176)</f>
        <v>0</v>
      </c>
      <c r="Q177" s="12">
        <f>SUM(Q171:Q176)</f>
        <v>0</v>
      </c>
      <c r="R177" s="12">
        <f>SUM(R171:R176)</f>
        <v>0</v>
      </c>
      <c r="S177" s="13">
        <f>SUM(S171:S176)</f>
        <v>0</v>
      </c>
      <c r="T177" s="13">
        <f>SUM(T171:T176)</f>
        <v>0</v>
      </c>
      <c r="U177" s="12">
        <f>SUM(U171:U176)</f>
        <v>0</v>
      </c>
      <c r="V177" s="12">
        <f>SUM(V171:V176)</f>
        <v>0</v>
      </c>
      <c r="W177" s="11">
        <f>SUM(W171:W176)</f>
        <v>0</v>
      </c>
    </row>
    <row r="178" spans="1:23" ht="13" x14ac:dyDescent="0.3">
      <c r="A178" s="24" t="s">
        <v>9</v>
      </c>
      <c r="B178" s="23" t="s">
        <v>284</v>
      </c>
      <c r="C178" s="22" t="s">
        <v>283</v>
      </c>
      <c r="D178" s="20">
        <v>516069534</v>
      </c>
      <c r="E178" s="19">
        <v>516069534</v>
      </c>
      <c r="F178" s="19">
        <v>200009959</v>
      </c>
      <c r="G178" s="21">
        <f>IF(($D178     =0),0,($F178     /$D178     ))</f>
        <v>0.38756397311374713</v>
      </c>
      <c r="H178" s="20">
        <v>0</v>
      </c>
      <c r="I178" s="19">
        <v>44028380</v>
      </c>
      <c r="J178" s="19">
        <v>44256753</v>
      </c>
      <c r="K178" s="20">
        <v>88285133</v>
      </c>
      <c r="L178" s="20">
        <v>26012616</v>
      </c>
      <c r="M178" s="19">
        <v>42930381</v>
      </c>
      <c r="N178" s="19">
        <v>42781829</v>
      </c>
      <c r="O178" s="20">
        <v>111724826</v>
      </c>
      <c r="P178" s="20">
        <v>0</v>
      </c>
      <c r="Q178" s="19">
        <v>0</v>
      </c>
      <c r="R178" s="19">
        <v>0</v>
      </c>
      <c r="S178" s="20">
        <v>0</v>
      </c>
      <c r="T178" s="20">
        <v>0</v>
      </c>
      <c r="U178" s="19">
        <v>0</v>
      </c>
      <c r="V178" s="19">
        <v>0</v>
      </c>
      <c r="W178" s="18">
        <v>0</v>
      </c>
    </row>
    <row r="179" spans="1:23" ht="13" x14ac:dyDescent="0.3">
      <c r="A179" s="24" t="s">
        <v>9</v>
      </c>
      <c r="B179" s="23" t="s">
        <v>282</v>
      </c>
      <c r="C179" s="22" t="s">
        <v>281</v>
      </c>
      <c r="D179" s="20">
        <v>917383958</v>
      </c>
      <c r="E179" s="19">
        <v>917383958</v>
      </c>
      <c r="F179" s="19">
        <v>421564287</v>
      </c>
      <c r="G179" s="21">
        <f>IF(($D179     =0),0,($F179     /$D179     ))</f>
        <v>0.45952873202520073</v>
      </c>
      <c r="H179" s="20">
        <v>47237141</v>
      </c>
      <c r="I179" s="19">
        <v>68226067</v>
      </c>
      <c r="J179" s="19">
        <v>65072883</v>
      </c>
      <c r="K179" s="20">
        <v>180536091</v>
      </c>
      <c r="L179" s="20">
        <v>75425949</v>
      </c>
      <c r="M179" s="19">
        <v>72929096</v>
      </c>
      <c r="N179" s="19">
        <v>92673151</v>
      </c>
      <c r="O179" s="20">
        <v>241028196</v>
      </c>
      <c r="P179" s="20">
        <v>0</v>
      </c>
      <c r="Q179" s="19">
        <v>0</v>
      </c>
      <c r="R179" s="19">
        <v>0</v>
      </c>
      <c r="S179" s="20">
        <v>0</v>
      </c>
      <c r="T179" s="20">
        <v>0</v>
      </c>
      <c r="U179" s="19">
        <v>0</v>
      </c>
      <c r="V179" s="19">
        <v>0</v>
      </c>
      <c r="W179" s="18">
        <v>0</v>
      </c>
    </row>
    <row r="180" spans="1:23" ht="13" x14ac:dyDescent="0.3">
      <c r="A180" s="24" t="s">
        <v>9</v>
      </c>
      <c r="B180" s="23" t="s">
        <v>280</v>
      </c>
      <c r="C180" s="22" t="s">
        <v>279</v>
      </c>
      <c r="D180" s="20">
        <v>1188956784</v>
      </c>
      <c r="E180" s="19">
        <v>1188956784</v>
      </c>
      <c r="F180" s="19">
        <v>639673932</v>
      </c>
      <c r="G180" s="21">
        <f>IF(($D180     =0),0,($F180     /$D180     ))</f>
        <v>0.53801276935226272</v>
      </c>
      <c r="H180" s="20">
        <v>71405836</v>
      </c>
      <c r="I180" s="19">
        <v>103937593</v>
      </c>
      <c r="J180" s="19">
        <v>106592149</v>
      </c>
      <c r="K180" s="20">
        <v>281935578</v>
      </c>
      <c r="L180" s="20">
        <v>101877062</v>
      </c>
      <c r="M180" s="19">
        <v>131982905</v>
      </c>
      <c r="N180" s="19">
        <v>123878387</v>
      </c>
      <c r="O180" s="20">
        <v>357738354</v>
      </c>
      <c r="P180" s="20">
        <v>0</v>
      </c>
      <c r="Q180" s="19">
        <v>0</v>
      </c>
      <c r="R180" s="19">
        <v>0</v>
      </c>
      <c r="S180" s="20">
        <v>0</v>
      </c>
      <c r="T180" s="20">
        <v>0</v>
      </c>
      <c r="U180" s="19">
        <v>0</v>
      </c>
      <c r="V180" s="19">
        <v>0</v>
      </c>
      <c r="W180" s="18">
        <v>0</v>
      </c>
    </row>
    <row r="181" spans="1:23" ht="13" x14ac:dyDescent="0.3">
      <c r="A181" s="24" t="s">
        <v>9</v>
      </c>
      <c r="B181" s="23" t="s">
        <v>278</v>
      </c>
      <c r="C181" s="22" t="s">
        <v>277</v>
      </c>
      <c r="D181" s="20">
        <v>498124172</v>
      </c>
      <c r="E181" s="19">
        <v>498124172</v>
      </c>
      <c r="F181" s="19">
        <v>257786561</v>
      </c>
      <c r="G181" s="21">
        <f>IF(($D181     =0),0,($F181     /$D181     ))</f>
        <v>0.51751465897543314</v>
      </c>
      <c r="H181" s="20">
        <v>45878473</v>
      </c>
      <c r="I181" s="19">
        <v>38849990</v>
      </c>
      <c r="J181" s="19">
        <v>54592984</v>
      </c>
      <c r="K181" s="20">
        <v>139321447</v>
      </c>
      <c r="L181" s="20">
        <v>28987262</v>
      </c>
      <c r="M181" s="19">
        <v>50676749</v>
      </c>
      <c r="N181" s="19">
        <v>38801103</v>
      </c>
      <c r="O181" s="20">
        <v>118465114</v>
      </c>
      <c r="P181" s="20">
        <v>0</v>
      </c>
      <c r="Q181" s="19">
        <v>0</v>
      </c>
      <c r="R181" s="19">
        <v>0</v>
      </c>
      <c r="S181" s="20">
        <v>0</v>
      </c>
      <c r="T181" s="20">
        <v>0</v>
      </c>
      <c r="U181" s="19">
        <v>0</v>
      </c>
      <c r="V181" s="19">
        <v>0</v>
      </c>
      <c r="W181" s="18">
        <v>0</v>
      </c>
    </row>
    <row r="182" spans="1:23" ht="13" x14ac:dyDescent="0.3">
      <c r="A182" s="24" t="s">
        <v>6</v>
      </c>
      <c r="B182" s="23" t="s">
        <v>276</v>
      </c>
      <c r="C182" s="22" t="s">
        <v>275</v>
      </c>
      <c r="D182" s="20">
        <v>2101505164</v>
      </c>
      <c r="E182" s="19">
        <v>2101505164</v>
      </c>
      <c r="F182" s="19">
        <v>761546227</v>
      </c>
      <c r="G182" s="21">
        <f>IF(($D182     =0),0,($F182     /$D182     ))</f>
        <v>0.36238132555928376</v>
      </c>
      <c r="H182" s="20">
        <v>120577805</v>
      </c>
      <c r="I182" s="19">
        <v>105095182</v>
      </c>
      <c r="J182" s="19">
        <v>130468677</v>
      </c>
      <c r="K182" s="20">
        <v>356141664</v>
      </c>
      <c r="L182" s="20">
        <v>157547171</v>
      </c>
      <c r="M182" s="19">
        <v>71732283</v>
      </c>
      <c r="N182" s="19">
        <v>176125109</v>
      </c>
      <c r="O182" s="20">
        <v>405404563</v>
      </c>
      <c r="P182" s="20">
        <v>0</v>
      </c>
      <c r="Q182" s="19">
        <v>0</v>
      </c>
      <c r="R182" s="19">
        <v>0</v>
      </c>
      <c r="S182" s="20">
        <v>0</v>
      </c>
      <c r="T182" s="20">
        <v>0</v>
      </c>
      <c r="U182" s="19">
        <v>0</v>
      </c>
      <c r="V182" s="19">
        <v>0</v>
      </c>
      <c r="W182" s="18">
        <v>0</v>
      </c>
    </row>
    <row r="183" spans="1:23" ht="14" x14ac:dyDescent="0.3">
      <c r="A183" s="17" t="s">
        <v>0</v>
      </c>
      <c r="B183" s="16" t="s">
        <v>274</v>
      </c>
      <c r="C183" s="15" t="s">
        <v>0</v>
      </c>
      <c r="D183" s="13">
        <f>SUM(D178:D182)</f>
        <v>5222039612</v>
      </c>
      <c r="E183" s="12">
        <f>SUM(E178:E182)</f>
        <v>5222039612</v>
      </c>
      <c r="F183" s="12">
        <f>SUM(F178:F182)</f>
        <v>2280580966</v>
      </c>
      <c r="G183" s="14">
        <f>IF(($D183     =0),0,($F183     /$D183     ))</f>
        <v>0.43672226475634784</v>
      </c>
      <c r="H183" s="13">
        <f>SUM(H178:H182)</f>
        <v>285099255</v>
      </c>
      <c r="I183" s="12">
        <f>SUM(I178:I182)</f>
        <v>360137212</v>
      </c>
      <c r="J183" s="12">
        <f>SUM(J178:J182)</f>
        <v>400983446</v>
      </c>
      <c r="K183" s="13">
        <f>SUM(K178:K182)</f>
        <v>1046219913</v>
      </c>
      <c r="L183" s="13">
        <f>SUM(L178:L182)</f>
        <v>389850060</v>
      </c>
      <c r="M183" s="12">
        <f>SUM(M178:M182)</f>
        <v>370251414</v>
      </c>
      <c r="N183" s="12">
        <f>SUM(N178:N182)</f>
        <v>474259579</v>
      </c>
      <c r="O183" s="13">
        <f>SUM(O178:O182)</f>
        <v>1234361053</v>
      </c>
      <c r="P183" s="13">
        <f>SUM(P178:P182)</f>
        <v>0</v>
      </c>
      <c r="Q183" s="12">
        <f>SUM(Q178:Q182)</f>
        <v>0</v>
      </c>
      <c r="R183" s="12">
        <f>SUM(R178:R182)</f>
        <v>0</v>
      </c>
      <c r="S183" s="13">
        <f>SUM(S178:S182)</f>
        <v>0</v>
      </c>
      <c r="T183" s="13">
        <f>SUM(T178:T182)</f>
        <v>0</v>
      </c>
      <c r="U183" s="12">
        <f>SUM(U178:U182)</f>
        <v>0</v>
      </c>
      <c r="V183" s="12">
        <f>SUM(V178:V182)</f>
        <v>0</v>
      </c>
      <c r="W183" s="11">
        <f>SUM(W178:W182)</f>
        <v>0</v>
      </c>
    </row>
    <row r="184" spans="1:23" ht="13" x14ac:dyDescent="0.3">
      <c r="A184" s="24" t="s">
        <v>9</v>
      </c>
      <c r="B184" s="23" t="s">
        <v>273</v>
      </c>
      <c r="C184" s="22" t="s">
        <v>272</v>
      </c>
      <c r="D184" s="20">
        <v>432902565</v>
      </c>
      <c r="E184" s="19">
        <v>432902565</v>
      </c>
      <c r="F184" s="19">
        <v>137601684</v>
      </c>
      <c r="G184" s="21">
        <f>IF(($D184     =0),0,($F184     /$D184     ))</f>
        <v>0.3178583245400729</v>
      </c>
      <c r="H184" s="20">
        <v>22940466</v>
      </c>
      <c r="I184" s="19">
        <v>21806847</v>
      </c>
      <c r="J184" s="19">
        <v>35683317</v>
      </c>
      <c r="K184" s="20">
        <v>80430630</v>
      </c>
      <c r="L184" s="20">
        <v>14972871</v>
      </c>
      <c r="M184" s="19">
        <v>9902939</v>
      </c>
      <c r="N184" s="19">
        <v>32295244</v>
      </c>
      <c r="O184" s="20">
        <v>57171054</v>
      </c>
      <c r="P184" s="20">
        <v>0</v>
      </c>
      <c r="Q184" s="19">
        <v>0</v>
      </c>
      <c r="R184" s="19">
        <v>0</v>
      </c>
      <c r="S184" s="20">
        <v>0</v>
      </c>
      <c r="T184" s="20">
        <v>0</v>
      </c>
      <c r="U184" s="19">
        <v>0</v>
      </c>
      <c r="V184" s="19">
        <v>0</v>
      </c>
      <c r="W184" s="18">
        <v>0</v>
      </c>
    </row>
    <row r="185" spans="1:23" ht="13" x14ac:dyDescent="0.3">
      <c r="A185" s="24" t="s">
        <v>9</v>
      </c>
      <c r="B185" s="23" t="s">
        <v>271</v>
      </c>
      <c r="C185" s="22" t="s">
        <v>270</v>
      </c>
      <c r="D185" s="20">
        <v>296233062</v>
      </c>
      <c r="E185" s="19">
        <v>296233062</v>
      </c>
      <c r="F185" s="19">
        <v>141436793</v>
      </c>
      <c r="G185" s="21">
        <f>IF(($D185     =0),0,($F185     /$D185     ))</f>
        <v>0.47745107195360931</v>
      </c>
      <c r="H185" s="20">
        <v>17260629</v>
      </c>
      <c r="I185" s="19">
        <v>11612974</v>
      </c>
      <c r="J185" s="19">
        <v>47587362</v>
      </c>
      <c r="K185" s="20">
        <v>76460965</v>
      </c>
      <c r="L185" s="20">
        <v>11687495</v>
      </c>
      <c r="M185" s="19">
        <v>23081551</v>
      </c>
      <c r="N185" s="19">
        <v>30206782</v>
      </c>
      <c r="O185" s="20">
        <v>64975828</v>
      </c>
      <c r="P185" s="20">
        <v>0</v>
      </c>
      <c r="Q185" s="19">
        <v>0</v>
      </c>
      <c r="R185" s="19">
        <v>0</v>
      </c>
      <c r="S185" s="20">
        <v>0</v>
      </c>
      <c r="T185" s="20">
        <v>0</v>
      </c>
      <c r="U185" s="19">
        <v>0</v>
      </c>
      <c r="V185" s="19">
        <v>0</v>
      </c>
      <c r="W185" s="18">
        <v>0</v>
      </c>
    </row>
    <row r="186" spans="1:23" ht="13" x14ac:dyDescent="0.3">
      <c r="A186" s="24" t="s">
        <v>9</v>
      </c>
      <c r="B186" s="23" t="s">
        <v>269</v>
      </c>
      <c r="C186" s="22" t="s">
        <v>268</v>
      </c>
      <c r="D186" s="20">
        <v>5140212955</v>
      </c>
      <c r="E186" s="19">
        <v>5226706901</v>
      </c>
      <c r="F186" s="19">
        <v>2696877304</v>
      </c>
      <c r="G186" s="21">
        <f>IF(($D186     =0),0,($F186     /$D186     ))</f>
        <v>0.52466256312915738</v>
      </c>
      <c r="H186" s="20">
        <v>336809156</v>
      </c>
      <c r="I186" s="19">
        <v>384779324</v>
      </c>
      <c r="J186" s="19">
        <v>691721631</v>
      </c>
      <c r="K186" s="20">
        <v>1413310111</v>
      </c>
      <c r="L186" s="20">
        <v>481746055</v>
      </c>
      <c r="M186" s="19">
        <v>332633802</v>
      </c>
      <c r="N186" s="19">
        <v>469187336</v>
      </c>
      <c r="O186" s="20">
        <v>1283567193</v>
      </c>
      <c r="P186" s="20">
        <v>0</v>
      </c>
      <c r="Q186" s="19">
        <v>0</v>
      </c>
      <c r="R186" s="19">
        <v>0</v>
      </c>
      <c r="S186" s="20">
        <v>0</v>
      </c>
      <c r="T186" s="20">
        <v>0</v>
      </c>
      <c r="U186" s="19">
        <v>0</v>
      </c>
      <c r="V186" s="19">
        <v>0</v>
      </c>
      <c r="W186" s="18">
        <v>0</v>
      </c>
    </row>
    <row r="187" spans="1:23" ht="13" x14ac:dyDescent="0.3">
      <c r="A187" s="24" t="s">
        <v>9</v>
      </c>
      <c r="B187" s="23" t="s">
        <v>267</v>
      </c>
      <c r="C187" s="22" t="s">
        <v>266</v>
      </c>
      <c r="D187" s="20">
        <v>560142185</v>
      </c>
      <c r="E187" s="19">
        <v>560142185</v>
      </c>
      <c r="F187" s="19">
        <v>146991968</v>
      </c>
      <c r="G187" s="21">
        <f>IF(($D187     =0),0,($F187     /$D187     ))</f>
        <v>0.26241902848291992</v>
      </c>
      <c r="H187" s="20">
        <v>18131711</v>
      </c>
      <c r="I187" s="19">
        <v>26349666</v>
      </c>
      <c r="J187" s="19">
        <v>15737614</v>
      </c>
      <c r="K187" s="20">
        <v>60218991</v>
      </c>
      <c r="L187" s="20">
        <v>32347911</v>
      </c>
      <c r="M187" s="19">
        <v>24263692</v>
      </c>
      <c r="N187" s="19">
        <v>30161374</v>
      </c>
      <c r="O187" s="20">
        <v>86772977</v>
      </c>
      <c r="P187" s="20">
        <v>0</v>
      </c>
      <c r="Q187" s="19">
        <v>0</v>
      </c>
      <c r="R187" s="19">
        <v>0</v>
      </c>
      <c r="S187" s="20">
        <v>0</v>
      </c>
      <c r="T187" s="20">
        <v>0</v>
      </c>
      <c r="U187" s="19">
        <v>0</v>
      </c>
      <c r="V187" s="19">
        <v>0</v>
      </c>
      <c r="W187" s="18">
        <v>0</v>
      </c>
    </row>
    <row r="188" spans="1:23" ht="13" x14ac:dyDescent="0.3">
      <c r="A188" s="24" t="s">
        <v>6</v>
      </c>
      <c r="B188" s="23" t="s">
        <v>265</v>
      </c>
      <c r="C188" s="22" t="s">
        <v>264</v>
      </c>
      <c r="D188" s="20">
        <v>1165620000</v>
      </c>
      <c r="E188" s="19">
        <v>1165620000</v>
      </c>
      <c r="F188" s="19">
        <v>398249320</v>
      </c>
      <c r="G188" s="21">
        <f>IF(($D188     =0),0,($F188     /$D188     ))</f>
        <v>0.34166308059230283</v>
      </c>
      <c r="H188" s="20">
        <v>47744869</v>
      </c>
      <c r="I188" s="19">
        <v>68422404</v>
      </c>
      <c r="J188" s="19">
        <v>99877441</v>
      </c>
      <c r="K188" s="20">
        <v>216044714</v>
      </c>
      <c r="L188" s="20">
        <v>77750916</v>
      </c>
      <c r="M188" s="19">
        <v>60134251</v>
      </c>
      <c r="N188" s="19">
        <v>44319439</v>
      </c>
      <c r="O188" s="20">
        <v>182204606</v>
      </c>
      <c r="P188" s="20">
        <v>0</v>
      </c>
      <c r="Q188" s="19">
        <v>0</v>
      </c>
      <c r="R188" s="19">
        <v>0</v>
      </c>
      <c r="S188" s="20">
        <v>0</v>
      </c>
      <c r="T188" s="20">
        <v>0</v>
      </c>
      <c r="U188" s="19">
        <v>0</v>
      </c>
      <c r="V188" s="19">
        <v>0</v>
      </c>
      <c r="W188" s="18">
        <v>0</v>
      </c>
    </row>
    <row r="189" spans="1:23" ht="14" x14ac:dyDescent="0.3">
      <c r="A189" s="17" t="s">
        <v>0</v>
      </c>
      <c r="B189" s="16" t="s">
        <v>263</v>
      </c>
      <c r="C189" s="15" t="s">
        <v>0</v>
      </c>
      <c r="D189" s="13">
        <f>SUM(D184:D188)</f>
        <v>7595110767</v>
      </c>
      <c r="E189" s="12">
        <f>SUM(E184:E188)</f>
        <v>7681604713</v>
      </c>
      <c r="F189" s="12">
        <f>SUM(F184:F188)</f>
        <v>3521157069</v>
      </c>
      <c r="G189" s="14">
        <f>IF(($D189     =0),0,($F189     /$D189     ))</f>
        <v>0.46360838926787967</v>
      </c>
      <c r="H189" s="13">
        <f>SUM(H184:H188)</f>
        <v>442886831</v>
      </c>
      <c r="I189" s="12">
        <f>SUM(I184:I188)</f>
        <v>512971215</v>
      </c>
      <c r="J189" s="12">
        <f>SUM(J184:J188)</f>
        <v>890607365</v>
      </c>
      <c r="K189" s="13">
        <f>SUM(K184:K188)</f>
        <v>1846465411</v>
      </c>
      <c r="L189" s="13">
        <f>SUM(L184:L188)</f>
        <v>618505248</v>
      </c>
      <c r="M189" s="12">
        <f>SUM(M184:M188)</f>
        <v>450016235</v>
      </c>
      <c r="N189" s="12">
        <f>SUM(N184:N188)</f>
        <v>606170175</v>
      </c>
      <c r="O189" s="13">
        <f>SUM(O184:O188)</f>
        <v>1674691658</v>
      </c>
      <c r="P189" s="13">
        <f>SUM(P184:P188)</f>
        <v>0</v>
      </c>
      <c r="Q189" s="12">
        <f>SUM(Q184:Q188)</f>
        <v>0</v>
      </c>
      <c r="R189" s="12">
        <f>SUM(R184:R188)</f>
        <v>0</v>
      </c>
      <c r="S189" s="13">
        <f>SUM(S184:S188)</f>
        <v>0</v>
      </c>
      <c r="T189" s="13">
        <f>SUM(T184:T188)</f>
        <v>0</v>
      </c>
      <c r="U189" s="12">
        <f>SUM(U184:U188)</f>
        <v>0</v>
      </c>
      <c r="V189" s="12">
        <f>SUM(V184:V188)</f>
        <v>0</v>
      </c>
      <c r="W189" s="11">
        <f>SUM(W184:W188)</f>
        <v>0</v>
      </c>
    </row>
    <row r="190" spans="1:23" ht="13" x14ac:dyDescent="0.3">
      <c r="A190" s="24" t="s">
        <v>9</v>
      </c>
      <c r="B190" s="23" t="s">
        <v>262</v>
      </c>
      <c r="C190" s="22" t="s">
        <v>261</v>
      </c>
      <c r="D190" s="20">
        <v>574343388</v>
      </c>
      <c r="E190" s="19">
        <v>572186470</v>
      </c>
      <c r="F190" s="19">
        <v>201893087</v>
      </c>
      <c r="G190" s="21">
        <f>IF(($D190     =0),0,($F190     /$D190     ))</f>
        <v>0.35151982458271114</v>
      </c>
      <c r="H190" s="20">
        <v>22274534</v>
      </c>
      <c r="I190" s="19">
        <v>48547211</v>
      </c>
      <c r="J190" s="19">
        <v>39074872</v>
      </c>
      <c r="K190" s="20">
        <v>109896617</v>
      </c>
      <c r="L190" s="20">
        <v>28258993</v>
      </c>
      <c r="M190" s="19">
        <v>36971642</v>
      </c>
      <c r="N190" s="19">
        <v>26765835</v>
      </c>
      <c r="O190" s="20">
        <v>91996470</v>
      </c>
      <c r="P190" s="20">
        <v>0</v>
      </c>
      <c r="Q190" s="19">
        <v>0</v>
      </c>
      <c r="R190" s="19">
        <v>0</v>
      </c>
      <c r="S190" s="20">
        <v>0</v>
      </c>
      <c r="T190" s="20">
        <v>0</v>
      </c>
      <c r="U190" s="19">
        <v>0</v>
      </c>
      <c r="V190" s="19">
        <v>0</v>
      </c>
      <c r="W190" s="18">
        <v>0</v>
      </c>
    </row>
    <row r="191" spans="1:23" ht="13" x14ac:dyDescent="0.3">
      <c r="A191" s="24" t="s">
        <v>9</v>
      </c>
      <c r="B191" s="23" t="s">
        <v>260</v>
      </c>
      <c r="C191" s="22" t="s">
        <v>259</v>
      </c>
      <c r="D191" s="20">
        <v>835635016</v>
      </c>
      <c r="E191" s="19">
        <v>835635016</v>
      </c>
      <c r="F191" s="19">
        <v>407294871</v>
      </c>
      <c r="G191" s="21">
        <f>IF(($D191     =0),0,($F191     /$D191     ))</f>
        <v>0.48740761600636417</v>
      </c>
      <c r="H191" s="20">
        <v>63166282</v>
      </c>
      <c r="I191" s="19">
        <v>70242311</v>
      </c>
      <c r="J191" s="19">
        <v>66432560</v>
      </c>
      <c r="K191" s="20">
        <v>199841153</v>
      </c>
      <c r="L191" s="20">
        <v>65406148</v>
      </c>
      <c r="M191" s="19">
        <v>62798934</v>
      </c>
      <c r="N191" s="19">
        <v>79248636</v>
      </c>
      <c r="O191" s="20">
        <v>207453718</v>
      </c>
      <c r="P191" s="20">
        <v>0</v>
      </c>
      <c r="Q191" s="19">
        <v>0</v>
      </c>
      <c r="R191" s="19">
        <v>0</v>
      </c>
      <c r="S191" s="20">
        <v>0</v>
      </c>
      <c r="T191" s="20">
        <v>0</v>
      </c>
      <c r="U191" s="19">
        <v>0</v>
      </c>
      <c r="V191" s="19">
        <v>0</v>
      </c>
      <c r="W191" s="18">
        <v>0</v>
      </c>
    </row>
    <row r="192" spans="1:23" ht="13" x14ac:dyDescent="0.3">
      <c r="A192" s="24" t="s">
        <v>9</v>
      </c>
      <c r="B192" s="23" t="s">
        <v>258</v>
      </c>
      <c r="C192" s="22" t="s">
        <v>257</v>
      </c>
      <c r="D192" s="20">
        <v>571455962</v>
      </c>
      <c r="E192" s="19">
        <v>571455962</v>
      </c>
      <c r="F192" s="19">
        <v>255002579</v>
      </c>
      <c r="G192" s="21">
        <f>IF(($D192     =0),0,($F192     /$D192     ))</f>
        <v>0.44623312373456347</v>
      </c>
      <c r="H192" s="20">
        <v>41944766</v>
      </c>
      <c r="I192" s="19">
        <v>42136196</v>
      </c>
      <c r="J192" s="19">
        <v>35383565</v>
      </c>
      <c r="K192" s="20">
        <v>119464527</v>
      </c>
      <c r="L192" s="20">
        <v>35520564</v>
      </c>
      <c r="M192" s="19">
        <v>36938803</v>
      </c>
      <c r="N192" s="19">
        <v>63078685</v>
      </c>
      <c r="O192" s="20">
        <v>135538052</v>
      </c>
      <c r="P192" s="20">
        <v>0</v>
      </c>
      <c r="Q192" s="19">
        <v>0</v>
      </c>
      <c r="R192" s="19">
        <v>0</v>
      </c>
      <c r="S192" s="20">
        <v>0</v>
      </c>
      <c r="T192" s="20">
        <v>0</v>
      </c>
      <c r="U192" s="19">
        <v>0</v>
      </c>
      <c r="V192" s="19">
        <v>0</v>
      </c>
      <c r="W192" s="18">
        <v>0</v>
      </c>
    </row>
    <row r="193" spans="1:23" ht="13" x14ac:dyDescent="0.3">
      <c r="A193" s="24" t="s">
        <v>9</v>
      </c>
      <c r="B193" s="23" t="s">
        <v>256</v>
      </c>
      <c r="C193" s="22" t="s">
        <v>255</v>
      </c>
      <c r="D193" s="20">
        <v>1522675297</v>
      </c>
      <c r="E193" s="19">
        <v>1522675297</v>
      </c>
      <c r="F193" s="19">
        <v>751815985</v>
      </c>
      <c r="G193" s="21">
        <f>IF(($D193     =0),0,($F193     /$D193     ))</f>
        <v>0.49374675380971916</v>
      </c>
      <c r="H193" s="20">
        <v>62218935</v>
      </c>
      <c r="I193" s="19">
        <v>152731571</v>
      </c>
      <c r="J193" s="19">
        <v>124007018</v>
      </c>
      <c r="K193" s="20">
        <v>338957524</v>
      </c>
      <c r="L193" s="20">
        <v>100640985</v>
      </c>
      <c r="M193" s="19">
        <v>181746084</v>
      </c>
      <c r="N193" s="19">
        <v>130471392</v>
      </c>
      <c r="O193" s="20">
        <v>412858461</v>
      </c>
      <c r="P193" s="20">
        <v>0</v>
      </c>
      <c r="Q193" s="19">
        <v>0</v>
      </c>
      <c r="R193" s="19">
        <v>0</v>
      </c>
      <c r="S193" s="20">
        <v>0</v>
      </c>
      <c r="T193" s="20">
        <v>0</v>
      </c>
      <c r="U193" s="19">
        <v>0</v>
      </c>
      <c r="V193" s="19">
        <v>0</v>
      </c>
      <c r="W193" s="18">
        <v>0</v>
      </c>
    </row>
    <row r="194" spans="1:23" ht="13" x14ac:dyDescent="0.3">
      <c r="A194" s="24" t="s">
        <v>9</v>
      </c>
      <c r="B194" s="23" t="s">
        <v>254</v>
      </c>
      <c r="C194" s="22" t="s">
        <v>253</v>
      </c>
      <c r="D194" s="20">
        <v>930607918</v>
      </c>
      <c r="E194" s="19">
        <v>930607918</v>
      </c>
      <c r="F194" s="19">
        <v>391133393</v>
      </c>
      <c r="G194" s="21">
        <f>IF(($D194     =0),0,($F194     /$D194     ))</f>
        <v>0.42029880192788127</v>
      </c>
      <c r="H194" s="20">
        <v>34238573</v>
      </c>
      <c r="I194" s="19">
        <v>74632488</v>
      </c>
      <c r="J194" s="19">
        <v>89150435</v>
      </c>
      <c r="K194" s="20">
        <v>198021496</v>
      </c>
      <c r="L194" s="20">
        <v>67917751</v>
      </c>
      <c r="M194" s="19">
        <v>67491593</v>
      </c>
      <c r="N194" s="19">
        <v>57702553</v>
      </c>
      <c r="O194" s="20">
        <v>193111897</v>
      </c>
      <c r="P194" s="20">
        <v>0</v>
      </c>
      <c r="Q194" s="19">
        <v>0</v>
      </c>
      <c r="R194" s="19">
        <v>0</v>
      </c>
      <c r="S194" s="20">
        <v>0</v>
      </c>
      <c r="T194" s="20">
        <v>0</v>
      </c>
      <c r="U194" s="19">
        <v>0</v>
      </c>
      <c r="V194" s="19">
        <v>0</v>
      </c>
      <c r="W194" s="18">
        <v>0</v>
      </c>
    </row>
    <row r="195" spans="1:23" ht="13" x14ac:dyDescent="0.3">
      <c r="A195" s="24" t="s">
        <v>6</v>
      </c>
      <c r="B195" s="23" t="s">
        <v>252</v>
      </c>
      <c r="C195" s="22" t="s">
        <v>251</v>
      </c>
      <c r="D195" s="20">
        <v>196175455</v>
      </c>
      <c r="E195" s="19">
        <v>196175455</v>
      </c>
      <c r="F195" s="19">
        <v>96144433</v>
      </c>
      <c r="G195" s="21">
        <f>IF(($D195     =0),0,($F195     /$D195     ))</f>
        <v>0.49009409969254308</v>
      </c>
      <c r="H195" s="20">
        <v>13596668</v>
      </c>
      <c r="I195" s="19">
        <v>17283207</v>
      </c>
      <c r="J195" s="19">
        <v>13528973</v>
      </c>
      <c r="K195" s="20">
        <v>44408848</v>
      </c>
      <c r="L195" s="20">
        <v>18610006</v>
      </c>
      <c r="M195" s="19">
        <v>13731247</v>
      </c>
      <c r="N195" s="19">
        <v>19394332</v>
      </c>
      <c r="O195" s="20">
        <v>51735585</v>
      </c>
      <c r="P195" s="20">
        <v>0</v>
      </c>
      <c r="Q195" s="19">
        <v>0</v>
      </c>
      <c r="R195" s="19">
        <v>0</v>
      </c>
      <c r="S195" s="20">
        <v>0</v>
      </c>
      <c r="T195" s="20">
        <v>0</v>
      </c>
      <c r="U195" s="19">
        <v>0</v>
      </c>
      <c r="V195" s="19">
        <v>0</v>
      </c>
      <c r="W195" s="18">
        <v>0</v>
      </c>
    </row>
    <row r="196" spans="1:23" ht="14" x14ac:dyDescent="0.3">
      <c r="A196" s="17" t="s">
        <v>0</v>
      </c>
      <c r="B196" s="16" t="s">
        <v>250</v>
      </c>
      <c r="C196" s="15" t="s">
        <v>0</v>
      </c>
      <c r="D196" s="13">
        <f>SUM(D190:D195)</f>
        <v>4630893036</v>
      </c>
      <c r="E196" s="12">
        <f>SUM(E190:E195)</f>
        <v>4628736118</v>
      </c>
      <c r="F196" s="12">
        <f>SUM(F190:F195)</f>
        <v>2103284348</v>
      </c>
      <c r="G196" s="14">
        <f>IF(($D196     =0),0,($F196     /$D196     ))</f>
        <v>0.45418547387066016</v>
      </c>
      <c r="H196" s="13">
        <f>SUM(H190:H195)</f>
        <v>237439758</v>
      </c>
      <c r="I196" s="12">
        <f>SUM(I190:I195)</f>
        <v>405572984</v>
      </c>
      <c r="J196" s="12">
        <f>SUM(J190:J195)</f>
        <v>367577423</v>
      </c>
      <c r="K196" s="13">
        <f>SUM(K190:K195)</f>
        <v>1010590165</v>
      </c>
      <c r="L196" s="13">
        <f>SUM(L190:L195)</f>
        <v>316354447</v>
      </c>
      <c r="M196" s="12">
        <f>SUM(M190:M195)</f>
        <v>399678303</v>
      </c>
      <c r="N196" s="12">
        <f>SUM(N190:N195)</f>
        <v>376661433</v>
      </c>
      <c r="O196" s="13">
        <f>SUM(O190:O195)</f>
        <v>1092694183</v>
      </c>
      <c r="P196" s="13">
        <f>SUM(P190:P195)</f>
        <v>0</v>
      </c>
      <c r="Q196" s="12">
        <f>SUM(Q190:Q195)</f>
        <v>0</v>
      </c>
      <c r="R196" s="12">
        <f>SUM(R190:R195)</f>
        <v>0</v>
      </c>
      <c r="S196" s="13">
        <f>SUM(S190:S195)</f>
        <v>0</v>
      </c>
      <c r="T196" s="13">
        <f>SUM(T190:T195)</f>
        <v>0</v>
      </c>
      <c r="U196" s="12">
        <f>SUM(U190:U195)</f>
        <v>0</v>
      </c>
      <c r="V196" s="12">
        <f>SUM(V190:V195)</f>
        <v>0</v>
      </c>
      <c r="W196" s="11">
        <f>SUM(W190:W195)</f>
        <v>0</v>
      </c>
    </row>
    <row r="197" spans="1:23" ht="13" x14ac:dyDescent="0.3">
      <c r="A197" s="24" t="s">
        <v>9</v>
      </c>
      <c r="B197" s="23" t="s">
        <v>249</v>
      </c>
      <c r="C197" s="22" t="s">
        <v>248</v>
      </c>
      <c r="D197" s="20">
        <v>426239466</v>
      </c>
      <c r="E197" s="19">
        <v>426239466</v>
      </c>
      <c r="F197" s="19">
        <v>183345588</v>
      </c>
      <c r="G197" s="21">
        <f>IF(($D197     =0),0,($F197     /$D197     ))</f>
        <v>0.43014690713787634</v>
      </c>
      <c r="H197" s="20">
        <v>5358192</v>
      </c>
      <c r="I197" s="19">
        <v>0</v>
      </c>
      <c r="J197" s="19">
        <v>30257481</v>
      </c>
      <c r="K197" s="20">
        <v>35615673</v>
      </c>
      <c r="L197" s="20">
        <v>33860916</v>
      </c>
      <c r="M197" s="19">
        <v>31124803</v>
      </c>
      <c r="N197" s="19">
        <v>82744196</v>
      </c>
      <c r="O197" s="20">
        <v>147729915</v>
      </c>
      <c r="P197" s="20">
        <v>0</v>
      </c>
      <c r="Q197" s="19">
        <v>0</v>
      </c>
      <c r="R197" s="19">
        <v>0</v>
      </c>
      <c r="S197" s="20">
        <v>0</v>
      </c>
      <c r="T197" s="20">
        <v>0</v>
      </c>
      <c r="U197" s="19">
        <v>0</v>
      </c>
      <c r="V197" s="19">
        <v>0</v>
      </c>
      <c r="W197" s="18">
        <v>0</v>
      </c>
    </row>
    <row r="198" spans="1:23" ht="13" x14ac:dyDescent="0.3">
      <c r="A198" s="24" t="s">
        <v>9</v>
      </c>
      <c r="B198" s="23" t="s">
        <v>247</v>
      </c>
      <c r="C198" s="22" t="s">
        <v>246</v>
      </c>
      <c r="D198" s="20">
        <v>734364413</v>
      </c>
      <c r="E198" s="19">
        <v>734364413</v>
      </c>
      <c r="F198" s="19">
        <v>325127660</v>
      </c>
      <c r="G198" s="21">
        <f>IF(($D198     =0),0,($F198     /$D198     ))</f>
        <v>0.44273340897852032</v>
      </c>
      <c r="H198" s="20">
        <v>54305371</v>
      </c>
      <c r="I198" s="19">
        <v>49535900</v>
      </c>
      <c r="J198" s="19">
        <v>60947972</v>
      </c>
      <c r="K198" s="20">
        <v>164789243</v>
      </c>
      <c r="L198" s="20">
        <v>54719126</v>
      </c>
      <c r="M198" s="19">
        <v>45710070</v>
      </c>
      <c r="N198" s="19">
        <v>59909221</v>
      </c>
      <c r="O198" s="20">
        <v>160338417</v>
      </c>
      <c r="P198" s="20">
        <v>0</v>
      </c>
      <c r="Q198" s="19">
        <v>0</v>
      </c>
      <c r="R198" s="19">
        <v>0</v>
      </c>
      <c r="S198" s="20">
        <v>0</v>
      </c>
      <c r="T198" s="20">
        <v>0</v>
      </c>
      <c r="U198" s="19">
        <v>0</v>
      </c>
      <c r="V198" s="19">
        <v>0</v>
      </c>
      <c r="W198" s="18">
        <v>0</v>
      </c>
    </row>
    <row r="199" spans="1:23" ht="13" x14ac:dyDescent="0.3">
      <c r="A199" s="24" t="s">
        <v>9</v>
      </c>
      <c r="B199" s="23" t="s">
        <v>245</v>
      </c>
      <c r="C199" s="22" t="s">
        <v>244</v>
      </c>
      <c r="D199" s="20">
        <v>439507898</v>
      </c>
      <c r="E199" s="19">
        <v>439507898</v>
      </c>
      <c r="F199" s="19">
        <v>197929919</v>
      </c>
      <c r="G199" s="21">
        <f>IF(($D199     =0),0,($F199     /$D199     ))</f>
        <v>0.45034439631389739</v>
      </c>
      <c r="H199" s="20">
        <v>22086443</v>
      </c>
      <c r="I199" s="19">
        <v>29705425</v>
      </c>
      <c r="J199" s="19">
        <v>37797279</v>
      </c>
      <c r="K199" s="20">
        <v>89589147</v>
      </c>
      <c r="L199" s="20">
        <v>31451397</v>
      </c>
      <c r="M199" s="19">
        <v>43672333</v>
      </c>
      <c r="N199" s="19">
        <v>33217042</v>
      </c>
      <c r="O199" s="20">
        <v>108340772</v>
      </c>
      <c r="P199" s="20">
        <v>0</v>
      </c>
      <c r="Q199" s="19">
        <v>0</v>
      </c>
      <c r="R199" s="19">
        <v>0</v>
      </c>
      <c r="S199" s="20">
        <v>0</v>
      </c>
      <c r="T199" s="20">
        <v>0</v>
      </c>
      <c r="U199" s="19">
        <v>0</v>
      </c>
      <c r="V199" s="19">
        <v>0</v>
      </c>
      <c r="W199" s="18">
        <v>0</v>
      </c>
    </row>
    <row r="200" spans="1:23" ht="13" x14ac:dyDescent="0.3">
      <c r="A200" s="24" t="s">
        <v>9</v>
      </c>
      <c r="B200" s="23" t="s">
        <v>243</v>
      </c>
      <c r="C200" s="22" t="s">
        <v>242</v>
      </c>
      <c r="D200" s="20">
        <v>1011317395</v>
      </c>
      <c r="E200" s="19">
        <v>1011317395</v>
      </c>
      <c r="F200" s="19">
        <v>420305317</v>
      </c>
      <c r="G200" s="21">
        <f>IF(($D200     =0),0,($F200     /$D200     ))</f>
        <v>0.41560178740918424</v>
      </c>
      <c r="H200" s="20">
        <v>57968219</v>
      </c>
      <c r="I200" s="19">
        <v>71018974</v>
      </c>
      <c r="J200" s="19">
        <v>67734063</v>
      </c>
      <c r="K200" s="20">
        <v>196721256</v>
      </c>
      <c r="L200" s="20">
        <v>73549170</v>
      </c>
      <c r="M200" s="19">
        <v>75156882</v>
      </c>
      <c r="N200" s="19">
        <v>74878009</v>
      </c>
      <c r="O200" s="20">
        <v>223584061</v>
      </c>
      <c r="P200" s="20">
        <v>0</v>
      </c>
      <c r="Q200" s="19">
        <v>0</v>
      </c>
      <c r="R200" s="19">
        <v>0</v>
      </c>
      <c r="S200" s="20">
        <v>0</v>
      </c>
      <c r="T200" s="20">
        <v>0</v>
      </c>
      <c r="U200" s="19">
        <v>0</v>
      </c>
      <c r="V200" s="19">
        <v>0</v>
      </c>
      <c r="W200" s="18">
        <v>0</v>
      </c>
    </row>
    <row r="201" spans="1:23" ht="13" x14ac:dyDescent="0.3">
      <c r="A201" s="24" t="s">
        <v>6</v>
      </c>
      <c r="B201" s="23" t="s">
        <v>241</v>
      </c>
      <c r="C201" s="22" t="s">
        <v>240</v>
      </c>
      <c r="D201" s="20">
        <v>1249308849</v>
      </c>
      <c r="E201" s="19">
        <v>1249308849</v>
      </c>
      <c r="F201" s="19">
        <v>682869579</v>
      </c>
      <c r="G201" s="21">
        <f>IF(($D201     =0),0,($F201     /$D201     ))</f>
        <v>0.54659788854181079</v>
      </c>
      <c r="H201" s="20">
        <v>69911360</v>
      </c>
      <c r="I201" s="19">
        <v>124825158</v>
      </c>
      <c r="J201" s="19">
        <v>140113914</v>
      </c>
      <c r="K201" s="20">
        <v>334850432</v>
      </c>
      <c r="L201" s="20">
        <v>138094759</v>
      </c>
      <c r="M201" s="19">
        <v>99268680</v>
      </c>
      <c r="N201" s="19">
        <v>110655708</v>
      </c>
      <c r="O201" s="20">
        <v>348019147</v>
      </c>
      <c r="P201" s="20">
        <v>0</v>
      </c>
      <c r="Q201" s="19">
        <v>0</v>
      </c>
      <c r="R201" s="19">
        <v>0</v>
      </c>
      <c r="S201" s="20">
        <v>0</v>
      </c>
      <c r="T201" s="20">
        <v>0</v>
      </c>
      <c r="U201" s="19">
        <v>0</v>
      </c>
      <c r="V201" s="19">
        <v>0</v>
      </c>
      <c r="W201" s="18">
        <v>0</v>
      </c>
    </row>
    <row r="202" spans="1:23" ht="14" x14ac:dyDescent="0.3">
      <c r="A202" s="17" t="s">
        <v>0</v>
      </c>
      <c r="B202" s="16" t="s">
        <v>239</v>
      </c>
      <c r="C202" s="15" t="s">
        <v>0</v>
      </c>
      <c r="D202" s="13">
        <f>SUM(D197:D201)</f>
        <v>3860738021</v>
      </c>
      <c r="E202" s="12">
        <f>SUM(E197:E201)</f>
        <v>3860738021</v>
      </c>
      <c r="F202" s="12">
        <f>SUM(F197:F201)</f>
        <v>1809578063</v>
      </c>
      <c r="G202" s="14">
        <f>IF(($D202     =0),0,($F202     /$D202     ))</f>
        <v>0.46871299040676345</v>
      </c>
      <c r="H202" s="13">
        <f>SUM(H197:H201)</f>
        <v>209629585</v>
      </c>
      <c r="I202" s="12">
        <f>SUM(I197:I201)</f>
        <v>275085457</v>
      </c>
      <c r="J202" s="12">
        <f>SUM(J197:J201)</f>
        <v>336850709</v>
      </c>
      <c r="K202" s="13">
        <f>SUM(K197:K201)</f>
        <v>821565751</v>
      </c>
      <c r="L202" s="13">
        <f>SUM(L197:L201)</f>
        <v>331675368</v>
      </c>
      <c r="M202" s="12">
        <f>SUM(M197:M201)</f>
        <v>294932768</v>
      </c>
      <c r="N202" s="12">
        <f>SUM(N197:N201)</f>
        <v>361404176</v>
      </c>
      <c r="O202" s="13">
        <f>SUM(O197:O201)</f>
        <v>988012312</v>
      </c>
      <c r="P202" s="13">
        <f>SUM(P197:P201)</f>
        <v>0</v>
      </c>
      <c r="Q202" s="12">
        <f>SUM(Q197:Q201)</f>
        <v>0</v>
      </c>
      <c r="R202" s="12">
        <f>SUM(R197:R201)</f>
        <v>0</v>
      </c>
      <c r="S202" s="13">
        <f>SUM(S197:S201)</f>
        <v>0</v>
      </c>
      <c r="T202" s="13">
        <f>SUM(T197:T201)</f>
        <v>0</v>
      </c>
      <c r="U202" s="12">
        <f>SUM(U197:U201)</f>
        <v>0</v>
      </c>
      <c r="V202" s="12">
        <f>SUM(V197:V201)</f>
        <v>0</v>
      </c>
      <c r="W202" s="11">
        <f>SUM(W197:W201)</f>
        <v>0</v>
      </c>
    </row>
    <row r="203" spans="1:23" ht="14" x14ac:dyDescent="0.3">
      <c r="A203" s="17" t="s">
        <v>0</v>
      </c>
      <c r="B203" s="16" t="s">
        <v>238</v>
      </c>
      <c r="C203" s="15" t="s">
        <v>0</v>
      </c>
      <c r="D203" s="13">
        <f>SUM(D171:D176,D178:D182,D184:D188,D190:D195,D197:D201)</f>
        <v>27022350155</v>
      </c>
      <c r="E203" s="12">
        <f>SUM(E171:E176,E178:E182,E184:E188,E190:E195,E197:E201)</f>
        <v>27106687183</v>
      </c>
      <c r="F203" s="12">
        <f>SUM(F171:F176,F178:F182,F184:F188,F190:F195,F197:F201)</f>
        <v>12284143225</v>
      </c>
      <c r="G203" s="14">
        <f>IF(($D203     =0),0,($F203     /$D203     ))</f>
        <v>0.45459196385726058</v>
      </c>
      <c r="H203" s="13">
        <f>SUM(H171:H176,H178:H182,H184:H188,H190:H195,H197:H201)</f>
        <v>1456055477</v>
      </c>
      <c r="I203" s="12">
        <f>SUM(I171:I176,I178:I182,I184:I188,I190:I195,I197:I201)</f>
        <v>1955942926</v>
      </c>
      <c r="J203" s="12">
        <f>SUM(J171:J176,J178:J182,J184:J188,J190:J195,J197:J201)</f>
        <v>2444178810</v>
      </c>
      <c r="K203" s="13">
        <f>SUM(K171:K176,K178:K182,K184:K188,K190:K195,K197:K201)</f>
        <v>5856177213</v>
      </c>
      <c r="L203" s="13">
        <f>SUM(L171:L176,L178:L182,L184:L188,L190:L195,L197:L201)</f>
        <v>2059448194</v>
      </c>
      <c r="M203" s="12">
        <f>SUM(M171:M176,M178:M182,M184:M188,M190:M195,M197:M201)</f>
        <v>1968012679</v>
      </c>
      <c r="N203" s="12">
        <f>SUM(N171:N176,N178:N182,N184:N188,N190:N195,N197:N201)</f>
        <v>2400505139</v>
      </c>
      <c r="O203" s="13">
        <f>SUM(O171:O176,O178:O182,O184:O188,O190:O195,O197:O201)</f>
        <v>6427966012</v>
      </c>
      <c r="P203" s="13">
        <f>SUM(P171:P176,P178:P182,P184:P188,P190:P195,P197:P201)</f>
        <v>0</v>
      </c>
      <c r="Q203" s="12">
        <f>SUM(Q171:Q176,Q178:Q182,Q184:Q188,Q190:Q195,Q197:Q201)</f>
        <v>0</v>
      </c>
      <c r="R203" s="12">
        <f>SUM(R171:R176,R178:R182,R184:R188,R190:R195,R197:R201)</f>
        <v>0</v>
      </c>
      <c r="S203" s="13">
        <f>SUM(S171:S176,S178:S182,S184:S188,S190:S195,S197:S201)</f>
        <v>0</v>
      </c>
      <c r="T203" s="13">
        <f>SUM(T171:T176,T178:T182,T184:T188,T190:T195,T197:T201)</f>
        <v>0</v>
      </c>
      <c r="U203" s="12">
        <f>SUM(U171:U176,U178:U182,U184:U188,U190:U195,U197:U201)</f>
        <v>0</v>
      </c>
      <c r="V203" s="12">
        <f>SUM(V171:V176,V178:V182,V184:V188,V190:V195,V197:V201)</f>
        <v>0</v>
      </c>
      <c r="W203" s="11">
        <f>SUM(W171:W176,W178:W182,W184:W188,W190:W195,W197:W201)</f>
        <v>0</v>
      </c>
    </row>
    <row r="204" spans="1:23" ht="14.5" customHeight="1" x14ac:dyDescent="0.3">
      <c r="A204" s="29"/>
      <c r="B204" s="27" t="s">
        <v>73</v>
      </c>
      <c r="D204" s="26"/>
      <c r="E204" s="1"/>
      <c r="F204" s="1"/>
      <c r="G204" s="2"/>
      <c r="H204" s="26"/>
      <c r="I204" s="1"/>
      <c r="J204" s="1"/>
      <c r="K204" s="26"/>
      <c r="L204" s="26"/>
      <c r="M204" s="1"/>
      <c r="N204" s="1"/>
      <c r="O204" s="26"/>
      <c r="P204" s="26"/>
      <c r="Q204" s="1"/>
      <c r="R204" s="1"/>
      <c r="S204" s="26"/>
      <c r="T204" s="26"/>
      <c r="U204" s="1"/>
      <c r="V204" s="1"/>
      <c r="W204" s="25"/>
    </row>
    <row r="205" spans="1:23" ht="14.5" customHeight="1" x14ac:dyDescent="0.3">
      <c r="A205" s="28" t="s">
        <v>0</v>
      </c>
      <c r="B205" s="27" t="s">
        <v>237</v>
      </c>
      <c r="D205" s="26"/>
      <c r="E205" s="1"/>
      <c r="F205" s="1"/>
      <c r="G205" s="2"/>
      <c r="H205" s="26"/>
      <c r="I205" s="1"/>
      <c r="J205" s="1"/>
      <c r="K205" s="26"/>
      <c r="L205" s="26"/>
      <c r="M205" s="1"/>
      <c r="N205" s="1"/>
      <c r="O205" s="26"/>
      <c r="P205" s="26"/>
      <c r="Q205" s="1"/>
      <c r="R205" s="1"/>
      <c r="S205" s="26"/>
      <c r="T205" s="26"/>
      <c r="U205" s="1"/>
      <c r="V205" s="1"/>
      <c r="W205" s="25"/>
    </row>
    <row r="206" spans="1:23" ht="13" x14ac:dyDescent="0.3">
      <c r="A206" s="24" t="s">
        <v>9</v>
      </c>
      <c r="B206" s="23" t="s">
        <v>236</v>
      </c>
      <c r="C206" s="22" t="s">
        <v>235</v>
      </c>
      <c r="D206" s="20">
        <v>759901613</v>
      </c>
      <c r="E206" s="19">
        <v>759901613</v>
      </c>
      <c r="F206" s="19">
        <v>308775189</v>
      </c>
      <c r="G206" s="21">
        <f>IF(($D206     =0),0,($F206     /$D206     ))</f>
        <v>0.40633574625666702</v>
      </c>
      <c r="H206" s="20">
        <v>44329014</v>
      </c>
      <c r="I206" s="19">
        <v>35335446</v>
      </c>
      <c r="J206" s="19">
        <v>64506145</v>
      </c>
      <c r="K206" s="20">
        <v>144170605</v>
      </c>
      <c r="L206" s="20">
        <v>77878251</v>
      </c>
      <c r="M206" s="19">
        <v>65559807</v>
      </c>
      <c r="N206" s="19">
        <v>21166526</v>
      </c>
      <c r="O206" s="20">
        <v>164604584</v>
      </c>
      <c r="P206" s="20">
        <v>0</v>
      </c>
      <c r="Q206" s="19">
        <v>0</v>
      </c>
      <c r="R206" s="19">
        <v>0</v>
      </c>
      <c r="S206" s="20">
        <v>0</v>
      </c>
      <c r="T206" s="20">
        <v>0</v>
      </c>
      <c r="U206" s="19">
        <v>0</v>
      </c>
      <c r="V206" s="19">
        <v>0</v>
      </c>
      <c r="W206" s="18">
        <v>0</v>
      </c>
    </row>
    <row r="207" spans="1:23" ht="13" x14ac:dyDescent="0.3">
      <c r="A207" s="24" t="s">
        <v>9</v>
      </c>
      <c r="B207" s="23" t="s">
        <v>234</v>
      </c>
      <c r="C207" s="22" t="s">
        <v>233</v>
      </c>
      <c r="D207" s="20">
        <v>1293702089</v>
      </c>
      <c r="E207" s="19">
        <v>1293702089</v>
      </c>
      <c r="F207" s="19">
        <v>550265924</v>
      </c>
      <c r="G207" s="21">
        <f>IF(($D207     =0),0,($F207     /$D207     ))</f>
        <v>0.42534206961460663</v>
      </c>
      <c r="H207" s="20">
        <v>36681098</v>
      </c>
      <c r="I207" s="19">
        <v>118164245</v>
      </c>
      <c r="J207" s="19">
        <v>62509499</v>
      </c>
      <c r="K207" s="20">
        <v>217354842</v>
      </c>
      <c r="L207" s="20">
        <v>139100976</v>
      </c>
      <c r="M207" s="19">
        <v>55323684</v>
      </c>
      <c r="N207" s="19">
        <v>138486422</v>
      </c>
      <c r="O207" s="20">
        <v>332911082</v>
      </c>
      <c r="P207" s="20">
        <v>0</v>
      </c>
      <c r="Q207" s="19">
        <v>0</v>
      </c>
      <c r="R207" s="19">
        <v>0</v>
      </c>
      <c r="S207" s="20">
        <v>0</v>
      </c>
      <c r="T207" s="20">
        <v>0</v>
      </c>
      <c r="U207" s="19">
        <v>0</v>
      </c>
      <c r="V207" s="19">
        <v>0</v>
      </c>
      <c r="W207" s="18">
        <v>0</v>
      </c>
    </row>
    <row r="208" spans="1:23" ht="13" x14ac:dyDescent="0.3">
      <c r="A208" s="24" t="s">
        <v>9</v>
      </c>
      <c r="B208" s="23" t="s">
        <v>232</v>
      </c>
      <c r="C208" s="22" t="s">
        <v>231</v>
      </c>
      <c r="D208" s="20">
        <v>876553783</v>
      </c>
      <c r="E208" s="19">
        <v>876553783</v>
      </c>
      <c r="F208" s="19">
        <v>370656759</v>
      </c>
      <c r="G208" s="21">
        <f>IF(($D208     =0),0,($F208     /$D208     ))</f>
        <v>0.4228568356997211</v>
      </c>
      <c r="H208" s="20">
        <v>59371037</v>
      </c>
      <c r="I208" s="19">
        <v>67287179</v>
      </c>
      <c r="J208" s="19">
        <v>63151287</v>
      </c>
      <c r="K208" s="20">
        <v>189809503</v>
      </c>
      <c r="L208" s="20">
        <v>47067927</v>
      </c>
      <c r="M208" s="19">
        <v>43303139</v>
      </c>
      <c r="N208" s="19">
        <v>90476190</v>
      </c>
      <c r="O208" s="20">
        <v>180847256</v>
      </c>
      <c r="P208" s="20">
        <v>0</v>
      </c>
      <c r="Q208" s="19">
        <v>0</v>
      </c>
      <c r="R208" s="19">
        <v>0</v>
      </c>
      <c r="S208" s="20">
        <v>0</v>
      </c>
      <c r="T208" s="20">
        <v>0</v>
      </c>
      <c r="U208" s="19">
        <v>0</v>
      </c>
      <c r="V208" s="19">
        <v>0</v>
      </c>
      <c r="W208" s="18">
        <v>0</v>
      </c>
    </row>
    <row r="209" spans="1:23" ht="13" x14ac:dyDescent="0.3">
      <c r="A209" s="24" t="s">
        <v>9</v>
      </c>
      <c r="B209" s="23" t="s">
        <v>230</v>
      </c>
      <c r="C209" s="22" t="s">
        <v>229</v>
      </c>
      <c r="D209" s="20">
        <v>507226802</v>
      </c>
      <c r="E209" s="19">
        <v>507226802</v>
      </c>
      <c r="F209" s="19">
        <v>175831861</v>
      </c>
      <c r="G209" s="21">
        <f>IF(($D209     =0),0,($F209     /$D209     ))</f>
        <v>0.34665333201379211</v>
      </c>
      <c r="H209" s="20">
        <v>5924801</v>
      </c>
      <c r="I209" s="19">
        <v>43498178</v>
      </c>
      <c r="J209" s="19">
        <v>33969228</v>
      </c>
      <c r="K209" s="20">
        <v>83392207</v>
      </c>
      <c r="L209" s="20">
        <v>27257849</v>
      </c>
      <c r="M209" s="19">
        <v>34700355</v>
      </c>
      <c r="N209" s="19">
        <v>30481450</v>
      </c>
      <c r="O209" s="20">
        <v>92439654</v>
      </c>
      <c r="P209" s="20">
        <v>0</v>
      </c>
      <c r="Q209" s="19">
        <v>0</v>
      </c>
      <c r="R209" s="19">
        <v>0</v>
      </c>
      <c r="S209" s="20">
        <v>0</v>
      </c>
      <c r="T209" s="20">
        <v>0</v>
      </c>
      <c r="U209" s="19">
        <v>0</v>
      </c>
      <c r="V209" s="19">
        <v>0</v>
      </c>
      <c r="W209" s="18">
        <v>0</v>
      </c>
    </row>
    <row r="210" spans="1:23" ht="13" x14ac:dyDescent="0.3">
      <c r="A210" s="24" t="s">
        <v>9</v>
      </c>
      <c r="B210" s="23" t="s">
        <v>228</v>
      </c>
      <c r="C210" s="22" t="s">
        <v>227</v>
      </c>
      <c r="D210" s="20">
        <v>1621918620</v>
      </c>
      <c r="E210" s="19">
        <v>1621918620</v>
      </c>
      <c r="F210" s="19">
        <v>616384367</v>
      </c>
      <c r="G210" s="21">
        <f>IF(($D210     =0),0,($F210     /$D210     ))</f>
        <v>0.38003409011976197</v>
      </c>
      <c r="H210" s="20">
        <v>104606055</v>
      </c>
      <c r="I210" s="19">
        <v>113262649</v>
      </c>
      <c r="J210" s="19">
        <v>105242367</v>
      </c>
      <c r="K210" s="20">
        <v>323111071</v>
      </c>
      <c r="L210" s="20">
        <v>79286753</v>
      </c>
      <c r="M210" s="19">
        <v>67904968</v>
      </c>
      <c r="N210" s="19">
        <v>146081575</v>
      </c>
      <c r="O210" s="20">
        <v>293273296</v>
      </c>
      <c r="P210" s="20">
        <v>0</v>
      </c>
      <c r="Q210" s="19">
        <v>0</v>
      </c>
      <c r="R210" s="19">
        <v>0</v>
      </c>
      <c r="S210" s="20">
        <v>0</v>
      </c>
      <c r="T210" s="20">
        <v>0</v>
      </c>
      <c r="U210" s="19">
        <v>0</v>
      </c>
      <c r="V210" s="19">
        <v>0</v>
      </c>
      <c r="W210" s="18">
        <v>0</v>
      </c>
    </row>
    <row r="211" spans="1:23" ht="13" x14ac:dyDescent="0.3">
      <c r="A211" s="24" t="s">
        <v>9</v>
      </c>
      <c r="B211" s="23" t="s">
        <v>226</v>
      </c>
      <c r="C211" s="22" t="s">
        <v>225</v>
      </c>
      <c r="D211" s="20">
        <v>374007722</v>
      </c>
      <c r="E211" s="19">
        <v>374007722</v>
      </c>
      <c r="F211" s="19">
        <v>113578037</v>
      </c>
      <c r="G211" s="21">
        <f>IF(($D211     =0),0,($F211     /$D211     ))</f>
        <v>0.30367832084493701</v>
      </c>
      <c r="H211" s="20">
        <v>32149837</v>
      </c>
      <c r="I211" s="19">
        <v>27303368</v>
      </c>
      <c r="J211" s="19">
        <v>23980625</v>
      </c>
      <c r="K211" s="20">
        <v>83433830</v>
      </c>
      <c r="L211" s="20">
        <v>0</v>
      </c>
      <c r="M211" s="19">
        <v>30144207</v>
      </c>
      <c r="N211" s="19">
        <v>0</v>
      </c>
      <c r="O211" s="20">
        <v>30144207</v>
      </c>
      <c r="P211" s="20">
        <v>0</v>
      </c>
      <c r="Q211" s="19">
        <v>0</v>
      </c>
      <c r="R211" s="19">
        <v>0</v>
      </c>
      <c r="S211" s="20">
        <v>0</v>
      </c>
      <c r="T211" s="20">
        <v>0</v>
      </c>
      <c r="U211" s="19">
        <v>0</v>
      </c>
      <c r="V211" s="19">
        <v>0</v>
      </c>
      <c r="W211" s="18">
        <v>0</v>
      </c>
    </row>
    <row r="212" spans="1:23" ht="13" x14ac:dyDescent="0.3">
      <c r="A212" s="24" t="s">
        <v>9</v>
      </c>
      <c r="B212" s="23" t="s">
        <v>224</v>
      </c>
      <c r="C212" s="22" t="s">
        <v>223</v>
      </c>
      <c r="D212" s="20">
        <v>3988527704</v>
      </c>
      <c r="E212" s="19">
        <v>3988527704</v>
      </c>
      <c r="F212" s="19">
        <v>1629787334</v>
      </c>
      <c r="G212" s="21">
        <f>IF(($D212     =0),0,($F212     /$D212     ))</f>
        <v>0.40861878240572952</v>
      </c>
      <c r="H212" s="20">
        <v>253110770</v>
      </c>
      <c r="I212" s="19">
        <v>384168556</v>
      </c>
      <c r="J212" s="19">
        <v>279996468</v>
      </c>
      <c r="K212" s="20">
        <v>917275794</v>
      </c>
      <c r="L212" s="20">
        <v>289644301</v>
      </c>
      <c r="M212" s="19">
        <v>246803335</v>
      </c>
      <c r="N212" s="19">
        <v>176063904</v>
      </c>
      <c r="O212" s="20">
        <v>712511540</v>
      </c>
      <c r="P212" s="20">
        <v>0</v>
      </c>
      <c r="Q212" s="19">
        <v>0</v>
      </c>
      <c r="R212" s="19">
        <v>0</v>
      </c>
      <c r="S212" s="20">
        <v>0</v>
      </c>
      <c r="T212" s="20">
        <v>0</v>
      </c>
      <c r="U212" s="19">
        <v>0</v>
      </c>
      <c r="V212" s="19">
        <v>0</v>
      </c>
      <c r="W212" s="18">
        <v>0</v>
      </c>
    </row>
    <row r="213" spans="1:23" ht="13" x14ac:dyDescent="0.3">
      <c r="A213" s="24" t="s">
        <v>6</v>
      </c>
      <c r="B213" s="23" t="s">
        <v>222</v>
      </c>
      <c r="C213" s="22" t="s">
        <v>221</v>
      </c>
      <c r="D213" s="20">
        <v>647661792</v>
      </c>
      <c r="E213" s="19">
        <v>647661792</v>
      </c>
      <c r="F213" s="19">
        <v>359862573</v>
      </c>
      <c r="G213" s="21">
        <f>IF(($D213     =0),0,($F213     /$D213     ))</f>
        <v>0.55563347636848093</v>
      </c>
      <c r="H213" s="20">
        <v>23167673</v>
      </c>
      <c r="I213" s="19">
        <v>68359194</v>
      </c>
      <c r="J213" s="19">
        <v>70221473</v>
      </c>
      <c r="K213" s="20">
        <v>161748340</v>
      </c>
      <c r="L213" s="20">
        <v>59989911</v>
      </c>
      <c r="M213" s="19">
        <v>61637856</v>
      </c>
      <c r="N213" s="19">
        <v>76486466</v>
      </c>
      <c r="O213" s="20">
        <v>198114233</v>
      </c>
      <c r="P213" s="20">
        <v>0</v>
      </c>
      <c r="Q213" s="19">
        <v>0</v>
      </c>
      <c r="R213" s="19">
        <v>0</v>
      </c>
      <c r="S213" s="20">
        <v>0</v>
      </c>
      <c r="T213" s="20">
        <v>0</v>
      </c>
      <c r="U213" s="19">
        <v>0</v>
      </c>
      <c r="V213" s="19">
        <v>0</v>
      </c>
      <c r="W213" s="18">
        <v>0</v>
      </c>
    </row>
    <row r="214" spans="1:23" ht="14" x14ac:dyDescent="0.3">
      <c r="A214" s="17" t="s">
        <v>0</v>
      </c>
      <c r="B214" s="16" t="s">
        <v>220</v>
      </c>
      <c r="C214" s="15" t="s">
        <v>0</v>
      </c>
      <c r="D214" s="13">
        <f>SUM(D206:D213)</f>
        <v>10069500125</v>
      </c>
      <c r="E214" s="12">
        <f>SUM(E206:E213)</f>
        <v>10069500125</v>
      </c>
      <c r="F214" s="12">
        <f>SUM(F206:F213)</f>
        <v>4125142044</v>
      </c>
      <c r="G214" s="14">
        <f>IF(($D214     =0),0,($F214     /$D214     ))</f>
        <v>0.40966701353509344</v>
      </c>
      <c r="H214" s="13">
        <f>SUM(H206:H213)</f>
        <v>559340285</v>
      </c>
      <c r="I214" s="12">
        <f>SUM(I206:I213)</f>
        <v>857378815</v>
      </c>
      <c r="J214" s="12">
        <f>SUM(J206:J213)</f>
        <v>703577092</v>
      </c>
      <c r="K214" s="13">
        <f>SUM(K206:K213)</f>
        <v>2120296192</v>
      </c>
      <c r="L214" s="13">
        <f>SUM(L206:L213)</f>
        <v>720225968</v>
      </c>
      <c r="M214" s="12">
        <f>SUM(M206:M213)</f>
        <v>605377351</v>
      </c>
      <c r="N214" s="12">
        <f>SUM(N206:N213)</f>
        <v>679242533</v>
      </c>
      <c r="O214" s="13">
        <f>SUM(O206:O213)</f>
        <v>2004845852</v>
      </c>
      <c r="P214" s="13">
        <f>SUM(P206:P213)</f>
        <v>0</v>
      </c>
      <c r="Q214" s="12">
        <f>SUM(Q206:Q213)</f>
        <v>0</v>
      </c>
      <c r="R214" s="12">
        <f>SUM(R206:R213)</f>
        <v>0</v>
      </c>
      <c r="S214" s="13">
        <f>SUM(S206:S213)</f>
        <v>0</v>
      </c>
      <c r="T214" s="13">
        <f>SUM(T206:T213)</f>
        <v>0</v>
      </c>
      <c r="U214" s="12">
        <f>SUM(U206:U213)</f>
        <v>0</v>
      </c>
      <c r="V214" s="12">
        <f>SUM(V206:V213)</f>
        <v>0</v>
      </c>
      <c r="W214" s="11">
        <f>SUM(W206:W213)</f>
        <v>0</v>
      </c>
    </row>
    <row r="215" spans="1:23" ht="13" x14ac:dyDescent="0.3">
      <c r="A215" s="24" t="s">
        <v>9</v>
      </c>
      <c r="B215" s="23" t="s">
        <v>219</v>
      </c>
      <c r="C215" s="22" t="s">
        <v>218</v>
      </c>
      <c r="D215" s="20">
        <v>878574294</v>
      </c>
      <c r="E215" s="19">
        <v>878574294</v>
      </c>
      <c r="F215" s="19">
        <v>291327730</v>
      </c>
      <c r="G215" s="21">
        <f>IF(($D215     =0),0,($F215     /$D215     ))</f>
        <v>0.33159145673797735</v>
      </c>
      <c r="H215" s="20">
        <v>2627988</v>
      </c>
      <c r="I215" s="19">
        <v>127000865</v>
      </c>
      <c r="J215" s="19">
        <v>0</v>
      </c>
      <c r="K215" s="20">
        <v>129628853</v>
      </c>
      <c r="L215" s="20">
        <v>58254488</v>
      </c>
      <c r="M215" s="19">
        <v>12424073</v>
      </c>
      <c r="N215" s="19">
        <v>91020316</v>
      </c>
      <c r="O215" s="20">
        <v>161698877</v>
      </c>
      <c r="P215" s="20">
        <v>0</v>
      </c>
      <c r="Q215" s="19">
        <v>0</v>
      </c>
      <c r="R215" s="19">
        <v>0</v>
      </c>
      <c r="S215" s="20">
        <v>0</v>
      </c>
      <c r="T215" s="20">
        <v>0</v>
      </c>
      <c r="U215" s="19">
        <v>0</v>
      </c>
      <c r="V215" s="19">
        <v>0</v>
      </c>
      <c r="W215" s="18">
        <v>0</v>
      </c>
    </row>
    <row r="216" spans="1:23" ht="13" x14ac:dyDescent="0.3">
      <c r="A216" s="24" t="s">
        <v>9</v>
      </c>
      <c r="B216" s="23" t="s">
        <v>217</v>
      </c>
      <c r="C216" s="22" t="s">
        <v>216</v>
      </c>
      <c r="D216" s="20">
        <v>5110123861</v>
      </c>
      <c r="E216" s="19">
        <v>5110123861</v>
      </c>
      <c r="F216" s="19">
        <v>2506183555</v>
      </c>
      <c r="G216" s="21">
        <f>IF(($D216     =0),0,($F216     /$D216     ))</f>
        <v>0.49043499202181079</v>
      </c>
      <c r="H216" s="20">
        <v>208842972</v>
      </c>
      <c r="I216" s="19">
        <v>683120808</v>
      </c>
      <c r="J216" s="19">
        <v>164300140</v>
      </c>
      <c r="K216" s="20">
        <v>1056263920</v>
      </c>
      <c r="L216" s="20">
        <v>527983897</v>
      </c>
      <c r="M216" s="19">
        <v>342367639</v>
      </c>
      <c r="N216" s="19">
        <v>579568099</v>
      </c>
      <c r="O216" s="20">
        <v>1449919635</v>
      </c>
      <c r="P216" s="20">
        <v>0</v>
      </c>
      <c r="Q216" s="19">
        <v>0</v>
      </c>
      <c r="R216" s="19">
        <v>0</v>
      </c>
      <c r="S216" s="20">
        <v>0</v>
      </c>
      <c r="T216" s="20">
        <v>0</v>
      </c>
      <c r="U216" s="19">
        <v>0</v>
      </c>
      <c r="V216" s="19">
        <v>0</v>
      </c>
      <c r="W216" s="18">
        <v>0</v>
      </c>
    </row>
    <row r="217" spans="1:23" ht="13" x14ac:dyDescent="0.3">
      <c r="A217" s="24" t="s">
        <v>9</v>
      </c>
      <c r="B217" s="23" t="s">
        <v>215</v>
      </c>
      <c r="C217" s="22" t="s">
        <v>214</v>
      </c>
      <c r="D217" s="20">
        <v>2625444058</v>
      </c>
      <c r="E217" s="19">
        <v>2625444058</v>
      </c>
      <c r="F217" s="19">
        <v>1212104622</v>
      </c>
      <c r="G217" s="21">
        <f>IF(($D217     =0),0,($F217     /$D217     ))</f>
        <v>0.46167604230857318</v>
      </c>
      <c r="H217" s="20">
        <v>270901461</v>
      </c>
      <c r="I217" s="19">
        <v>190588822</v>
      </c>
      <c r="J217" s="19">
        <v>205889738</v>
      </c>
      <c r="K217" s="20">
        <v>667380021</v>
      </c>
      <c r="L217" s="20">
        <v>190534840</v>
      </c>
      <c r="M217" s="19">
        <v>210470357</v>
      </c>
      <c r="N217" s="19">
        <v>143719404</v>
      </c>
      <c r="O217" s="20">
        <v>544724601</v>
      </c>
      <c r="P217" s="20">
        <v>0</v>
      </c>
      <c r="Q217" s="19">
        <v>0</v>
      </c>
      <c r="R217" s="19">
        <v>0</v>
      </c>
      <c r="S217" s="20">
        <v>0</v>
      </c>
      <c r="T217" s="20">
        <v>0</v>
      </c>
      <c r="U217" s="19">
        <v>0</v>
      </c>
      <c r="V217" s="19">
        <v>0</v>
      </c>
      <c r="W217" s="18">
        <v>0</v>
      </c>
    </row>
    <row r="218" spans="1:23" ht="13" x14ac:dyDescent="0.3">
      <c r="A218" s="24" t="s">
        <v>9</v>
      </c>
      <c r="B218" s="23" t="s">
        <v>213</v>
      </c>
      <c r="C218" s="22" t="s">
        <v>212</v>
      </c>
      <c r="D218" s="20">
        <v>460436028</v>
      </c>
      <c r="E218" s="19">
        <v>460436028</v>
      </c>
      <c r="F218" s="19">
        <v>173448582</v>
      </c>
      <c r="G218" s="21">
        <f>IF(($D218     =0),0,($F218     /$D218     ))</f>
        <v>0.37670506096886058</v>
      </c>
      <c r="H218" s="20">
        <v>10166538</v>
      </c>
      <c r="I218" s="19">
        <v>30101082</v>
      </c>
      <c r="J218" s="19">
        <v>70349989</v>
      </c>
      <c r="K218" s="20">
        <v>110617609</v>
      </c>
      <c r="L218" s="20">
        <v>1077831</v>
      </c>
      <c r="M218" s="19">
        <v>32582435</v>
      </c>
      <c r="N218" s="19">
        <v>29170707</v>
      </c>
      <c r="O218" s="20">
        <v>62830973</v>
      </c>
      <c r="P218" s="20">
        <v>0</v>
      </c>
      <c r="Q218" s="19">
        <v>0</v>
      </c>
      <c r="R218" s="19">
        <v>0</v>
      </c>
      <c r="S218" s="20">
        <v>0</v>
      </c>
      <c r="T218" s="20">
        <v>0</v>
      </c>
      <c r="U218" s="19">
        <v>0</v>
      </c>
      <c r="V218" s="19">
        <v>0</v>
      </c>
      <c r="W218" s="18">
        <v>0</v>
      </c>
    </row>
    <row r="219" spans="1:23" ht="13" x14ac:dyDescent="0.3">
      <c r="A219" s="24" t="s">
        <v>9</v>
      </c>
      <c r="B219" s="23" t="s">
        <v>211</v>
      </c>
      <c r="C219" s="22" t="s">
        <v>210</v>
      </c>
      <c r="D219" s="20">
        <v>1212018561</v>
      </c>
      <c r="E219" s="19">
        <v>1212018561</v>
      </c>
      <c r="F219" s="19">
        <v>373315624</v>
      </c>
      <c r="G219" s="21">
        <f>IF(($D219     =0),0,($F219     /$D219     ))</f>
        <v>0.30801147442163634</v>
      </c>
      <c r="H219" s="20">
        <v>46825606</v>
      </c>
      <c r="I219" s="19">
        <v>63144732</v>
      </c>
      <c r="J219" s="19">
        <v>62307981</v>
      </c>
      <c r="K219" s="20">
        <v>172278319</v>
      </c>
      <c r="L219" s="20">
        <v>63795640</v>
      </c>
      <c r="M219" s="19">
        <v>69495384</v>
      </c>
      <c r="N219" s="19">
        <v>67746281</v>
      </c>
      <c r="O219" s="20">
        <v>201037305</v>
      </c>
      <c r="P219" s="20">
        <v>0</v>
      </c>
      <c r="Q219" s="19">
        <v>0</v>
      </c>
      <c r="R219" s="19">
        <v>0</v>
      </c>
      <c r="S219" s="20">
        <v>0</v>
      </c>
      <c r="T219" s="20">
        <v>0</v>
      </c>
      <c r="U219" s="19">
        <v>0</v>
      </c>
      <c r="V219" s="19">
        <v>0</v>
      </c>
      <c r="W219" s="18">
        <v>0</v>
      </c>
    </row>
    <row r="220" spans="1:23" ht="13" x14ac:dyDescent="0.3">
      <c r="A220" s="24" t="s">
        <v>9</v>
      </c>
      <c r="B220" s="23" t="s">
        <v>209</v>
      </c>
      <c r="C220" s="22" t="s">
        <v>208</v>
      </c>
      <c r="D220" s="20">
        <v>811890106</v>
      </c>
      <c r="E220" s="19">
        <v>811890106</v>
      </c>
      <c r="F220" s="19">
        <v>330308148</v>
      </c>
      <c r="G220" s="21">
        <f>IF(($D220     =0),0,($F220     /$D220     ))</f>
        <v>0.40683849397716393</v>
      </c>
      <c r="H220" s="20">
        <v>37556223</v>
      </c>
      <c r="I220" s="19">
        <v>53165025</v>
      </c>
      <c r="J220" s="19">
        <v>50817823</v>
      </c>
      <c r="K220" s="20">
        <v>141539071</v>
      </c>
      <c r="L220" s="20">
        <v>45681651</v>
      </c>
      <c r="M220" s="19">
        <v>45154268</v>
      </c>
      <c r="N220" s="19">
        <v>97933158</v>
      </c>
      <c r="O220" s="20">
        <v>188769077</v>
      </c>
      <c r="P220" s="20">
        <v>0</v>
      </c>
      <c r="Q220" s="19">
        <v>0</v>
      </c>
      <c r="R220" s="19">
        <v>0</v>
      </c>
      <c r="S220" s="20">
        <v>0</v>
      </c>
      <c r="T220" s="20">
        <v>0</v>
      </c>
      <c r="U220" s="19">
        <v>0</v>
      </c>
      <c r="V220" s="19">
        <v>0</v>
      </c>
      <c r="W220" s="18">
        <v>0</v>
      </c>
    </row>
    <row r="221" spans="1:23" ht="13" x14ac:dyDescent="0.3">
      <c r="A221" s="24" t="s">
        <v>6</v>
      </c>
      <c r="B221" s="23" t="s">
        <v>207</v>
      </c>
      <c r="C221" s="22" t="s">
        <v>206</v>
      </c>
      <c r="D221" s="20">
        <v>783261738</v>
      </c>
      <c r="E221" s="19">
        <v>783261738</v>
      </c>
      <c r="F221" s="19">
        <v>489680086</v>
      </c>
      <c r="G221" s="21">
        <f>IF(($D221     =0),0,($F221     /$D221     ))</f>
        <v>0.6251806544902363</v>
      </c>
      <c r="H221" s="20">
        <v>0</v>
      </c>
      <c r="I221" s="19">
        <v>72834849</v>
      </c>
      <c r="J221" s="19">
        <v>142428970</v>
      </c>
      <c r="K221" s="20">
        <v>215263819</v>
      </c>
      <c r="L221" s="20">
        <v>60330606</v>
      </c>
      <c r="M221" s="19">
        <v>87871586</v>
      </c>
      <c r="N221" s="19">
        <v>126214075</v>
      </c>
      <c r="O221" s="20">
        <v>274416267</v>
      </c>
      <c r="P221" s="20">
        <v>0</v>
      </c>
      <c r="Q221" s="19">
        <v>0</v>
      </c>
      <c r="R221" s="19">
        <v>0</v>
      </c>
      <c r="S221" s="20">
        <v>0</v>
      </c>
      <c r="T221" s="20">
        <v>0</v>
      </c>
      <c r="U221" s="19">
        <v>0</v>
      </c>
      <c r="V221" s="19">
        <v>0</v>
      </c>
      <c r="W221" s="18">
        <v>0</v>
      </c>
    </row>
    <row r="222" spans="1:23" ht="14" x14ac:dyDescent="0.3">
      <c r="A222" s="17" t="s">
        <v>0</v>
      </c>
      <c r="B222" s="16" t="s">
        <v>205</v>
      </c>
      <c r="C222" s="15" t="s">
        <v>0</v>
      </c>
      <c r="D222" s="13">
        <f>SUM(D215:D221)</f>
        <v>11881748646</v>
      </c>
      <c r="E222" s="12">
        <f>SUM(E215:E221)</f>
        <v>11881748646</v>
      </c>
      <c r="F222" s="12">
        <f>SUM(F215:F221)</f>
        <v>5376368347</v>
      </c>
      <c r="G222" s="14">
        <f>IF(($D222     =0),0,($F222     /$D222     ))</f>
        <v>0.45248965511570205</v>
      </c>
      <c r="H222" s="13">
        <f>SUM(H215:H221)</f>
        <v>576920788</v>
      </c>
      <c r="I222" s="12">
        <f>SUM(I215:I221)</f>
        <v>1219956183</v>
      </c>
      <c r="J222" s="12">
        <f>SUM(J215:J221)</f>
        <v>696094641</v>
      </c>
      <c r="K222" s="13">
        <f>SUM(K215:K221)</f>
        <v>2492971612</v>
      </c>
      <c r="L222" s="13">
        <f>SUM(L215:L221)</f>
        <v>947658953</v>
      </c>
      <c r="M222" s="12">
        <f>SUM(M215:M221)</f>
        <v>800365742</v>
      </c>
      <c r="N222" s="12">
        <f>SUM(N215:N221)</f>
        <v>1135372040</v>
      </c>
      <c r="O222" s="13">
        <f>SUM(O215:O221)</f>
        <v>2883396735</v>
      </c>
      <c r="P222" s="13">
        <f>SUM(P215:P221)</f>
        <v>0</v>
      </c>
      <c r="Q222" s="12">
        <f>SUM(Q215:Q221)</f>
        <v>0</v>
      </c>
      <c r="R222" s="12">
        <f>SUM(R215:R221)</f>
        <v>0</v>
      </c>
      <c r="S222" s="13">
        <f>SUM(S215:S221)</f>
        <v>0</v>
      </c>
      <c r="T222" s="13">
        <f>SUM(T215:T221)</f>
        <v>0</v>
      </c>
      <c r="U222" s="12">
        <f>SUM(U215:U221)</f>
        <v>0</v>
      </c>
      <c r="V222" s="12">
        <f>SUM(V215:V221)</f>
        <v>0</v>
      </c>
      <c r="W222" s="11">
        <f>SUM(W215:W221)</f>
        <v>0</v>
      </c>
    </row>
    <row r="223" spans="1:23" ht="13" x14ac:dyDescent="0.3">
      <c r="A223" s="24" t="s">
        <v>9</v>
      </c>
      <c r="B223" s="23" t="s">
        <v>204</v>
      </c>
      <c r="C223" s="22" t="s">
        <v>203</v>
      </c>
      <c r="D223" s="20">
        <v>1049677616</v>
      </c>
      <c r="E223" s="19">
        <v>1049677616</v>
      </c>
      <c r="F223" s="19">
        <v>487893942</v>
      </c>
      <c r="G223" s="21">
        <f>IF(($D223     =0),0,($F223     /$D223     ))</f>
        <v>0.46480360690095918</v>
      </c>
      <c r="H223" s="20">
        <v>87237098</v>
      </c>
      <c r="I223" s="19">
        <v>87372717</v>
      </c>
      <c r="J223" s="19">
        <v>76922513</v>
      </c>
      <c r="K223" s="20">
        <v>251532328</v>
      </c>
      <c r="L223" s="20">
        <v>73162183</v>
      </c>
      <c r="M223" s="19">
        <v>76651390</v>
      </c>
      <c r="N223" s="19">
        <v>86548041</v>
      </c>
      <c r="O223" s="20">
        <v>236361614</v>
      </c>
      <c r="P223" s="20">
        <v>0</v>
      </c>
      <c r="Q223" s="19">
        <v>0</v>
      </c>
      <c r="R223" s="19">
        <v>0</v>
      </c>
      <c r="S223" s="20">
        <v>0</v>
      </c>
      <c r="T223" s="20">
        <v>0</v>
      </c>
      <c r="U223" s="19">
        <v>0</v>
      </c>
      <c r="V223" s="19">
        <v>0</v>
      </c>
      <c r="W223" s="18">
        <v>0</v>
      </c>
    </row>
    <row r="224" spans="1:23" ht="13" x14ac:dyDescent="0.3">
      <c r="A224" s="24" t="s">
        <v>9</v>
      </c>
      <c r="B224" s="23" t="s">
        <v>202</v>
      </c>
      <c r="C224" s="22" t="s">
        <v>201</v>
      </c>
      <c r="D224" s="20">
        <v>1322482022</v>
      </c>
      <c r="E224" s="19">
        <v>1322482022</v>
      </c>
      <c r="F224" s="19">
        <v>736669401</v>
      </c>
      <c r="G224" s="21">
        <f>IF(($D224     =0),0,($F224     /$D224     ))</f>
        <v>0.55703547477033299</v>
      </c>
      <c r="H224" s="20">
        <v>80615270</v>
      </c>
      <c r="I224" s="19">
        <v>118404084</v>
      </c>
      <c r="J224" s="19">
        <v>131460715</v>
      </c>
      <c r="K224" s="20">
        <v>330480069</v>
      </c>
      <c r="L224" s="20">
        <v>127823237</v>
      </c>
      <c r="M224" s="19">
        <v>147428269</v>
      </c>
      <c r="N224" s="19">
        <v>130937826</v>
      </c>
      <c r="O224" s="20">
        <v>406189332</v>
      </c>
      <c r="P224" s="20">
        <v>0</v>
      </c>
      <c r="Q224" s="19">
        <v>0</v>
      </c>
      <c r="R224" s="19">
        <v>0</v>
      </c>
      <c r="S224" s="20">
        <v>0</v>
      </c>
      <c r="T224" s="20">
        <v>0</v>
      </c>
      <c r="U224" s="19">
        <v>0</v>
      </c>
      <c r="V224" s="19">
        <v>0</v>
      </c>
      <c r="W224" s="18">
        <v>0</v>
      </c>
    </row>
    <row r="225" spans="1:23" ht="13" x14ac:dyDescent="0.3">
      <c r="A225" s="24" t="s">
        <v>9</v>
      </c>
      <c r="B225" s="23" t="s">
        <v>200</v>
      </c>
      <c r="C225" s="22" t="s">
        <v>199</v>
      </c>
      <c r="D225" s="20">
        <v>1632756980</v>
      </c>
      <c r="E225" s="19">
        <v>1632756980</v>
      </c>
      <c r="F225" s="19">
        <v>647268352</v>
      </c>
      <c r="G225" s="21">
        <f>IF(($D225     =0),0,($F225     /$D225     ))</f>
        <v>0.39642663294570635</v>
      </c>
      <c r="H225" s="20">
        <v>47164475</v>
      </c>
      <c r="I225" s="19">
        <v>34424849</v>
      </c>
      <c r="J225" s="19">
        <v>111368111</v>
      </c>
      <c r="K225" s="20">
        <v>192957435</v>
      </c>
      <c r="L225" s="20">
        <v>209416920</v>
      </c>
      <c r="M225" s="19">
        <v>114985371</v>
      </c>
      <c r="N225" s="19">
        <v>129908626</v>
      </c>
      <c r="O225" s="20">
        <v>454310917</v>
      </c>
      <c r="P225" s="20">
        <v>0</v>
      </c>
      <c r="Q225" s="19">
        <v>0</v>
      </c>
      <c r="R225" s="19">
        <v>0</v>
      </c>
      <c r="S225" s="20">
        <v>0</v>
      </c>
      <c r="T225" s="20">
        <v>0</v>
      </c>
      <c r="U225" s="19">
        <v>0</v>
      </c>
      <c r="V225" s="19">
        <v>0</v>
      </c>
      <c r="W225" s="18">
        <v>0</v>
      </c>
    </row>
    <row r="226" spans="1:23" ht="13" x14ac:dyDescent="0.3">
      <c r="A226" s="24" t="s">
        <v>9</v>
      </c>
      <c r="B226" s="23" t="s">
        <v>198</v>
      </c>
      <c r="C226" s="22" t="s">
        <v>197</v>
      </c>
      <c r="D226" s="20">
        <v>4248685512</v>
      </c>
      <c r="E226" s="19">
        <v>4248685512</v>
      </c>
      <c r="F226" s="19">
        <v>2153229739</v>
      </c>
      <c r="G226" s="21">
        <f>IF(($D226     =0),0,($F226     /$D226     ))</f>
        <v>0.50679904006036958</v>
      </c>
      <c r="H226" s="20">
        <v>301364927</v>
      </c>
      <c r="I226" s="19">
        <v>419007528</v>
      </c>
      <c r="J226" s="19">
        <v>341432612</v>
      </c>
      <c r="K226" s="20">
        <v>1061805067</v>
      </c>
      <c r="L226" s="20">
        <v>380441201</v>
      </c>
      <c r="M226" s="19">
        <v>351393290</v>
      </c>
      <c r="N226" s="19">
        <v>359590181</v>
      </c>
      <c r="O226" s="20">
        <v>1091424672</v>
      </c>
      <c r="P226" s="20">
        <v>0</v>
      </c>
      <c r="Q226" s="19">
        <v>0</v>
      </c>
      <c r="R226" s="19">
        <v>0</v>
      </c>
      <c r="S226" s="20">
        <v>0</v>
      </c>
      <c r="T226" s="20">
        <v>0</v>
      </c>
      <c r="U226" s="19">
        <v>0</v>
      </c>
      <c r="V226" s="19">
        <v>0</v>
      </c>
      <c r="W226" s="18">
        <v>0</v>
      </c>
    </row>
    <row r="227" spans="1:23" ht="13" x14ac:dyDescent="0.3">
      <c r="A227" s="24" t="s">
        <v>6</v>
      </c>
      <c r="B227" s="23" t="s">
        <v>196</v>
      </c>
      <c r="C227" s="22" t="s">
        <v>195</v>
      </c>
      <c r="D227" s="20">
        <v>314776135</v>
      </c>
      <c r="E227" s="19">
        <v>314776135</v>
      </c>
      <c r="F227" s="19">
        <v>163764566</v>
      </c>
      <c r="G227" s="21">
        <f>IF(($D227     =0),0,($F227     /$D227     ))</f>
        <v>0.52025724885401492</v>
      </c>
      <c r="H227" s="20">
        <v>27410627</v>
      </c>
      <c r="I227" s="19">
        <v>24163521</v>
      </c>
      <c r="J227" s="19">
        <v>24054231</v>
      </c>
      <c r="K227" s="20">
        <v>75628379</v>
      </c>
      <c r="L227" s="20">
        <v>24868255</v>
      </c>
      <c r="M227" s="19">
        <v>28414933</v>
      </c>
      <c r="N227" s="19">
        <v>34852999</v>
      </c>
      <c r="O227" s="20">
        <v>88136187</v>
      </c>
      <c r="P227" s="20">
        <v>0</v>
      </c>
      <c r="Q227" s="19">
        <v>0</v>
      </c>
      <c r="R227" s="19">
        <v>0</v>
      </c>
      <c r="S227" s="20">
        <v>0</v>
      </c>
      <c r="T227" s="20">
        <v>0</v>
      </c>
      <c r="U227" s="19">
        <v>0</v>
      </c>
      <c r="V227" s="19">
        <v>0</v>
      </c>
      <c r="W227" s="18">
        <v>0</v>
      </c>
    </row>
    <row r="228" spans="1:23" ht="14" x14ac:dyDescent="0.3">
      <c r="A228" s="17" t="s">
        <v>0</v>
      </c>
      <c r="B228" s="16" t="s">
        <v>194</v>
      </c>
      <c r="C228" s="15" t="s">
        <v>0</v>
      </c>
      <c r="D228" s="13">
        <f>SUM(D223:D227)</f>
        <v>8568378265</v>
      </c>
      <c r="E228" s="12">
        <f>SUM(E223:E227)</f>
        <v>8568378265</v>
      </c>
      <c r="F228" s="12">
        <f>SUM(F223:F227)</f>
        <v>4188826000</v>
      </c>
      <c r="G228" s="14">
        <f>IF(($D228     =0),0,($F228     /$D228     ))</f>
        <v>0.4888703405066116</v>
      </c>
      <c r="H228" s="13">
        <f>SUM(H223:H227)</f>
        <v>543792397</v>
      </c>
      <c r="I228" s="12">
        <f>SUM(I223:I227)</f>
        <v>683372699</v>
      </c>
      <c r="J228" s="12">
        <f>SUM(J223:J227)</f>
        <v>685238182</v>
      </c>
      <c r="K228" s="13">
        <f>SUM(K223:K227)</f>
        <v>1912403278</v>
      </c>
      <c r="L228" s="13">
        <f>SUM(L223:L227)</f>
        <v>815711796</v>
      </c>
      <c r="M228" s="12">
        <f>SUM(M223:M227)</f>
        <v>718873253</v>
      </c>
      <c r="N228" s="12">
        <f>SUM(N223:N227)</f>
        <v>741837673</v>
      </c>
      <c r="O228" s="13">
        <f>SUM(O223:O227)</f>
        <v>2276422722</v>
      </c>
      <c r="P228" s="13">
        <f>SUM(P223:P227)</f>
        <v>0</v>
      </c>
      <c r="Q228" s="12">
        <f>SUM(Q223:Q227)</f>
        <v>0</v>
      </c>
      <c r="R228" s="12">
        <f>SUM(R223:R227)</f>
        <v>0</v>
      </c>
      <c r="S228" s="13">
        <f>SUM(S223:S227)</f>
        <v>0</v>
      </c>
      <c r="T228" s="13">
        <f>SUM(T223:T227)</f>
        <v>0</v>
      </c>
      <c r="U228" s="12">
        <f>SUM(U223:U227)</f>
        <v>0</v>
      </c>
      <c r="V228" s="12">
        <f>SUM(V223:V227)</f>
        <v>0</v>
      </c>
      <c r="W228" s="11">
        <f>SUM(W223:W227)</f>
        <v>0</v>
      </c>
    </row>
    <row r="229" spans="1:23" ht="14" x14ac:dyDescent="0.3">
      <c r="A229" s="17" t="s">
        <v>0</v>
      </c>
      <c r="B229" s="16" t="s">
        <v>193</v>
      </c>
      <c r="C229" s="15" t="s">
        <v>0</v>
      </c>
      <c r="D229" s="13">
        <f>SUM(D206:D213,D215:D221,D223:D227)</f>
        <v>30519627036</v>
      </c>
      <c r="E229" s="12">
        <f>SUM(E206:E213,E215:E221,E223:E227)</f>
        <v>30519627036</v>
      </c>
      <c r="F229" s="12">
        <f>SUM(F206:F213,F215:F221,F223:F227)</f>
        <v>13690336391</v>
      </c>
      <c r="G229" s="14">
        <f>IF(($D229     =0),0,($F229     /$D229     ))</f>
        <v>0.44857482612259009</v>
      </c>
      <c r="H229" s="13">
        <f>SUM(H206:H213,H215:H221,H223:H227)</f>
        <v>1680053470</v>
      </c>
      <c r="I229" s="12">
        <f>SUM(I206:I213,I215:I221,I223:I227)</f>
        <v>2760707697</v>
      </c>
      <c r="J229" s="12">
        <f>SUM(J206:J213,J215:J221,J223:J227)</f>
        <v>2084909915</v>
      </c>
      <c r="K229" s="13">
        <f>SUM(K206:K213,K215:K221,K223:K227)</f>
        <v>6525671082</v>
      </c>
      <c r="L229" s="13">
        <f>SUM(L206:L213,L215:L221,L223:L227)</f>
        <v>2483596717</v>
      </c>
      <c r="M229" s="12">
        <f>SUM(M206:M213,M215:M221,M223:M227)</f>
        <v>2124616346</v>
      </c>
      <c r="N229" s="12">
        <f>SUM(N206:N213,N215:N221,N223:N227)</f>
        <v>2556452246</v>
      </c>
      <c r="O229" s="13">
        <f>SUM(O206:O213,O215:O221,O223:O227)</f>
        <v>7164665309</v>
      </c>
      <c r="P229" s="13">
        <f>SUM(P206:P213,P215:P221,P223:P227)</f>
        <v>0</v>
      </c>
      <c r="Q229" s="12">
        <f>SUM(Q206:Q213,Q215:Q221,Q223:Q227)</f>
        <v>0</v>
      </c>
      <c r="R229" s="12">
        <f>SUM(R206:R213,R215:R221,R223:R227)</f>
        <v>0</v>
      </c>
      <c r="S229" s="13">
        <f>SUM(S206:S213,S215:S221,S223:S227)</f>
        <v>0</v>
      </c>
      <c r="T229" s="13">
        <f>SUM(T206:T213,T215:T221,T223:T227)</f>
        <v>0</v>
      </c>
      <c r="U229" s="12">
        <f>SUM(U206:U213,U215:U221,U223:U227)</f>
        <v>0</v>
      </c>
      <c r="V229" s="12">
        <f>SUM(V206:V213,V215:V221,V223:V227)</f>
        <v>0</v>
      </c>
      <c r="W229" s="11">
        <f>SUM(W206:W213,W215:W221,W223:W227)</f>
        <v>0</v>
      </c>
    </row>
    <row r="230" spans="1:23" ht="14.5" customHeight="1" x14ac:dyDescent="0.3">
      <c r="A230" s="29"/>
      <c r="B230" s="27" t="s">
        <v>73</v>
      </c>
      <c r="D230" s="26"/>
      <c r="E230" s="1"/>
      <c r="F230" s="1"/>
      <c r="G230" s="2"/>
      <c r="H230" s="26"/>
      <c r="I230" s="1"/>
      <c r="J230" s="1"/>
      <c r="K230" s="26"/>
      <c r="L230" s="26"/>
      <c r="M230" s="1"/>
      <c r="N230" s="1"/>
      <c r="O230" s="26"/>
      <c r="P230" s="26"/>
      <c r="Q230" s="1"/>
      <c r="R230" s="1"/>
      <c r="S230" s="26"/>
      <c r="T230" s="26"/>
      <c r="U230" s="1"/>
      <c r="V230" s="1"/>
      <c r="W230" s="25"/>
    </row>
    <row r="231" spans="1:23" ht="14.5" customHeight="1" x14ac:dyDescent="0.3">
      <c r="A231" s="28" t="s">
        <v>0</v>
      </c>
      <c r="B231" s="27" t="s">
        <v>192</v>
      </c>
      <c r="D231" s="26"/>
      <c r="E231" s="1"/>
      <c r="F231" s="1"/>
      <c r="G231" s="2"/>
      <c r="H231" s="26"/>
      <c r="I231" s="1"/>
      <c r="J231" s="1"/>
      <c r="K231" s="26"/>
      <c r="L231" s="26"/>
      <c r="M231" s="1"/>
      <c r="N231" s="1"/>
      <c r="O231" s="26"/>
      <c r="P231" s="26"/>
      <c r="Q231" s="1"/>
      <c r="R231" s="1"/>
      <c r="S231" s="26"/>
      <c r="T231" s="26"/>
      <c r="U231" s="1"/>
      <c r="V231" s="1"/>
      <c r="W231" s="25"/>
    </row>
    <row r="232" spans="1:23" ht="13" x14ac:dyDescent="0.3">
      <c r="A232" s="24" t="s">
        <v>9</v>
      </c>
      <c r="B232" s="23" t="s">
        <v>191</v>
      </c>
      <c r="C232" s="22" t="s">
        <v>190</v>
      </c>
      <c r="D232" s="20">
        <v>722495076</v>
      </c>
      <c r="E232" s="19">
        <v>722495076</v>
      </c>
      <c r="F232" s="19">
        <v>252019814</v>
      </c>
      <c r="G232" s="21">
        <f>IF(($D232     =0),0,($F232     /$D232     ))</f>
        <v>0.3488187288351845</v>
      </c>
      <c r="H232" s="20">
        <v>40346087</v>
      </c>
      <c r="I232" s="19">
        <v>41744092</v>
      </c>
      <c r="J232" s="19">
        <v>36275075</v>
      </c>
      <c r="K232" s="20">
        <v>118365254</v>
      </c>
      <c r="L232" s="20">
        <v>36805607</v>
      </c>
      <c r="M232" s="19">
        <v>50442285</v>
      </c>
      <c r="N232" s="19">
        <v>46406668</v>
      </c>
      <c r="O232" s="20">
        <v>133654560</v>
      </c>
      <c r="P232" s="20">
        <v>0</v>
      </c>
      <c r="Q232" s="19">
        <v>0</v>
      </c>
      <c r="R232" s="19">
        <v>0</v>
      </c>
      <c r="S232" s="20">
        <v>0</v>
      </c>
      <c r="T232" s="20">
        <v>0</v>
      </c>
      <c r="U232" s="19">
        <v>0</v>
      </c>
      <c r="V232" s="19">
        <v>0</v>
      </c>
      <c r="W232" s="18">
        <v>0</v>
      </c>
    </row>
    <row r="233" spans="1:23" ht="13" x14ac:dyDescent="0.3">
      <c r="A233" s="24" t="s">
        <v>9</v>
      </c>
      <c r="B233" s="23" t="s">
        <v>189</v>
      </c>
      <c r="C233" s="22" t="s">
        <v>188</v>
      </c>
      <c r="D233" s="20">
        <v>2699685951</v>
      </c>
      <c r="E233" s="19">
        <v>2699685951</v>
      </c>
      <c r="F233" s="19">
        <v>1243376787</v>
      </c>
      <c r="G233" s="21">
        <f>IF(($D233     =0),0,($F233     /$D233     ))</f>
        <v>0.46056349129773277</v>
      </c>
      <c r="H233" s="20">
        <v>68638862</v>
      </c>
      <c r="I233" s="19">
        <v>127406795</v>
      </c>
      <c r="J233" s="19">
        <v>119028273</v>
      </c>
      <c r="K233" s="20">
        <v>315073930</v>
      </c>
      <c r="L233" s="20">
        <v>378218806</v>
      </c>
      <c r="M233" s="19">
        <v>-656604441</v>
      </c>
      <c r="N233" s="19">
        <v>1206688492</v>
      </c>
      <c r="O233" s="20">
        <v>928302857</v>
      </c>
      <c r="P233" s="20">
        <v>0</v>
      </c>
      <c r="Q233" s="19">
        <v>0</v>
      </c>
      <c r="R233" s="19">
        <v>0</v>
      </c>
      <c r="S233" s="20">
        <v>0</v>
      </c>
      <c r="T233" s="20">
        <v>0</v>
      </c>
      <c r="U233" s="19">
        <v>0</v>
      </c>
      <c r="V233" s="19">
        <v>0</v>
      </c>
      <c r="W233" s="18">
        <v>0</v>
      </c>
    </row>
    <row r="234" spans="1:23" ht="13" x14ac:dyDescent="0.3">
      <c r="A234" s="24" t="s">
        <v>9</v>
      </c>
      <c r="B234" s="23" t="s">
        <v>187</v>
      </c>
      <c r="C234" s="22" t="s">
        <v>186</v>
      </c>
      <c r="D234" s="20">
        <v>7531866059</v>
      </c>
      <c r="E234" s="19">
        <v>7531866059</v>
      </c>
      <c r="F234" s="19">
        <v>2356956572</v>
      </c>
      <c r="G234" s="21">
        <f>IF(($D234     =0),0,($F234     /$D234     ))</f>
        <v>0.31293129133431924</v>
      </c>
      <c r="H234" s="20">
        <v>127637261</v>
      </c>
      <c r="I234" s="19">
        <v>508201862</v>
      </c>
      <c r="J234" s="19">
        <v>522807257</v>
      </c>
      <c r="K234" s="20">
        <v>1158646380</v>
      </c>
      <c r="L234" s="20">
        <v>380371933</v>
      </c>
      <c r="M234" s="19">
        <v>382775081</v>
      </c>
      <c r="N234" s="19">
        <v>435163178</v>
      </c>
      <c r="O234" s="20">
        <v>1198310192</v>
      </c>
      <c r="P234" s="20">
        <v>0</v>
      </c>
      <c r="Q234" s="19">
        <v>0</v>
      </c>
      <c r="R234" s="19">
        <v>0</v>
      </c>
      <c r="S234" s="20">
        <v>0</v>
      </c>
      <c r="T234" s="20">
        <v>0</v>
      </c>
      <c r="U234" s="19">
        <v>0</v>
      </c>
      <c r="V234" s="19">
        <v>0</v>
      </c>
      <c r="W234" s="18">
        <v>0</v>
      </c>
    </row>
    <row r="235" spans="1:23" ht="13" x14ac:dyDescent="0.3">
      <c r="A235" s="24" t="s">
        <v>9</v>
      </c>
      <c r="B235" s="23" t="s">
        <v>185</v>
      </c>
      <c r="C235" s="22" t="s">
        <v>184</v>
      </c>
      <c r="D235" s="20">
        <v>272580885</v>
      </c>
      <c r="E235" s="19">
        <v>272580885</v>
      </c>
      <c r="F235" s="19">
        <v>117779418</v>
      </c>
      <c r="G235" s="21">
        <f>IF(($D235     =0),0,($F235     /$D235     ))</f>
        <v>0.43208979235649631</v>
      </c>
      <c r="H235" s="20">
        <v>13508102</v>
      </c>
      <c r="I235" s="19">
        <v>10498871</v>
      </c>
      <c r="J235" s="19">
        <v>34484368</v>
      </c>
      <c r="K235" s="20">
        <v>58491341</v>
      </c>
      <c r="L235" s="20">
        <v>20027086</v>
      </c>
      <c r="M235" s="19">
        <v>28979880</v>
      </c>
      <c r="N235" s="19">
        <v>10281111</v>
      </c>
      <c r="O235" s="20">
        <v>59288077</v>
      </c>
      <c r="P235" s="20">
        <v>0</v>
      </c>
      <c r="Q235" s="19">
        <v>0</v>
      </c>
      <c r="R235" s="19">
        <v>0</v>
      </c>
      <c r="S235" s="20">
        <v>0</v>
      </c>
      <c r="T235" s="20">
        <v>0</v>
      </c>
      <c r="U235" s="19">
        <v>0</v>
      </c>
      <c r="V235" s="19">
        <v>0</v>
      </c>
      <c r="W235" s="18">
        <v>0</v>
      </c>
    </row>
    <row r="236" spans="1:23" ht="13" x14ac:dyDescent="0.3">
      <c r="A236" s="24" t="s">
        <v>9</v>
      </c>
      <c r="B236" s="23" t="s">
        <v>183</v>
      </c>
      <c r="C236" s="22" t="s">
        <v>182</v>
      </c>
      <c r="D236" s="20">
        <v>1346201465</v>
      </c>
      <c r="E236" s="19">
        <v>1346201465</v>
      </c>
      <c r="F236" s="19">
        <v>504950864</v>
      </c>
      <c r="G236" s="21">
        <f>IF(($D236     =0),0,($F236     /$D236     ))</f>
        <v>0.37509308757140597</v>
      </c>
      <c r="H236" s="20">
        <v>43961210</v>
      </c>
      <c r="I236" s="19">
        <v>80192103</v>
      </c>
      <c r="J236" s="19">
        <v>148179686</v>
      </c>
      <c r="K236" s="20">
        <v>272332999</v>
      </c>
      <c r="L236" s="20">
        <v>22660118</v>
      </c>
      <c r="M236" s="19">
        <v>79057558</v>
      </c>
      <c r="N236" s="19">
        <v>130900189</v>
      </c>
      <c r="O236" s="20">
        <v>232617865</v>
      </c>
      <c r="P236" s="20">
        <v>0</v>
      </c>
      <c r="Q236" s="19">
        <v>0</v>
      </c>
      <c r="R236" s="19">
        <v>0</v>
      </c>
      <c r="S236" s="20">
        <v>0</v>
      </c>
      <c r="T236" s="20">
        <v>0</v>
      </c>
      <c r="U236" s="19">
        <v>0</v>
      </c>
      <c r="V236" s="19">
        <v>0</v>
      </c>
      <c r="W236" s="18">
        <v>0</v>
      </c>
    </row>
    <row r="237" spans="1:23" ht="13" x14ac:dyDescent="0.3">
      <c r="A237" s="24" t="s">
        <v>6</v>
      </c>
      <c r="B237" s="23" t="s">
        <v>181</v>
      </c>
      <c r="C237" s="22" t="s">
        <v>180</v>
      </c>
      <c r="D237" s="20">
        <v>430026425</v>
      </c>
      <c r="E237" s="19">
        <v>430026425</v>
      </c>
      <c r="F237" s="19">
        <v>215857285</v>
      </c>
      <c r="G237" s="21">
        <f>IF(($D237     =0),0,($F237     /$D237     ))</f>
        <v>0.50196283867904168</v>
      </c>
      <c r="H237" s="20">
        <v>32664733</v>
      </c>
      <c r="I237" s="19">
        <v>30133961</v>
      </c>
      <c r="J237" s="19">
        <v>31360818</v>
      </c>
      <c r="K237" s="20">
        <v>94159512</v>
      </c>
      <c r="L237" s="20">
        <v>42563857</v>
      </c>
      <c r="M237" s="19">
        <v>40870687</v>
      </c>
      <c r="N237" s="19">
        <v>38263229</v>
      </c>
      <c r="O237" s="20">
        <v>121697773</v>
      </c>
      <c r="P237" s="20">
        <v>0</v>
      </c>
      <c r="Q237" s="19">
        <v>0</v>
      </c>
      <c r="R237" s="19">
        <v>0</v>
      </c>
      <c r="S237" s="20">
        <v>0</v>
      </c>
      <c r="T237" s="20">
        <v>0</v>
      </c>
      <c r="U237" s="19">
        <v>0</v>
      </c>
      <c r="V237" s="19">
        <v>0</v>
      </c>
      <c r="W237" s="18">
        <v>0</v>
      </c>
    </row>
    <row r="238" spans="1:23" ht="14" x14ac:dyDescent="0.3">
      <c r="A238" s="17" t="s">
        <v>0</v>
      </c>
      <c r="B238" s="16" t="s">
        <v>179</v>
      </c>
      <c r="C238" s="15" t="s">
        <v>0</v>
      </c>
      <c r="D238" s="13">
        <f>SUM(D232:D237)</f>
        <v>13002855861</v>
      </c>
      <c r="E238" s="12">
        <f>SUM(E232:E237)</f>
        <v>13002855861</v>
      </c>
      <c r="F238" s="12">
        <f>SUM(F232:F237)</f>
        <v>4690940740</v>
      </c>
      <c r="G238" s="14">
        <f>IF(($D238     =0),0,($F238     /$D238     ))</f>
        <v>0.36076234253043837</v>
      </c>
      <c r="H238" s="13">
        <f>SUM(H232:H237)</f>
        <v>326756255</v>
      </c>
      <c r="I238" s="12">
        <f>SUM(I232:I237)</f>
        <v>798177684</v>
      </c>
      <c r="J238" s="12">
        <f>SUM(J232:J237)</f>
        <v>892135477</v>
      </c>
      <c r="K238" s="13">
        <f>SUM(K232:K237)</f>
        <v>2017069416</v>
      </c>
      <c r="L238" s="13">
        <f>SUM(L232:L237)</f>
        <v>880647407</v>
      </c>
      <c r="M238" s="12">
        <f>SUM(M232:M237)</f>
        <v>-74478950</v>
      </c>
      <c r="N238" s="12">
        <f>SUM(N232:N237)</f>
        <v>1867702867</v>
      </c>
      <c r="O238" s="13">
        <f>SUM(O232:O237)</f>
        <v>2673871324</v>
      </c>
      <c r="P238" s="13">
        <f>SUM(P232:P237)</f>
        <v>0</v>
      </c>
      <c r="Q238" s="12">
        <f>SUM(Q232:Q237)</f>
        <v>0</v>
      </c>
      <c r="R238" s="12">
        <f>SUM(R232:R237)</f>
        <v>0</v>
      </c>
      <c r="S238" s="13">
        <f>SUM(S232:S237)</f>
        <v>0</v>
      </c>
      <c r="T238" s="13">
        <f>SUM(T232:T237)</f>
        <v>0</v>
      </c>
      <c r="U238" s="12">
        <f>SUM(U232:U237)</f>
        <v>0</v>
      </c>
      <c r="V238" s="12">
        <f>SUM(V232:V237)</f>
        <v>0</v>
      </c>
      <c r="W238" s="11">
        <f>SUM(W232:W237)</f>
        <v>0</v>
      </c>
    </row>
    <row r="239" spans="1:23" ht="13" x14ac:dyDescent="0.3">
      <c r="A239" s="24" t="s">
        <v>9</v>
      </c>
      <c r="B239" s="23" t="s">
        <v>178</v>
      </c>
      <c r="C239" s="22" t="s">
        <v>177</v>
      </c>
      <c r="D239" s="20">
        <v>257525484</v>
      </c>
      <c r="E239" s="19">
        <v>257525484</v>
      </c>
      <c r="F239" s="19">
        <v>126295611</v>
      </c>
      <c r="G239" s="21">
        <f>IF(($D239     =0),0,($F239     /$D239     ))</f>
        <v>0.49041985685579764</v>
      </c>
      <c r="H239" s="20">
        <v>8696865</v>
      </c>
      <c r="I239" s="19">
        <v>24440756</v>
      </c>
      <c r="J239" s="19">
        <v>23715185</v>
      </c>
      <c r="K239" s="20">
        <v>56852806</v>
      </c>
      <c r="L239" s="20">
        <v>17175600</v>
      </c>
      <c r="M239" s="19">
        <v>28962967</v>
      </c>
      <c r="N239" s="19">
        <v>23304238</v>
      </c>
      <c r="O239" s="20">
        <v>69442805</v>
      </c>
      <c r="P239" s="20">
        <v>0</v>
      </c>
      <c r="Q239" s="19">
        <v>0</v>
      </c>
      <c r="R239" s="19">
        <v>0</v>
      </c>
      <c r="S239" s="20">
        <v>0</v>
      </c>
      <c r="T239" s="20">
        <v>0</v>
      </c>
      <c r="U239" s="19">
        <v>0</v>
      </c>
      <c r="V239" s="19">
        <v>0</v>
      </c>
      <c r="W239" s="18">
        <v>0</v>
      </c>
    </row>
    <row r="240" spans="1:23" ht="13" x14ac:dyDescent="0.3">
      <c r="A240" s="24" t="s">
        <v>9</v>
      </c>
      <c r="B240" s="23" t="s">
        <v>176</v>
      </c>
      <c r="C240" s="22" t="s">
        <v>175</v>
      </c>
      <c r="D240" s="20">
        <v>342753838</v>
      </c>
      <c r="E240" s="19">
        <v>342753838</v>
      </c>
      <c r="F240" s="19">
        <v>138778855</v>
      </c>
      <c r="G240" s="21">
        <f>IF(($D240     =0),0,($F240     /$D240     ))</f>
        <v>0.404893657237472</v>
      </c>
      <c r="H240" s="20">
        <v>17655845</v>
      </c>
      <c r="I240" s="19">
        <v>13881756</v>
      </c>
      <c r="J240" s="19">
        <v>41900232</v>
      </c>
      <c r="K240" s="20">
        <v>73437833</v>
      </c>
      <c r="L240" s="20">
        <v>25853797</v>
      </c>
      <c r="M240" s="19">
        <v>14525678</v>
      </c>
      <c r="N240" s="19">
        <v>24961547</v>
      </c>
      <c r="O240" s="20">
        <v>65341022</v>
      </c>
      <c r="P240" s="20">
        <v>0</v>
      </c>
      <c r="Q240" s="19">
        <v>0</v>
      </c>
      <c r="R240" s="19">
        <v>0</v>
      </c>
      <c r="S240" s="20">
        <v>0</v>
      </c>
      <c r="T240" s="20">
        <v>0</v>
      </c>
      <c r="U240" s="19">
        <v>0</v>
      </c>
      <c r="V240" s="19">
        <v>0</v>
      </c>
      <c r="W240" s="18">
        <v>0</v>
      </c>
    </row>
    <row r="241" spans="1:23" ht="13" x14ac:dyDescent="0.3">
      <c r="A241" s="24" t="s">
        <v>9</v>
      </c>
      <c r="B241" s="23" t="s">
        <v>174</v>
      </c>
      <c r="C241" s="22" t="s">
        <v>173</v>
      </c>
      <c r="D241" s="20">
        <v>1166284788</v>
      </c>
      <c r="E241" s="19">
        <v>1166284788</v>
      </c>
      <c r="F241" s="19">
        <v>1108458609</v>
      </c>
      <c r="G241" s="21">
        <f>IF(($D241     =0),0,($F241     /$D241     ))</f>
        <v>0.95041847446268846</v>
      </c>
      <c r="H241" s="20">
        <v>14689004</v>
      </c>
      <c r="I241" s="19">
        <v>27388797</v>
      </c>
      <c r="J241" s="19">
        <v>794776282</v>
      </c>
      <c r="K241" s="20">
        <v>836854083</v>
      </c>
      <c r="L241" s="20">
        <v>104513935</v>
      </c>
      <c r="M241" s="19">
        <v>58518716</v>
      </c>
      <c r="N241" s="19">
        <v>108571875</v>
      </c>
      <c r="O241" s="20">
        <v>271604526</v>
      </c>
      <c r="P241" s="20">
        <v>0</v>
      </c>
      <c r="Q241" s="19">
        <v>0</v>
      </c>
      <c r="R241" s="19">
        <v>0</v>
      </c>
      <c r="S241" s="20">
        <v>0</v>
      </c>
      <c r="T241" s="20">
        <v>0</v>
      </c>
      <c r="U241" s="19">
        <v>0</v>
      </c>
      <c r="V241" s="19">
        <v>0</v>
      </c>
      <c r="W241" s="18">
        <v>0</v>
      </c>
    </row>
    <row r="242" spans="1:23" ht="13" x14ac:dyDescent="0.3">
      <c r="A242" s="24" t="s">
        <v>9</v>
      </c>
      <c r="B242" s="23" t="s">
        <v>172</v>
      </c>
      <c r="C242" s="22" t="s">
        <v>171</v>
      </c>
      <c r="D242" s="20">
        <v>715487587</v>
      </c>
      <c r="E242" s="19">
        <v>715487587</v>
      </c>
      <c r="F242" s="19">
        <v>191351215</v>
      </c>
      <c r="G242" s="21">
        <f>IF(($D242     =0),0,($F242     /$D242     ))</f>
        <v>0.2674416977691047</v>
      </c>
      <c r="H242" s="20">
        <v>20068953</v>
      </c>
      <c r="I242" s="19">
        <v>50550256</v>
      </c>
      <c r="J242" s="19">
        <v>27452804</v>
      </c>
      <c r="K242" s="20">
        <v>98072013</v>
      </c>
      <c r="L242" s="20">
        <v>39700573</v>
      </c>
      <c r="M242" s="19">
        <v>19843031</v>
      </c>
      <c r="N242" s="19">
        <v>33735598</v>
      </c>
      <c r="O242" s="20">
        <v>93279202</v>
      </c>
      <c r="P242" s="20">
        <v>0</v>
      </c>
      <c r="Q242" s="19">
        <v>0</v>
      </c>
      <c r="R242" s="19">
        <v>0</v>
      </c>
      <c r="S242" s="20">
        <v>0</v>
      </c>
      <c r="T242" s="20">
        <v>0</v>
      </c>
      <c r="U242" s="19">
        <v>0</v>
      </c>
      <c r="V242" s="19">
        <v>0</v>
      </c>
      <c r="W242" s="18">
        <v>0</v>
      </c>
    </row>
    <row r="243" spans="1:23" ht="13" x14ac:dyDescent="0.3">
      <c r="A243" s="24" t="s">
        <v>9</v>
      </c>
      <c r="B243" s="23" t="s">
        <v>170</v>
      </c>
      <c r="C243" s="22" t="s">
        <v>169</v>
      </c>
      <c r="D243" s="20">
        <v>532831203</v>
      </c>
      <c r="E243" s="19">
        <v>532831203</v>
      </c>
      <c r="F243" s="19">
        <v>145894207</v>
      </c>
      <c r="G243" s="21">
        <f>IF(($D243     =0),0,($F243     /$D243     ))</f>
        <v>0.27380942816143594</v>
      </c>
      <c r="H243" s="20">
        <v>29714326</v>
      </c>
      <c r="I243" s="19">
        <v>0</v>
      </c>
      <c r="J243" s="19">
        <v>36884468</v>
      </c>
      <c r="K243" s="20">
        <v>66598794</v>
      </c>
      <c r="L243" s="20">
        <v>34623155</v>
      </c>
      <c r="M243" s="19">
        <v>31246936</v>
      </c>
      <c r="N243" s="19">
        <v>13425322</v>
      </c>
      <c r="O243" s="20">
        <v>79295413</v>
      </c>
      <c r="P243" s="20">
        <v>0</v>
      </c>
      <c r="Q243" s="19">
        <v>0</v>
      </c>
      <c r="R243" s="19">
        <v>0</v>
      </c>
      <c r="S243" s="20">
        <v>0</v>
      </c>
      <c r="T243" s="20">
        <v>0</v>
      </c>
      <c r="U243" s="19">
        <v>0</v>
      </c>
      <c r="V243" s="19">
        <v>0</v>
      </c>
      <c r="W243" s="18">
        <v>0</v>
      </c>
    </row>
    <row r="244" spans="1:23" ht="13" x14ac:dyDescent="0.3">
      <c r="A244" s="24" t="s">
        <v>6</v>
      </c>
      <c r="B244" s="23" t="s">
        <v>168</v>
      </c>
      <c r="C244" s="22" t="s">
        <v>167</v>
      </c>
      <c r="D244" s="20">
        <v>1085396184</v>
      </c>
      <c r="E244" s="19">
        <v>1085396184</v>
      </c>
      <c r="F244" s="19">
        <v>365369451</v>
      </c>
      <c r="G244" s="21">
        <f>IF(($D244     =0),0,($F244     /$D244     ))</f>
        <v>0.33662312101882236</v>
      </c>
      <c r="H244" s="20">
        <v>38791816</v>
      </c>
      <c r="I244" s="19">
        <v>42903718</v>
      </c>
      <c r="J244" s="19">
        <v>63809996</v>
      </c>
      <c r="K244" s="20">
        <v>145505530</v>
      </c>
      <c r="L244" s="20">
        <v>52197231</v>
      </c>
      <c r="M244" s="19">
        <v>77042784</v>
      </c>
      <c r="N244" s="19">
        <v>90623906</v>
      </c>
      <c r="O244" s="20">
        <v>219863921</v>
      </c>
      <c r="P244" s="20">
        <v>0</v>
      </c>
      <c r="Q244" s="19">
        <v>0</v>
      </c>
      <c r="R244" s="19">
        <v>0</v>
      </c>
      <c r="S244" s="20">
        <v>0</v>
      </c>
      <c r="T244" s="20">
        <v>0</v>
      </c>
      <c r="U244" s="19">
        <v>0</v>
      </c>
      <c r="V244" s="19">
        <v>0</v>
      </c>
      <c r="W244" s="18">
        <v>0</v>
      </c>
    </row>
    <row r="245" spans="1:23" ht="14" x14ac:dyDescent="0.3">
      <c r="A245" s="17" t="s">
        <v>0</v>
      </c>
      <c r="B245" s="16" t="s">
        <v>166</v>
      </c>
      <c r="C245" s="15" t="s">
        <v>0</v>
      </c>
      <c r="D245" s="13">
        <f>SUM(D239:D244)</f>
        <v>4100279084</v>
      </c>
      <c r="E245" s="12">
        <f>SUM(E239:E244)</f>
        <v>4100279084</v>
      </c>
      <c r="F245" s="12">
        <f>SUM(F239:F244)</f>
        <v>2076147948</v>
      </c>
      <c r="G245" s="14">
        <f>IF(($D245     =0),0,($F245     /$D245     ))</f>
        <v>0.50634308188959365</v>
      </c>
      <c r="H245" s="13">
        <f>SUM(H239:H244)</f>
        <v>129616809</v>
      </c>
      <c r="I245" s="12">
        <f>SUM(I239:I244)</f>
        <v>159165283</v>
      </c>
      <c r="J245" s="12">
        <f>SUM(J239:J244)</f>
        <v>988538967</v>
      </c>
      <c r="K245" s="13">
        <f>SUM(K239:K244)</f>
        <v>1277321059</v>
      </c>
      <c r="L245" s="13">
        <f>SUM(L239:L244)</f>
        <v>274064291</v>
      </c>
      <c r="M245" s="12">
        <f>SUM(M239:M244)</f>
        <v>230140112</v>
      </c>
      <c r="N245" s="12">
        <f>SUM(N239:N244)</f>
        <v>294622486</v>
      </c>
      <c r="O245" s="13">
        <f>SUM(O239:O244)</f>
        <v>798826889</v>
      </c>
      <c r="P245" s="13">
        <f>SUM(P239:P244)</f>
        <v>0</v>
      </c>
      <c r="Q245" s="12">
        <f>SUM(Q239:Q244)</f>
        <v>0</v>
      </c>
      <c r="R245" s="12">
        <f>SUM(R239:R244)</f>
        <v>0</v>
      </c>
      <c r="S245" s="13">
        <f>SUM(S239:S244)</f>
        <v>0</v>
      </c>
      <c r="T245" s="13">
        <f>SUM(T239:T244)</f>
        <v>0</v>
      </c>
      <c r="U245" s="12">
        <f>SUM(U239:U244)</f>
        <v>0</v>
      </c>
      <c r="V245" s="12">
        <f>SUM(V239:V244)</f>
        <v>0</v>
      </c>
      <c r="W245" s="11">
        <f>SUM(W239:W244)</f>
        <v>0</v>
      </c>
    </row>
    <row r="246" spans="1:23" ht="13" x14ac:dyDescent="0.3">
      <c r="A246" s="24" t="s">
        <v>9</v>
      </c>
      <c r="B246" s="23" t="s">
        <v>165</v>
      </c>
      <c r="C246" s="22" t="s">
        <v>164</v>
      </c>
      <c r="D246" s="20">
        <v>794819265</v>
      </c>
      <c r="E246" s="19">
        <v>794819265</v>
      </c>
      <c r="F246" s="19">
        <v>320646416</v>
      </c>
      <c r="G246" s="21">
        <f>IF(($D246     =0),0,($F246     /$D246     ))</f>
        <v>0.40342053863025074</v>
      </c>
      <c r="H246" s="20">
        <v>27126241</v>
      </c>
      <c r="I246" s="19">
        <v>78067932</v>
      </c>
      <c r="J246" s="19">
        <v>44281289</v>
      </c>
      <c r="K246" s="20">
        <v>149475462</v>
      </c>
      <c r="L246" s="20">
        <v>46122542</v>
      </c>
      <c r="M246" s="19">
        <v>43372350</v>
      </c>
      <c r="N246" s="19">
        <v>81676062</v>
      </c>
      <c r="O246" s="20">
        <v>171170954</v>
      </c>
      <c r="P246" s="20">
        <v>0</v>
      </c>
      <c r="Q246" s="19">
        <v>0</v>
      </c>
      <c r="R246" s="19">
        <v>0</v>
      </c>
      <c r="S246" s="20">
        <v>0</v>
      </c>
      <c r="T246" s="20">
        <v>0</v>
      </c>
      <c r="U246" s="19">
        <v>0</v>
      </c>
      <c r="V246" s="19">
        <v>0</v>
      </c>
      <c r="W246" s="18">
        <v>0</v>
      </c>
    </row>
    <row r="247" spans="1:23" ht="13" x14ac:dyDescent="0.3">
      <c r="A247" s="24" t="s">
        <v>9</v>
      </c>
      <c r="B247" s="23" t="s">
        <v>163</v>
      </c>
      <c r="C247" s="22" t="s">
        <v>162</v>
      </c>
      <c r="D247" s="20">
        <v>235529043</v>
      </c>
      <c r="E247" s="19">
        <v>235529043</v>
      </c>
      <c r="F247" s="19">
        <v>111268537</v>
      </c>
      <c r="G247" s="21">
        <f>IF(($D247     =0),0,($F247     /$D247     ))</f>
        <v>0.47241960304657632</v>
      </c>
      <c r="H247" s="20">
        <v>0</v>
      </c>
      <c r="I247" s="19">
        <v>12353287</v>
      </c>
      <c r="J247" s="19">
        <v>7977354</v>
      </c>
      <c r="K247" s="20">
        <v>20330641</v>
      </c>
      <c r="L247" s="20">
        <v>18984061</v>
      </c>
      <c r="M247" s="19">
        <v>51291856</v>
      </c>
      <c r="N247" s="19">
        <v>20661979</v>
      </c>
      <c r="O247" s="20">
        <v>90937896</v>
      </c>
      <c r="P247" s="20">
        <v>0</v>
      </c>
      <c r="Q247" s="19">
        <v>0</v>
      </c>
      <c r="R247" s="19">
        <v>0</v>
      </c>
      <c r="S247" s="20">
        <v>0</v>
      </c>
      <c r="T247" s="20">
        <v>0</v>
      </c>
      <c r="U247" s="19">
        <v>0</v>
      </c>
      <c r="V247" s="19">
        <v>0</v>
      </c>
      <c r="W247" s="18">
        <v>0</v>
      </c>
    </row>
    <row r="248" spans="1:23" ht="13" x14ac:dyDescent="0.3">
      <c r="A248" s="24" t="s">
        <v>9</v>
      </c>
      <c r="B248" s="23" t="s">
        <v>161</v>
      </c>
      <c r="C248" s="22" t="s">
        <v>160</v>
      </c>
      <c r="D248" s="20">
        <v>355797258</v>
      </c>
      <c r="E248" s="19">
        <v>355797258</v>
      </c>
      <c r="F248" s="19">
        <v>177925678</v>
      </c>
      <c r="G248" s="21">
        <f>IF(($D248     =0),0,($F248     /$D248     ))</f>
        <v>0.50007602363253734</v>
      </c>
      <c r="H248" s="20">
        <v>30539045</v>
      </c>
      <c r="I248" s="19">
        <v>23650161</v>
      </c>
      <c r="J248" s="19">
        <v>31247175</v>
      </c>
      <c r="K248" s="20">
        <v>85436381</v>
      </c>
      <c r="L248" s="20">
        <v>28829006</v>
      </c>
      <c r="M248" s="19">
        <v>30085511</v>
      </c>
      <c r="N248" s="19">
        <v>33574780</v>
      </c>
      <c r="O248" s="20">
        <v>92489297</v>
      </c>
      <c r="P248" s="20">
        <v>0</v>
      </c>
      <c r="Q248" s="19">
        <v>0</v>
      </c>
      <c r="R248" s="19">
        <v>0</v>
      </c>
      <c r="S248" s="20">
        <v>0</v>
      </c>
      <c r="T248" s="20">
        <v>0</v>
      </c>
      <c r="U248" s="19">
        <v>0</v>
      </c>
      <c r="V248" s="19">
        <v>0</v>
      </c>
      <c r="W248" s="18">
        <v>0</v>
      </c>
    </row>
    <row r="249" spans="1:23" ht="13" x14ac:dyDescent="0.3">
      <c r="A249" s="24" t="s">
        <v>9</v>
      </c>
      <c r="B249" s="23" t="s">
        <v>159</v>
      </c>
      <c r="C249" s="22" t="s">
        <v>158</v>
      </c>
      <c r="D249" s="20">
        <v>340733571</v>
      </c>
      <c r="E249" s="19">
        <v>340733571</v>
      </c>
      <c r="F249" s="19">
        <v>154080443</v>
      </c>
      <c r="G249" s="21">
        <f>IF(($D249     =0),0,($F249     /$D249     ))</f>
        <v>0.45220211952640266</v>
      </c>
      <c r="H249" s="20">
        <v>12624946</v>
      </c>
      <c r="I249" s="19">
        <v>13314223</v>
      </c>
      <c r="J249" s="19">
        <v>40134475</v>
      </c>
      <c r="K249" s="20">
        <v>66073644</v>
      </c>
      <c r="L249" s="20">
        <v>32785259</v>
      </c>
      <c r="M249" s="19">
        <v>32998519</v>
      </c>
      <c r="N249" s="19">
        <v>22223021</v>
      </c>
      <c r="O249" s="20">
        <v>88006799</v>
      </c>
      <c r="P249" s="20">
        <v>0</v>
      </c>
      <c r="Q249" s="19">
        <v>0</v>
      </c>
      <c r="R249" s="19">
        <v>0</v>
      </c>
      <c r="S249" s="20">
        <v>0</v>
      </c>
      <c r="T249" s="20">
        <v>0</v>
      </c>
      <c r="U249" s="19">
        <v>0</v>
      </c>
      <c r="V249" s="19">
        <v>0</v>
      </c>
      <c r="W249" s="18">
        <v>0</v>
      </c>
    </row>
    <row r="250" spans="1:23" ht="13" x14ac:dyDescent="0.3">
      <c r="A250" s="24" t="s">
        <v>9</v>
      </c>
      <c r="B250" s="23" t="s">
        <v>157</v>
      </c>
      <c r="C250" s="22" t="s">
        <v>156</v>
      </c>
      <c r="D250" s="20">
        <v>229882932</v>
      </c>
      <c r="E250" s="19">
        <v>229882932</v>
      </c>
      <c r="F250" s="19">
        <v>60712850</v>
      </c>
      <c r="G250" s="21">
        <f>IF(($D250     =0),0,($F250     /$D250     ))</f>
        <v>0.26410333934665492</v>
      </c>
      <c r="H250" s="20">
        <v>0</v>
      </c>
      <c r="I250" s="19">
        <v>14271200</v>
      </c>
      <c r="J250" s="19">
        <v>9577059</v>
      </c>
      <c r="K250" s="20">
        <v>23848259</v>
      </c>
      <c r="L250" s="20">
        <v>9048788</v>
      </c>
      <c r="M250" s="19">
        <v>11934788</v>
      </c>
      <c r="N250" s="19">
        <v>15881015</v>
      </c>
      <c r="O250" s="20">
        <v>36864591</v>
      </c>
      <c r="P250" s="20">
        <v>0</v>
      </c>
      <c r="Q250" s="19">
        <v>0</v>
      </c>
      <c r="R250" s="19">
        <v>0</v>
      </c>
      <c r="S250" s="20">
        <v>0</v>
      </c>
      <c r="T250" s="20">
        <v>0</v>
      </c>
      <c r="U250" s="19">
        <v>0</v>
      </c>
      <c r="V250" s="19">
        <v>0</v>
      </c>
      <c r="W250" s="18">
        <v>0</v>
      </c>
    </row>
    <row r="251" spans="1:23" ht="13" x14ac:dyDescent="0.3">
      <c r="A251" s="24" t="s">
        <v>6</v>
      </c>
      <c r="B251" s="23" t="s">
        <v>155</v>
      </c>
      <c r="C251" s="22" t="s">
        <v>154</v>
      </c>
      <c r="D251" s="20">
        <v>691594914</v>
      </c>
      <c r="E251" s="19">
        <v>691594914</v>
      </c>
      <c r="F251" s="19">
        <v>152811949</v>
      </c>
      <c r="G251" s="21">
        <f>IF(($D251     =0),0,($F251     /$D251     ))</f>
        <v>0.22095586000795836</v>
      </c>
      <c r="H251" s="20">
        <v>23737133</v>
      </c>
      <c r="I251" s="19">
        <v>27902878</v>
      </c>
      <c r="J251" s="19">
        <v>19610296</v>
      </c>
      <c r="K251" s="20">
        <v>71250307</v>
      </c>
      <c r="L251" s="20">
        <v>32049956</v>
      </c>
      <c r="M251" s="19">
        <v>10892888</v>
      </c>
      <c r="N251" s="19">
        <v>38618798</v>
      </c>
      <c r="O251" s="20">
        <v>81561642</v>
      </c>
      <c r="P251" s="20">
        <v>0</v>
      </c>
      <c r="Q251" s="19">
        <v>0</v>
      </c>
      <c r="R251" s="19">
        <v>0</v>
      </c>
      <c r="S251" s="20">
        <v>0</v>
      </c>
      <c r="T251" s="20">
        <v>0</v>
      </c>
      <c r="U251" s="19">
        <v>0</v>
      </c>
      <c r="V251" s="19">
        <v>0</v>
      </c>
      <c r="W251" s="18">
        <v>0</v>
      </c>
    </row>
    <row r="252" spans="1:23" ht="14" x14ac:dyDescent="0.3">
      <c r="A252" s="17" t="s">
        <v>0</v>
      </c>
      <c r="B252" s="16" t="s">
        <v>153</v>
      </c>
      <c r="C252" s="15" t="s">
        <v>0</v>
      </c>
      <c r="D252" s="13">
        <f>SUM(D246:D251)</f>
        <v>2648356983</v>
      </c>
      <c r="E252" s="12">
        <f>SUM(E246:E251)</f>
        <v>2648356983</v>
      </c>
      <c r="F252" s="12">
        <f>SUM(F246:F251)</f>
        <v>977445873</v>
      </c>
      <c r="G252" s="14">
        <f>IF(($D252     =0),0,($F252     /$D252     ))</f>
        <v>0.36907632893688336</v>
      </c>
      <c r="H252" s="13">
        <f>SUM(H246:H251)</f>
        <v>94027365</v>
      </c>
      <c r="I252" s="12">
        <f>SUM(I246:I251)</f>
        <v>169559681</v>
      </c>
      <c r="J252" s="12">
        <f>SUM(J246:J251)</f>
        <v>152827648</v>
      </c>
      <c r="K252" s="13">
        <f>SUM(K246:K251)</f>
        <v>416414694</v>
      </c>
      <c r="L252" s="13">
        <f>SUM(L246:L251)</f>
        <v>167819612</v>
      </c>
      <c r="M252" s="12">
        <f>SUM(M246:M251)</f>
        <v>180575912</v>
      </c>
      <c r="N252" s="12">
        <f>SUM(N246:N251)</f>
        <v>212635655</v>
      </c>
      <c r="O252" s="13">
        <f>SUM(O246:O251)</f>
        <v>561031179</v>
      </c>
      <c r="P252" s="13">
        <f>SUM(P246:P251)</f>
        <v>0</v>
      </c>
      <c r="Q252" s="12">
        <f>SUM(Q246:Q251)</f>
        <v>0</v>
      </c>
      <c r="R252" s="12">
        <f>SUM(R246:R251)</f>
        <v>0</v>
      </c>
      <c r="S252" s="13">
        <f>SUM(S246:S251)</f>
        <v>0</v>
      </c>
      <c r="T252" s="13">
        <f>SUM(T246:T251)</f>
        <v>0</v>
      </c>
      <c r="U252" s="12">
        <f>SUM(U246:U251)</f>
        <v>0</v>
      </c>
      <c r="V252" s="12">
        <f>SUM(V246:V251)</f>
        <v>0</v>
      </c>
      <c r="W252" s="11">
        <f>SUM(W246:W251)</f>
        <v>0</v>
      </c>
    </row>
    <row r="253" spans="1:23" ht="13" x14ac:dyDescent="0.3">
      <c r="A253" s="24" t="s">
        <v>9</v>
      </c>
      <c r="B253" s="23" t="s">
        <v>152</v>
      </c>
      <c r="C253" s="22" t="s">
        <v>151</v>
      </c>
      <c r="D253" s="20">
        <v>4262640805</v>
      </c>
      <c r="E253" s="19">
        <v>4262640805</v>
      </c>
      <c r="F253" s="19">
        <v>1390467801</v>
      </c>
      <c r="G253" s="21">
        <f>IF(($D253     =0),0,($F253     /$D253     ))</f>
        <v>0.32619867931846536</v>
      </c>
      <c r="H253" s="20">
        <v>135022294</v>
      </c>
      <c r="I253" s="19">
        <v>161358639</v>
      </c>
      <c r="J253" s="19">
        <v>251457497</v>
      </c>
      <c r="K253" s="20">
        <v>547838430</v>
      </c>
      <c r="L253" s="20">
        <v>266775108</v>
      </c>
      <c r="M253" s="19">
        <v>258499539</v>
      </c>
      <c r="N253" s="19">
        <v>317354724</v>
      </c>
      <c r="O253" s="20">
        <v>842629371</v>
      </c>
      <c r="P253" s="20">
        <v>0</v>
      </c>
      <c r="Q253" s="19">
        <v>0</v>
      </c>
      <c r="R253" s="19">
        <v>0</v>
      </c>
      <c r="S253" s="20">
        <v>0</v>
      </c>
      <c r="T253" s="20">
        <v>0</v>
      </c>
      <c r="U253" s="19">
        <v>0</v>
      </c>
      <c r="V253" s="19">
        <v>0</v>
      </c>
      <c r="W253" s="18">
        <v>0</v>
      </c>
    </row>
    <row r="254" spans="1:23" ht="13" x14ac:dyDescent="0.3">
      <c r="A254" s="24" t="s">
        <v>9</v>
      </c>
      <c r="B254" s="23" t="s">
        <v>150</v>
      </c>
      <c r="C254" s="22" t="s">
        <v>149</v>
      </c>
      <c r="D254" s="20">
        <v>670618556</v>
      </c>
      <c r="E254" s="19">
        <v>670618556</v>
      </c>
      <c r="F254" s="19">
        <v>175064009</v>
      </c>
      <c r="G254" s="21">
        <f>IF(($D254     =0),0,($F254     /$D254     ))</f>
        <v>0.26104856096466261</v>
      </c>
      <c r="H254" s="20">
        <v>13710077</v>
      </c>
      <c r="I254" s="19">
        <v>31717736</v>
      </c>
      <c r="J254" s="19">
        <v>28775921</v>
      </c>
      <c r="K254" s="20">
        <v>74203734</v>
      </c>
      <c r="L254" s="20">
        <v>30029495</v>
      </c>
      <c r="M254" s="19">
        <v>26943780</v>
      </c>
      <c r="N254" s="19">
        <v>43887000</v>
      </c>
      <c r="O254" s="20">
        <v>100860275</v>
      </c>
      <c r="P254" s="20">
        <v>0</v>
      </c>
      <c r="Q254" s="19">
        <v>0</v>
      </c>
      <c r="R254" s="19">
        <v>0</v>
      </c>
      <c r="S254" s="20">
        <v>0</v>
      </c>
      <c r="T254" s="20">
        <v>0</v>
      </c>
      <c r="U254" s="19">
        <v>0</v>
      </c>
      <c r="V254" s="19">
        <v>0</v>
      </c>
      <c r="W254" s="18">
        <v>0</v>
      </c>
    </row>
    <row r="255" spans="1:23" ht="13" x14ac:dyDescent="0.3">
      <c r="A255" s="24" t="s">
        <v>9</v>
      </c>
      <c r="B255" s="23" t="s">
        <v>148</v>
      </c>
      <c r="C255" s="22" t="s">
        <v>147</v>
      </c>
      <c r="D255" s="20">
        <v>2228843929</v>
      </c>
      <c r="E255" s="19">
        <v>2228843929</v>
      </c>
      <c r="F255" s="19">
        <v>1046714139</v>
      </c>
      <c r="G255" s="21">
        <f>IF(($D255     =0),0,($F255     /$D255     ))</f>
        <v>0.46962199792500592</v>
      </c>
      <c r="H255" s="20">
        <v>66233511</v>
      </c>
      <c r="I255" s="19">
        <v>213578320</v>
      </c>
      <c r="J255" s="19">
        <v>228107919</v>
      </c>
      <c r="K255" s="20">
        <v>507919750</v>
      </c>
      <c r="L255" s="20">
        <v>188199139</v>
      </c>
      <c r="M255" s="19">
        <v>254203479</v>
      </c>
      <c r="N255" s="19">
        <v>96391771</v>
      </c>
      <c r="O255" s="20">
        <v>538794389</v>
      </c>
      <c r="P255" s="20">
        <v>0</v>
      </c>
      <c r="Q255" s="19">
        <v>0</v>
      </c>
      <c r="R255" s="19">
        <v>0</v>
      </c>
      <c r="S255" s="20">
        <v>0</v>
      </c>
      <c r="T255" s="20">
        <v>0</v>
      </c>
      <c r="U255" s="19">
        <v>0</v>
      </c>
      <c r="V255" s="19">
        <v>0</v>
      </c>
      <c r="W255" s="18">
        <v>0</v>
      </c>
    </row>
    <row r="256" spans="1:23" ht="13" x14ac:dyDescent="0.3">
      <c r="A256" s="24" t="s">
        <v>6</v>
      </c>
      <c r="B256" s="23" t="s">
        <v>146</v>
      </c>
      <c r="C256" s="22" t="s">
        <v>145</v>
      </c>
      <c r="D256" s="20">
        <v>240959000</v>
      </c>
      <c r="E256" s="19">
        <v>240959000</v>
      </c>
      <c r="F256" s="19">
        <v>128415340</v>
      </c>
      <c r="G256" s="21">
        <f>IF(($D256     =0),0,($F256     /$D256     ))</f>
        <v>0.53293439962815248</v>
      </c>
      <c r="H256" s="20">
        <v>17630043</v>
      </c>
      <c r="I256" s="19">
        <v>20753261</v>
      </c>
      <c r="J256" s="19">
        <v>16208892</v>
      </c>
      <c r="K256" s="20">
        <v>54592196</v>
      </c>
      <c r="L256" s="20">
        <v>33603052</v>
      </c>
      <c r="M256" s="19">
        <v>18562833</v>
      </c>
      <c r="N256" s="19">
        <v>21657259</v>
      </c>
      <c r="O256" s="20">
        <v>73823144</v>
      </c>
      <c r="P256" s="20">
        <v>0</v>
      </c>
      <c r="Q256" s="19">
        <v>0</v>
      </c>
      <c r="R256" s="19">
        <v>0</v>
      </c>
      <c r="S256" s="20">
        <v>0</v>
      </c>
      <c r="T256" s="20">
        <v>0</v>
      </c>
      <c r="U256" s="19">
        <v>0</v>
      </c>
      <c r="V256" s="19">
        <v>0</v>
      </c>
      <c r="W256" s="18">
        <v>0</v>
      </c>
    </row>
    <row r="257" spans="1:23" ht="14" x14ac:dyDescent="0.3">
      <c r="A257" s="17" t="s">
        <v>0</v>
      </c>
      <c r="B257" s="16" t="s">
        <v>144</v>
      </c>
      <c r="C257" s="15" t="s">
        <v>0</v>
      </c>
      <c r="D257" s="13">
        <f>SUM(D253:D256)</f>
        <v>7403062290</v>
      </c>
      <c r="E257" s="12">
        <f>SUM(E253:E256)</f>
        <v>7403062290</v>
      </c>
      <c r="F257" s="12">
        <f>SUM(F253:F256)</f>
        <v>2740661289</v>
      </c>
      <c r="G257" s="14">
        <f>IF(($D257     =0),0,($F257     /$D257     ))</f>
        <v>0.37020643372163226</v>
      </c>
      <c r="H257" s="13">
        <f>SUM(H253:H256)</f>
        <v>232595925</v>
      </c>
      <c r="I257" s="12">
        <f>SUM(I253:I256)</f>
        <v>427407956</v>
      </c>
      <c r="J257" s="12">
        <f>SUM(J253:J256)</f>
        <v>524550229</v>
      </c>
      <c r="K257" s="13">
        <f>SUM(K253:K256)</f>
        <v>1184554110</v>
      </c>
      <c r="L257" s="13">
        <f>SUM(L253:L256)</f>
        <v>518606794</v>
      </c>
      <c r="M257" s="12">
        <f>SUM(M253:M256)</f>
        <v>558209631</v>
      </c>
      <c r="N257" s="12">
        <f>SUM(N253:N256)</f>
        <v>479290754</v>
      </c>
      <c r="O257" s="13">
        <f>SUM(O253:O256)</f>
        <v>1556107179</v>
      </c>
      <c r="P257" s="13">
        <f>SUM(P253:P256)</f>
        <v>0</v>
      </c>
      <c r="Q257" s="12">
        <f>SUM(Q253:Q256)</f>
        <v>0</v>
      </c>
      <c r="R257" s="12">
        <f>SUM(R253:R256)</f>
        <v>0</v>
      </c>
      <c r="S257" s="13">
        <f>SUM(S253:S256)</f>
        <v>0</v>
      </c>
      <c r="T257" s="13">
        <f>SUM(T253:T256)</f>
        <v>0</v>
      </c>
      <c r="U257" s="12">
        <f>SUM(U253:U256)</f>
        <v>0</v>
      </c>
      <c r="V257" s="12">
        <f>SUM(V253:V256)</f>
        <v>0</v>
      </c>
      <c r="W257" s="11">
        <f>SUM(W253:W256)</f>
        <v>0</v>
      </c>
    </row>
    <row r="258" spans="1:23" ht="14" x14ac:dyDescent="0.3">
      <c r="A258" s="17" t="s">
        <v>0</v>
      </c>
      <c r="B258" s="16" t="s">
        <v>143</v>
      </c>
      <c r="C258" s="15" t="s">
        <v>0</v>
      </c>
      <c r="D258" s="13">
        <f>SUM(D232:D237,D239:D244,D246:D251,D253:D256)</f>
        <v>27154554218</v>
      </c>
      <c r="E258" s="12">
        <f>SUM(E232:E237,E239:E244,E246:E251,E253:E256)</f>
        <v>27154554218</v>
      </c>
      <c r="F258" s="12">
        <f>SUM(F232:F237,F239:F244,F246:F251,F253:F256)</f>
        <v>10485195850</v>
      </c>
      <c r="G258" s="14">
        <f>IF(($D258     =0),0,($F258     /$D258     ))</f>
        <v>0.38613028834219104</v>
      </c>
      <c r="H258" s="13">
        <f>SUM(H232:H237,H239:H244,H246:H251,H253:H256)</f>
        <v>782996354</v>
      </c>
      <c r="I258" s="12">
        <f>SUM(I232:I237,I239:I244,I246:I251,I253:I256)</f>
        <v>1554310604</v>
      </c>
      <c r="J258" s="12">
        <f>SUM(J232:J237,J239:J244,J246:J251,J253:J256)</f>
        <v>2558052321</v>
      </c>
      <c r="K258" s="13">
        <f>SUM(K232:K237,K239:K244,K246:K251,K253:K256)</f>
        <v>4895359279</v>
      </c>
      <c r="L258" s="13">
        <f>SUM(L232:L237,L239:L244,L246:L251,L253:L256)</f>
        <v>1841138104</v>
      </c>
      <c r="M258" s="12">
        <f>SUM(M232:M237,M239:M244,M246:M251,M253:M256)</f>
        <v>894446705</v>
      </c>
      <c r="N258" s="12">
        <f>SUM(N232:N237,N239:N244,N246:N251,N253:N256)</f>
        <v>2854251762</v>
      </c>
      <c r="O258" s="13">
        <f>SUM(O232:O237,O239:O244,O246:O251,O253:O256)</f>
        <v>5589836571</v>
      </c>
      <c r="P258" s="13">
        <f>SUM(P232:P237,P239:P244,P246:P251,P253:P256)</f>
        <v>0</v>
      </c>
      <c r="Q258" s="12">
        <f>SUM(Q232:Q237,Q239:Q244,Q246:Q251,Q253:Q256)</f>
        <v>0</v>
      </c>
      <c r="R258" s="12">
        <f>SUM(R232:R237,R239:R244,R246:R251,R253:R256)</f>
        <v>0</v>
      </c>
      <c r="S258" s="13">
        <f>SUM(S232:S237,S239:S244,S246:S251,S253:S256)</f>
        <v>0</v>
      </c>
      <c r="T258" s="13">
        <f>SUM(T232:T237,T239:T244,T246:T251,T253:T256)</f>
        <v>0</v>
      </c>
      <c r="U258" s="12">
        <f>SUM(U232:U237,U239:U244,U246:U251,U253:U256)</f>
        <v>0</v>
      </c>
      <c r="V258" s="12">
        <f>SUM(V232:V237,V239:V244,V246:V251,V253:V256)</f>
        <v>0</v>
      </c>
      <c r="W258" s="11">
        <f>SUM(W232:W237,W239:W244,W246:W251,W253:W256)</f>
        <v>0</v>
      </c>
    </row>
    <row r="259" spans="1:23" ht="14.5" customHeight="1" x14ac:dyDescent="0.3">
      <c r="A259" s="29"/>
      <c r="B259" s="27" t="s">
        <v>73</v>
      </c>
      <c r="D259" s="26"/>
      <c r="E259" s="1"/>
      <c r="F259" s="1"/>
      <c r="G259" s="2"/>
      <c r="H259" s="26"/>
      <c r="I259" s="1"/>
      <c r="J259" s="1"/>
      <c r="K259" s="26"/>
      <c r="L259" s="26"/>
      <c r="M259" s="1"/>
      <c r="N259" s="1"/>
      <c r="O259" s="26"/>
      <c r="P259" s="26"/>
      <c r="Q259" s="1"/>
      <c r="R259" s="1"/>
      <c r="S259" s="26"/>
      <c r="T259" s="26"/>
      <c r="U259" s="1"/>
      <c r="V259" s="1"/>
      <c r="W259" s="25"/>
    </row>
    <row r="260" spans="1:23" ht="28.9" customHeight="1" x14ac:dyDescent="0.3">
      <c r="A260" s="28" t="s">
        <v>0</v>
      </c>
      <c r="B260" s="27" t="s">
        <v>142</v>
      </c>
      <c r="D260" s="26"/>
      <c r="E260" s="1"/>
      <c r="F260" s="1"/>
      <c r="G260" s="2"/>
      <c r="H260" s="26"/>
      <c r="I260" s="1"/>
      <c r="J260" s="1"/>
      <c r="K260" s="26"/>
      <c r="L260" s="26"/>
      <c r="M260" s="1"/>
      <c r="N260" s="1"/>
      <c r="O260" s="26"/>
      <c r="P260" s="26"/>
      <c r="Q260" s="1"/>
      <c r="R260" s="1"/>
      <c r="S260" s="26"/>
      <c r="T260" s="26"/>
      <c r="U260" s="1"/>
      <c r="V260" s="1"/>
      <c r="W260" s="25"/>
    </row>
    <row r="261" spans="1:23" ht="13" x14ac:dyDescent="0.3">
      <c r="A261" s="24" t="s">
        <v>9</v>
      </c>
      <c r="B261" s="23" t="s">
        <v>141</v>
      </c>
      <c r="C261" s="22" t="s">
        <v>140</v>
      </c>
      <c r="D261" s="20">
        <v>415162251</v>
      </c>
      <c r="E261" s="19">
        <v>415162251</v>
      </c>
      <c r="F261" s="19">
        <v>142636455</v>
      </c>
      <c r="G261" s="21">
        <f>IF(($D261     =0),0,($F261     /$D261     ))</f>
        <v>0.34356797771577746</v>
      </c>
      <c r="H261" s="20">
        <v>19251774</v>
      </c>
      <c r="I261" s="19">
        <v>23175651</v>
      </c>
      <c r="J261" s="19">
        <v>22090796</v>
      </c>
      <c r="K261" s="20">
        <v>64518221</v>
      </c>
      <c r="L261" s="20">
        <v>22578980</v>
      </c>
      <c r="M261" s="19">
        <v>30867667</v>
      </c>
      <c r="N261" s="19">
        <v>24671587</v>
      </c>
      <c r="O261" s="20">
        <v>78118234</v>
      </c>
      <c r="P261" s="20">
        <v>0</v>
      </c>
      <c r="Q261" s="19">
        <v>0</v>
      </c>
      <c r="R261" s="19">
        <v>0</v>
      </c>
      <c r="S261" s="20">
        <v>0</v>
      </c>
      <c r="T261" s="20">
        <v>0</v>
      </c>
      <c r="U261" s="19">
        <v>0</v>
      </c>
      <c r="V261" s="19">
        <v>0</v>
      </c>
      <c r="W261" s="18">
        <v>0</v>
      </c>
    </row>
    <row r="262" spans="1:23" ht="13" x14ac:dyDescent="0.3">
      <c r="A262" s="24" t="s">
        <v>9</v>
      </c>
      <c r="B262" s="23" t="s">
        <v>139</v>
      </c>
      <c r="C262" s="22" t="s">
        <v>138</v>
      </c>
      <c r="D262" s="20">
        <v>686086824</v>
      </c>
      <c r="E262" s="19">
        <v>686086824</v>
      </c>
      <c r="F262" s="19">
        <v>371327572</v>
      </c>
      <c r="G262" s="21">
        <f>IF(($D262     =0),0,($F262     /$D262     ))</f>
        <v>0.54122533622654145</v>
      </c>
      <c r="H262" s="20">
        <v>36903617</v>
      </c>
      <c r="I262" s="19">
        <v>68919371</v>
      </c>
      <c r="J262" s="19">
        <v>70131524</v>
      </c>
      <c r="K262" s="20">
        <v>175954512</v>
      </c>
      <c r="L262" s="20">
        <v>56002933</v>
      </c>
      <c r="M262" s="19">
        <v>67208675</v>
      </c>
      <c r="N262" s="19">
        <v>72161452</v>
      </c>
      <c r="O262" s="20">
        <v>195373060</v>
      </c>
      <c r="P262" s="20">
        <v>0</v>
      </c>
      <c r="Q262" s="19">
        <v>0</v>
      </c>
      <c r="R262" s="19">
        <v>0</v>
      </c>
      <c r="S262" s="20">
        <v>0</v>
      </c>
      <c r="T262" s="20">
        <v>0</v>
      </c>
      <c r="U262" s="19">
        <v>0</v>
      </c>
      <c r="V262" s="19">
        <v>0</v>
      </c>
      <c r="W262" s="18">
        <v>0</v>
      </c>
    </row>
    <row r="263" spans="1:23" ht="13" x14ac:dyDescent="0.3">
      <c r="A263" s="24" t="s">
        <v>9</v>
      </c>
      <c r="B263" s="23" t="s">
        <v>137</v>
      </c>
      <c r="C263" s="22" t="s">
        <v>136</v>
      </c>
      <c r="D263" s="20">
        <v>829968284</v>
      </c>
      <c r="E263" s="19">
        <v>829968284</v>
      </c>
      <c r="F263" s="19">
        <v>332430151</v>
      </c>
      <c r="G263" s="21">
        <f>IF(($D263     =0),0,($F263     /$D263     ))</f>
        <v>0.400533559424543</v>
      </c>
      <c r="H263" s="20">
        <v>23854366</v>
      </c>
      <c r="I263" s="19">
        <v>38515276</v>
      </c>
      <c r="J263" s="19">
        <v>78800721</v>
      </c>
      <c r="K263" s="20">
        <v>141170363</v>
      </c>
      <c r="L263" s="20">
        <v>85199459</v>
      </c>
      <c r="M263" s="19">
        <v>67892912</v>
      </c>
      <c r="N263" s="19">
        <v>38167417</v>
      </c>
      <c r="O263" s="20">
        <v>191259788</v>
      </c>
      <c r="P263" s="20">
        <v>0</v>
      </c>
      <c r="Q263" s="19">
        <v>0</v>
      </c>
      <c r="R263" s="19">
        <v>0</v>
      </c>
      <c r="S263" s="20">
        <v>0</v>
      </c>
      <c r="T263" s="20">
        <v>0</v>
      </c>
      <c r="U263" s="19">
        <v>0</v>
      </c>
      <c r="V263" s="19">
        <v>0</v>
      </c>
      <c r="W263" s="18">
        <v>0</v>
      </c>
    </row>
    <row r="264" spans="1:23" ht="13" x14ac:dyDescent="0.3">
      <c r="A264" s="24" t="s">
        <v>6</v>
      </c>
      <c r="B264" s="23" t="s">
        <v>135</v>
      </c>
      <c r="C264" s="22" t="s">
        <v>134</v>
      </c>
      <c r="D264" s="20">
        <v>130343255</v>
      </c>
      <c r="E264" s="19">
        <v>130343255</v>
      </c>
      <c r="F264" s="19">
        <v>71152103</v>
      </c>
      <c r="G264" s="21">
        <f>IF(($D264     =0),0,($F264     /$D264     ))</f>
        <v>0.54588250845814767</v>
      </c>
      <c r="H264" s="20">
        <v>10970791</v>
      </c>
      <c r="I264" s="19">
        <v>9497718</v>
      </c>
      <c r="J264" s="19">
        <v>11421030</v>
      </c>
      <c r="K264" s="20">
        <v>31889539</v>
      </c>
      <c r="L264" s="20">
        <v>12111518</v>
      </c>
      <c r="M264" s="19">
        <v>15673675</v>
      </c>
      <c r="N264" s="19">
        <v>11477371</v>
      </c>
      <c r="O264" s="20">
        <v>39262564</v>
      </c>
      <c r="P264" s="20">
        <v>0</v>
      </c>
      <c r="Q264" s="19">
        <v>0</v>
      </c>
      <c r="R264" s="19">
        <v>0</v>
      </c>
      <c r="S264" s="20">
        <v>0</v>
      </c>
      <c r="T264" s="20">
        <v>0</v>
      </c>
      <c r="U264" s="19">
        <v>0</v>
      </c>
      <c r="V264" s="19">
        <v>0</v>
      </c>
      <c r="W264" s="18">
        <v>0</v>
      </c>
    </row>
    <row r="265" spans="1:23" ht="14" x14ac:dyDescent="0.3">
      <c r="A265" s="17" t="s">
        <v>0</v>
      </c>
      <c r="B265" s="16" t="s">
        <v>133</v>
      </c>
      <c r="C265" s="15" t="s">
        <v>0</v>
      </c>
      <c r="D265" s="13">
        <f>SUM(D261:D264)</f>
        <v>2061560614</v>
      </c>
      <c r="E265" s="12">
        <f>SUM(E261:E264)</f>
        <v>2061560614</v>
      </c>
      <c r="F265" s="12">
        <f>SUM(F261:F264)</f>
        <v>917546281</v>
      </c>
      <c r="G265" s="14">
        <f>IF(($D265     =0),0,($F265     /$D265     ))</f>
        <v>0.44507363730611127</v>
      </c>
      <c r="H265" s="13">
        <f>SUM(H261:H264)</f>
        <v>90980548</v>
      </c>
      <c r="I265" s="12">
        <f>SUM(I261:I264)</f>
        <v>140108016</v>
      </c>
      <c r="J265" s="12">
        <f>SUM(J261:J264)</f>
        <v>182444071</v>
      </c>
      <c r="K265" s="13">
        <f>SUM(K261:K264)</f>
        <v>413532635</v>
      </c>
      <c r="L265" s="13">
        <f>SUM(L261:L264)</f>
        <v>175892890</v>
      </c>
      <c r="M265" s="12">
        <f>SUM(M261:M264)</f>
        <v>181642929</v>
      </c>
      <c r="N265" s="12">
        <f>SUM(N261:N264)</f>
        <v>146477827</v>
      </c>
      <c r="O265" s="13">
        <f>SUM(O261:O264)</f>
        <v>504013646</v>
      </c>
      <c r="P265" s="13">
        <f>SUM(P261:P264)</f>
        <v>0</v>
      </c>
      <c r="Q265" s="12">
        <f>SUM(Q261:Q264)</f>
        <v>0</v>
      </c>
      <c r="R265" s="12">
        <f>SUM(R261:R264)</f>
        <v>0</v>
      </c>
      <c r="S265" s="13">
        <f>SUM(S261:S264)</f>
        <v>0</v>
      </c>
      <c r="T265" s="13">
        <f>SUM(T261:T264)</f>
        <v>0</v>
      </c>
      <c r="U265" s="12">
        <f>SUM(U261:U264)</f>
        <v>0</v>
      </c>
      <c r="V265" s="12">
        <f>SUM(V261:V264)</f>
        <v>0</v>
      </c>
      <c r="W265" s="11">
        <f>SUM(W261:W264)</f>
        <v>0</v>
      </c>
    </row>
    <row r="266" spans="1:23" ht="13" x14ac:dyDescent="0.3">
      <c r="A266" s="24" t="s">
        <v>9</v>
      </c>
      <c r="B266" s="23" t="s">
        <v>132</v>
      </c>
      <c r="C266" s="22" t="s">
        <v>131</v>
      </c>
      <c r="D266" s="20">
        <v>128551973</v>
      </c>
      <c r="E266" s="19">
        <v>128551973</v>
      </c>
      <c r="F266" s="19">
        <v>34786947</v>
      </c>
      <c r="G266" s="21">
        <f>IF(($D266     =0),0,($F266     /$D266     ))</f>
        <v>0.27060609174781003</v>
      </c>
      <c r="H266" s="20">
        <v>976890</v>
      </c>
      <c r="I266" s="19">
        <v>10885804</v>
      </c>
      <c r="J266" s="19">
        <v>5521096</v>
      </c>
      <c r="K266" s="20">
        <v>17383790</v>
      </c>
      <c r="L266" s="20">
        <v>5175362</v>
      </c>
      <c r="M266" s="19">
        <v>5293645</v>
      </c>
      <c r="N266" s="19">
        <v>6934150</v>
      </c>
      <c r="O266" s="20">
        <v>17403157</v>
      </c>
      <c r="P266" s="20">
        <v>0</v>
      </c>
      <c r="Q266" s="19">
        <v>0</v>
      </c>
      <c r="R266" s="19">
        <v>0</v>
      </c>
      <c r="S266" s="20">
        <v>0</v>
      </c>
      <c r="T266" s="20">
        <v>0</v>
      </c>
      <c r="U266" s="19">
        <v>0</v>
      </c>
      <c r="V266" s="19">
        <v>0</v>
      </c>
      <c r="W266" s="18">
        <v>0</v>
      </c>
    </row>
    <row r="267" spans="1:23" ht="13" x14ac:dyDescent="0.3">
      <c r="A267" s="24" t="s">
        <v>9</v>
      </c>
      <c r="B267" s="23" t="s">
        <v>130</v>
      </c>
      <c r="C267" s="22" t="s">
        <v>129</v>
      </c>
      <c r="D267" s="20">
        <v>454758149</v>
      </c>
      <c r="E267" s="19">
        <v>454758230</v>
      </c>
      <c r="F267" s="19">
        <v>173258506</v>
      </c>
      <c r="G267" s="21">
        <f>IF(($D267     =0),0,($F267     /$D267     ))</f>
        <v>0.38099043718290798</v>
      </c>
      <c r="H267" s="20">
        <v>25643823</v>
      </c>
      <c r="I267" s="19">
        <v>23488354</v>
      </c>
      <c r="J267" s="19">
        <v>25490281</v>
      </c>
      <c r="K267" s="20">
        <v>74622458</v>
      </c>
      <c r="L267" s="20">
        <v>43106680</v>
      </c>
      <c r="M267" s="19">
        <v>25990093</v>
      </c>
      <c r="N267" s="19">
        <v>29539275</v>
      </c>
      <c r="O267" s="20">
        <v>98636048</v>
      </c>
      <c r="P267" s="20">
        <v>0</v>
      </c>
      <c r="Q267" s="19">
        <v>0</v>
      </c>
      <c r="R267" s="19">
        <v>0</v>
      </c>
      <c r="S267" s="20">
        <v>0</v>
      </c>
      <c r="T267" s="20">
        <v>0</v>
      </c>
      <c r="U267" s="19">
        <v>0</v>
      </c>
      <c r="V267" s="19">
        <v>0</v>
      </c>
      <c r="W267" s="18">
        <v>0</v>
      </c>
    </row>
    <row r="268" spans="1:23" ht="13" x14ac:dyDescent="0.3">
      <c r="A268" s="24" t="s">
        <v>9</v>
      </c>
      <c r="B268" s="23" t="s">
        <v>128</v>
      </c>
      <c r="C268" s="22" t="s">
        <v>127</v>
      </c>
      <c r="D268" s="20">
        <v>110302225</v>
      </c>
      <c r="E268" s="19">
        <v>110302225</v>
      </c>
      <c r="F268" s="19">
        <v>34585434</v>
      </c>
      <c r="G268" s="21">
        <f>IF(($D268     =0),0,($F268     /$D268     ))</f>
        <v>0.31355155347047625</v>
      </c>
      <c r="H268" s="20">
        <v>3056784</v>
      </c>
      <c r="I268" s="19">
        <v>1021790</v>
      </c>
      <c r="J268" s="19">
        <v>7470735</v>
      </c>
      <c r="K268" s="20">
        <v>11549309</v>
      </c>
      <c r="L268" s="20">
        <v>3785256</v>
      </c>
      <c r="M268" s="19">
        <v>4845546</v>
      </c>
      <c r="N268" s="19">
        <v>14405323</v>
      </c>
      <c r="O268" s="20">
        <v>23036125</v>
      </c>
      <c r="P268" s="20">
        <v>0</v>
      </c>
      <c r="Q268" s="19">
        <v>0</v>
      </c>
      <c r="R268" s="19">
        <v>0</v>
      </c>
      <c r="S268" s="20">
        <v>0</v>
      </c>
      <c r="T268" s="20">
        <v>0</v>
      </c>
      <c r="U268" s="19">
        <v>0</v>
      </c>
      <c r="V268" s="19">
        <v>0</v>
      </c>
      <c r="W268" s="18">
        <v>0</v>
      </c>
    </row>
    <row r="269" spans="1:23" ht="13" x14ac:dyDescent="0.3">
      <c r="A269" s="24" t="s">
        <v>9</v>
      </c>
      <c r="B269" s="23" t="s">
        <v>126</v>
      </c>
      <c r="C269" s="22" t="s">
        <v>125</v>
      </c>
      <c r="D269" s="20">
        <v>152159783</v>
      </c>
      <c r="E269" s="19">
        <v>152159783</v>
      </c>
      <c r="F269" s="19">
        <v>62097111</v>
      </c>
      <c r="G269" s="21">
        <f>IF(($D269     =0),0,($F269     /$D269     ))</f>
        <v>0.4081046238085132</v>
      </c>
      <c r="H269" s="20">
        <v>6673957</v>
      </c>
      <c r="I269" s="19">
        <v>10472541</v>
      </c>
      <c r="J269" s="19">
        <v>11818817</v>
      </c>
      <c r="K269" s="20">
        <v>28965315</v>
      </c>
      <c r="L269" s="20">
        <v>13376876</v>
      </c>
      <c r="M269" s="19">
        <v>10507474</v>
      </c>
      <c r="N269" s="19">
        <v>9247446</v>
      </c>
      <c r="O269" s="20">
        <v>33131796</v>
      </c>
      <c r="P269" s="20">
        <v>0</v>
      </c>
      <c r="Q269" s="19">
        <v>0</v>
      </c>
      <c r="R269" s="19">
        <v>0</v>
      </c>
      <c r="S269" s="20">
        <v>0</v>
      </c>
      <c r="T269" s="20">
        <v>0</v>
      </c>
      <c r="U269" s="19">
        <v>0</v>
      </c>
      <c r="V269" s="19">
        <v>0</v>
      </c>
      <c r="W269" s="18">
        <v>0</v>
      </c>
    </row>
    <row r="270" spans="1:23" ht="13" x14ac:dyDescent="0.3">
      <c r="A270" s="24" t="s">
        <v>9</v>
      </c>
      <c r="B270" s="23" t="s">
        <v>124</v>
      </c>
      <c r="C270" s="22" t="s">
        <v>123</v>
      </c>
      <c r="D270" s="20">
        <v>81617923</v>
      </c>
      <c r="E270" s="19">
        <v>81617923</v>
      </c>
      <c r="F270" s="19">
        <v>36703181</v>
      </c>
      <c r="G270" s="21">
        <f>IF(($D270     =0),0,($F270     /$D270     ))</f>
        <v>0.44969511169746379</v>
      </c>
      <c r="H270" s="20">
        <v>6135553</v>
      </c>
      <c r="I270" s="19">
        <v>5472169</v>
      </c>
      <c r="J270" s="19">
        <v>5866014</v>
      </c>
      <c r="K270" s="20">
        <v>17473736</v>
      </c>
      <c r="L270" s="20">
        <v>6111074</v>
      </c>
      <c r="M270" s="19">
        <v>6018564</v>
      </c>
      <c r="N270" s="19">
        <v>7099807</v>
      </c>
      <c r="O270" s="20">
        <v>19229445</v>
      </c>
      <c r="P270" s="20">
        <v>0</v>
      </c>
      <c r="Q270" s="19">
        <v>0</v>
      </c>
      <c r="R270" s="19">
        <v>0</v>
      </c>
      <c r="S270" s="20">
        <v>0</v>
      </c>
      <c r="T270" s="20">
        <v>0</v>
      </c>
      <c r="U270" s="19">
        <v>0</v>
      </c>
      <c r="V270" s="19">
        <v>0</v>
      </c>
      <c r="W270" s="18">
        <v>0</v>
      </c>
    </row>
    <row r="271" spans="1:23" ht="13" x14ac:dyDescent="0.3">
      <c r="A271" s="24" t="s">
        <v>9</v>
      </c>
      <c r="B271" s="23" t="s">
        <v>122</v>
      </c>
      <c r="C271" s="22" t="s">
        <v>121</v>
      </c>
      <c r="D271" s="20">
        <v>102520973</v>
      </c>
      <c r="E271" s="19">
        <v>102520973</v>
      </c>
      <c r="F271" s="19">
        <v>31854288</v>
      </c>
      <c r="G271" s="21">
        <f>IF(($D271     =0),0,($F271     /$D271     ))</f>
        <v>0.310709965657466</v>
      </c>
      <c r="H271" s="20">
        <v>4943469</v>
      </c>
      <c r="I271" s="19">
        <v>5740789</v>
      </c>
      <c r="J271" s="19">
        <v>5694194</v>
      </c>
      <c r="K271" s="20">
        <v>16378452</v>
      </c>
      <c r="L271" s="20">
        <v>5476944</v>
      </c>
      <c r="M271" s="19">
        <v>5576449</v>
      </c>
      <c r="N271" s="19">
        <v>4422443</v>
      </c>
      <c r="O271" s="20">
        <v>15475836</v>
      </c>
      <c r="P271" s="20">
        <v>0</v>
      </c>
      <c r="Q271" s="19">
        <v>0</v>
      </c>
      <c r="R271" s="19">
        <v>0</v>
      </c>
      <c r="S271" s="20">
        <v>0</v>
      </c>
      <c r="T271" s="20">
        <v>0</v>
      </c>
      <c r="U271" s="19">
        <v>0</v>
      </c>
      <c r="V271" s="19">
        <v>0</v>
      </c>
      <c r="W271" s="18">
        <v>0</v>
      </c>
    </row>
    <row r="272" spans="1:23" ht="13" x14ac:dyDescent="0.3">
      <c r="A272" s="24" t="s">
        <v>6</v>
      </c>
      <c r="B272" s="23" t="s">
        <v>120</v>
      </c>
      <c r="C272" s="22" t="s">
        <v>119</v>
      </c>
      <c r="D272" s="20">
        <v>80790223</v>
      </c>
      <c r="E272" s="19">
        <v>80790223</v>
      </c>
      <c r="F272" s="19">
        <v>36783289</v>
      </c>
      <c r="G272" s="21">
        <f>IF(($D272     =0),0,($F272     /$D272     ))</f>
        <v>0.45529381692633775</v>
      </c>
      <c r="H272" s="20">
        <v>4819340</v>
      </c>
      <c r="I272" s="19">
        <v>5049749</v>
      </c>
      <c r="J272" s="19">
        <v>5602886</v>
      </c>
      <c r="K272" s="20">
        <v>15471975</v>
      </c>
      <c r="L272" s="20">
        <v>6825035</v>
      </c>
      <c r="M272" s="19">
        <v>5632859</v>
      </c>
      <c r="N272" s="19">
        <v>8853420</v>
      </c>
      <c r="O272" s="20">
        <v>21311314</v>
      </c>
      <c r="P272" s="20">
        <v>0</v>
      </c>
      <c r="Q272" s="19">
        <v>0</v>
      </c>
      <c r="R272" s="19">
        <v>0</v>
      </c>
      <c r="S272" s="20">
        <v>0</v>
      </c>
      <c r="T272" s="20">
        <v>0</v>
      </c>
      <c r="U272" s="19">
        <v>0</v>
      </c>
      <c r="V272" s="19">
        <v>0</v>
      </c>
      <c r="W272" s="18">
        <v>0</v>
      </c>
    </row>
    <row r="273" spans="1:23" ht="14" x14ac:dyDescent="0.3">
      <c r="A273" s="17" t="s">
        <v>0</v>
      </c>
      <c r="B273" s="16" t="s">
        <v>118</v>
      </c>
      <c r="C273" s="15" t="s">
        <v>0</v>
      </c>
      <c r="D273" s="13">
        <f>SUM(D266:D272)</f>
        <v>1110701249</v>
      </c>
      <c r="E273" s="12">
        <f>SUM(E266:E272)</f>
        <v>1110701330</v>
      </c>
      <c r="F273" s="12">
        <f>SUM(F266:F272)</f>
        <v>410068756</v>
      </c>
      <c r="G273" s="14">
        <f>IF(($D273     =0),0,($F273     /$D273     ))</f>
        <v>0.36919806866985888</v>
      </c>
      <c r="H273" s="13">
        <f>SUM(H266:H272)</f>
        <v>52249816</v>
      </c>
      <c r="I273" s="12">
        <f>SUM(I266:I272)</f>
        <v>62131196</v>
      </c>
      <c r="J273" s="12">
        <f>SUM(J266:J272)</f>
        <v>67464023</v>
      </c>
      <c r="K273" s="13">
        <f>SUM(K266:K272)</f>
        <v>181845035</v>
      </c>
      <c r="L273" s="13">
        <f>SUM(L266:L272)</f>
        <v>83857227</v>
      </c>
      <c r="M273" s="12">
        <f>SUM(M266:M272)</f>
        <v>63864630</v>
      </c>
      <c r="N273" s="12">
        <f>SUM(N266:N272)</f>
        <v>80501864</v>
      </c>
      <c r="O273" s="13">
        <f>SUM(O266:O272)</f>
        <v>228223721</v>
      </c>
      <c r="P273" s="13">
        <f>SUM(P266:P272)</f>
        <v>0</v>
      </c>
      <c r="Q273" s="12">
        <f>SUM(Q266:Q272)</f>
        <v>0</v>
      </c>
      <c r="R273" s="12">
        <f>SUM(R266:R272)</f>
        <v>0</v>
      </c>
      <c r="S273" s="13">
        <f>SUM(S266:S272)</f>
        <v>0</v>
      </c>
      <c r="T273" s="13">
        <f>SUM(T266:T272)</f>
        <v>0</v>
      </c>
      <c r="U273" s="12">
        <f>SUM(U266:U272)</f>
        <v>0</v>
      </c>
      <c r="V273" s="12">
        <f>SUM(V266:V272)</f>
        <v>0</v>
      </c>
      <c r="W273" s="11">
        <f>SUM(W266:W272)</f>
        <v>0</v>
      </c>
    </row>
    <row r="274" spans="1:23" ht="13" x14ac:dyDescent="0.3">
      <c r="A274" s="24" t="s">
        <v>9</v>
      </c>
      <c r="B274" s="23" t="s">
        <v>117</v>
      </c>
      <c r="C274" s="22" t="s">
        <v>116</v>
      </c>
      <c r="D274" s="20">
        <v>177569544</v>
      </c>
      <c r="E274" s="19">
        <v>177569544</v>
      </c>
      <c r="F274" s="19">
        <v>55429530</v>
      </c>
      <c r="G274" s="21">
        <f>IF(($D274     =0),0,($F274     /$D274     ))</f>
        <v>0.31215674012205608</v>
      </c>
      <c r="H274" s="20">
        <v>7683055</v>
      </c>
      <c r="I274" s="19">
        <v>10317542</v>
      </c>
      <c r="J274" s="19">
        <v>13190395</v>
      </c>
      <c r="K274" s="20">
        <v>31190992</v>
      </c>
      <c r="L274" s="20">
        <v>9509184</v>
      </c>
      <c r="M274" s="19">
        <v>7090114</v>
      </c>
      <c r="N274" s="19">
        <v>7639240</v>
      </c>
      <c r="O274" s="20">
        <v>24238538</v>
      </c>
      <c r="P274" s="20">
        <v>0</v>
      </c>
      <c r="Q274" s="19">
        <v>0</v>
      </c>
      <c r="R274" s="19">
        <v>0</v>
      </c>
      <c r="S274" s="20">
        <v>0</v>
      </c>
      <c r="T274" s="20">
        <v>0</v>
      </c>
      <c r="U274" s="19">
        <v>0</v>
      </c>
      <c r="V274" s="19">
        <v>0</v>
      </c>
      <c r="W274" s="18">
        <v>0</v>
      </c>
    </row>
    <row r="275" spans="1:23" ht="13" x14ac:dyDescent="0.3">
      <c r="A275" s="24" t="s">
        <v>9</v>
      </c>
      <c r="B275" s="23" t="s">
        <v>115</v>
      </c>
      <c r="C275" s="22" t="s">
        <v>114</v>
      </c>
      <c r="D275" s="20">
        <v>244035406</v>
      </c>
      <c r="E275" s="19">
        <v>244035406</v>
      </c>
      <c r="F275" s="19">
        <v>81159402</v>
      </c>
      <c r="G275" s="21">
        <f>IF(($D275     =0),0,($F275     /$D275     ))</f>
        <v>0.33257224158694415</v>
      </c>
      <c r="H275" s="20">
        <v>12719164</v>
      </c>
      <c r="I275" s="19">
        <v>20870451</v>
      </c>
      <c r="J275" s="19">
        <v>8132471</v>
      </c>
      <c r="K275" s="20">
        <v>41722086</v>
      </c>
      <c r="L275" s="20">
        <v>18747171</v>
      </c>
      <c r="M275" s="19">
        <v>11481034</v>
      </c>
      <c r="N275" s="19">
        <v>9209111</v>
      </c>
      <c r="O275" s="20">
        <v>39437316</v>
      </c>
      <c r="P275" s="20">
        <v>0</v>
      </c>
      <c r="Q275" s="19">
        <v>0</v>
      </c>
      <c r="R275" s="19">
        <v>0</v>
      </c>
      <c r="S275" s="20">
        <v>0</v>
      </c>
      <c r="T275" s="20">
        <v>0</v>
      </c>
      <c r="U275" s="19">
        <v>0</v>
      </c>
      <c r="V275" s="19">
        <v>0</v>
      </c>
      <c r="W275" s="18">
        <v>0</v>
      </c>
    </row>
    <row r="276" spans="1:23" ht="13" x14ac:dyDescent="0.3">
      <c r="A276" s="24" t="s">
        <v>9</v>
      </c>
      <c r="B276" s="23" t="s">
        <v>113</v>
      </c>
      <c r="C276" s="22" t="s">
        <v>112</v>
      </c>
      <c r="D276" s="20">
        <v>0</v>
      </c>
      <c r="E276" s="19">
        <v>316728622</v>
      </c>
      <c r="F276" s="19">
        <v>19167408</v>
      </c>
      <c r="G276" s="21">
        <f>IF(($D276     =0),0,($F276     /$D276     ))</f>
        <v>0</v>
      </c>
      <c r="H276" s="20">
        <v>0</v>
      </c>
      <c r="I276" s="19">
        <v>53475</v>
      </c>
      <c r="J276" s="19">
        <v>17947514</v>
      </c>
      <c r="K276" s="20">
        <v>18000989</v>
      </c>
      <c r="L276" s="20">
        <v>1156319</v>
      </c>
      <c r="M276" s="19">
        <v>1739</v>
      </c>
      <c r="N276" s="19">
        <v>8361</v>
      </c>
      <c r="O276" s="20">
        <v>1166419</v>
      </c>
      <c r="P276" s="20">
        <v>0</v>
      </c>
      <c r="Q276" s="19">
        <v>0</v>
      </c>
      <c r="R276" s="19">
        <v>0</v>
      </c>
      <c r="S276" s="20">
        <v>0</v>
      </c>
      <c r="T276" s="20">
        <v>0</v>
      </c>
      <c r="U276" s="19">
        <v>0</v>
      </c>
      <c r="V276" s="19">
        <v>0</v>
      </c>
      <c r="W276" s="18">
        <v>0</v>
      </c>
    </row>
    <row r="277" spans="1:23" ht="13" x14ac:dyDescent="0.3">
      <c r="A277" s="24" t="s">
        <v>9</v>
      </c>
      <c r="B277" s="23" t="s">
        <v>111</v>
      </c>
      <c r="C277" s="22" t="s">
        <v>110</v>
      </c>
      <c r="D277" s="20">
        <v>101939936</v>
      </c>
      <c r="E277" s="19">
        <v>101939936</v>
      </c>
      <c r="F277" s="19">
        <v>0</v>
      </c>
      <c r="G277" s="21">
        <f>IF(($D277     =0),0,($F277     /$D277     ))</f>
        <v>0</v>
      </c>
      <c r="H277" s="20">
        <v>0</v>
      </c>
      <c r="I277" s="19">
        <v>0</v>
      </c>
      <c r="J277" s="19">
        <v>0</v>
      </c>
      <c r="K277" s="20">
        <v>0</v>
      </c>
      <c r="L277" s="20">
        <v>0</v>
      </c>
      <c r="M277" s="19">
        <v>0</v>
      </c>
      <c r="N277" s="19">
        <v>0</v>
      </c>
      <c r="O277" s="20">
        <v>0</v>
      </c>
      <c r="P277" s="20">
        <v>0</v>
      </c>
      <c r="Q277" s="19">
        <v>0</v>
      </c>
      <c r="R277" s="19">
        <v>0</v>
      </c>
      <c r="S277" s="20">
        <v>0</v>
      </c>
      <c r="T277" s="20">
        <v>0</v>
      </c>
      <c r="U277" s="19">
        <v>0</v>
      </c>
      <c r="V277" s="19">
        <v>0</v>
      </c>
      <c r="W277" s="18">
        <v>0</v>
      </c>
    </row>
    <row r="278" spans="1:23" ht="13" x14ac:dyDescent="0.3">
      <c r="A278" s="24" t="s">
        <v>9</v>
      </c>
      <c r="B278" s="23" t="s">
        <v>109</v>
      </c>
      <c r="C278" s="22" t="s">
        <v>108</v>
      </c>
      <c r="D278" s="20">
        <v>93410855</v>
      </c>
      <c r="E278" s="19">
        <v>93410855</v>
      </c>
      <c r="F278" s="19">
        <v>30115739</v>
      </c>
      <c r="G278" s="21">
        <f>IF(($D278     =0),0,($F278     /$D278     ))</f>
        <v>0.32240084945159747</v>
      </c>
      <c r="H278" s="20">
        <v>0</v>
      </c>
      <c r="I278" s="19">
        <v>11178526</v>
      </c>
      <c r="J278" s="19">
        <v>6668277</v>
      </c>
      <c r="K278" s="20">
        <v>17846803</v>
      </c>
      <c r="L278" s="20">
        <v>4341423</v>
      </c>
      <c r="M278" s="19">
        <v>2912595</v>
      </c>
      <c r="N278" s="19">
        <v>5014918</v>
      </c>
      <c r="O278" s="20">
        <v>12268936</v>
      </c>
      <c r="P278" s="20">
        <v>0</v>
      </c>
      <c r="Q278" s="19">
        <v>0</v>
      </c>
      <c r="R278" s="19">
        <v>0</v>
      </c>
      <c r="S278" s="20">
        <v>0</v>
      </c>
      <c r="T278" s="20">
        <v>0</v>
      </c>
      <c r="U278" s="19">
        <v>0</v>
      </c>
      <c r="V278" s="19">
        <v>0</v>
      </c>
      <c r="W278" s="18">
        <v>0</v>
      </c>
    </row>
    <row r="279" spans="1:23" ht="13" x14ac:dyDescent="0.3">
      <c r="A279" s="24" t="s">
        <v>9</v>
      </c>
      <c r="B279" s="23" t="s">
        <v>107</v>
      </c>
      <c r="C279" s="22" t="s">
        <v>106</v>
      </c>
      <c r="D279" s="20">
        <v>117815437</v>
      </c>
      <c r="E279" s="19">
        <v>117815437</v>
      </c>
      <c r="F279" s="19">
        <v>42263098</v>
      </c>
      <c r="G279" s="21">
        <f>IF(($D279     =0),0,($F279     /$D279     ))</f>
        <v>0.35872292355033236</v>
      </c>
      <c r="H279" s="20">
        <v>6459560</v>
      </c>
      <c r="I279" s="19">
        <v>3984708</v>
      </c>
      <c r="J279" s="19">
        <v>7712078</v>
      </c>
      <c r="K279" s="20">
        <v>18156346</v>
      </c>
      <c r="L279" s="20">
        <v>7811571</v>
      </c>
      <c r="M279" s="19">
        <v>9726629</v>
      </c>
      <c r="N279" s="19">
        <v>6568552</v>
      </c>
      <c r="O279" s="20">
        <v>24106752</v>
      </c>
      <c r="P279" s="20">
        <v>0</v>
      </c>
      <c r="Q279" s="19">
        <v>0</v>
      </c>
      <c r="R279" s="19">
        <v>0</v>
      </c>
      <c r="S279" s="20">
        <v>0</v>
      </c>
      <c r="T279" s="20">
        <v>0</v>
      </c>
      <c r="U279" s="19">
        <v>0</v>
      </c>
      <c r="V279" s="19">
        <v>0</v>
      </c>
      <c r="W279" s="18">
        <v>0</v>
      </c>
    </row>
    <row r="280" spans="1:23" ht="13" x14ac:dyDescent="0.3">
      <c r="A280" s="24" t="s">
        <v>9</v>
      </c>
      <c r="B280" s="23" t="s">
        <v>105</v>
      </c>
      <c r="C280" s="22" t="s">
        <v>104</v>
      </c>
      <c r="D280" s="20">
        <v>195789555</v>
      </c>
      <c r="E280" s="19">
        <v>195789555</v>
      </c>
      <c r="F280" s="19">
        <v>53848221</v>
      </c>
      <c r="G280" s="21">
        <f>IF(($D280     =0),0,($F280     /$D280     ))</f>
        <v>0.27503112206368718</v>
      </c>
      <c r="H280" s="20">
        <v>5747640</v>
      </c>
      <c r="I280" s="19">
        <v>6820078</v>
      </c>
      <c r="J280" s="19">
        <v>9824613</v>
      </c>
      <c r="K280" s="20">
        <v>22392331</v>
      </c>
      <c r="L280" s="20">
        <v>11286912</v>
      </c>
      <c r="M280" s="19">
        <v>2020759</v>
      </c>
      <c r="N280" s="19">
        <v>18148219</v>
      </c>
      <c r="O280" s="20">
        <v>31455890</v>
      </c>
      <c r="P280" s="20">
        <v>0</v>
      </c>
      <c r="Q280" s="19">
        <v>0</v>
      </c>
      <c r="R280" s="19">
        <v>0</v>
      </c>
      <c r="S280" s="20">
        <v>0</v>
      </c>
      <c r="T280" s="20">
        <v>0</v>
      </c>
      <c r="U280" s="19">
        <v>0</v>
      </c>
      <c r="V280" s="19">
        <v>0</v>
      </c>
      <c r="W280" s="18">
        <v>0</v>
      </c>
    </row>
    <row r="281" spans="1:23" ht="13" x14ac:dyDescent="0.3">
      <c r="A281" s="24" t="s">
        <v>9</v>
      </c>
      <c r="B281" s="23" t="s">
        <v>103</v>
      </c>
      <c r="C281" s="22" t="s">
        <v>102</v>
      </c>
      <c r="D281" s="20">
        <v>236135637</v>
      </c>
      <c r="E281" s="19">
        <v>236135637</v>
      </c>
      <c r="F281" s="19">
        <v>82149527</v>
      </c>
      <c r="G281" s="21">
        <f>IF(($D281     =0),0,($F281     /$D281     ))</f>
        <v>0.34789127148986831</v>
      </c>
      <c r="H281" s="20">
        <v>7904446</v>
      </c>
      <c r="I281" s="19">
        <v>20315209</v>
      </c>
      <c r="J281" s="19">
        <v>18404253</v>
      </c>
      <c r="K281" s="20">
        <v>46623908</v>
      </c>
      <c r="L281" s="20">
        <v>17177645</v>
      </c>
      <c r="M281" s="19">
        <v>11095519</v>
      </c>
      <c r="N281" s="19">
        <v>7252455</v>
      </c>
      <c r="O281" s="20">
        <v>35525619</v>
      </c>
      <c r="P281" s="20">
        <v>0</v>
      </c>
      <c r="Q281" s="19">
        <v>0</v>
      </c>
      <c r="R281" s="19">
        <v>0</v>
      </c>
      <c r="S281" s="20">
        <v>0</v>
      </c>
      <c r="T281" s="20">
        <v>0</v>
      </c>
      <c r="U281" s="19">
        <v>0</v>
      </c>
      <c r="V281" s="19">
        <v>0</v>
      </c>
      <c r="W281" s="18">
        <v>0</v>
      </c>
    </row>
    <row r="282" spans="1:23" ht="13" x14ac:dyDescent="0.3">
      <c r="A282" s="24" t="s">
        <v>6</v>
      </c>
      <c r="B282" s="23" t="s">
        <v>101</v>
      </c>
      <c r="C282" s="22" t="s">
        <v>100</v>
      </c>
      <c r="D282" s="20">
        <v>67467896</v>
      </c>
      <c r="E282" s="19">
        <v>67467896</v>
      </c>
      <c r="F282" s="19">
        <v>41149323</v>
      </c>
      <c r="G282" s="21">
        <f>IF(($D282     =0),0,($F282     /$D282     ))</f>
        <v>0.60990968208049645</v>
      </c>
      <c r="H282" s="20">
        <v>5701721</v>
      </c>
      <c r="I282" s="19">
        <v>6069290</v>
      </c>
      <c r="J282" s="19">
        <v>6662052</v>
      </c>
      <c r="K282" s="20">
        <v>18433063</v>
      </c>
      <c r="L282" s="20">
        <v>8499827</v>
      </c>
      <c r="M282" s="19">
        <v>6181584</v>
      </c>
      <c r="N282" s="19">
        <v>8034849</v>
      </c>
      <c r="O282" s="20">
        <v>22716260</v>
      </c>
      <c r="P282" s="20">
        <v>0</v>
      </c>
      <c r="Q282" s="19">
        <v>0</v>
      </c>
      <c r="R282" s="19">
        <v>0</v>
      </c>
      <c r="S282" s="20">
        <v>0</v>
      </c>
      <c r="T282" s="20">
        <v>0</v>
      </c>
      <c r="U282" s="19">
        <v>0</v>
      </c>
      <c r="V282" s="19">
        <v>0</v>
      </c>
      <c r="W282" s="18">
        <v>0</v>
      </c>
    </row>
    <row r="283" spans="1:23" ht="14" x14ac:dyDescent="0.3">
      <c r="A283" s="17" t="s">
        <v>0</v>
      </c>
      <c r="B283" s="16" t="s">
        <v>99</v>
      </c>
      <c r="C283" s="15" t="s">
        <v>0</v>
      </c>
      <c r="D283" s="13">
        <f>SUM(D274:D282)</f>
        <v>1234164266</v>
      </c>
      <c r="E283" s="12">
        <f>SUM(E274:E282)</f>
        <v>1550892888</v>
      </c>
      <c r="F283" s="12">
        <f>SUM(F274:F282)</f>
        <v>405282248</v>
      </c>
      <c r="G283" s="14">
        <f>IF(($D283     =0),0,($F283     /$D283     ))</f>
        <v>0.32838598488477061</v>
      </c>
      <c r="H283" s="13">
        <f>SUM(H274:H282)</f>
        <v>46215586</v>
      </c>
      <c r="I283" s="12">
        <f>SUM(I274:I282)</f>
        <v>79609279</v>
      </c>
      <c r="J283" s="12">
        <f>SUM(J274:J282)</f>
        <v>88541653</v>
      </c>
      <c r="K283" s="13">
        <f>SUM(K274:K282)</f>
        <v>214366518</v>
      </c>
      <c r="L283" s="13">
        <f>SUM(L274:L282)</f>
        <v>78530052</v>
      </c>
      <c r="M283" s="12">
        <f>SUM(M274:M282)</f>
        <v>50509973</v>
      </c>
      <c r="N283" s="12">
        <f>SUM(N274:N282)</f>
        <v>61875705</v>
      </c>
      <c r="O283" s="13">
        <f>SUM(O274:O282)</f>
        <v>190915730</v>
      </c>
      <c r="P283" s="13">
        <f>SUM(P274:P282)</f>
        <v>0</v>
      </c>
      <c r="Q283" s="12">
        <f>SUM(Q274:Q282)</f>
        <v>0</v>
      </c>
      <c r="R283" s="12">
        <f>SUM(R274:R282)</f>
        <v>0</v>
      </c>
      <c r="S283" s="13">
        <f>SUM(S274:S282)</f>
        <v>0</v>
      </c>
      <c r="T283" s="13">
        <f>SUM(T274:T282)</f>
        <v>0</v>
      </c>
      <c r="U283" s="12">
        <f>SUM(U274:U282)</f>
        <v>0</v>
      </c>
      <c r="V283" s="12">
        <f>SUM(V274:V282)</f>
        <v>0</v>
      </c>
      <c r="W283" s="11">
        <f>SUM(W274:W282)</f>
        <v>0</v>
      </c>
    </row>
    <row r="284" spans="1:23" ht="13" x14ac:dyDescent="0.3">
      <c r="A284" s="24" t="s">
        <v>9</v>
      </c>
      <c r="B284" s="23" t="s">
        <v>98</v>
      </c>
      <c r="C284" s="22" t="s">
        <v>97</v>
      </c>
      <c r="D284" s="20">
        <v>381142328</v>
      </c>
      <c r="E284" s="19">
        <v>381142328</v>
      </c>
      <c r="F284" s="19">
        <v>94146964</v>
      </c>
      <c r="G284" s="21">
        <f>IF(($D284     =0),0,($F284     /$D284     ))</f>
        <v>0.24701261729187948</v>
      </c>
      <c r="H284" s="20">
        <v>32081843</v>
      </c>
      <c r="I284" s="19">
        <v>9934848</v>
      </c>
      <c r="J284" s="19">
        <v>3940436</v>
      </c>
      <c r="K284" s="20">
        <v>45957127</v>
      </c>
      <c r="L284" s="20">
        <v>21737695</v>
      </c>
      <c r="M284" s="19">
        <v>4926445</v>
      </c>
      <c r="N284" s="19">
        <v>21525697</v>
      </c>
      <c r="O284" s="20">
        <v>48189837</v>
      </c>
      <c r="P284" s="20">
        <v>0</v>
      </c>
      <c r="Q284" s="19">
        <v>0</v>
      </c>
      <c r="R284" s="19">
        <v>0</v>
      </c>
      <c r="S284" s="20">
        <v>0</v>
      </c>
      <c r="T284" s="20">
        <v>0</v>
      </c>
      <c r="U284" s="19">
        <v>0</v>
      </c>
      <c r="V284" s="19">
        <v>0</v>
      </c>
      <c r="W284" s="18">
        <v>0</v>
      </c>
    </row>
    <row r="285" spans="1:23" ht="13" x14ac:dyDescent="0.3">
      <c r="A285" s="24" t="s">
        <v>9</v>
      </c>
      <c r="B285" s="23" t="s">
        <v>96</v>
      </c>
      <c r="C285" s="22" t="s">
        <v>95</v>
      </c>
      <c r="D285" s="20">
        <v>75727564</v>
      </c>
      <c r="E285" s="19">
        <v>75727564</v>
      </c>
      <c r="F285" s="19">
        <v>22622009</v>
      </c>
      <c r="G285" s="21">
        <f>IF(($D285     =0),0,($F285     /$D285     ))</f>
        <v>0.29872886179198899</v>
      </c>
      <c r="H285" s="20">
        <v>4096481</v>
      </c>
      <c r="I285" s="19">
        <v>7073266</v>
      </c>
      <c r="J285" s="19">
        <v>136645</v>
      </c>
      <c r="K285" s="20">
        <v>11306392</v>
      </c>
      <c r="L285" s="20">
        <v>3304487</v>
      </c>
      <c r="M285" s="19">
        <v>4457057</v>
      </c>
      <c r="N285" s="19">
        <v>3554073</v>
      </c>
      <c r="O285" s="20">
        <v>11315617</v>
      </c>
      <c r="P285" s="20">
        <v>0</v>
      </c>
      <c r="Q285" s="19">
        <v>0</v>
      </c>
      <c r="R285" s="19">
        <v>0</v>
      </c>
      <c r="S285" s="20">
        <v>0</v>
      </c>
      <c r="T285" s="20">
        <v>0</v>
      </c>
      <c r="U285" s="19">
        <v>0</v>
      </c>
      <c r="V285" s="19">
        <v>0</v>
      </c>
      <c r="W285" s="18">
        <v>0</v>
      </c>
    </row>
    <row r="286" spans="1:23" ht="13" x14ac:dyDescent="0.3">
      <c r="A286" s="24" t="s">
        <v>9</v>
      </c>
      <c r="B286" s="23" t="s">
        <v>94</v>
      </c>
      <c r="C286" s="22" t="s">
        <v>93</v>
      </c>
      <c r="D286" s="20">
        <v>240391882</v>
      </c>
      <c r="E286" s="19">
        <v>240391882</v>
      </c>
      <c r="F286" s="19">
        <v>104889050</v>
      </c>
      <c r="G286" s="21">
        <f>IF(($D286     =0),0,($F286     /$D286     ))</f>
        <v>0.43632525827140867</v>
      </c>
      <c r="H286" s="20">
        <v>8312483</v>
      </c>
      <c r="I286" s="19">
        <v>9146718</v>
      </c>
      <c r="J286" s="19">
        <v>21106848</v>
      </c>
      <c r="K286" s="20">
        <v>38566049</v>
      </c>
      <c r="L286" s="20">
        <v>18633633</v>
      </c>
      <c r="M286" s="19">
        <v>22926433</v>
      </c>
      <c r="N286" s="19">
        <v>24762935</v>
      </c>
      <c r="O286" s="20">
        <v>66323001</v>
      </c>
      <c r="P286" s="20">
        <v>0</v>
      </c>
      <c r="Q286" s="19">
        <v>0</v>
      </c>
      <c r="R286" s="19">
        <v>0</v>
      </c>
      <c r="S286" s="20">
        <v>0</v>
      </c>
      <c r="T286" s="20">
        <v>0</v>
      </c>
      <c r="U286" s="19">
        <v>0</v>
      </c>
      <c r="V286" s="19">
        <v>0</v>
      </c>
      <c r="W286" s="18">
        <v>0</v>
      </c>
    </row>
    <row r="287" spans="1:23" ht="13" x14ac:dyDescent="0.3">
      <c r="A287" s="24" t="s">
        <v>9</v>
      </c>
      <c r="B287" s="23" t="s">
        <v>92</v>
      </c>
      <c r="C287" s="22" t="s">
        <v>91</v>
      </c>
      <c r="D287" s="20">
        <v>136915739</v>
      </c>
      <c r="E287" s="19">
        <v>136915739</v>
      </c>
      <c r="F287" s="19">
        <v>28796395</v>
      </c>
      <c r="G287" s="21">
        <f>IF(($D287     =0),0,($F287     /$D287     ))</f>
        <v>0.21032202148797516</v>
      </c>
      <c r="H287" s="20">
        <v>0</v>
      </c>
      <c r="I287" s="19">
        <v>889472</v>
      </c>
      <c r="J287" s="19">
        <v>8604464</v>
      </c>
      <c r="K287" s="20">
        <v>9493936</v>
      </c>
      <c r="L287" s="20">
        <v>8253064</v>
      </c>
      <c r="M287" s="19">
        <v>9416934</v>
      </c>
      <c r="N287" s="19">
        <v>1632461</v>
      </c>
      <c r="O287" s="20">
        <v>19302459</v>
      </c>
      <c r="P287" s="20">
        <v>0</v>
      </c>
      <c r="Q287" s="19">
        <v>0</v>
      </c>
      <c r="R287" s="19">
        <v>0</v>
      </c>
      <c r="S287" s="20">
        <v>0</v>
      </c>
      <c r="T287" s="20">
        <v>0</v>
      </c>
      <c r="U287" s="19">
        <v>0</v>
      </c>
      <c r="V287" s="19">
        <v>0</v>
      </c>
      <c r="W287" s="18">
        <v>0</v>
      </c>
    </row>
    <row r="288" spans="1:23" ht="13" x14ac:dyDescent="0.3">
      <c r="A288" s="24" t="s">
        <v>9</v>
      </c>
      <c r="B288" s="23" t="s">
        <v>90</v>
      </c>
      <c r="C288" s="22" t="s">
        <v>89</v>
      </c>
      <c r="D288" s="20">
        <v>1016098337</v>
      </c>
      <c r="E288" s="19">
        <v>1016098337</v>
      </c>
      <c r="F288" s="19">
        <v>413428275</v>
      </c>
      <c r="G288" s="21">
        <f>IF(($D288     =0),0,($F288     /$D288     ))</f>
        <v>0.40687821241852895</v>
      </c>
      <c r="H288" s="20">
        <v>37322514</v>
      </c>
      <c r="I288" s="19">
        <v>112317160</v>
      </c>
      <c r="J288" s="19">
        <v>41044516</v>
      </c>
      <c r="K288" s="20">
        <v>190684190</v>
      </c>
      <c r="L288" s="20">
        <v>60129542</v>
      </c>
      <c r="M288" s="19">
        <v>68420225</v>
      </c>
      <c r="N288" s="19">
        <v>94194318</v>
      </c>
      <c r="O288" s="20">
        <v>222744085</v>
      </c>
      <c r="P288" s="20">
        <v>0</v>
      </c>
      <c r="Q288" s="19">
        <v>0</v>
      </c>
      <c r="R288" s="19">
        <v>0</v>
      </c>
      <c r="S288" s="20">
        <v>0</v>
      </c>
      <c r="T288" s="20">
        <v>0</v>
      </c>
      <c r="U288" s="19">
        <v>0</v>
      </c>
      <c r="V288" s="19">
        <v>0</v>
      </c>
      <c r="W288" s="18">
        <v>0</v>
      </c>
    </row>
    <row r="289" spans="1:23" ht="13" x14ac:dyDescent="0.3">
      <c r="A289" s="24" t="s">
        <v>6</v>
      </c>
      <c r="B289" s="23" t="s">
        <v>88</v>
      </c>
      <c r="C289" s="22" t="s">
        <v>87</v>
      </c>
      <c r="D289" s="20">
        <v>99882243</v>
      </c>
      <c r="E289" s="19">
        <v>99882243</v>
      </c>
      <c r="F289" s="19">
        <v>45598532</v>
      </c>
      <c r="G289" s="21">
        <f>IF(($D289     =0),0,($F289     /$D289     ))</f>
        <v>0.45652290768039722</v>
      </c>
      <c r="H289" s="20">
        <v>5813616</v>
      </c>
      <c r="I289" s="19">
        <v>6786215</v>
      </c>
      <c r="J289" s="19">
        <v>7228080</v>
      </c>
      <c r="K289" s="20">
        <v>19827911</v>
      </c>
      <c r="L289" s="20">
        <v>7598815</v>
      </c>
      <c r="M289" s="19">
        <v>9993358</v>
      </c>
      <c r="N289" s="19">
        <v>8178448</v>
      </c>
      <c r="O289" s="20">
        <v>25770621</v>
      </c>
      <c r="P289" s="20">
        <v>0</v>
      </c>
      <c r="Q289" s="19">
        <v>0</v>
      </c>
      <c r="R289" s="19">
        <v>0</v>
      </c>
      <c r="S289" s="20">
        <v>0</v>
      </c>
      <c r="T289" s="20">
        <v>0</v>
      </c>
      <c r="U289" s="19">
        <v>0</v>
      </c>
      <c r="V289" s="19">
        <v>0</v>
      </c>
      <c r="W289" s="18">
        <v>0</v>
      </c>
    </row>
    <row r="290" spans="1:23" ht="14" x14ac:dyDescent="0.3">
      <c r="A290" s="17" t="s">
        <v>0</v>
      </c>
      <c r="B290" s="16" t="s">
        <v>86</v>
      </c>
      <c r="C290" s="15" t="s">
        <v>0</v>
      </c>
      <c r="D290" s="13">
        <f>SUM(D284:D289)</f>
        <v>1950158093</v>
      </c>
      <c r="E290" s="12">
        <f>SUM(E284:E289)</f>
        <v>1950158093</v>
      </c>
      <c r="F290" s="12">
        <f>SUM(F284:F289)</f>
        <v>709481225</v>
      </c>
      <c r="G290" s="14">
        <f>IF(($D290     =0),0,($F290     /$D290     ))</f>
        <v>0.36380703059236541</v>
      </c>
      <c r="H290" s="13">
        <f>SUM(H284:H289)</f>
        <v>87626937</v>
      </c>
      <c r="I290" s="12">
        <f>SUM(I284:I289)</f>
        <v>146147679</v>
      </c>
      <c r="J290" s="12">
        <f>SUM(J284:J289)</f>
        <v>82060989</v>
      </c>
      <c r="K290" s="13">
        <f>SUM(K284:K289)</f>
        <v>315835605</v>
      </c>
      <c r="L290" s="13">
        <f>SUM(L284:L289)</f>
        <v>119657236</v>
      </c>
      <c r="M290" s="12">
        <f>SUM(M284:M289)</f>
        <v>120140452</v>
      </c>
      <c r="N290" s="12">
        <f>SUM(N284:N289)</f>
        <v>153847932</v>
      </c>
      <c r="O290" s="13">
        <f>SUM(O284:O289)</f>
        <v>393645620</v>
      </c>
      <c r="P290" s="13">
        <f>SUM(P284:P289)</f>
        <v>0</v>
      </c>
      <c r="Q290" s="12">
        <f>SUM(Q284:Q289)</f>
        <v>0</v>
      </c>
      <c r="R290" s="12">
        <f>SUM(R284:R289)</f>
        <v>0</v>
      </c>
      <c r="S290" s="13">
        <f>SUM(S284:S289)</f>
        <v>0</v>
      </c>
      <c r="T290" s="13">
        <f>SUM(T284:T289)</f>
        <v>0</v>
      </c>
      <c r="U290" s="12">
        <f>SUM(U284:U289)</f>
        <v>0</v>
      </c>
      <c r="V290" s="12">
        <f>SUM(V284:V289)</f>
        <v>0</v>
      </c>
      <c r="W290" s="11">
        <f>SUM(W284:W289)</f>
        <v>0</v>
      </c>
    </row>
    <row r="291" spans="1:23" ht="13" x14ac:dyDescent="0.3">
      <c r="A291" s="24" t="s">
        <v>9</v>
      </c>
      <c r="B291" s="23" t="s">
        <v>85</v>
      </c>
      <c r="C291" s="22" t="s">
        <v>84</v>
      </c>
      <c r="D291" s="20">
        <v>2928504730</v>
      </c>
      <c r="E291" s="19">
        <v>2928504730</v>
      </c>
      <c r="F291" s="19">
        <v>1358388971</v>
      </c>
      <c r="G291" s="21">
        <f>IF(($D291     =0),0,($F291     /$D291     ))</f>
        <v>0.46385070069529988</v>
      </c>
      <c r="H291" s="20">
        <v>84707987</v>
      </c>
      <c r="I291" s="19">
        <v>186431179</v>
      </c>
      <c r="J291" s="19">
        <v>392919071</v>
      </c>
      <c r="K291" s="20">
        <v>664058237</v>
      </c>
      <c r="L291" s="20">
        <v>223508943</v>
      </c>
      <c r="M291" s="19">
        <v>266585995</v>
      </c>
      <c r="N291" s="19">
        <v>204235796</v>
      </c>
      <c r="O291" s="20">
        <v>694330734</v>
      </c>
      <c r="P291" s="20">
        <v>0</v>
      </c>
      <c r="Q291" s="19">
        <v>0</v>
      </c>
      <c r="R291" s="19">
        <v>0</v>
      </c>
      <c r="S291" s="20">
        <v>0</v>
      </c>
      <c r="T291" s="20">
        <v>0</v>
      </c>
      <c r="U291" s="19">
        <v>0</v>
      </c>
      <c r="V291" s="19">
        <v>0</v>
      </c>
      <c r="W291" s="18">
        <v>0</v>
      </c>
    </row>
    <row r="292" spans="1:23" ht="13" x14ac:dyDescent="0.3">
      <c r="A292" s="24" t="s">
        <v>9</v>
      </c>
      <c r="B292" s="23" t="s">
        <v>83</v>
      </c>
      <c r="C292" s="22" t="s">
        <v>82</v>
      </c>
      <c r="D292" s="20">
        <v>258948316</v>
      </c>
      <c r="E292" s="19">
        <v>258948316</v>
      </c>
      <c r="F292" s="19">
        <v>95591496</v>
      </c>
      <c r="G292" s="21">
        <f>IF(($D292     =0),0,($F292     /$D292     ))</f>
        <v>0.36915280036036224</v>
      </c>
      <c r="H292" s="20">
        <v>20912631</v>
      </c>
      <c r="I292" s="19">
        <v>24540971</v>
      </c>
      <c r="J292" s="19">
        <v>0</v>
      </c>
      <c r="K292" s="20">
        <v>45453602</v>
      </c>
      <c r="L292" s="20">
        <v>10570887</v>
      </c>
      <c r="M292" s="19">
        <v>17411694</v>
      </c>
      <c r="N292" s="19">
        <v>22155313</v>
      </c>
      <c r="O292" s="20">
        <v>50137894</v>
      </c>
      <c r="P292" s="20">
        <v>0</v>
      </c>
      <c r="Q292" s="19">
        <v>0</v>
      </c>
      <c r="R292" s="19">
        <v>0</v>
      </c>
      <c r="S292" s="20">
        <v>0</v>
      </c>
      <c r="T292" s="20">
        <v>0</v>
      </c>
      <c r="U292" s="19">
        <v>0</v>
      </c>
      <c r="V292" s="19">
        <v>0</v>
      </c>
      <c r="W292" s="18">
        <v>0</v>
      </c>
    </row>
    <row r="293" spans="1:23" ht="13" x14ac:dyDescent="0.3">
      <c r="A293" s="24" t="s">
        <v>9</v>
      </c>
      <c r="B293" s="23" t="s">
        <v>81</v>
      </c>
      <c r="C293" s="22" t="s">
        <v>80</v>
      </c>
      <c r="D293" s="20">
        <v>164908066</v>
      </c>
      <c r="E293" s="19">
        <v>164908066</v>
      </c>
      <c r="F293" s="19">
        <v>74697124</v>
      </c>
      <c r="G293" s="21">
        <f>IF(($D293     =0),0,($F293     /$D293     ))</f>
        <v>0.45296222199343483</v>
      </c>
      <c r="H293" s="20">
        <v>9364178</v>
      </c>
      <c r="I293" s="19">
        <v>9992454</v>
      </c>
      <c r="J293" s="19">
        <v>13790499</v>
      </c>
      <c r="K293" s="20">
        <v>33147131</v>
      </c>
      <c r="L293" s="20">
        <v>10328837</v>
      </c>
      <c r="M293" s="19">
        <v>13158035</v>
      </c>
      <c r="N293" s="19">
        <v>18063121</v>
      </c>
      <c r="O293" s="20">
        <v>41549993</v>
      </c>
      <c r="P293" s="20">
        <v>0</v>
      </c>
      <c r="Q293" s="19">
        <v>0</v>
      </c>
      <c r="R293" s="19">
        <v>0</v>
      </c>
      <c r="S293" s="20">
        <v>0</v>
      </c>
      <c r="T293" s="20">
        <v>0</v>
      </c>
      <c r="U293" s="19">
        <v>0</v>
      </c>
      <c r="V293" s="19">
        <v>0</v>
      </c>
      <c r="W293" s="18">
        <v>0</v>
      </c>
    </row>
    <row r="294" spans="1:23" ht="13" x14ac:dyDescent="0.3">
      <c r="A294" s="24" t="s">
        <v>9</v>
      </c>
      <c r="B294" s="23" t="s">
        <v>79</v>
      </c>
      <c r="C294" s="22" t="s">
        <v>78</v>
      </c>
      <c r="D294" s="20">
        <v>565438074</v>
      </c>
      <c r="E294" s="19">
        <v>565438074</v>
      </c>
      <c r="F294" s="19">
        <v>127584313</v>
      </c>
      <c r="G294" s="21">
        <f>IF(($D294     =0),0,($F294     /$D294     ))</f>
        <v>0.22563799444464011</v>
      </c>
      <c r="H294" s="20">
        <v>17551368</v>
      </c>
      <c r="I294" s="19">
        <v>27509698</v>
      </c>
      <c r="J294" s="19">
        <v>16127779</v>
      </c>
      <c r="K294" s="20">
        <v>61188845</v>
      </c>
      <c r="L294" s="20">
        <v>24390851</v>
      </c>
      <c r="M294" s="19">
        <v>18514364</v>
      </c>
      <c r="N294" s="19">
        <v>23490253</v>
      </c>
      <c r="O294" s="20">
        <v>66395468</v>
      </c>
      <c r="P294" s="20">
        <v>0</v>
      </c>
      <c r="Q294" s="19">
        <v>0</v>
      </c>
      <c r="R294" s="19">
        <v>0</v>
      </c>
      <c r="S294" s="20">
        <v>0</v>
      </c>
      <c r="T294" s="20">
        <v>0</v>
      </c>
      <c r="U294" s="19">
        <v>0</v>
      </c>
      <c r="V294" s="19">
        <v>0</v>
      </c>
      <c r="W294" s="18">
        <v>0</v>
      </c>
    </row>
    <row r="295" spans="1:23" ht="13" x14ac:dyDescent="0.3">
      <c r="A295" s="24" t="s">
        <v>6</v>
      </c>
      <c r="B295" s="23" t="s">
        <v>77</v>
      </c>
      <c r="C295" s="22" t="s">
        <v>76</v>
      </c>
      <c r="D295" s="20">
        <v>178793809</v>
      </c>
      <c r="E295" s="19">
        <v>178793809</v>
      </c>
      <c r="F295" s="19">
        <v>64864412</v>
      </c>
      <c r="G295" s="21">
        <f>IF(($D295     =0),0,($F295     /$D295     ))</f>
        <v>0.36278891513519912</v>
      </c>
      <c r="H295" s="20">
        <v>7152820</v>
      </c>
      <c r="I295" s="19">
        <v>8153211</v>
      </c>
      <c r="J295" s="19">
        <v>8826176</v>
      </c>
      <c r="K295" s="20">
        <v>24132207</v>
      </c>
      <c r="L295" s="20">
        <v>16230266</v>
      </c>
      <c r="M295" s="19">
        <v>12080017</v>
      </c>
      <c r="N295" s="19">
        <v>12421922</v>
      </c>
      <c r="O295" s="20">
        <v>40732205</v>
      </c>
      <c r="P295" s="20">
        <v>0</v>
      </c>
      <c r="Q295" s="19">
        <v>0</v>
      </c>
      <c r="R295" s="19">
        <v>0</v>
      </c>
      <c r="S295" s="20">
        <v>0</v>
      </c>
      <c r="T295" s="20">
        <v>0</v>
      </c>
      <c r="U295" s="19">
        <v>0</v>
      </c>
      <c r="V295" s="19">
        <v>0</v>
      </c>
      <c r="W295" s="18">
        <v>0</v>
      </c>
    </row>
    <row r="296" spans="1:23" ht="14" x14ac:dyDescent="0.3">
      <c r="A296" s="17" t="s">
        <v>0</v>
      </c>
      <c r="B296" s="16" t="s">
        <v>75</v>
      </c>
      <c r="C296" s="15" t="s">
        <v>0</v>
      </c>
      <c r="D296" s="13">
        <f>SUM(D291:D295)</f>
        <v>4096592995</v>
      </c>
      <c r="E296" s="12">
        <f>SUM(E291:E295)</f>
        <v>4096592995</v>
      </c>
      <c r="F296" s="12">
        <f>SUM(F291:F295)</f>
        <v>1721126316</v>
      </c>
      <c r="G296" s="14">
        <f>IF(($D296     =0),0,($F296     /$D296     ))</f>
        <v>0.42013602964724106</v>
      </c>
      <c r="H296" s="13">
        <f>SUM(H291:H295)</f>
        <v>139688984</v>
      </c>
      <c r="I296" s="12">
        <f>SUM(I291:I295)</f>
        <v>256627513</v>
      </c>
      <c r="J296" s="12">
        <f>SUM(J291:J295)</f>
        <v>431663525</v>
      </c>
      <c r="K296" s="13">
        <f>SUM(K291:K295)</f>
        <v>827980022</v>
      </c>
      <c r="L296" s="13">
        <f>SUM(L291:L295)</f>
        <v>285029784</v>
      </c>
      <c r="M296" s="12">
        <f>SUM(M291:M295)</f>
        <v>327750105</v>
      </c>
      <c r="N296" s="12">
        <f>SUM(N291:N295)</f>
        <v>280366405</v>
      </c>
      <c r="O296" s="13">
        <f>SUM(O291:O295)</f>
        <v>893146294</v>
      </c>
      <c r="P296" s="13">
        <f>SUM(P291:P295)</f>
        <v>0</v>
      </c>
      <c r="Q296" s="12">
        <f>SUM(Q291:Q295)</f>
        <v>0</v>
      </c>
      <c r="R296" s="12">
        <f>SUM(R291:R295)</f>
        <v>0</v>
      </c>
      <c r="S296" s="13">
        <f>SUM(S291:S295)</f>
        <v>0</v>
      </c>
      <c r="T296" s="13">
        <f>SUM(T291:T295)</f>
        <v>0</v>
      </c>
      <c r="U296" s="12">
        <f>SUM(U291:U295)</f>
        <v>0</v>
      </c>
      <c r="V296" s="12">
        <f>SUM(V291:V295)</f>
        <v>0</v>
      </c>
      <c r="W296" s="11">
        <f>SUM(W291:W295)</f>
        <v>0</v>
      </c>
    </row>
    <row r="297" spans="1:23" ht="14" x14ac:dyDescent="0.3">
      <c r="A297" s="17" t="s">
        <v>0</v>
      </c>
      <c r="B297" s="16" t="s">
        <v>74</v>
      </c>
      <c r="C297" s="15" t="s">
        <v>0</v>
      </c>
      <c r="D297" s="13">
        <f>SUM(D261:D264,D266:D272,D274:D282,D284:D289,D291:D295)</f>
        <v>10453177217</v>
      </c>
      <c r="E297" s="12">
        <f>SUM(E261:E264,E266:E272,E274:E282,E284:E289,E291:E295)</f>
        <v>10769905920</v>
      </c>
      <c r="F297" s="12">
        <f>SUM(F261:F264,F266:F272,F274:F282,F284:F289,F291:F295)</f>
        <v>4163504826</v>
      </c>
      <c r="G297" s="14">
        <f>IF(($D297     =0),0,($F297     /$D297     ))</f>
        <v>0.39830041522962922</v>
      </c>
      <c r="H297" s="13">
        <f>SUM(H261:H264,H266:H272,H274:H282,H284:H289,H291:H295)</f>
        <v>416761871</v>
      </c>
      <c r="I297" s="12">
        <f>SUM(I261:I264,I266:I272,I274:I282,I284:I289,I291:I295)</f>
        <v>684623683</v>
      </c>
      <c r="J297" s="12">
        <f>SUM(J261:J264,J266:J272,J274:J282,J284:J289,J291:J295)</f>
        <v>852174261</v>
      </c>
      <c r="K297" s="13">
        <f>SUM(K261:K264,K266:K272,K274:K282,K284:K289,K291:K295)</f>
        <v>1953559815</v>
      </c>
      <c r="L297" s="13">
        <f>SUM(L261:L264,L266:L272,L274:L282,L284:L289,L291:L295)</f>
        <v>742967189</v>
      </c>
      <c r="M297" s="12">
        <f>SUM(M261:M264,M266:M272,M274:M282,M284:M289,M291:M295)</f>
        <v>743908089</v>
      </c>
      <c r="N297" s="12">
        <f>SUM(N261:N264,N266:N272,N274:N282,N284:N289,N291:N295)</f>
        <v>723069733</v>
      </c>
      <c r="O297" s="13">
        <f>SUM(O261:O264,O266:O272,O274:O282,O284:O289,O291:O295)</f>
        <v>2209945011</v>
      </c>
      <c r="P297" s="13">
        <f>SUM(P261:P264,P266:P272,P274:P282,P284:P289,P291:P295)</f>
        <v>0</v>
      </c>
      <c r="Q297" s="12">
        <f>SUM(Q261:Q264,Q266:Q272,Q274:Q282,Q284:Q289,Q291:Q295)</f>
        <v>0</v>
      </c>
      <c r="R297" s="12">
        <f>SUM(R261:R264,R266:R272,R274:R282,R284:R289,R291:R295)</f>
        <v>0</v>
      </c>
      <c r="S297" s="13">
        <f>SUM(S261:S264,S266:S272,S274:S282,S284:S289,S291:S295)</f>
        <v>0</v>
      </c>
      <c r="T297" s="13">
        <f>SUM(T261:T264,T266:T272,T274:T282,T284:T289,T291:T295)</f>
        <v>0</v>
      </c>
      <c r="U297" s="12">
        <f>SUM(U261:U264,U266:U272,U274:U282,U284:U289,U291:U295)</f>
        <v>0</v>
      </c>
      <c r="V297" s="12">
        <f>SUM(V261:V264,V266:V272,V274:V282,V284:V289,V291:V295)</f>
        <v>0</v>
      </c>
      <c r="W297" s="11">
        <f>SUM(W261:W264,W266:W272,W274:W282,W284:W289,W291:W295)</f>
        <v>0</v>
      </c>
    </row>
    <row r="298" spans="1:23" ht="14.5" customHeight="1" x14ac:dyDescent="0.3">
      <c r="A298" s="29"/>
      <c r="B298" s="27" t="s">
        <v>73</v>
      </c>
      <c r="D298" s="26"/>
      <c r="E298" s="1"/>
      <c r="F298" s="1"/>
      <c r="G298" s="2"/>
      <c r="H298" s="26"/>
      <c r="I298" s="1"/>
      <c r="J298" s="1"/>
      <c r="K298" s="26"/>
      <c r="L298" s="26"/>
      <c r="M298" s="1"/>
      <c r="N298" s="1"/>
      <c r="O298" s="26"/>
      <c r="P298" s="26"/>
      <c r="Q298" s="1"/>
      <c r="R298" s="1"/>
      <c r="S298" s="26"/>
      <c r="T298" s="26"/>
      <c r="U298" s="1"/>
      <c r="V298" s="1"/>
      <c r="W298" s="25"/>
    </row>
    <row r="299" spans="1:23" ht="28.9" customHeight="1" x14ac:dyDescent="0.3">
      <c r="A299" s="28" t="s">
        <v>0</v>
      </c>
      <c r="B299" s="27" t="s">
        <v>72</v>
      </c>
      <c r="D299" s="26"/>
      <c r="E299" s="1"/>
      <c r="F299" s="1"/>
      <c r="G299" s="2"/>
      <c r="H299" s="26"/>
      <c r="I299" s="1"/>
      <c r="J299" s="1"/>
      <c r="K299" s="26"/>
      <c r="L299" s="26"/>
      <c r="M299" s="1"/>
      <c r="N299" s="1"/>
      <c r="O299" s="26"/>
      <c r="P299" s="26"/>
      <c r="Q299" s="1"/>
      <c r="R299" s="1"/>
      <c r="S299" s="26"/>
      <c r="T299" s="26"/>
      <c r="U299" s="1"/>
      <c r="V299" s="1"/>
      <c r="W299" s="25"/>
    </row>
    <row r="300" spans="1:23" ht="13" x14ac:dyDescent="0.3">
      <c r="A300" s="24" t="s">
        <v>71</v>
      </c>
      <c r="B300" s="23" t="s">
        <v>70</v>
      </c>
      <c r="C300" s="22" t="s">
        <v>69</v>
      </c>
      <c r="D300" s="20">
        <v>64671269910</v>
      </c>
      <c r="E300" s="19">
        <v>64673138958</v>
      </c>
      <c r="F300" s="19">
        <v>29462462567</v>
      </c>
      <c r="G300" s="21">
        <f>IF(($D300     =0),0,($F300     /$D300     ))</f>
        <v>0.45557266167807653</v>
      </c>
      <c r="H300" s="20">
        <v>2596243326</v>
      </c>
      <c r="I300" s="19">
        <v>5487783724</v>
      </c>
      <c r="J300" s="19">
        <v>5740546100</v>
      </c>
      <c r="K300" s="20">
        <v>13824573150</v>
      </c>
      <c r="L300" s="20">
        <v>5027270021</v>
      </c>
      <c r="M300" s="19">
        <v>5677096911</v>
      </c>
      <c r="N300" s="19">
        <v>4933522485</v>
      </c>
      <c r="O300" s="20">
        <v>15637889417</v>
      </c>
      <c r="P300" s="20">
        <v>0</v>
      </c>
      <c r="Q300" s="19">
        <v>0</v>
      </c>
      <c r="R300" s="19">
        <v>0</v>
      </c>
      <c r="S300" s="20">
        <v>0</v>
      </c>
      <c r="T300" s="20">
        <v>0</v>
      </c>
      <c r="U300" s="19">
        <v>0</v>
      </c>
      <c r="V300" s="19">
        <v>0</v>
      </c>
      <c r="W300" s="18">
        <v>0</v>
      </c>
    </row>
    <row r="301" spans="1:23" ht="14" x14ac:dyDescent="0.3">
      <c r="A301" s="17" t="s">
        <v>0</v>
      </c>
      <c r="B301" s="16" t="s">
        <v>68</v>
      </c>
      <c r="C301" s="15" t="s">
        <v>0</v>
      </c>
      <c r="D301" s="13">
        <f>D300</f>
        <v>64671269910</v>
      </c>
      <c r="E301" s="12">
        <f>E300</f>
        <v>64673138958</v>
      </c>
      <c r="F301" s="12">
        <f>F300</f>
        <v>29462462567</v>
      </c>
      <c r="G301" s="14">
        <f>IF(($D301     =0),0,($F301     /$D301     ))</f>
        <v>0.45557266167807653</v>
      </c>
      <c r="H301" s="13">
        <f>H300</f>
        <v>2596243326</v>
      </c>
      <c r="I301" s="12">
        <f>I300</f>
        <v>5487783724</v>
      </c>
      <c r="J301" s="12">
        <f>J300</f>
        <v>5740546100</v>
      </c>
      <c r="K301" s="13">
        <f>K300</f>
        <v>13824573150</v>
      </c>
      <c r="L301" s="13">
        <f>L300</f>
        <v>5027270021</v>
      </c>
      <c r="M301" s="12">
        <f>M300</f>
        <v>5677096911</v>
      </c>
      <c r="N301" s="12">
        <f>N300</f>
        <v>4933522485</v>
      </c>
      <c r="O301" s="13">
        <f>O300</f>
        <v>15637889417</v>
      </c>
      <c r="P301" s="13">
        <f>P300</f>
        <v>0</v>
      </c>
      <c r="Q301" s="12">
        <f>Q300</f>
        <v>0</v>
      </c>
      <c r="R301" s="12">
        <f>R300</f>
        <v>0</v>
      </c>
      <c r="S301" s="13">
        <f>S300</f>
        <v>0</v>
      </c>
      <c r="T301" s="13">
        <f>T300</f>
        <v>0</v>
      </c>
      <c r="U301" s="12">
        <f>U300</f>
        <v>0</v>
      </c>
      <c r="V301" s="12">
        <f>V300</f>
        <v>0</v>
      </c>
      <c r="W301" s="11">
        <f>W300</f>
        <v>0</v>
      </c>
    </row>
    <row r="302" spans="1:23" ht="13" x14ac:dyDescent="0.3">
      <c r="A302" s="24" t="s">
        <v>9</v>
      </c>
      <c r="B302" s="23" t="s">
        <v>67</v>
      </c>
      <c r="C302" s="22" t="s">
        <v>66</v>
      </c>
      <c r="D302" s="20">
        <v>534568193</v>
      </c>
      <c r="E302" s="19">
        <v>534568193</v>
      </c>
      <c r="F302" s="19">
        <v>206818410</v>
      </c>
      <c r="G302" s="21">
        <f>IF(($D302     =0),0,($F302     /$D302     ))</f>
        <v>0.38688873133160767</v>
      </c>
      <c r="H302" s="20">
        <v>34521729</v>
      </c>
      <c r="I302" s="19">
        <v>36016429</v>
      </c>
      <c r="J302" s="19">
        <v>33152247</v>
      </c>
      <c r="K302" s="20">
        <v>103690405</v>
      </c>
      <c r="L302" s="20">
        <v>30340657</v>
      </c>
      <c r="M302" s="19">
        <v>38977040</v>
      </c>
      <c r="N302" s="19">
        <v>33810308</v>
      </c>
      <c r="O302" s="20">
        <v>103128005</v>
      </c>
      <c r="P302" s="20">
        <v>0</v>
      </c>
      <c r="Q302" s="19">
        <v>0</v>
      </c>
      <c r="R302" s="19">
        <v>0</v>
      </c>
      <c r="S302" s="20">
        <v>0</v>
      </c>
      <c r="T302" s="20">
        <v>0</v>
      </c>
      <c r="U302" s="19">
        <v>0</v>
      </c>
      <c r="V302" s="19">
        <v>0</v>
      </c>
      <c r="W302" s="18">
        <v>0</v>
      </c>
    </row>
    <row r="303" spans="1:23" ht="13" x14ac:dyDescent="0.3">
      <c r="A303" s="24" t="s">
        <v>9</v>
      </c>
      <c r="B303" s="23" t="s">
        <v>65</v>
      </c>
      <c r="C303" s="22" t="s">
        <v>64</v>
      </c>
      <c r="D303" s="20">
        <v>451159155</v>
      </c>
      <c r="E303" s="19">
        <v>465924617</v>
      </c>
      <c r="F303" s="19">
        <v>218755345</v>
      </c>
      <c r="G303" s="21">
        <f>IF(($D303     =0),0,($F303     /$D303     ))</f>
        <v>0.48487400194727293</v>
      </c>
      <c r="H303" s="20">
        <v>28582572</v>
      </c>
      <c r="I303" s="19">
        <v>41398314</v>
      </c>
      <c r="J303" s="19">
        <v>33539082</v>
      </c>
      <c r="K303" s="20">
        <v>103519968</v>
      </c>
      <c r="L303" s="20">
        <v>33997389</v>
      </c>
      <c r="M303" s="19">
        <v>49304298</v>
      </c>
      <c r="N303" s="19">
        <v>31933690</v>
      </c>
      <c r="O303" s="20">
        <v>115235377</v>
      </c>
      <c r="P303" s="20">
        <v>0</v>
      </c>
      <c r="Q303" s="19">
        <v>0</v>
      </c>
      <c r="R303" s="19">
        <v>0</v>
      </c>
      <c r="S303" s="20">
        <v>0</v>
      </c>
      <c r="T303" s="20">
        <v>0</v>
      </c>
      <c r="U303" s="19">
        <v>0</v>
      </c>
      <c r="V303" s="19">
        <v>0</v>
      </c>
      <c r="W303" s="18">
        <v>0</v>
      </c>
    </row>
    <row r="304" spans="1:23" ht="13" x14ac:dyDescent="0.3">
      <c r="A304" s="24" t="s">
        <v>9</v>
      </c>
      <c r="B304" s="23" t="s">
        <v>63</v>
      </c>
      <c r="C304" s="22" t="s">
        <v>62</v>
      </c>
      <c r="D304" s="20">
        <v>591416419</v>
      </c>
      <c r="E304" s="19">
        <v>596906626</v>
      </c>
      <c r="F304" s="19">
        <v>264033897</v>
      </c>
      <c r="G304" s="21">
        <f>IF(($D304     =0),0,($F304     /$D304     ))</f>
        <v>0.44644329869374155</v>
      </c>
      <c r="H304" s="20">
        <v>18005469</v>
      </c>
      <c r="I304" s="19">
        <v>54331785</v>
      </c>
      <c r="J304" s="19">
        <v>46697958</v>
      </c>
      <c r="K304" s="20">
        <v>119035212</v>
      </c>
      <c r="L304" s="20">
        <v>50636214</v>
      </c>
      <c r="M304" s="19">
        <v>48620790</v>
      </c>
      <c r="N304" s="19">
        <v>45741681</v>
      </c>
      <c r="O304" s="20">
        <v>144998685</v>
      </c>
      <c r="P304" s="20">
        <v>0</v>
      </c>
      <c r="Q304" s="19">
        <v>0</v>
      </c>
      <c r="R304" s="19">
        <v>0</v>
      </c>
      <c r="S304" s="20">
        <v>0</v>
      </c>
      <c r="T304" s="20">
        <v>0</v>
      </c>
      <c r="U304" s="19">
        <v>0</v>
      </c>
      <c r="V304" s="19">
        <v>0</v>
      </c>
      <c r="W304" s="18">
        <v>0</v>
      </c>
    </row>
    <row r="305" spans="1:23" ht="13" x14ac:dyDescent="0.3">
      <c r="A305" s="24" t="s">
        <v>9</v>
      </c>
      <c r="B305" s="23" t="s">
        <v>61</v>
      </c>
      <c r="C305" s="22" t="s">
        <v>60</v>
      </c>
      <c r="D305" s="20">
        <v>1825844325</v>
      </c>
      <c r="E305" s="19">
        <v>1851050462</v>
      </c>
      <c r="F305" s="19">
        <v>764306249</v>
      </c>
      <c r="G305" s="21">
        <f>IF(($D305     =0),0,($F305     /$D305     ))</f>
        <v>0.41860427996784444</v>
      </c>
      <c r="H305" s="20">
        <v>54009155</v>
      </c>
      <c r="I305" s="19">
        <v>136871416</v>
      </c>
      <c r="J305" s="19">
        <v>193592566</v>
      </c>
      <c r="K305" s="20">
        <v>384473137</v>
      </c>
      <c r="L305" s="20">
        <v>133304187</v>
      </c>
      <c r="M305" s="19">
        <v>117688953</v>
      </c>
      <c r="N305" s="19">
        <v>128839972</v>
      </c>
      <c r="O305" s="20">
        <v>379833112</v>
      </c>
      <c r="P305" s="20">
        <v>0</v>
      </c>
      <c r="Q305" s="19">
        <v>0</v>
      </c>
      <c r="R305" s="19">
        <v>0</v>
      </c>
      <c r="S305" s="20">
        <v>0</v>
      </c>
      <c r="T305" s="20">
        <v>0</v>
      </c>
      <c r="U305" s="19">
        <v>0</v>
      </c>
      <c r="V305" s="19">
        <v>0</v>
      </c>
      <c r="W305" s="18">
        <v>0</v>
      </c>
    </row>
    <row r="306" spans="1:23" ht="13" x14ac:dyDescent="0.3">
      <c r="A306" s="24" t="s">
        <v>9</v>
      </c>
      <c r="B306" s="23" t="s">
        <v>59</v>
      </c>
      <c r="C306" s="22" t="s">
        <v>58</v>
      </c>
      <c r="D306" s="20">
        <v>1189045717</v>
      </c>
      <c r="E306" s="19">
        <v>1210970777</v>
      </c>
      <c r="F306" s="19">
        <v>493435292</v>
      </c>
      <c r="G306" s="21">
        <f>IF(($D306     =0),0,($F306     /$D306     ))</f>
        <v>0.41498428945604621</v>
      </c>
      <c r="H306" s="20">
        <v>74377370</v>
      </c>
      <c r="I306" s="19">
        <v>49465660</v>
      </c>
      <c r="J306" s="19">
        <v>114242250</v>
      </c>
      <c r="K306" s="20">
        <v>238085280</v>
      </c>
      <c r="L306" s="20">
        <v>81954877</v>
      </c>
      <c r="M306" s="19">
        <v>93970881</v>
      </c>
      <c r="N306" s="19">
        <v>79424254</v>
      </c>
      <c r="O306" s="20">
        <v>255350012</v>
      </c>
      <c r="P306" s="20">
        <v>0</v>
      </c>
      <c r="Q306" s="19">
        <v>0</v>
      </c>
      <c r="R306" s="19">
        <v>0</v>
      </c>
      <c r="S306" s="20">
        <v>0</v>
      </c>
      <c r="T306" s="20">
        <v>0</v>
      </c>
      <c r="U306" s="19">
        <v>0</v>
      </c>
      <c r="V306" s="19">
        <v>0</v>
      </c>
      <c r="W306" s="18">
        <v>0</v>
      </c>
    </row>
    <row r="307" spans="1:23" ht="13" x14ac:dyDescent="0.3">
      <c r="A307" s="24" t="s">
        <v>6</v>
      </c>
      <c r="B307" s="23" t="s">
        <v>57</v>
      </c>
      <c r="C307" s="22" t="s">
        <v>56</v>
      </c>
      <c r="D307" s="20">
        <v>542287662</v>
      </c>
      <c r="E307" s="19">
        <v>554166662</v>
      </c>
      <c r="F307" s="19">
        <v>252191584</v>
      </c>
      <c r="G307" s="21">
        <f>IF(($D307     =0),0,($F307     /$D307     ))</f>
        <v>0.46505130334313233</v>
      </c>
      <c r="H307" s="20">
        <v>27045783</v>
      </c>
      <c r="I307" s="19">
        <v>30636029</v>
      </c>
      <c r="J307" s="19">
        <v>37230821</v>
      </c>
      <c r="K307" s="20">
        <v>94912633</v>
      </c>
      <c r="L307" s="20">
        <v>49618671</v>
      </c>
      <c r="M307" s="19">
        <v>59729313</v>
      </c>
      <c r="N307" s="19">
        <v>47930967</v>
      </c>
      <c r="O307" s="20">
        <v>157278951</v>
      </c>
      <c r="P307" s="20">
        <v>0</v>
      </c>
      <c r="Q307" s="19">
        <v>0</v>
      </c>
      <c r="R307" s="19">
        <v>0</v>
      </c>
      <c r="S307" s="20">
        <v>0</v>
      </c>
      <c r="T307" s="20">
        <v>0</v>
      </c>
      <c r="U307" s="19">
        <v>0</v>
      </c>
      <c r="V307" s="19">
        <v>0</v>
      </c>
      <c r="W307" s="18">
        <v>0</v>
      </c>
    </row>
    <row r="308" spans="1:23" ht="14" x14ac:dyDescent="0.3">
      <c r="A308" s="17" t="s">
        <v>0</v>
      </c>
      <c r="B308" s="16" t="s">
        <v>55</v>
      </c>
      <c r="C308" s="15" t="s">
        <v>0</v>
      </c>
      <c r="D308" s="13">
        <f>SUM(D302:D307)</f>
        <v>5134321471</v>
      </c>
      <c r="E308" s="12">
        <f>SUM(E302:E307)</f>
        <v>5213587337</v>
      </c>
      <c r="F308" s="12">
        <f>SUM(F302:F307)</f>
        <v>2199540777</v>
      </c>
      <c r="G308" s="14">
        <f>IF(($D308     =0),0,($F308     /$D308     ))</f>
        <v>0.42839950506090935</v>
      </c>
      <c r="H308" s="13">
        <f>SUM(H302:H307)</f>
        <v>236542078</v>
      </c>
      <c r="I308" s="12">
        <f>SUM(I302:I307)</f>
        <v>348719633</v>
      </c>
      <c r="J308" s="12">
        <f>SUM(J302:J307)</f>
        <v>458454924</v>
      </c>
      <c r="K308" s="13">
        <f>SUM(K302:K307)</f>
        <v>1043716635</v>
      </c>
      <c r="L308" s="13">
        <f>SUM(L302:L307)</f>
        <v>379851995</v>
      </c>
      <c r="M308" s="12">
        <f>SUM(M302:M307)</f>
        <v>408291275</v>
      </c>
      <c r="N308" s="12">
        <f>SUM(N302:N307)</f>
        <v>367680872</v>
      </c>
      <c r="O308" s="13">
        <f>SUM(O302:O307)</f>
        <v>1155824142</v>
      </c>
      <c r="P308" s="13">
        <f>SUM(P302:P307)</f>
        <v>0</v>
      </c>
      <c r="Q308" s="12">
        <f>SUM(Q302:Q307)</f>
        <v>0</v>
      </c>
      <c r="R308" s="12">
        <f>SUM(R302:R307)</f>
        <v>0</v>
      </c>
      <c r="S308" s="13">
        <f>SUM(S302:S307)</f>
        <v>0</v>
      </c>
      <c r="T308" s="13">
        <f>SUM(T302:T307)</f>
        <v>0</v>
      </c>
      <c r="U308" s="12">
        <f>SUM(U302:U307)</f>
        <v>0</v>
      </c>
      <c r="V308" s="12">
        <f>SUM(V302:V307)</f>
        <v>0</v>
      </c>
      <c r="W308" s="11">
        <f>SUM(W302:W307)</f>
        <v>0</v>
      </c>
    </row>
    <row r="309" spans="1:23" ht="13" x14ac:dyDescent="0.3">
      <c r="A309" s="24" t="s">
        <v>9</v>
      </c>
      <c r="B309" s="23" t="s">
        <v>54</v>
      </c>
      <c r="C309" s="22" t="s">
        <v>53</v>
      </c>
      <c r="D309" s="20">
        <v>996730171</v>
      </c>
      <c r="E309" s="19">
        <v>996730171</v>
      </c>
      <c r="F309" s="19">
        <v>350619307</v>
      </c>
      <c r="G309" s="21">
        <f>IF(($D309     =0),0,($F309     /$D309     ))</f>
        <v>0.35176953322104265</v>
      </c>
      <c r="H309" s="20">
        <v>29381807</v>
      </c>
      <c r="I309" s="19">
        <v>83357516</v>
      </c>
      <c r="J309" s="19">
        <v>92416612</v>
      </c>
      <c r="K309" s="20">
        <v>205155935</v>
      </c>
      <c r="L309" s="20">
        <v>56707667</v>
      </c>
      <c r="M309" s="19">
        <v>54054855</v>
      </c>
      <c r="N309" s="19">
        <v>34700850</v>
      </c>
      <c r="O309" s="20">
        <v>145463372</v>
      </c>
      <c r="P309" s="20">
        <v>0</v>
      </c>
      <c r="Q309" s="19">
        <v>0</v>
      </c>
      <c r="R309" s="19">
        <v>0</v>
      </c>
      <c r="S309" s="20">
        <v>0</v>
      </c>
      <c r="T309" s="20">
        <v>0</v>
      </c>
      <c r="U309" s="19">
        <v>0</v>
      </c>
      <c r="V309" s="19">
        <v>0</v>
      </c>
      <c r="W309" s="18">
        <v>0</v>
      </c>
    </row>
    <row r="310" spans="1:23" ht="13" x14ac:dyDescent="0.3">
      <c r="A310" s="24" t="s">
        <v>9</v>
      </c>
      <c r="B310" s="23" t="s">
        <v>52</v>
      </c>
      <c r="C310" s="22" t="s">
        <v>51</v>
      </c>
      <c r="D310" s="20">
        <v>3328778915</v>
      </c>
      <c r="E310" s="19">
        <v>3330508412</v>
      </c>
      <c r="F310" s="19">
        <v>1700170212</v>
      </c>
      <c r="G310" s="21">
        <f>IF(($D310     =0),0,($F310     /$D310     ))</f>
        <v>0.51074891286374302</v>
      </c>
      <c r="H310" s="20">
        <v>280976130</v>
      </c>
      <c r="I310" s="19">
        <v>336591366</v>
      </c>
      <c r="J310" s="19">
        <v>283844965</v>
      </c>
      <c r="K310" s="20">
        <v>901412461</v>
      </c>
      <c r="L310" s="20">
        <v>214102104</v>
      </c>
      <c r="M310" s="19">
        <v>283027409</v>
      </c>
      <c r="N310" s="19">
        <v>301628238</v>
      </c>
      <c r="O310" s="20">
        <v>798757751</v>
      </c>
      <c r="P310" s="20">
        <v>0</v>
      </c>
      <c r="Q310" s="19">
        <v>0</v>
      </c>
      <c r="R310" s="19">
        <v>0</v>
      </c>
      <c r="S310" s="20">
        <v>0</v>
      </c>
      <c r="T310" s="20">
        <v>0</v>
      </c>
      <c r="U310" s="19">
        <v>0</v>
      </c>
      <c r="V310" s="19">
        <v>0</v>
      </c>
      <c r="W310" s="18">
        <v>0</v>
      </c>
    </row>
    <row r="311" spans="1:23" ht="13" x14ac:dyDescent="0.3">
      <c r="A311" s="24" t="s">
        <v>9</v>
      </c>
      <c r="B311" s="23" t="s">
        <v>50</v>
      </c>
      <c r="C311" s="22" t="s">
        <v>49</v>
      </c>
      <c r="D311" s="20">
        <v>2511734132</v>
      </c>
      <c r="E311" s="19">
        <v>2522842931</v>
      </c>
      <c r="F311" s="19">
        <v>703824599</v>
      </c>
      <c r="G311" s="21">
        <f>IF(($D311     =0),0,($F311     /$D311     ))</f>
        <v>0.28021460951345628</v>
      </c>
      <c r="H311" s="20">
        <v>14860815</v>
      </c>
      <c r="I311" s="19">
        <v>181643957</v>
      </c>
      <c r="J311" s="19">
        <v>140490859</v>
      </c>
      <c r="K311" s="20">
        <v>336995631</v>
      </c>
      <c r="L311" s="20">
        <v>146313635</v>
      </c>
      <c r="M311" s="19">
        <v>103788606</v>
      </c>
      <c r="N311" s="19">
        <v>116726727</v>
      </c>
      <c r="O311" s="20">
        <v>366828968</v>
      </c>
      <c r="P311" s="20">
        <v>0</v>
      </c>
      <c r="Q311" s="19">
        <v>0</v>
      </c>
      <c r="R311" s="19">
        <v>0</v>
      </c>
      <c r="S311" s="20">
        <v>0</v>
      </c>
      <c r="T311" s="20">
        <v>0</v>
      </c>
      <c r="U311" s="19">
        <v>0</v>
      </c>
      <c r="V311" s="19">
        <v>0</v>
      </c>
      <c r="W311" s="18">
        <v>0</v>
      </c>
    </row>
    <row r="312" spans="1:23" ht="13" x14ac:dyDescent="0.3">
      <c r="A312" s="24" t="s">
        <v>9</v>
      </c>
      <c r="B312" s="23" t="s">
        <v>48</v>
      </c>
      <c r="C312" s="22" t="s">
        <v>47</v>
      </c>
      <c r="D312" s="20">
        <v>1617631207</v>
      </c>
      <c r="E312" s="19">
        <v>1616546707</v>
      </c>
      <c r="F312" s="19">
        <v>613502715</v>
      </c>
      <c r="G312" s="21">
        <f>IF(($D312     =0),0,($F312     /$D312     ))</f>
        <v>0.37925994030356264</v>
      </c>
      <c r="H312" s="20">
        <v>47428144</v>
      </c>
      <c r="I312" s="19">
        <v>134375805</v>
      </c>
      <c r="J312" s="19">
        <v>125457636</v>
      </c>
      <c r="K312" s="20">
        <v>307261585</v>
      </c>
      <c r="L312" s="20">
        <v>100448916</v>
      </c>
      <c r="M312" s="19">
        <v>98918781</v>
      </c>
      <c r="N312" s="19">
        <v>106873433</v>
      </c>
      <c r="O312" s="20">
        <v>306241130</v>
      </c>
      <c r="P312" s="20">
        <v>0</v>
      </c>
      <c r="Q312" s="19">
        <v>0</v>
      </c>
      <c r="R312" s="19">
        <v>0</v>
      </c>
      <c r="S312" s="20">
        <v>0</v>
      </c>
      <c r="T312" s="20">
        <v>0</v>
      </c>
      <c r="U312" s="19">
        <v>0</v>
      </c>
      <c r="V312" s="19">
        <v>0</v>
      </c>
      <c r="W312" s="18">
        <v>0</v>
      </c>
    </row>
    <row r="313" spans="1:23" ht="13" x14ac:dyDescent="0.3">
      <c r="A313" s="24" t="s">
        <v>9</v>
      </c>
      <c r="B313" s="23" t="s">
        <v>46</v>
      </c>
      <c r="C313" s="22" t="s">
        <v>45</v>
      </c>
      <c r="D313" s="20">
        <v>1109354310</v>
      </c>
      <c r="E313" s="19">
        <v>1109471817</v>
      </c>
      <c r="F313" s="19">
        <v>536775645</v>
      </c>
      <c r="G313" s="21">
        <f>IF(($D313     =0),0,($F313     /$D313     ))</f>
        <v>0.48386312665067305</v>
      </c>
      <c r="H313" s="20">
        <v>97194289</v>
      </c>
      <c r="I313" s="19">
        <v>84376101</v>
      </c>
      <c r="J313" s="19">
        <v>69686166</v>
      </c>
      <c r="K313" s="20">
        <v>251256556</v>
      </c>
      <c r="L313" s="20">
        <v>74306686</v>
      </c>
      <c r="M313" s="19">
        <v>105433055</v>
      </c>
      <c r="N313" s="19">
        <v>105779348</v>
      </c>
      <c r="O313" s="20">
        <v>285519089</v>
      </c>
      <c r="P313" s="20">
        <v>0</v>
      </c>
      <c r="Q313" s="19">
        <v>0</v>
      </c>
      <c r="R313" s="19">
        <v>0</v>
      </c>
      <c r="S313" s="20">
        <v>0</v>
      </c>
      <c r="T313" s="20">
        <v>0</v>
      </c>
      <c r="U313" s="19">
        <v>0</v>
      </c>
      <c r="V313" s="19">
        <v>0</v>
      </c>
      <c r="W313" s="18">
        <v>0</v>
      </c>
    </row>
    <row r="314" spans="1:23" ht="13" x14ac:dyDescent="0.3">
      <c r="A314" s="24" t="s">
        <v>6</v>
      </c>
      <c r="B314" s="23" t="s">
        <v>44</v>
      </c>
      <c r="C314" s="22" t="s">
        <v>43</v>
      </c>
      <c r="D314" s="20">
        <v>516409348</v>
      </c>
      <c r="E314" s="19">
        <v>509358046</v>
      </c>
      <c r="F314" s="19">
        <v>229201411</v>
      </c>
      <c r="G314" s="21">
        <f>IF(($D314     =0),0,($F314     /$D314     ))</f>
        <v>0.44383668089602435</v>
      </c>
      <c r="H314" s="20">
        <v>23043865</v>
      </c>
      <c r="I314" s="19">
        <v>31161279</v>
      </c>
      <c r="J314" s="19">
        <v>39152490</v>
      </c>
      <c r="K314" s="20">
        <v>93357634</v>
      </c>
      <c r="L314" s="20">
        <v>43300232</v>
      </c>
      <c r="M314" s="19">
        <v>48584350</v>
      </c>
      <c r="N314" s="19">
        <v>43959195</v>
      </c>
      <c r="O314" s="20">
        <v>135843777</v>
      </c>
      <c r="P314" s="20">
        <v>0</v>
      </c>
      <c r="Q314" s="19">
        <v>0</v>
      </c>
      <c r="R314" s="19">
        <v>0</v>
      </c>
      <c r="S314" s="20">
        <v>0</v>
      </c>
      <c r="T314" s="20">
        <v>0</v>
      </c>
      <c r="U314" s="19">
        <v>0</v>
      </c>
      <c r="V314" s="19">
        <v>0</v>
      </c>
      <c r="W314" s="18">
        <v>0</v>
      </c>
    </row>
    <row r="315" spans="1:23" ht="14" x14ac:dyDescent="0.3">
      <c r="A315" s="17" t="s">
        <v>0</v>
      </c>
      <c r="B315" s="16" t="s">
        <v>42</v>
      </c>
      <c r="C315" s="15" t="s">
        <v>0</v>
      </c>
      <c r="D315" s="13">
        <f>SUM(D309:D314)</f>
        <v>10080638083</v>
      </c>
      <c r="E315" s="12">
        <f>SUM(E309:E314)</f>
        <v>10085458084</v>
      </c>
      <c r="F315" s="12">
        <f>SUM(F309:F314)</f>
        <v>4134093889</v>
      </c>
      <c r="G315" s="14">
        <f>IF(($D315     =0),0,($F315     /$D315     ))</f>
        <v>0.41010240174892709</v>
      </c>
      <c r="H315" s="13">
        <f>SUM(H309:H314)</f>
        <v>492885050</v>
      </c>
      <c r="I315" s="12">
        <f>SUM(I309:I314)</f>
        <v>851506024</v>
      </c>
      <c r="J315" s="12">
        <f>SUM(J309:J314)</f>
        <v>751048728</v>
      </c>
      <c r="K315" s="13">
        <f>SUM(K309:K314)</f>
        <v>2095439802</v>
      </c>
      <c r="L315" s="13">
        <f>SUM(L309:L314)</f>
        <v>635179240</v>
      </c>
      <c r="M315" s="12">
        <f>SUM(M309:M314)</f>
        <v>693807056</v>
      </c>
      <c r="N315" s="12">
        <f>SUM(N309:N314)</f>
        <v>709667791</v>
      </c>
      <c r="O315" s="13">
        <f>SUM(O309:O314)</f>
        <v>2038654087</v>
      </c>
      <c r="P315" s="13">
        <f>SUM(P309:P314)</f>
        <v>0</v>
      </c>
      <c r="Q315" s="12">
        <f>SUM(Q309:Q314)</f>
        <v>0</v>
      </c>
      <c r="R315" s="12">
        <f>SUM(R309:R314)</f>
        <v>0</v>
      </c>
      <c r="S315" s="13">
        <f>SUM(S309:S314)</f>
        <v>0</v>
      </c>
      <c r="T315" s="13">
        <f>SUM(T309:T314)</f>
        <v>0</v>
      </c>
      <c r="U315" s="12">
        <f>SUM(U309:U314)</f>
        <v>0</v>
      </c>
      <c r="V315" s="12">
        <f>SUM(V309:V314)</f>
        <v>0</v>
      </c>
      <c r="W315" s="11">
        <f>SUM(W309:W314)</f>
        <v>0</v>
      </c>
    </row>
    <row r="316" spans="1:23" ht="13" x14ac:dyDescent="0.3">
      <c r="A316" s="24" t="s">
        <v>9</v>
      </c>
      <c r="B316" s="23" t="s">
        <v>41</v>
      </c>
      <c r="C316" s="22" t="s">
        <v>40</v>
      </c>
      <c r="D316" s="20">
        <v>787444506</v>
      </c>
      <c r="E316" s="19">
        <v>789275123</v>
      </c>
      <c r="F316" s="19">
        <v>366064720</v>
      </c>
      <c r="G316" s="21">
        <f>IF(($D316     =0),0,($F316     /$D316     ))</f>
        <v>0.46487684809626445</v>
      </c>
      <c r="H316" s="20">
        <v>29728063</v>
      </c>
      <c r="I316" s="19">
        <v>78469990</v>
      </c>
      <c r="J316" s="19">
        <v>72767828</v>
      </c>
      <c r="K316" s="20">
        <v>180965881</v>
      </c>
      <c r="L316" s="20">
        <v>68456356</v>
      </c>
      <c r="M316" s="19">
        <v>36502646</v>
      </c>
      <c r="N316" s="19">
        <v>80139837</v>
      </c>
      <c r="O316" s="20">
        <v>185098839</v>
      </c>
      <c r="P316" s="20">
        <v>0</v>
      </c>
      <c r="Q316" s="19">
        <v>0</v>
      </c>
      <c r="R316" s="19">
        <v>0</v>
      </c>
      <c r="S316" s="20">
        <v>0</v>
      </c>
      <c r="T316" s="20">
        <v>0</v>
      </c>
      <c r="U316" s="19">
        <v>0</v>
      </c>
      <c r="V316" s="19">
        <v>0</v>
      </c>
      <c r="W316" s="18">
        <v>0</v>
      </c>
    </row>
    <row r="317" spans="1:23" ht="13" x14ac:dyDescent="0.3">
      <c r="A317" s="24" t="s">
        <v>9</v>
      </c>
      <c r="B317" s="23" t="s">
        <v>39</v>
      </c>
      <c r="C317" s="22" t="s">
        <v>38</v>
      </c>
      <c r="D317" s="20">
        <v>1944208811</v>
      </c>
      <c r="E317" s="19">
        <v>1944208811</v>
      </c>
      <c r="F317" s="19">
        <v>912283874</v>
      </c>
      <c r="G317" s="21">
        <f>IF(($D317     =0),0,($F317     /$D317     ))</f>
        <v>0.46923142660317879</v>
      </c>
      <c r="H317" s="20">
        <v>71095052</v>
      </c>
      <c r="I317" s="19">
        <v>182491826</v>
      </c>
      <c r="J317" s="19">
        <v>142724967</v>
      </c>
      <c r="K317" s="20">
        <v>396311845</v>
      </c>
      <c r="L317" s="20">
        <v>151097122</v>
      </c>
      <c r="M317" s="19">
        <v>193430387</v>
      </c>
      <c r="N317" s="19">
        <v>171444520</v>
      </c>
      <c r="O317" s="20">
        <v>515972029</v>
      </c>
      <c r="P317" s="20">
        <v>0</v>
      </c>
      <c r="Q317" s="19">
        <v>0</v>
      </c>
      <c r="R317" s="19">
        <v>0</v>
      </c>
      <c r="S317" s="20">
        <v>0</v>
      </c>
      <c r="T317" s="20">
        <v>0</v>
      </c>
      <c r="U317" s="19">
        <v>0</v>
      </c>
      <c r="V317" s="19">
        <v>0</v>
      </c>
      <c r="W317" s="18">
        <v>0</v>
      </c>
    </row>
    <row r="318" spans="1:23" ht="13" x14ac:dyDescent="0.3">
      <c r="A318" s="24" t="s">
        <v>9</v>
      </c>
      <c r="B318" s="23" t="s">
        <v>37</v>
      </c>
      <c r="C318" s="22" t="s">
        <v>36</v>
      </c>
      <c r="D318" s="20">
        <v>501230966</v>
      </c>
      <c r="E318" s="19">
        <v>501230966</v>
      </c>
      <c r="F318" s="19">
        <v>237797076</v>
      </c>
      <c r="G318" s="21">
        <f>IF(($D318     =0),0,($F318     /$D318     ))</f>
        <v>0.47442614708685016</v>
      </c>
      <c r="H318" s="20">
        <v>22026536</v>
      </c>
      <c r="I318" s="19">
        <v>59431305</v>
      </c>
      <c r="J318" s="19">
        <v>23226065</v>
      </c>
      <c r="K318" s="20">
        <v>104683906</v>
      </c>
      <c r="L318" s="20">
        <v>39009062</v>
      </c>
      <c r="M318" s="19">
        <v>57055173</v>
      </c>
      <c r="N318" s="19">
        <v>37048935</v>
      </c>
      <c r="O318" s="20">
        <v>133113170</v>
      </c>
      <c r="P318" s="20">
        <v>0</v>
      </c>
      <c r="Q318" s="19">
        <v>0</v>
      </c>
      <c r="R318" s="19">
        <v>0</v>
      </c>
      <c r="S318" s="20">
        <v>0</v>
      </c>
      <c r="T318" s="20">
        <v>0</v>
      </c>
      <c r="U318" s="19">
        <v>0</v>
      </c>
      <c r="V318" s="19">
        <v>0</v>
      </c>
      <c r="W318" s="18">
        <v>0</v>
      </c>
    </row>
    <row r="319" spans="1:23" ht="13" x14ac:dyDescent="0.3">
      <c r="A319" s="24" t="s">
        <v>9</v>
      </c>
      <c r="B319" s="23" t="s">
        <v>35</v>
      </c>
      <c r="C319" s="22" t="s">
        <v>34</v>
      </c>
      <c r="D319" s="20">
        <v>522616507</v>
      </c>
      <c r="E319" s="19">
        <v>553242463</v>
      </c>
      <c r="F319" s="19">
        <v>246350818</v>
      </c>
      <c r="G319" s="21">
        <f>IF(($D319     =0),0,($F319     /$D319     ))</f>
        <v>0.47137971093591957</v>
      </c>
      <c r="H319" s="20">
        <v>12210590</v>
      </c>
      <c r="I319" s="19">
        <v>31794499</v>
      </c>
      <c r="J319" s="19">
        <v>45401746</v>
      </c>
      <c r="K319" s="20">
        <v>89406835</v>
      </c>
      <c r="L319" s="20">
        <v>47715218</v>
      </c>
      <c r="M319" s="19">
        <v>46428612</v>
      </c>
      <c r="N319" s="19">
        <v>62800153</v>
      </c>
      <c r="O319" s="20">
        <v>156943983</v>
      </c>
      <c r="P319" s="20">
        <v>0</v>
      </c>
      <c r="Q319" s="19">
        <v>0</v>
      </c>
      <c r="R319" s="19">
        <v>0</v>
      </c>
      <c r="S319" s="20">
        <v>0</v>
      </c>
      <c r="T319" s="20">
        <v>0</v>
      </c>
      <c r="U319" s="19">
        <v>0</v>
      </c>
      <c r="V319" s="19">
        <v>0</v>
      </c>
      <c r="W319" s="18">
        <v>0</v>
      </c>
    </row>
    <row r="320" spans="1:23" ht="13" x14ac:dyDescent="0.3">
      <c r="A320" s="24" t="s">
        <v>6</v>
      </c>
      <c r="B320" s="23" t="s">
        <v>33</v>
      </c>
      <c r="C320" s="22" t="s">
        <v>32</v>
      </c>
      <c r="D320" s="20">
        <v>303306838</v>
      </c>
      <c r="E320" s="19">
        <v>304805399</v>
      </c>
      <c r="F320" s="19">
        <v>193248701</v>
      </c>
      <c r="G320" s="21">
        <f>IF(($D320     =0),0,($F320     /$D320     ))</f>
        <v>0.63713928203623293</v>
      </c>
      <c r="H320" s="20">
        <v>17502021</v>
      </c>
      <c r="I320" s="19">
        <v>26599510</v>
      </c>
      <c r="J320" s="19">
        <v>22955339</v>
      </c>
      <c r="K320" s="20">
        <v>67056870</v>
      </c>
      <c r="L320" s="20">
        <v>28656253</v>
      </c>
      <c r="M320" s="19">
        <v>34589044</v>
      </c>
      <c r="N320" s="19">
        <v>62946534</v>
      </c>
      <c r="O320" s="20">
        <v>126191831</v>
      </c>
      <c r="P320" s="20">
        <v>0</v>
      </c>
      <c r="Q320" s="19">
        <v>0</v>
      </c>
      <c r="R320" s="19">
        <v>0</v>
      </c>
      <c r="S320" s="20">
        <v>0</v>
      </c>
      <c r="T320" s="20">
        <v>0</v>
      </c>
      <c r="U320" s="19">
        <v>0</v>
      </c>
      <c r="V320" s="19">
        <v>0</v>
      </c>
      <c r="W320" s="18">
        <v>0</v>
      </c>
    </row>
    <row r="321" spans="1:23" ht="14" x14ac:dyDescent="0.3">
      <c r="A321" s="17" t="s">
        <v>0</v>
      </c>
      <c r="B321" s="16" t="s">
        <v>31</v>
      </c>
      <c r="C321" s="15" t="s">
        <v>0</v>
      </c>
      <c r="D321" s="13">
        <f>SUM(D316:D320)</f>
        <v>4058807628</v>
      </c>
      <c r="E321" s="12">
        <f>SUM(E316:E320)</f>
        <v>4092762762</v>
      </c>
      <c r="F321" s="12">
        <f>SUM(F316:F320)</f>
        <v>1955745189</v>
      </c>
      <c r="G321" s="14">
        <f>IF(($D321     =0),0,($F321     /$D321     ))</f>
        <v>0.48185215172755164</v>
      </c>
      <c r="H321" s="13">
        <f>SUM(H316:H320)</f>
        <v>152562262</v>
      </c>
      <c r="I321" s="12">
        <f>SUM(I316:I320)</f>
        <v>378787130</v>
      </c>
      <c r="J321" s="12">
        <f>SUM(J316:J320)</f>
        <v>307075945</v>
      </c>
      <c r="K321" s="13">
        <f>SUM(K316:K320)</f>
        <v>838425337</v>
      </c>
      <c r="L321" s="13">
        <f>SUM(L316:L320)</f>
        <v>334934011</v>
      </c>
      <c r="M321" s="12">
        <f>SUM(M316:M320)</f>
        <v>368005862</v>
      </c>
      <c r="N321" s="12">
        <f>SUM(N316:N320)</f>
        <v>414379979</v>
      </c>
      <c r="O321" s="13">
        <f>SUM(O316:O320)</f>
        <v>1117319852</v>
      </c>
      <c r="P321" s="13">
        <f>SUM(P316:P320)</f>
        <v>0</v>
      </c>
      <c r="Q321" s="12">
        <f>SUM(Q316:Q320)</f>
        <v>0</v>
      </c>
      <c r="R321" s="12">
        <f>SUM(R316:R320)</f>
        <v>0</v>
      </c>
      <c r="S321" s="13">
        <f>SUM(S316:S320)</f>
        <v>0</v>
      </c>
      <c r="T321" s="13">
        <f>SUM(T316:T320)</f>
        <v>0</v>
      </c>
      <c r="U321" s="12">
        <f>SUM(U316:U320)</f>
        <v>0</v>
      </c>
      <c r="V321" s="12">
        <f>SUM(V316:V320)</f>
        <v>0</v>
      </c>
      <c r="W321" s="11">
        <f>SUM(W316:W320)</f>
        <v>0</v>
      </c>
    </row>
    <row r="322" spans="1:23" ht="13" x14ac:dyDescent="0.3">
      <c r="A322" s="24" t="s">
        <v>9</v>
      </c>
      <c r="B322" s="23" t="s">
        <v>30</v>
      </c>
      <c r="C322" s="22" t="s">
        <v>29</v>
      </c>
      <c r="D322" s="20">
        <v>250575508</v>
      </c>
      <c r="E322" s="19">
        <v>250575508</v>
      </c>
      <c r="F322" s="19">
        <v>101597093</v>
      </c>
      <c r="G322" s="21">
        <f>IF(($D322     =0),0,($F322     /$D322     ))</f>
        <v>0.40545500161172976</v>
      </c>
      <c r="H322" s="20">
        <v>0</v>
      </c>
      <c r="I322" s="19">
        <v>28725226</v>
      </c>
      <c r="J322" s="19">
        <v>12127082</v>
      </c>
      <c r="K322" s="20">
        <v>40852308</v>
      </c>
      <c r="L322" s="20">
        <v>22276086</v>
      </c>
      <c r="M322" s="19">
        <v>17857363</v>
      </c>
      <c r="N322" s="19">
        <v>20611336</v>
      </c>
      <c r="O322" s="20">
        <v>60744785</v>
      </c>
      <c r="P322" s="20">
        <v>0</v>
      </c>
      <c r="Q322" s="19">
        <v>0</v>
      </c>
      <c r="R322" s="19">
        <v>0</v>
      </c>
      <c r="S322" s="20">
        <v>0</v>
      </c>
      <c r="T322" s="20">
        <v>0</v>
      </c>
      <c r="U322" s="19">
        <v>0</v>
      </c>
      <c r="V322" s="19">
        <v>0</v>
      </c>
      <c r="W322" s="18">
        <v>0</v>
      </c>
    </row>
    <row r="323" spans="1:23" ht="13" x14ac:dyDescent="0.3">
      <c r="A323" s="24" t="s">
        <v>9</v>
      </c>
      <c r="B323" s="23" t="s">
        <v>28</v>
      </c>
      <c r="C323" s="22" t="s">
        <v>27</v>
      </c>
      <c r="D323" s="20">
        <v>737167372</v>
      </c>
      <c r="E323" s="19">
        <v>741762372</v>
      </c>
      <c r="F323" s="19">
        <v>308461685</v>
      </c>
      <c r="G323" s="21">
        <f>IF(($D323     =0),0,($F323     /$D323     ))</f>
        <v>0.41844185827584351</v>
      </c>
      <c r="H323" s="20">
        <v>38996178</v>
      </c>
      <c r="I323" s="19">
        <v>46708744</v>
      </c>
      <c r="J323" s="19">
        <v>32797675</v>
      </c>
      <c r="K323" s="20">
        <v>118502597</v>
      </c>
      <c r="L323" s="20">
        <v>66354949</v>
      </c>
      <c r="M323" s="19">
        <v>48925244</v>
      </c>
      <c r="N323" s="19">
        <v>74678895</v>
      </c>
      <c r="O323" s="20">
        <v>189959088</v>
      </c>
      <c r="P323" s="20">
        <v>0</v>
      </c>
      <c r="Q323" s="19">
        <v>0</v>
      </c>
      <c r="R323" s="19">
        <v>0</v>
      </c>
      <c r="S323" s="20">
        <v>0</v>
      </c>
      <c r="T323" s="20">
        <v>0</v>
      </c>
      <c r="U323" s="19">
        <v>0</v>
      </c>
      <c r="V323" s="19">
        <v>0</v>
      </c>
      <c r="W323" s="18">
        <v>0</v>
      </c>
    </row>
    <row r="324" spans="1:23" ht="13" x14ac:dyDescent="0.3">
      <c r="A324" s="24" t="s">
        <v>9</v>
      </c>
      <c r="B324" s="23" t="s">
        <v>26</v>
      </c>
      <c r="C324" s="22" t="s">
        <v>25</v>
      </c>
      <c r="D324" s="20">
        <v>1723453997</v>
      </c>
      <c r="E324" s="19">
        <v>1741362005</v>
      </c>
      <c r="F324" s="19">
        <v>1019385408</v>
      </c>
      <c r="G324" s="21">
        <f>IF(($D324     =0),0,($F324     /$D324     ))</f>
        <v>0.59147816522775454</v>
      </c>
      <c r="H324" s="20">
        <v>213198826</v>
      </c>
      <c r="I324" s="19">
        <v>251187711</v>
      </c>
      <c r="J324" s="19">
        <v>171099115</v>
      </c>
      <c r="K324" s="20">
        <v>635485652</v>
      </c>
      <c r="L324" s="20">
        <v>128893164</v>
      </c>
      <c r="M324" s="19">
        <v>120322112</v>
      </c>
      <c r="N324" s="19">
        <v>134684480</v>
      </c>
      <c r="O324" s="20">
        <v>383899756</v>
      </c>
      <c r="P324" s="20">
        <v>0</v>
      </c>
      <c r="Q324" s="19">
        <v>0</v>
      </c>
      <c r="R324" s="19">
        <v>0</v>
      </c>
      <c r="S324" s="20">
        <v>0</v>
      </c>
      <c r="T324" s="20">
        <v>0</v>
      </c>
      <c r="U324" s="19">
        <v>0</v>
      </c>
      <c r="V324" s="19">
        <v>0</v>
      </c>
      <c r="W324" s="18">
        <v>0</v>
      </c>
    </row>
    <row r="325" spans="1:23" ht="13" x14ac:dyDescent="0.3">
      <c r="A325" s="24" t="s">
        <v>9</v>
      </c>
      <c r="B325" s="23" t="s">
        <v>24</v>
      </c>
      <c r="C325" s="22" t="s">
        <v>23</v>
      </c>
      <c r="D325" s="20">
        <v>3501713253</v>
      </c>
      <c r="E325" s="19">
        <v>3512894871</v>
      </c>
      <c r="F325" s="19">
        <v>1370680474</v>
      </c>
      <c r="G325" s="21">
        <f>IF(($D325     =0),0,($F325     /$D325     ))</f>
        <v>0.39143138657218884</v>
      </c>
      <c r="H325" s="20">
        <v>79625690</v>
      </c>
      <c r="I325" s="19">
        <v>231625641</v>
      </c>
      <c r="J325" s="19">
        <v>276346075</v>
      </c>
      <c r="K325" s="20">
        <v>587597406</v>
      </c>
      <c r="L325" s="20">
        <v>225467367</v>
      </c>
      <c r="M325" s="19">
        <v>307543329</v>
      </c>
      <c r="N325" s="19">
        <v>250072372</v>
      </c>
      <c r="O325" s="20">
        <v>783083068</v>
      </c>
      <c r="P325" s="20">
        <v>0</v>
      </c>
      <c r="Q325" s="19">
        <v>0</v>
      </c>
      <c r="R325" s="19">
        <v>0</v>
      </c>
      <c r="S325" s="20">
        <v>0</v>
      </c>
      <c r="T325" s="20">
        <v>0</v>
      </c>
      <c r="U325" s="19">
        <v>0</v>
      </c>
      <c r="V325" s="19">
        <v>0</v>
      </c>
      <c r="W325" s="18">
        <v>0</v>
      </c>
    </row>
    <row r="326" spans="1:23" ht="13" x14ac:dyDescent="0.3">
      <c r="A326" s="24" t="s">
        <v>9</v>
      </c>
      <c r="B326" s="23" t="s">
        <v>22</v>
      </c>
      <c r="C326" s="22" t="s">
        <v>21</v>
      </c>
      <c r="D326" s="20">
        <v>956301100</v>
      </c>
      <c r="E326" s="19">
        <v>963729700</v>
      </c>
      <c r="F326" s="19">
        <v>418830129</v>
      </c>
      <c r="G326" s="21">
        <f>IF(($D326     =0),0,($F326     /$D326     ))</f>
        <v>0.43796888762336467</v>
      </c>
      <c r="H326" s="20">
        <v>6328383</v>
      </c>
      <c r="I326" s="19">
        <v>118090552</v>
      </c>
      <c r="J326" s="19">
        <v>75970543</v>
      </c>
      <c r="K326" s="20">
        <v>200389478</v>
      </c>
      <c r="L326" s="20">
        <v>65065477</v>
      </c>
      <c r="M326" s="19">
        <v>75043628</v>
      </c>
      <c r="N326" s="19">
        <v>78331546</v>
      </c>
      <c r="O326" s="20">
        <v>218440651</v>
      </c>
      <c r="P326" s="20">
        <v>0</v>
      </c>
      <c r="Q326" s="19">
        <v>0</v>
      </c>
      <c r="R326" s="19">
        <v>0</v>
      </c>
      <c r="S326" s="20">
        <v>0</v>
      </c>
      <c r="T326" s="20">
        <v>0</v>
      </c>
      <c r="U326" s="19">
        <v>0</v>
      </c>
      <c r="V326" s="19">
        <v>0</v>
      </c>
      <c r="W326" s="18">
        <v>0</v>
      </c>
    </row>
    <row r="327" spans="1:23" ht="13" x14ac:dyDescent="0.3">
      <c r="A327" s="24" t="s">
        <v>9</v>
      </c>
      <c r="B327" s="23" t="s">
        <v>20</v>
      </c>
      <c r="C327" s="22" t="s">
        <v>19</v>
      </c>
      <c r="D327" s="20">
        <v>970876746</v>
      </c>
      <c r="E327" s="19">
        <v>973843569</v>
      </c>
      <c r="F327" s="19">
        <v>355088348</v>
      </c>
      <c r="G327" s="21">
        <f>IF(($D327     =0),0,($F327     /$D327     ))</f>
        <v>0.36573988352585385</v>
      </c>
      <c r="H327" s="20">
        <v>38646977</v>
      </c>
      <c r="I327" s="19">
        <v>71406228</v>
      </c>
      <c r="J327" s="19">
        <v>63536992</v>
      </c>
      <c r="K327" s="20">
        <v>173590197</v>
      </c>
      <c r="L327" s="20">
        <v>39194657</v>
      </c>
      <c r="M327" s="19">
        <v>83562739</v>
      </c>
      <c r="N327" s="19">
        <v>58740755</v>
      </c>
      <c r="O327" s="20">
        <v>181498151</v>
      </c>
      <c r="P327" s="20">
        <v>0</v>
      </c>
      <c r="Q327" s="19">
        <v>0</v>
      </c>
      <c r="R327" s="19">
        <v>0</v>
      </c>
      <c r="S327" s="20">
        <v>0</v>
      </c>
      <c r="T327" s="20">
        <v>0</v>
      </c>
      <c r="U327" s="19">
        <v>0</v>
      </c>
      <c r="V327" s="19">
        <v>0</v>
      </c>
      <c r="W327" s="18">
        <v>0</v>
      </c>
    </row>
    <row r="328" spans="1:23" ht="13" x14ac:dyDescent="0.3">
      <c r="A328" s="24" t="s">
        <v>9</v>
      </c>
      <c r="B328" s="23" t="s">
        <v>18</v>
      </c>
      <c r="C328" s="22" t="s">
        <v>17</v>
      </c>
      <c r="D328" s="20">
        <v>1228728808</v>
      </c>
      <c r="E328" s="19">
        <v>1247976060</v>
      </c>
      <c r="F328" s="19">
        <v>586222710</v>
      </c>
      <c r="G328" s="21">
        <f>IF(($D328     =0),0,($F328     /$D328     ))</f>
        <v>0.47709690387596088</v>
      </c>
      <c r="H328" s="20">
        <v>165461293</v>
      </c>
      <c r="I328" s="19">
        <v>210137663</v>
      </c>
      <c r="J328" s="19">
        <v>-68686842</v>
      </c>
      <c r="K328" s="20">
        <v>306912114</v>
      </c>
      <c r="L328" s="20">
        <v>93555290</v>
      </c>
      <c r="M328" s="19">
        <v>86459995</v>
      </c>
      <c r="N328" s="19">
        <v>99295311</v>
      </c>
      <c r="O328" s="20">
        <v>279310596</v>
      </c>
      <c r="P328" s="20">
        <v>0</v>
      </c>
      <c r="Q328" s="19">
        <v>0</v>
      </c>
      <c r="R328" s="19">
        <v>0</v>
      </c>
      <c r="S328" s="20">
        <v>0</v>
      </c>
      <c r="T328" s="20">
        <v>0</v>
      </c>
      <c r="U328" s="19">
        <v>0</v>
      </c>
      <c r="V328" s="19">
        <v>0</v>
      </c>
      <c r="W328" s="18">
        <v>0</v>
      </c>
    </row>
    <row r="329" spans="1:23" ht="13" x14ac:dyDescent="0.3">
      <c r="A329" s="24" t="s">
        <v>6</v>
      </c>
      <c r="B329" s="23" t="s">
        <v>16</v>
      </c>
      <c r="C329" s="22" t="s">
        <v>15</v>
      </c>
      <c r="D329" s="20">
        <v>476267847</v>
      </c>
      <c r="E329" s="19">
        <v>476408898</v>
      </c>
      <c r="F329" s="19">
        <v>226668874</v>
      </c>
      <c r="G329" s="21">
        <f>IF(($D329     =0),0,($F329     /$D329     ))</f>
        <v>0.47592730734980732</v>
      </c>
      <c r="H329" s="20">
        <v>33373111</v>
      </c>
      <c r="I329" s="19">
        <v>34552286</v>
      </c>
      <c r="J329" s="19">
        <v>36128102</v>
      </c>
      <c r="K329" s="20">
        <v>104053499</v>
      </c>
      <c r="L329" s="20">
        <v>35884391</v>
      </c>
      <c r="M329" s="19">
        <v>51147223</v>
      </c>
      <c r="N329" s="19">
        <v>35583761</v>
      </c>
      <c r="O329" s="20">
        <v>122615375</v>
      </c>
      <c r="P329" s="20">
        <v>0</v>
      </c>
      <c r="Q329" s="19">
        <v>0</v>
      </c>
      <c r="R329" s="19">
        <v>0</v>
      </c>
      <c r="S329" s="20">
        <v>0</v>
      </c>
      <c r="T329" s="20">
        <v>0</v>
      </c>
      <c r="U329" s="19">
        <v>0</v>
      </c>
      <c r="V329" s="19">
        <v>0</v>
      </c>
      <c r="W329" s="18">
        <v>0</v>
      </c>
    </row>
    <row r="330" spans="1:23" ht="14" x14ac:dyDescent="0.3">
      <c r="A330" s="17" t="s">
        <v>0</v>
      </c>
      <c r="B330" s="16" t="s">
        <v>14</v>
      </c>
      <c r="C330" s="15" t="s">
        <v>0</v>
      </c>
      <c r="D330" s="13">
        <f>SUM(D322:D329)</f>
        <v>9845084631</v>
      </c>
      <c r="E330" s="12">
        <f>SUM(E322:E329)</f>
        <v>9908552983</v>
      </c>
      <c r="F330" s="12">
        <f>SUM(F322:F329)</f>
        <v>4386934721</v>
      </c>
      <c r="G330" s="14">
        <f>IF(($D330     =0),0,($F330     /$D330     ))</f>
        <v>0.44559644588391961</v>
      </c>
      <c r="H330" s="13">
        <f>SUM(H322:H329)</f>
        <v>575630458</v>
      </c>
      <c r="I330" s="12">
        <f>SUM(I322:I329)</f>
        <v>992434051</v>
      </c>
      <c r="J330" s="12">
        <f>SUM(J322:J329)</f>
        <v>599318742</v>
      </c>
      <c r="K330" s="13">
        <f>SUM(K322:K329)</f>
        <v>2167383251</v>
      </c>
      <c r="L330" s="13">
        <f>SUM(L322:L329)</f>
        <v>676691381</v>
      </c>
      <c r="M330" s="12">
        <f>SUM(M322:M329)</f>
        <v>790861633</v>
      </c>
      <c r="N330" s="12">
        <f>SUM(N322:N329)</f>
        <v>751998456</v>
      </c>
      <c r="O330" s="13">
        <f>SUM(O322:O329)</f>
        <v>2219551470</v>
      </c>
      <c r="P330" s="13">
        <f>SUM(P322:P329)</f>
        <v>0</v>
      </c>
      <c r="Q330" s="12">
        <f>SUM(Q322:Q329)</f>
        <v>0</v>
      </c>
      <c r="R330" s="12">
        <f>SUM(R322:R329)</f>
        <v>0</v>
      </c>
      <c r="S330" s="13">
        <f>SUM(S322:S329)</f>
        <v>0</v>
      </c>
      <c r="T330" s="13">
        <f>SUM(T322:T329)</f>
        <v>0</v>
      </c>
      <c r="U330" s="12">
        <f>SUM(U322:U329)</f>
        <v>0</v>
      </c>
      <c r="V330" s="12">
        <f>SUM(V322:V329)</f>
        <v>0</v>
      </c>
      <c r="W330" s="11">
        <f>SUM(W322:W329)</f>
        <v>0</v>
      </c>
    </row>
    <row r="331" spans="1:23" ht="13" x14ac:dyDescent="0.3">
      <c r="A331" s="24" t="s">
        <v>9</v>
      </c>
      <c r="B331" s="23" t="s">
        <v>13</v>
      </c>
      <c r="C331" s="22" t="s">
        <v>12</v>
      </c>
      <c r="D331" s="20">
        <v>109747277</v>
      </c>
      <c r="E331" s="19">
        <v>109747277</v>
      </c>
      <c r="F331" s="19">
        <v>50392906</v>
      </c>
      <c r="G331" s="21">
        <f>IF(($D331     =0),0,($F331     /$D331     ))</f>
        <v>0.4591722672080511</v>
      </c>
      <c r="H331" s="20">
        <v>5771471</v>
      </c>
      <c r="I331" s="19">
        <v>-4155688</v>
      </c>
      <c r="J331" s="19">
        <v>23418893</v>
      </c>
      <c r="K331" s="20">
        <v>25034676</v>
      </c>
      <c r="L331" s="20">
        <v>8044234</v>
      </c>
      <c r="M331" s="19">
        <v>9649044</v>
      </c>
      <c r="N331" s="19">
        <v>7664952</v>
      </c>
      <c r="O331" s="20">
        <v>25358230</v>
      </c>
      <c r="P331" s="20">
        <v>0</v>
      </c>
      <c r="Q331" s="19">
        <v>0</v>
      </c>
      <c r="R331" s="19">
        <v>0</v>
      </c>
      <c r="S331" s="20">
        <v>0</v>
      </c>
      <c r="T331" s="20">
        <v>0</v>
      </c>
      <c r="U331" s="19">
        <v>0</v>
      </c>
      <c r="V331" s="19">
        <v>0</v>
      </c>
      <c r="W331" s="18">
        <v>0</v>
      </c>
    </row>
    <row r="332" spans="1:23" ht="13" x14ac:dyDescent="0.3">
      <c r="A332" s="24" t="s">
        <v>9</v>
      </c>
      <c r="B332" s="23" t="s">
        <v>11</v>
      </c>
      <c r="C332" s="22" t="s">
        <v>10</v>
      </c>
      <c r="D332" s="20">
        <v>99606674</v>
      </c>
      <c r="E332" s="19">
        <v>100058238</v>
      </c>
      <c r="F332" s="19">
        <v>46918226</v>
      </c>
      <c r="G332" s="21">
        <f>IF(($D332     =0),0,($F332     /$D332     ))</f>
        <v>0.47103496297848474</v>
      </c>
      <c r="H332" s="20">
        <v>6911352</v>
      </c>
      <c r="I332" s="19">
        <v>7323645</v>
      </c>
      <c r="J332" s="19">
        <v>10558412</v>
      </c>
      <c r="K332" s="20">
        <v>24793409</v>
      </c>
      <c r="L332" s="20">
        <v>7062978</v>
      </c>
      <c r="M332" s="19">
        <v>7792624</v>
      </c>
      <c r="N332" s="19">
        <v>7269215</v>
      </c>
      <c r="O332" s="20">
        <v>22124817</v>
      </c>
      <c r="P332" s="20">
        <v>0</v>
      </c>
      <c r="Q332" s="19">
        <v>0</v>
      </c>
      <c r="R332" s="19">
        <v>0</v>
      </c>
      <c r="S332" s="20">
        <v>0</v>
      </c>
      <c r="T332" s="20">
        <v>0</v>
      </c>
      <c r="U332" s="19">
        <v>0</v>
      </c>
      <c r="V332" s="19">
        <v>0</v>
      </c>
      <c r="W332" s="18">
        <v>0</v>
      </c>
    </row>
    <row r="333" spans="1:23" ht="13" x14ac:dyDescent="0.3">
      <c r="A333" s="24" t="s">
        <v>9</v>
      </c>
      <c r="B333" s="23" t="s">
        <v>8</v>
      </c>
      <c r="C333" s="22" t="s">
        <v>7</v>
      </c>
      <c r="D333" s="20">
        <v>449397625</v>
      </c>
      <c r="E333" s="19">
        <v>449397625</v>
      </c>
      <c r="F333" s="19">
        <v>176994505</v>
      </c>
      <c r="G333" s="21">
        <f>IF(($D333     =0),0,($F333     /$D333     ))</f>
        <v>0.39384833197549718</v>
      </c>
      <c r="H333" s="20">
        <v>16578961</v>
      </c>
      <c r="I333" s="19">
        <v>19055213</v>
      </c>
      <c r="J333" s="19">
        <v>39676195</v>
      </c>
      <c r="K333" s="20">
        <v>75310369</v>
      </c>
      <c r="L333" s="20">
        <v>30753996</v>
      </c>
      <c r="M333" s="19">
        <v>27269443</v>
      </c>
      <c r="N333" s="19">
        <v>43660697</v>
      </c>
      <c r="O333" s="20">
        <v>101684136</v>
      </c>
      <c r="P333" s="20">
        <v>0</v>
      </c>
      <c r="Q333" s="19">
        <v>0</v>
      </c>
      <c r="R333" s="19">
        <v>0</v>
      </c>
      <c r="S333" s="20">
        <v>0</v>
      </c>
      <c r="T333" s="20">
        <v>0</v>
      </c>
      <c r="U333" s="19">
        <v>0</v>
      </c>
      <c r="V333" s="19">
        <v>0</v>
      </c>
      <c r="W333" s="18">
        <v>0</v>
      </c>
    </row>
    <row r="334" spans="1:23" ht="13" x14ac:dyDescent="0.3">
      <c r="A334" s="24" t="s">
        <v>6</v>
      </c>
      <c r="B334" s="23" t="s">
        <v>5</v>
      </c>
      <c r="C334" s="22" t="s">
        <v>4</v>
      </c>
      <c r="D334" s="20">
        <v>123118320</v>
      </c>
      <c r="E334" s="19">
        <v>123118320</v>
      </c>
      <c r="F334" s="19">
        <v>62371539</v>
      </c>
      <c r="G334" s="21">
        <f>IF(($D334     =0),0,($F334     /$D334     ))</f>
        <v>0.50659836001660841</v>
      </c>
      <c r="H334" s="20">
        <v>9558995</v>
      </c>
      <c r="I334" s="19">
        <v>8999705</v>
      </c>
      <c r="J334" s="19">
        <v>9286920</v>
      </c>
      <c r="K334" s="20">
        <v>27845620</v>
      </c>
      <c r="L334" s="20">
        <v>10324147</v>
      </c>
      <c r="M334" s="19">
        <v>9681239</v>
      </c>
      <c r="N334" s="19">
        <v>14520533</v>
      </c>
      <c r="O334" s="20">
        <v>34525919</v>
      </c>
      <c r="P334" s="20">
        <v>0</v>
      </c>
      <c r="Q334" s="19">
        <v>0</v>
      </c>
      <c r="R334" s="19">
        <v>0</v>
      </c>
      <c r="S334" s="20">
        <v>0</v>
      </c>
      <c r="T334" s="20">
        <v>0</v>
      </c>
      <c r="U334" s="19">
        <v>0</v>
      </c>
      <c r="V334" s="19">
        <v>0</v>
      </c>
      <c r="W334" s="18">
        <v>0</v>
      </c>
    </row>
    <row r="335" spans="1:23" ht="14" x14ac:dyDescent="0.3">
      <c r="A335" s="17" t="s">
        <v>0</v>
      </c>
      <c r="B335" s="16" t="s">
        <v>3</v>
      </c>
      <c r="C335" s="15" t="s">
        <v>0</v>
      </c>
      <c r="D335" s="13">
        <f>SUM(D331:D334)</f>
        <v>781869896</v>
      </c>
      <c r="E335" s="12">
        <f>SUM(E331:E334)</f>
        <v>782321460</v>
      </c>
      <c r="F335" s="12">
        <f>SUM(F331:F334)</f>
        <v>336677176</v>
      </c>
      <c r="G335" s="14">
        <f>IF(($D335     =0),0,($F335     /$D335     ))</f>
        <v>0.43060511438337817</v>
      </c>
      <c r="H335" s="13">
        <f>SUM(H331:H334)</f>
        <v>38820779</v>
      </c>
      <c r="I335" s="12">
        <f>SUM(I331:I334)</f>
        <v>31222875</v>
      </c>
      <c r="J335" s="12">
        <f>SUM(J331:J334)</f>
        <v>82940420</v>
      </c>
      <c r="K335" s="13">
        <f>SUM(K331:K334)</f>
        <v>152984074</v>
      </c>
      <c r="L335" s="13">
        <f>SUM(L331:L334)</f>
        <v>56185355</v>
      </c>
      <c r="M335" s="12">
        <f>SUM(M331:M334)</f>
        <v>54392350</v>
      </c>
      <c r="N335" s="12">
        <f>SUM(N331:N334)</f>
        <v>73115397</v>
      </c>
      <c r="O335" s="13">
        <f>SUM(O331:O334)</f>
        <v>183693102</v>
      </c>
      <c r="P335" s="13">
        <f>SUM(P331:P334)</f>
        <v>0</v>
      </c>
      <c r="Q335" s="12">
        <f>SUM(Q331:Q334)</f>
        <v>0</v>
      </c>
      <c r="R335" s="12">
        <f>SUM(R331:R334)</f>
        <v>0</v>
      </c>
      <c r="S335" s="13">
        <f>SUM(S331:S334)</f>
        <v>0</v>
      </c>
      <c r="T335" s="13">
        <f>SUM(T331:T334)</f>
        <v>0</v>
      </c>
      <c r="U335" s="12">
        <f>SUM(U331:U334)</f>
        <v>0</v>
      </c>
      <c r="V335" s="12">
        <f>SUM(V331:V334)</f>
        <v>0</v>
      </c>
      <c r="W335" s="11">
        <f>SUM(W331:W334)</f>
        <v>0</v>
      </c>
    </row>
    <row r="336" spans="1:23" ht="14" x14ac:dyDescent="0.3">
      <c r="A336" s="17" t="s">
        <v>0</v>
      </c>
      <c r="B336" s="16" t="s">
        <v>2</v>
      </c>
      <c r="C336" s="15" t="s">
        <v>0</v>
      </c>
      <c r="D336" s="13">
        <f>SUM(D300,D302:D307,D309:D314,D316:D320,D322:D329,D331:D334)</f>
        <v>94571991619</v>
      </c>
      <c r="E336" s="12">
        <f>SUM(E300,E302:E307,E309:E314,E316:E320,E322:E329,E331:E334)</f>
        <v>94755821584</v>
      </c>
      <c r="F336" s="12">
        <f>SUM(F300,F302:F307,F309:F314,F316:F320,F322:F329,F331:F334)</f>
        <v>42475454319</v>
      </c>
      <c r="G336" s="14">
        <f>IF(($D336     =0),0,($F336     /$D336     ))</f>
        <v>0.44913354992162885</v>
      </c>
      <c r="H336" s="13">
        <f>SUM(H300,H302:H307,H309:H314,H316:H320,H322:H329,H331:H334)</f>
        <v>4092683953</v>
      </c>
      <c r="I336" s="12">
        <f>SUM(I300,I302:I307,I309:I314,I316:I320,I322:I329,I331:I334)</f>
        <v>8090453437</v>
      </c>
      <c r="J336" s="12">
        <f>SUM(J300,J302:J307,J309:J314,J316:J320,J322:J329,J331:J334)</f>
        <v>7939384859</v>
      </c>
      <c r="K336" s="13">
        <f>SUM(K300,K302:K307,K309:K314,K316:K320,K322:K329,K331:K334)</f>
        <v>20122522249</v>
      </c>
      <c r="L336" s="13">
        <f>SUM(L300,L302:L307,L309:L314,L316:L320,L322:L329,L331:L334)</f>
        <v>7110112003</v>
      </c>
      <c r="M336" s="12">
        <f>SUM(M300,M302:M307,M309:M314,M316:M320,M322:M329,M331:M334)</f>
        <v>7992455087</v>
      </c>
      <c r="N336" s="12">
        <f>SUM(N300,N302:N307,N309:N314,N316:N320,N322:N329,N331:N334)</f>
        <v>7250364980</v>
      </c>
      <c r="O336" s="13">
        <f>SUM(O300,O302:O307,O309:O314,O316:O320,O322:O329,O331:O334)</f>
        <v>22352932070</v>
      </c>
      <c r="P336" s="13">
        <f>SUM(P300,P302:P307,P309:P314,P316:P320,P322:P329,P331:P334)</f>
        <v>0</v>
      </c>
      <c r="Q336" s="12">
        <f>SUM(Q300,Q302:Q307,Q309:Q314,Q316:Q320,Q322:Q329,Q331:Q334)</f>
        <v>0</v>
      </c>
      <c r="R336" s="12">
        <f>SUM(R300,R302:R307,R309:R314,R316:R320,R322:R329,R331:R334)</f>
        <v>0</v>
      </c>
      <c r="S336" s="13">
        <f>SUM(S300,S302:S307,S309:S314,S316:S320,S322:S329,S331:S334)</f>
        <v>0</v>
      </c>
      <c r="T336" s="13">
        <f>SUM(T300,T302:T307,T309:T314,T316:T320,T322:T329,T331:T334)</f>
        <v>0</v>
      </c>
      <c r="U336" s="12">
        <f>SUM(U300,U302:U307,U309:U314,U316:U320,U322:U329,U331:U334)</f>
        <v>0</v>
      </c>
      <c r="V336" s="12">
        <f>SUM(V300,V302:V307,V309:V314,V316:V320,V322:V329,V331:V334)</f>
        <v>0</v>
      </c>
      <c r="W336" s="11">
        <f>SUM(W300,W302:W307,W309:W314,W316:W320,W322:W329,W331:W334)</f>
        <v>0</v>
      </c>
    </row>
    <row r="337" spans="1:23" ht="14" x14ac:dyDescent="0.3">
      <c r="A337" s="10" t="s">
        <v>0</v>
      </c>
      <c r="B337" s="9" t="s">
        <v>1</v>
      </c>
      <c r="C337" s="8" t="s">
        <v>0</v>
      </c>
      <c r="D337" s="6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572517586273</v>
      </c>
      <c r="E337" s="5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573598179306</v>
      </c>
      <c r="F337" s="5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273249289484</v>
      </c>
      <c r="G337" s="7">
        <f>IF(($D337     =0),0,($F337     /$D337     ))</f>
        <v>0.47727667417661379</v>
      </c>
      <c r="H337" s="6">
        <f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765864125487</v>
      </c>
      <c r="I337" s="5">
        <f>SUM(I6:I7,I9:I16,I18:I24,I26:I32,I34:I37,I39:I44,I46:I50,I55,I57:I60,I62:I67,I69:I75,I77:I81,I86:I88,I90:I93,I95:I98,I103,I105:I109,I111:I118,I120:I123,I125:I129,I131:I134,I136:I141,I143:I147,I149:I154,I156:I160,I162:I166,I171:I176,I178:I182,I184:I188,I190:I195,I197:I201,I206:I213,I215:I221,I223:I227,I232:I237,I239:I244,I246:I251,I253:I256,I261:I264,I266:I272,I274:I282,I284:I289,I291:I295,I300,I302:I307,I309:I314,I316:I320,I322:I329,I331:I334)</f>
        <v>46772859734</v>
      </c>
      <c r="J337" s="5">
        <f>SUM(J6:J7,J9:J16,J18:J24,J26:J32,J34:J37,J39:J44,J46:J50,J55,J57:J60,J62:J67,J69:J75,J77:J81,J86:J88,J90:J93,J95:J98,J103,J105:J109,J111:J118,J120:J123,J125:J129,J131:J134,J136:J141,J143:J147,J149:J154,J156:J160,J162:J166,J171:J176,J178:J182,J184:J188,J190:J195,J197:J201,J206:J213,J215:J221,J223:J227,J232:J237,J239:J244,J246:J251,J253:J256,J261:J264,J266:J272,J274:J282,J284:J289,J291:J295,J300,J302:J307,J309:J314,J316:J320,J322:J329,J331:J334)</f>
        <v>51043564761</v>
      </c>
      <c r="K337" s="6">
        <f>SUM(K6:K7,K9:K16,K18:K24,K26:K32,K34:K37,K39:K44,K46:K50,K55,K57:K60,K62:K67,K69:K75,K77:K81,K86:K88,K90:K93,K95:K98,K103,K105:K109,K111:K118,K120:K123,K125:K129,K131:K134,K136:K141,K143:K147,K149:K154,K156:K160,K162:K166,K171:K176,K178:K182,K184:K188,K190:K195,K197:K201,K206:K213,K215:K221,K223:K227,K232:K237,K239:K244,K246:K251,K253:K256,K261:K264,K266:K272,K274:K282,K284:K289,K291:K295,K300,K302:K307,K309:K314,K316:K320,K322:K329,K331:K334)</f>
        <v>863680549982</v>
      </c>
      <c r="L337" s="6">
        <f>SUM(L6:L7,L9:L16,L18:L24,L26:L32,L34:L37,L39:L44,L46:L50,L55,L57:L60,L62:L67,L69:L75,L77:L81,L86:L88,L90:L93,L95:L98,L103,L105:L109,L111:L118,L120:L123,L125:L129,L131:L134,L136:L141,L143:L147,L149:L154,L156:L160,L162:L166,L171:L176,L178:L182,L184:L188,L190:L195,L197:L201,L206:L213,L215:L221,L223:L227,L232:L237,L239:L244,L246:L251,L253:L256,L261:L264,L266:L272,L274:L282,L284:L289,L291:L295,L300,L302:L307,L309:L314,L316:L320,L322:L329,L331:L334)</f>
        <v>-681100762183</v>
      </c>
      <c r="M337" s="5">
        <f>SUM(M6:M7,M9:M16,M18:M24,M26:M32,M34:M37,M39:M44,M46:M50,M55,M57:M60,M62:M67,M69:M75,M77:M81,M86:M88,M90:M93,M95:M98,M103,M105:M109,M111:M118,M120:M123,M125:M129,M131:M134,M136:M141,M143:M147,M149:M154,M156:M160,M162:M166,M171:M176,M178:M182,M184:M188,M190:M195,M197:M201,M206:M213,M215:M221,M223:M227,M232:M237,M239:M244,M246:M251,M253:M256,M261:M264,M266:M272,M274:M282,M284:M289,M291:M295,M300,M302:M307,M309:M314,M316:M320,M322:M329,M331:M334)</f>
        <v>43707693452</v>
      </c>
      <c r="N337" s="5">
        <f>SUM(N6:N7,N9:N16,N18:N24,N26:N32,N34:N37,N39:N44,N46:N50,N55,N57:N60,N62:N67,N69:N75,N77:N81,N86:N88,N90:N93,N95:N98,N103,N105:N109,N111:N118,N120:N123,N125:N129,N131:N134,N136:N141,N143:N147,N149:N154,N156:N160,N162:N166,N171:N176,N178:N182,N184:N188,N190:N195,N197:N201,N206:N213,N215:N221,N223:N227,N232:N237,N239:N244,N246:N251,N253:N256,N261:N264,N266:N272,N274:N282,N284:N289,N291:N295,N300,N302:N307,N309:N314,N316:N320,N322:N329,N331:N334)</f>
        <v>46961808233</v>
      </c>
      <c r="O337" s="6">
        <f>SUM(O6:O7,O9:O16,O18:O24,O26:O32,O34:O37,O39:O44,O46:O50,O55,O57:O60,O62:O67,O69:O75,O77:O81,O86:O88,O90:O93,O95:O98,O103,O105:O109,O111:O118,O120:O123,O125:O129,O131:O134,O136:O141,O143:O147,O149:O154,O156:O160,O162:O166,O171:O176,O178:O182,O184:O188,O190:O195,O197:O201,O206:O213,O215:O221,O223:O227,O232:O237,O239:O244,O246:O251,O253:O256,O261:O264,O266:O272,O274:O282,O284:O289,O291:O295,O300,O302:O307,O309:O314,O316:O320,O322:O329,O331:O334)</f>
        <v>-590431260498</v>
      </c>
      <c r="P337" s="6">
        <f>SUM(P6:P7,P9:P16,P18:P24,P26:P32,P34:P37,P39:P44,P46:P50,P55,P57:P60,P62:P67,P69:P75,P77:P81,P86:P88,P90:P93,P95:P98,P103,P105:P109,P111:P118,P120:P123,P125:P129,P131:P134,P136:P141,P143:P147,P149:P154,P156:P160,P162:P166,P171:P176,P178:P182,P184:P188,P190:P195,P197:P201,P206:P213,P215:P221,P223:P227,P232:P237,P239:P244,P246:P251,P253:P256,P261:P264,P266:P272,P274:P282,P284:P289,P291:P295,P300,P302:P307,P309:P314,P316:P320,P322:P329,P331:P334)</f>
        <v>0</v>
      </c>
      <c r="Q337" s="5">
        <f>SUM(Q6:Q7,Q9:Q16,Q18:Q24,Q26:Q32,Q34:Q37,Q39:Q44,Q46:Q50,Q55,Q57:Q60,Q62:Q67,Q69:Q75,Q77:Q81,Q86:Q88,Q90:Q93,Q95:Q98,Q103,Q105:Q109,Q111:Q118,Q120:Q123,Q125:Q129,Q131:Q134,Q136:Q141,Q143:Q147,Q149:Q154,Q156:Q160,Q162:Q166,Q171:Q176,Q178:Q182,Q184:Q188,Q190:Q195,Q197:Q201,Q206:Q213,Q215:Q221,Q223:Q227,Q232:Q237,Q239:Q244,Q246:Q251,Q253:Q256,Q261:Q264,Q266:Q272,Q274:Q282,Q284:Q289,Q291:Q295,Q300,Q302:Q307,Q309:Q314,Q316:Q320,Q322:Q329,Q331:Q334)</f>
        <v>0</v>
      </c>
      <c r="R337" s="5">
        <f>SUM(R6:R7,R9:R16,R18:R24,R26:R32,R34:R37,R39:R44,R46:R50,R55,R57:R60,R62:R67,R69:R75,R77:R81,R86:R88,R90:R93,R95:R98,R103,R105:R109,R111:R118,R120:R123,R125:R129,R131:R134,R136:R141,R143:R147,R149:R154,R156:R160,R162:R166,R171:R176,R178:R182,R184:R188,R190:R195,R197:R201,R206:R213,R215:R221,R223:R227,R232:R237,R239:R244,R246:R251,R253:R256,R261:R264,R266:R272,R274:R282,R284:R289,R291:R295,R300,R302:R307,R309:R314,R316:R320,R322:R329,R331:R334)</f>
        <v>0</v>
      </c>
      <c r="S337" s="6">
        <f>SUM(S6:S7,S9:S16,S18:S24,S26:S32,S34:S37,S39:S44,S46:S50,S55,S57:S60,S62:S67,S69:S75,S77:S81,S86:S88,S90:S93,S95:S98,S103,S105:S109,S111:S118,S120:S123,S125:S129,S131:S134,S136:S141,S143:S147,S149:S154,S156:S160,S162:S166,S171:S176,S178:S182,S184:S188,S190:S195,S197:S201,S206:S213,S215:S221,S223:S227,S232:S237,S239:S244,S246:S251,S253:S256,S261:S264,S266:S272,S274:S282,S284:S289,S291:S295,S300,S302:S307,S309:S314,S316:S320,S322:S329,S331:S334)</f>
        <v>0</v>
      </c>
      <c r="T337" s="6">
        <f>SUM(T6:T7,T9:T16,T18:T24,T26:T32,T34:T37,T39:T44,T46:T50,T55,T57:T60,T62:T67,T69:T75,T77:T81,T86:T88,T90:T93,T95:T98,T103,T105:T109,T111:T118,T120:T123,T125:T129,T131:T134,T136:T141,T143:T147,T149:T154,T156:T160,T162:T166,T171:T176,T178:T182,T184:T188,T190:T195,T197:T201,T206:T213,T215:T221,T223:T227,T232:T237,T239:T244,T246:T251,T253:T256,T261:T264,T266:T272,T274:T282,T284:T289,T291:T295,T300,T302:T307,T309:T314,T316:T320,T322:T329,T331:T334)</f>
        <v>0</v>
      </c>
      <c r="U337" s="5">
        <f>SUM(U6:U7,U9:U16,U18:U24,U26:U32,U34:U37,U39:U44,U46:U50,U55,U57:U60,U62:U67,U69:U75,U77:U81,U86:U88,U90:U93,U95:U98,U103,U105:U109,U111:U118,U120:U123,U125:U129,U131:U134,U136:U141,U143:U147,U149:U154,U156:U160,U162:U166,U171:U176,U178:U182,U184:U188,U190:U195,U197:U201,U206:U213,U215:U221,U223:U227,U232:U237,U239:U244,U246:U251,U253:U256,U261:U264,U266:U272,U274:U282,U284:U289,U291:U295,U300,U302:U307,U309:U314,U316:U320,U322:U329,U331:U334)</f>
        <v>0</v>
      </c>
      <c r="V337" s="5">
        <f>SUM(V6:V7,V9:V16,V18:V24,V26:V32,V34:V37,V39:V44,V46:V50,V55,V57:V60,V62:V67,V69:V75,V77:V81,V86:V88,V90:V93,V95:V98,V103,V105:V109,V111:V118,V120:V123,V125:V129,V131:V134,V136:V141,V143:V147,V149:V154,V156:V160,V162:V166,V171:V176,V178:V182,V184:V188,V190:V195,V197:V201,V206:V213,V215:V221,V223:V227,V232:V237,V239:V244,V246:V251,V253:V256,V261:V264,V266:V272,V274:V282,V284:V289,V291:V295,V300,V302:V307,V309:V314,V316:V320,V322:V329,V331:V334)</f>
        <v>0</v>
      </c>
      <c r="W337" s="4">
        <f>SUM(W6:W7,W9:W16,W18:W24,W26:W32,W34:W37,W39:W44,W46:W50,W55,W57:W60,W62:W67,W69:W75,W77:W81,W86:W88,W90:W93,W95:W98,W103,W105:W109,W111:W118,W120:W123,W125:W129,W131:W134,W136:W141,W143:W147,W149:W154,W156:W160,W162:W166,W171:W176,W178:W182,W184:W188,W190:W195,W197:W201,W206:W213,W215:W221,W223:W227,W232:W237,W239:W244,W246:W251,W253:W256,W261:W264,W266:W272,W274:W282,W284:W289,W291:W295,W300,W302:W307,W309:W314,W316:W320,W322:W329,W331:W334)</f>
        <v>0</v>
      </c>
    </row>
    <row r="338" spans="1:23" x14ac:dyDescent="0.25">
      <c r="B338" s="3"/>
      <c r="D338" s="1"/>
      <c r="E338" s="1"/>
      <c r="F338" s="1"/>
      <c r="G338" s="2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x14ac:dyDescent="0.25">
      <c r="B339" s="3"/>
      <c r="D339" s="1"/>
      <c r="E339" s="1"/>
      <c r="F339" s="1"/>
      <c r="G339" s="2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x14ac:dyDescent="0.25">
      <c r="B340" s="3"/>
      <c r="D340" s="1"/>
      <c r="E340" s="1"/>
      <c r="F340" s="1"/>
      <c r="G340" s="2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x14ac:dyDescent="0.25">
      <c r="B341" s="3"/>
      <c r="D341" s="1"/>
      <c r="E341" s="1"/>
      <c r="F341" s="1"/>
      <c r="G341" s="2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x14ac:dyDescent="0.25">
      <c r="B342" s="3"/>
      <c r="D342" s="1"/>
      <c r="E342" s="1"/>
      <c r="F342" s="1"/>
      <c r="G342" s="2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x14ac:dyDescent="0.25">
      <c r="B343" s="3"/>
      <c r="D343" s="1"/>
      <c r="E343" s="1"/>
      <c r="F343" s="1"/>
      <c r="G343" s="2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x14ac:dyDescent="0.25">
      <c r="B344" s="3"/>
      <c r="D344" s="1"/>
      <c r="E344" s="1"/>
      <c r="F344" s="1"/>
      <c r="G344" s="2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x14ac:dyDescent="0.25">
      <c r="B345" s="3"/>
      <c r="D345" s="1"/>
      <c r="E345" s="1"/>
      <c r="F345" s="1"/>
      <c r="G345" s="2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x14ac:dyDescent="0.25">
      <c r="B346" s="3"/>
      <c r="D346" s="1"/>
      <c r="E346" s="1"/>
      <c r="F346" s="1"/>
      <c r="G346" s="2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x14ac:dyDescent="0.25">
      <c r="B347" s="3"/>
      <c r="D347" s="1"/>
      <c r="E347" s="1"/>
      <c r="F347" s="1"/>
      <c r="G347" s="2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x14ac:dyDescent="0.25">
      <c r="B348" s="3"/>
      <c r="D348" s="1"/>
      <c r="E348" s="1"/>
      <c r="F348" s="1"/>
      <c r="G348" s="2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x14ac:dyDescent="0.25">
      <c r="B349" s="3"/>
      <c r="D349" s="1"/>
      <c r="E349" s="1"/>
      <c r="F349" s="1"/>
      <c r="G349" s="2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x14ac:dyDescent="0.25">
      <c r="B350" s="3"/>
      <c r="D350" s="1"/>
      <c r="E350" s="1"/>
      <c r="F350" s="1"/>
      <c r="G350" s="2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x14ac:dyDescent="0.25">
      <c r="B351" s="3"/>
      <c r="D351" s="1"/>
      <c r="E351" s="1"/>
      <c r="F351" s="1"/>
      <c r="G351" s="2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x14ac:dyDescent="0.25">
      <c r="B352" s="3"/>
      <c r="D352" s="1"/>
      <c r="E352" s="1"/>
      <c r="F352" s="1"/>
      <c r="G352" s="2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2:23" x14ac:dyDescent="0.25">
      <c r="B353" s="3"/>
      <c r="D353" s="1"/>
      <c r="E353" s="1"/>
      <c r="F353" s="1"/>
      <c r="G353" s="2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2:23" x14ac:dyDescent="0.25">
      <c r="B354" s="3"/>
      <c r="D354" s="1"/>
      <c r="E354" s="1"/>
      <c r="F354" s="1"/>
      <c r="G354" s="2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2:23" x14ac:dyDescent="0.25">
      <c r="B355" s="3"/>
      <c r="D355" s="1"/>
      <c r="E355" s="1"/>
      <c r="F355" s="1"/>
      <c r="G355" s="2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2:23" x14ac:dyDescent="0.25">
      <c r="B356" s="3"/>
      <c r="D356" s="1"/>
      <c r="E356" s="1"/>
      <c r="F356" s="1"/>
      <c r="G356" s="2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2:23" x14ac:dyDescent="0.25">
      <c r="B357" s="3"/>
      <c r="D357" s="1"/>
      <c r="E357" s="1"/>
      <c r="F357" s="1"/>
      <c r="G357" s="2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2:23" x14ac:dyDescent="0.25">
      <c r="B358" s="3"/>
      <c r="D358" s="1"/>
      <c r="E358" s="1"/>
      <c r="F358" s="1"/>
      <c r="G358" s="2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2:23" x14ac:dyDescent="0.25">
      <c r="B359" s="3"/>
      <c r="D359" s="1"/>
      <c r="E359" s="1"/>
      <c r="F359" s="1"/>
      <c r="G359" s="2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2:23" x14ac:dyDescent="0.25">
      <c r="B360" s="3"/>
      <c r="D360" s="1"/>
      <c r="E360" s="1"/>
      <c r="F360" s="1"/>
      <c r="G360" s="2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  <rowBreaks count="1" manualBreakCount="1">
    <brk id="33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D42691C-7CEE-436C-BDF1-BFA5D5CCF3AC}"/>
</file>

<file path=customXml/itemProps2.xml><?xml version="1.0" encoding="utf-8"?>
<ds:datastoreItem xmlns:ds="http://schemas.openxmlformats.org/officeDocument/2006/customXml" ds:itemID="{20C40E98-82DA-44D1-8365-A2D7DE61800A}"/>
</file>

<file path=customXml/itemProps3.xml><?xml version="1.0" encoding="utf-8"?>
<ds:datastoreItem xmlns:ds="http://schemas.openxmlformats.org/officeDocument/2006/customXml" ds:itemID="{CFBBF501-51EA-4386-8119-4A58F701A2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Operating</vt:lpstr>
      <vt:lpstr>Operating!Print_Area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Xolile Mdluli</dc:creator>
  <cp:lastModifiedBy>Xolile Mdluli</cp:lastModifiedBy>
  <dcterms:created xsi:type="dcterms:W3CDTF">2025-02-10T09:27:21Z</dcterms:created>
  <dcterms:modified xsi:type="dcterms:W3CDTF">2025-02-10T09:28:29Z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