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8_{004BFAB6-2AF4-4659-A4EC-27057EFD2C88}" xr6:coauthVersionLast="47" xr6:coauthVersionMax="47" xr10:uidLastSave="{00000000-0000-0000-0000-000000000000}"/>
  <bookViews>
    <workbookView xWindow="28680" yWindow="-120" windowWidth="29040" windowHeight="18240" xr2:uid="{00000000-000D-0000-FFFF-FFFF00000000}"/>
  </bookViews>
  <sheets>
    <sheet name="Summary per Province" sheetId="1" r:id="rId1"/>
    <sheet name="Summary per Metro" sheetId="2" r:id="rId2"/>
    <sheet name="EC" sheetId="3" r:id="rId3"/>
    <sheet name="FS" sheetId="4" r:id="rId4"/>
    <sheet name="GT" sheetId="5" r:id="rId5"/>
    <sheet name="KZ" sheetId="6" r:id="rId6"/>
    <sheet name="LP" sheetId="7" r:id="rId7"/>
    <sheet name="MP" sheetId="8" r:id="rId8"/>
    <sheet name="NC" sheetId="9" r:id="rId9"/>
    <sheet name="NW" sheetId="10" r:id="rId10"/>
    <sheet name="WC" sheetId="11" r:id="rId11"/>
  </sheets>
  <definedNames>
    <definedName name="_xlnm.Print_Area" localSheetId="2">EC!$A$1:$M$83</definedName>
    <definedName name="_xlnm.Print_Area" localSheetId="3">FS!$A$1:$M$83</definedName>
    <definedName name="_xlnm.Print_Area" localSheetId="4">GT!$A$1:$M$83</definedName>
    <definedName name="_xlnm.Print_Area" localSheetId="5">KZ!$A$1:$M$83</definedName>
    <definedName name="_xlnm.Print_Area" localSheetId="6">LP!$A$1:$M$83</definedName>
    <definedName name="_xlnm.Print_Area" localSheetId="7">MP!$A$1:$M$83</definedName>
    <definedName name="_xlnm.Print_Area" localSheetId="8">NC!$A$1:$M$83</definedName>
    <definedName name="_xlnm.Print_Area" localSheetId="9">NW!$A$1:$M$83</definedName>
    <definedName name="_xlnm.Print_Area" localSheetId="1">'Summary per Metro'!$A$1:$M$83</definedName>
    <definedName name="_xlnm.Print_Area" localSheetId="0">'Summary per Province'!$A$1:$M$83</definedName>
    <definedName name="_xlnm.Print_Area" localSheetId="10">WC!$A$1:$M$83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1" l="1"/>
  <c r="L45" i="11"/>
  <c r="K45" i="11"/>
  <c r="J45" i="11"/>
  <c r="I45" i="11"/>
  <c r="H45" i="11"/>
  <c r="G45" i="11"/>
  <c r="F45" i="11"/>
  <c r="E45" i="11"/>
  <c r="D45" i="11"/>
  <c r="M44" i="11"/>
  <c r="L44" i="11"/>
  <c r="K44" i="11"/>
  <c r="J44" i="11"/>
  <c r="I44" i="11"/>
  <c r="H44" i="11"/>
  <c r="G44" i="11"/>
  <c r="F44" i="11"/>
  <c r="E44" i="11"/>
  <c r="D44" i="11"/>
  <c r="M39" i="11"/>
  <c r="L39" i="11"/>
  <c r="K39" i="11"/>
  <c r="J39" i="11"/>
  <c r="I39" i="11"/>
  <c r="H39" i="11"/>
  <c r="G39" i="11"/>
  <c r="F39" i="11"/>
  <c r="E39" i="11"/>
  <c r="D39" i="11"/>
  <c r="M30" i="11"/>
  <c r="L30" i="11"/>
  <c r="K30" i="11"/>
  <c r="J30" i="11"/>
  <c r="I30" i="11"/>
  <c r="H30" i="11"/>
  <c r="G30" i="11"/>
  <c r="F30" i="11"/>
  <c r="E30" i="11"/>
  <c r="D30" i="11"/>
  <c r="M24" i="11"/>
  <c r="L24" i="11"/>
  <c r="K24" i="11"/>
  <c r="J24" i="11"/>
  <c r="I24" i="11"/>
  <c r="H24" i="11"/>
  <c r="G24" i="11"/>
  <c r="F24" i="11"/>
  <c r="E24" i="11"/>
  <c r="D24" i="11"/>
  <c r="M17" i="11"/>
  <c r="L17" i="11"/>
  <c r="K17" i="11"/>
  <c r="J17" i="11"/>
  <c r="I17" i="11"/>
  <c r="H17" i="11"/>
  <c r="G17" i="11"/>
  <c r="F17" i="11"/>
  <c r="E17" i="11"/>
  <c r="D17" i="11"/>
  <c r="M10" i="11"/>
  <c r="L10" i="11"/>
  <c r="K10" i="11"/>
  <c r="J10" i="11"/>
  <c r="I10" i="11"/>
  <c r="H10" i="11"/>
  <c r="G10" i="11"/>
  <c r="F10" i="11"/>
  <c r="E10" i="11"/>
  <c r="D10" i="11"/>
  <c r="M35" i="10"/>
  <c r="L35" i="10"/>
  <c r="K35" i="10"/>
  <c r="J35" i="10"/>
  <c r="I35" i="10"/>
  <c r="H35" i="10"/>
  <c r="G35" i="10"/>
  <c r="F35" i="10"/>
  <c r="E35" i="10"/>
  <c r="D35" i="10"/>
  <c r="M34" i="10"/>
  <c r="L34" i="10"/>
  <c r="K34" i="10"/>
  <c r="J34" i="10"/>
  <c r="I34" i="10"/>
  <c r="H34" i="10"/>
  <c r="G34" i="10"/>
  <c r="F34" i="10"/>
  <c r="E34" i="10"/>
  <c r="D34" i="10"/>
  <c r="M29" i="10"/>
  <c r="L29" i="10"/>
  <c r="K29" i="10"/>
  <c r="J29" i="10"/>
  <c r="I29" i="10"/>
  <c r="H29" i="10"/>
  <c r="G29" i="10"/>
  <c r="F29" i="10"/>
  <c r="E29" i="10"/>
  <c r="D29" i="10"/>
  <c r="M22" i="10"/>
  <c r="L22" i="10"/>
  <c r="K22" i="10"/>
  <c r="J22" i="10"/>
  <c r="I22" i="10"/>
  <c r="H22" i="10"/>
  <c r="G22" i="10"/>
  <c r="F22" i="10"/>
  <c r="E22" i="10"/>
  <c r="D22" i="10"/>
  <c r="M15" i="10"/>
  <c r="L15" i="10"/>
  <c r="K15" i="10"/>
  <c r="J15" i="10"/>
  <c r="I15" i="10"/>
  <c r="H15" i="10"/>
  <c r="G15" i="10"/>
  <c r="F15" i="10"/>
  <c r="E15" i="10"/>
  <c r="D15" i="10"/>
  <c r="M45" i="9"/>
  <c r="L45" i="9"/>
  <c r="K45" i="9"/>
  <c r="J45" i="9"/>
  <c r="I45" i="9"/>
  <c r="H45" i="9"/>
  <c r="G45" i="9"/>
  <c r="F45" i="9"/>
  <c r="E45" i="9"/>
  <c r="D45" i="9"/>
  <c r="M44" i="9"/>
  <c r="L44" i="9"/>
  <c r="K44" i="9"/>
  <c r="J44" i="9"/>
  <c r="I44" i="9"/>
  <c r="H44" i="9"/>
  <c r="G44" i="9"/>
  <c r="F44" i="9"/>
  <c r="E44" i="9"/>
  <c r="D44" i="9"/>
  <c r="M38" i="9"/>
  <c r="L38" i="9"/>
  <c r="K38" i="9"/>
  <c r="J38" i="9"/>
  <c r="I38" i="9"/>
  <c r="H38" i="9"/>
  <c r="G38" i="9"/>
  <c r="F38" i="9"/>
  <c r="E38" i="9"/>
  <c r="D38" i="9"/>
  <c r="M31" i="9"/>
  <c r="L31" i="9"/>
  <c r="K31" i="9"/>
  <c r="J31" i="9"/>
  <c r="I31" i="9"/>
  <c r="H31" i="9"/>
  <c r="G31" i="9"/>
  <c r="F31" i="9"/>
  <c r="E31" i="9"/>
  <c r="D31" i="9"/>
  <c r="M21" i="9"/>
  <c r="L21" i="9"/>
  <c r="K21" i="9"/>
  <c r="J21" i="9"/>
  <c r="I21" i="9"/>
  <c r="H21" i="9"/>
  <c r="G21" i="9"/>
  <c r="F21" i="9"/>
  <c r="E21" i="9"/>
  <c r="D21" i="9"/>
  <c r="M13" i="9"/>
  <c r="L13" i="9"/>
  <c r="K13" i="9"/>
  <c r="J13" i="9"/>
  <c r="I13" i="9"/>
  <c r="H13" i="9"/>
  <c r="G13" i="9"/>
  <c r="F13" i="9"/>
  <c r="E13" i="9"/>
  <c r="D13" i="9"/>
  <c r="M32" i="8"/>
  <c r="L32" i="8"/>
  <c r="K32" i="8"/>
  <c r="J32" i="8"/>
  <c r="I32" i="8"/>
  <c r="H32" i="8"/>
  <c r="G32" i="8"/>
  <c r="F32" i="8"/>
  <c r="E32" i="8"/>
  <c r="D32" i="8"/>
  <c r="M31" i="8"/>
  <c r="L31" i="8"/>
  <c r="K31" i="8"/>
  <c r="J31" i="8"/>
  <c r="I31" i="8"/>
  <c r="H31" i="8"/>
  <c r="G31" i="8"/>
  <c r="F31" i="8"/>
  <c r="E31" i="8"/>
  <c r="D31" i="8"/>
  <c r="M25" i="8"/>
  <c r="L25" i="8"/>
  <c r="K25" i="8"/>
  <c r="J25" i="8"/>
  <c r="I25" i="8"/>
  <c r="H25" i="8"/>
  <c r="G25" i="8"/>
  <c r="F25" i="8"/>
  <c r="E25" i="8"/>
  <c r="D25" i="8"/>
  <c r="M17" i="8"/>
  <c r="L17" i="8"/>
  <c r="K17" i="8"/>
  <c r="J17" i="8"/>
  <c r="I17" i="8"/>
  <c r="H17" i="8"/>
  <c r="G17" i="8"/>
  <c r="F17" i="8"/>
  <c r="E17" i="8"/>
  <c r="D17" i="8"/>
  <c r="M41" i="7"/>
  <c r="L41" i="7"/>
  <c r="K41" i="7"/>
  <c r="J41" i="7"/>
  <c r="I41" i="7"/>
  <c r="H41" i="7"/>
  <c r="G41" i="7"/>
  <c r="F41" i="7"/>
  <c r="E41" i="7"/>
  <c r="D41" i="7"/>
  <c r="M40" i="7"/>
  <c r="L40" i="7"/>
  <c r="K40" i="7"/>
  <c r="J40" i="7"/>
  <c r="I40" i="7"/>
  <c r="H40" i="7"/>
  <c r="G40" i="7"/>
  <c r="F40" i="7"/>
  <c r="E40" i="7"/>
  <c r="D40" i="7"/>
  <c r="M34" i="7"/>
  <c r="L34" i="7"/>
  <c r="K34" i="7"/>
  <c r="J34" i="7"/>
  <c r="I34" i="7"/>
  <c r="H34" i="7"/>
  <c r="G34" i="7"/>
  <c r="F34" i="7"/>
  <c r="E34" i="7"/>
  <c r="D34" i="7"/>
  <c r="M27" i="7"/>
  <c r="L27" i="7"/>
  <c r="K27" i="7"/>
  <c r="J27" i="7"/>
  <c r="I27" i="7"/>
  <c r="H27" i="7"/>
  <c r="G27" i="7"/>
  <c r="F27" i="7"/>
  <c r="E27" i="7"/>
  <c r="D27" i="7"/>
  <c r="M21" i="7"/>
  <c r="L21" i="7"/>
  <c r="K21" i="7"/>
  <c r="J21" i="7"/>
  <c r="I21" i="7"/>
  <c r="H21" i="7"/>
  <c r="G21" i="7"/>
  <c r="F21" i="7"/>
  <c r="E21" i="7"/>
  <c r="D21" i="7"/>
  <c r="M15" i="7"/>
  <c r="L15" i="7"/>
  <c r="K15" i="7"/>
  <c r="J15" i="7"/>
  <c r="I15" i="7"/>
  <c r="H15" i="7"/>
  <c r="G15" i="7"/>
  <c r="F15" i="7"/>
  <c r="E15" i="7"/>
  <c r="D15" i="7"/>
  <c r="M74" i="6"/>
  <c r="L74" i="6"/>
  <c r="K74" i="6"/>
  <c r="J74" i="6"/>
  <c r="I74" i="6"/>
  <c r="H74" i="6"/>
  <c r="G74" i="6"/>
  <c r="F74" i="6"/>
  <c r="E74" i="6"/>
  <c r="D74" i="6"/>
  <c r="M73" i="6"/>
  <c r="L73" i="6"/>
  <c r="K73" i="6"/>
  <c r="J73" i="6"/>
  <c r="I73" i="6"/>
  <c r="H73" i="6"/>
  <c r="G73" i="6"/>
  <c r="F73" i="6"/>
  <c r="E73" i="6"/>
  <c r="D73" i="6"/>
  <c r="M67" i="6"/>
  <c r="L67" i="6"/>
  <c r="K67" i="6"/>
  <c r="J67" i="6"/>
  <c r="I67" i="6"/>
  <c r="H67" i="6"/>
  <c r="G67" i="6"/>
  <c r="F67" i="6"/>
  <c r="E67" i="6"/>
  <c r="D67" i="6"/>
  <c r="M61" i="6"/>
  <c r="L61" i="6"/>
  <c r="K61" i="6"/>
  <c r="J61" i="6"/>
  <c r="I61" i="6"/>
  <c r="H61" i="6"/>
  <c r="G61" i="6"/>
  <c r="F61" i="6"/>
  <c r="E61" i="6"/>
  <c r="D61" i="6"/>
  <c r="M54" i="6"/>
  <c r="L54" i="6"/>
  <c r="K54" i="6"/>
  <c r="J54" i="6"/>
  <c r="I54" i="6"/>
  <c r="H54" i="6"/>
  <c r="G54" i="6"/>
  <c r="F54" i="6"/>
  <c r="E54" i="6"/>
  <c r="D54" i="6"/>
  <c r="M48" i="6"/>
  <c r="L48" i="6"/>
  <c r="K48" i="6"/>
  <c r="J48" i="6"/>
  <c r="I48" i="6"/>
  <c r="H48" i="6"/>
  <c r="G48" i="6"/>
  <c r="F48" i="6"/>
  <c r="E48" i="6"/>
  <c r="D48" i="6"/>
  <c r="M41" i="6"/>
  <c r="L41" i="6"/>
  <c r="K41" i="6"/>
  <c r="J41" i="6"/>
  <c r="I41" i="6"/>
  <c r="H41" i="6"/>
  <c r="G41" i="6"/>
  <c r="F41" i="6"/>
  <c r="E41" i="6"/>
  <c r="D41" i="6"/>
  <c r="M36" i="6"/>
  <c r="L36" i="6"/>
  <c r="K36" i="6"/>
  <c r="J36" i="6"/>
  <c r="I36" i="6"/>
  <c r="H36" i="6"/>
  <c r="G36" i="6"/>
  <c r="F36" i="6"/>
  <c r="E36" i="6"/>
  <c r="D36" i="6"/>
  <c r="M30" i="6"/>
  <c r="L30" i="6"/>
  <c r="K30" i="6"/>
  <c r="J30" i="6"/>
  <c r="I30" i="6"/>
  <c r="H30" i="6"/>
  <c r="G30" i="6"/>
  <c r="F30" i="6"/>
  <c r="E30" i="6"/>
  <c r="D30" i="6"/>
  <c r="M25" i="6"/>
  <c r="L25" i="6"/>
  <c r="K25" i="6"/>
  <c r="J25" i="6"/>
  <c r="I25" i="6"/>
  <c r="H25" i="6"/>
  <c r="G25" i="6"/>
  <c r="F25" i="6"/>
  <c r="E25" i="6"/>
  <c r="D25" i="6"/>
  <c r="M16" i="6"/>
  <c r="L16" i="6"/>
  <c r="K16" i="6"/>
  <c r="J16" i="6"/>
  <c r="I16" i="6"/>
  <c r="H16" i="6"/>
  <c r="G16" i="6"/>
  <c r="F16" i="6"/>
  <c r="E16" i="6"/>
  <c r="D16" i="6"/>
  <c r="M10" i="6"/>
  <c r="L10" i="6"/>
  <c r="K10" i="6"/>
  <c r="J10" i="6"/>
  <c r="I10" i="6"/>
  <c r="H10" i="6"/>
  <c r="G10" i="6"/>
  <c r="F10" i="6"/>
  <c r="E10" i="6"/>
  <c r="D10" i="6"/>
  <c r="M23" i="5"/>
  <c r="L23" i="5"/>
  <c r="K23" i="5"/>
  <c r="J23" i="5"/>
  <c r="I23" i="5"/>
  <c r="H23" i="5"/>
  <c r="G23" i="5"/>
  <c r="F23" i="5"/>
  <c r="E23" i="5"/>
  <c r="D23" i="5"/>
  <c r="M22" i="5"/>
  <c r="L22" i="5"/>
  <c r="K22" i="5"/>
  <c r="J22" i="5"/>
  <c r="I22" i="5"/>
  <c r="H22" i="5"/>
  <c r="G22" i="5"/>
  <c r="F22" i="5"/>
  <c r="E22" i="5"/>
  <c r="D22" i="5"/>
  <c r="M17" i="5"/>
  <c r="L17" i="5"/>
  <c r="K17" i="5"/>
  <c r="J17" i="5"/>
  <c r="I17" i="5"/>
  <c r="H17" i="5"/>
  <c r="G17" i="5"/>
  <c r="F17" i="5"/>
  <c r="E17" i="5"/>
  <c r="D17" i="5"/>
  <c r="M12" i="5"/>
  <c r="L12" i="5"/>
  <c r="K12" i="5"/>
  <c r="J12" i="5"/>
  <c r="I12" i="5"/>
  <c r="H12" i="5"/>
  <c r="G12" i="5"/>
  <c r="F12" i="5"/>
  <c r="E12" i="5"/>
  <c r="D12" i="5"/>
  <c r="M37" i="4"/>
  <c r="L37" i="4"/>
  <c r="K37" i="4"/>
  <c r="J37" i="4"/>
  <c r="I37" i="4"/>
  <c r="H37" i="4"/>
  <c r="G37" i="4"/>
  <c r="F37" i="4"/>
  <c r="E37" i="4"/>
  <c r="D37" i="4"/>
  <c r="M36" i="4"/>
  <c r="L36" i="4"/>
  <c r="K36" i="4"/>
  <c r="J36" i="4"/>
  <c r="I36" i="4"/>
  <c r="H36" i="4"/>
  <c r="G36" i="4"/>
  <c r="F36" i="4"/>
  <c r="E36" i="4"/>
  <c r="D36" i="4"/>
  <c r="M30" i="4"/>
  <c r="L30" i="4"/>
  <c r="K30" i="4"/>
  <c r="J30" i="4"/>
  <c r="I30" i="4"/>
  <c r="H30" i="4"/>
  <c r="G30" i="4"/>
  <c r="F30" i="4"/>
  <c r="E30" i="4"/>
  <c r="D30" i="4"/>
  <c r="M22" i="4"/>
  <c r="L22" i="4"/>
  <c r="K22" i="4"/>
  <c r="J22" i="4"/>
  <c r="I22" i="4"/>
  <c r="H22" i="4"/>
  <c r="G22" i="4"/>
  <c r="F22" i="4"/>
  <c r="E22" i="4"/>
  <c r="D22" i="4"/>
  <c r="M15" i="4"/>
  <c r="L15" i="4"/>
  <c r="K15" i="4"/>
  <c r="J15" i="4"/>
  <c r="I15" i="4"/>
  <c r="H15" i="4"/>
  <c r="G15" i="4"/>
  <c r="F15" i="4"/>
  <c r="E15" i="4"/>
  <c r="D15" i="4"/>
  <c r="M10" i="4"/>
  <c r="L10" i="4"/>
  <c r="K10" i="4"/>
  <c r="J10" i="4"/>
  <c r="I10" i="4"/>
  <c r="H10" i="4"/>
  <c r="G10" i="4"/>
  <c r="F10" i="4"/>
  <c r="E10" i="4"/>
  <c r="D10" i="4"/>
  <c r="M55" i="3"/>
  <c r="L55" i="3"/>
  <c r="K55" i="3"/>
  <c r="J55" i="3"/>
  <c r="I55" i="3"/>
  <c r="H55" i="3"/>
  <c r="G55" i="3"/>
  <c r="F55" i="3"/>
  <c r="E55" i="3"/>
  <c r="D55" i="3"/>
  <c r="M54" i="3"/>
  <c r="L54" i="3"/>
  <c r="K54" i="3"/>
  <c r="J54" i="3"/>
  <c r="I54" i="3"/>
  <c r="H54" i="3"/>
  <c r="G54" i="3"/>
  <c r="F54" i="3"/>
  <c r="E54" i="3"/>
  <c r="D54" i="3"/>
  <c r="M48" i="3"/>
  <c r="L48" i="3"/>
  <c r="K48" i="3"/>
  <c r="J48" i="3"/>
  <c r="I48" i="3"/>
  <c r="H48" i="3"/>
  <c r="G48" i="3"/>
  <c r="F48" i="3"/>
  <c r="E48" i="3"/>
  <c r="D48" i="3"/>
  <c r="M41" i="3"/>
  <c r="L41" i="3"/>
  <c r="K41" i="3"/>
  <c r="J41" i="3"/>
  <c r="I41" i="3"/>
  <c r="H41" i="3"/>
  <c r="G41" i="3"/>
  <c r="F41" i="3"/>
  <c r="E41" i="3"/>
  <c r="D41" i="3"/>
  <c r="M36" i="3"/>
  <c r="L36" i="3"/>
  <c r="K36" i="3"/>
  <c r="J36" i="3"/>
  <c r="I36" i="3"/>
  <c r="H36" i="3"/>
  <c r="G36" i="3"/>
  <c r="F36" i="3"/>
  <c r="E36" i="3"/>
  <c r="D36" i="3"/>
  <c r="M28" i="3"/>
  <c r="L28" i="3"/>
  <c r="K28" i="3"/>
  <c r="J28" i="3"/>
  <c r="I28" i="3"/>
  <c r="H28" i="3"/>
  <c r="G28" i="3"/>
  <c r="F28" i="3"/>
  <c r="E28" i="3"/>
  <c r="D28" i="3"/>
  <c r="M20" i="3"/>
  <c r="L20" i="3"/>
  <c r="K20" i="3"/>
  <c r="J20" i="3"/>
  <c r="I20" i="3"/>
  <c r="H20" i="3"/>
  <c r="G20" i="3"/>
  <c r="F20" i="3"/>
  <c r="E20" i="3"/>
  <c r="D20" i="3"/>
  <c r="M11" i="3"/>
  <c r="L11" i="3"/>
  <c r="K11" i="3"/>
  <c r="J11" i="3"/>
  <c r="I11" i="3"/>
  <c r="H11" i="3"/>
  <c r="G11" i="3"/>
  <c r="F11" i="3"/>
  <c r="E11" i="3"/>
  <c r="D11" i="3"/>
  <c r="M17" i="2"/>
  <c r="L17" i="2"/>
  <c r="K17" i="2"/>
  <c r="J17" i="2"/>
  <c r="I17" i="2"/>
  <c r="H17" i="2"/>
  <c r="G17" i="2"/>
  <c r="F17" i="2"/>
  <c r="E17" i="2"/>
  <c r="D17" i="2"/>
  <c r="M18" i="1"/>
  <c r="L18" i="1"/>
  <c r="K18" i="1"/>
  <c r="J18" i="1"/>
  <c r="I18" i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<sst xmlns="http://schemas.openxmlformats.org/spreadsheetml/2006/main" count="1378" uniqueCount="615">
  <si>
    <t/>
  </si>
  <si>
    <t/>
  </si>
  <si>
    <t>ANALYSIS OF SOURCES OF REVENUE AS AT 2nd Quarter Ended 31 December 2024</t>
  </si>
  <si>
    <t>Second Quarter 2024/25</t>
  </si>
  <si>
    <t>Second Quarter 2023/24</t>
  </si>
  <si>
    <t>Own Revenue</t>
  </si>
  <si>
    <t>R thousands</t>
  </si>
  <si>
    <t>Code</t>
  </si>
  <si>
    <t>Property Rates</t>
  </si>
  <si>
    <t>Service Charges</t>
  </si>
  <si>
    <t>Other</t>
  </si>
  <si>
    <t>Grants Revenue</t>
  </si>
  <si>
    <t>Total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</si>
  <si>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</si>
  <si>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</si>
  <si>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</si>
  <si>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</si>
  <si>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</si>
  <si>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</si>
  <si>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</si>
  <si>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</si>
  <si>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</si>
  <si>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</si>
  <si>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</si>
  <si>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</si>
  <si>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</si>
  <si>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</si>
  <si>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</si>
  <si>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</si>
  <si>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</si>
  <si>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</si>
  <si>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</si>
  <si>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</si>
  <si>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</si>
  <si>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</si>
  <si>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</si>
  <si>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</si>
  <si>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</si>
  <si>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</si>
  <si>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</si>
  <si>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</si>
  <si>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</si>
  <si>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</si>
  <si>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</si>
  <si>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</si>
  <si>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</si>
  <si>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</si>
  <si>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</si>
  <si>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</si>
  <si>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</si>
  <si>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EASTERN CAPE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</si>
  <si>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</si>
  <si>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</si>
  <si>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</si>
  <si>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</si>
  <si>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</si>
  <si>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</si>
  <si>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</si>
  <si>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</si>
  <si>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</si>
  <si>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</si>
  <si>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</si>
  <si>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</si>
  <si>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</si>
  <si>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</si>
  <si>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</si>
  <si>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</si>
  <si>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</si>
  <si>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</si>
  <si>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</si>
  <si>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</si>
  <si>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</si>
  <si>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</si>
  <si>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</si>
  <si>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</si>
  <si>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</si>
  <si>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</si>
  <si>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</si>
  <si>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</si>
  <si>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</si>
  <si>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</si>
  <si>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</si>
  <si>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</si>
  <si>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</si>
  <si>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</si>
  <si>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</si>
  <si>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</si>
  <si>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</si>
  <si>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</si>
  <si>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</si>
  <si>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</si>
  <si>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</si>
  <si>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</si>
  <si>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</si>
  <si>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</si>
  <si>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</si>
  <si>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</si>
  <si>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</si>
  <si>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</si>
  <si>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</si>
  <si>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</si>
  <si>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</si>
  <si>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</si>
  <si>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</si>
  <si>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</si>
  <si>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</si>
  <si>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</si>
  <si>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</si>
  <si>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</si>
  <si>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</si>
  <si>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</si>
  <si>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</si>
  <si>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</si>
  <si>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</si>
  <si>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</si>
  <si>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</si>
  <si>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</si>
  <si>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</si>
  <si>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</si>
  <si>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</si>
  <si>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</si>
  <si>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</si>
  <si>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</si>
  <si>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</si>
  <si>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</si>
  <si>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</si>
  <si>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</si>
  <si>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</si>
  <si>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</si>
  <si>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</si>
  <si>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</si>
  <si>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</si>
  <si>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</si>
  <si>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</si>
  <si>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</si>
  <si>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</si>
  <si>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</si>
  <si>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</si>
  <si>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</si>
  <si>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</si>
  <si>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</si>
  <si>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</si>
  <si>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</si>
  <si>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</si>
  <si>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</si>
  <si>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</si>
  <si>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</si>
  <si>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</si>
  <si>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</si>
  <si>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</si>
  <si>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</si>
  <si>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</si>
  <si>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</si>
  <si>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</si>
  <si>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</si>
  <si>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</si>
  <si>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</si>
  <si>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</si>
  <si>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</si>
  <si>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</si>
  <si>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</si>
  <si>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</si>
  <si>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</si>
  <si>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</si>
  <si>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</si>
  <si>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</si>
  <si>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</si>
  <si>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</si>
  <si>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</si>
  <si>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</si>
  <si>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</si>
  <si>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</si>
  <si>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</si>
  <si>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</si>
  <si>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</si>
  <si>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</si>
  <si>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</si>
  <si>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</si>
  <si>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</si>
  <si>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</si>
  <si>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</si>
  <si>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</si>
  <si>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</si>
  <si>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</si>
  <si>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</si>
  <si>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</si>
  <si>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</si>
  <si>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</si>
  <si>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</si>
  <si>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</si>
  <si>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</si>
  <si>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</si>
  <si>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</si>
  <si>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</si>
  <si>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</si>
  <si>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</si>
  <si>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</si>
  <si>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</si>
  <si>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</si>
  <si>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</si>
  <si>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</si>
  <si>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</si>
  <si>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</si>
  <si>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</si>
  <si>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</si>
  <si>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</si>
  <si>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</si>
  <si>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</si>
  <si>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</si>
  <si>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</si>
  <si>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</si>
  <si>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</si>
  <si>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</si>
  <si>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</si>
  <si>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</si>
  <si>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</si>
  <si>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</si>
  <si>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</si>
  <si>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</si>
  <si>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</si>
  <si>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</si>
  <si>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</si>
  <si>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</si>
  <si>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</si>
  <si>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</si>
  <si>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</si>
  <si>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</si>
  <si>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</si>
  <si>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</si>
  <si>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</si>
  <si>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</si>
  <si>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</si>
  <si>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</si>
  <si>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</si>
  <si>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</si>
  <si>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</si>
  <si>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</si>
  <si>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</si>
  <si>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</si>
  <si>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</si>
  <si>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</si>
  <si>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</si>
  <si>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</si>
  <si>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</si>
  <si>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</si>
  <si>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</si>
  <si>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</si>
  <si>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</si>
  <si>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</si>
  <si>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</si>
  <si>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</si>
  <si>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</si>
  <si>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</si>
  <si>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</si>
  <si>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</si>
  <si>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</si>
  <si>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</si>
  <si>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</si>
  <si>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</si>
  <si>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</si>
  <si>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</si>
  <si>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</si>
  <si>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</si>
  <si>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</si>
  <si>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</si>
  <si>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</si>
  <si>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</si>
  <si>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</si>
  <si>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</si>
  <si>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</si>
  <si>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</si>
  <si>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</si>
  <si>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</si>
  <si>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</si>
  <si>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</si>
  <si>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</si>
  <si>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</si>
  <si>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</si>
  <si>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</si>
  <si>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</si>
  <si>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</si>
  <si>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</si>
  <si>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</si>
  <si>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</si>
  <si>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</si>
  <si>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</si>
  <si>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</si>
  <si>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</si>
  <si>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</si>
  <si>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</si>
  <si>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</si>
  <si>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</si>
  <si>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</si>
  <si>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</si>
  <si>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</si>
  <si>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</si>
  <si>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</si>
  <si>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</si>
  <si>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</si>
  <si>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</si>
  <si>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</si>
  <si>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</si>
  <si>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</si>
  <si>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</si>
  <si>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</si>
  <si>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</si>
  <si>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</si>
  <si>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</si>
  <si>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</si>
  <si>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</si>
  <si>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</si>
  <si>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</si>
  <si>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</si>
  <si>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</si>
  <si>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</si>
  <si>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</si>
  <si>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</si>
  <si>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</si>
  <si>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</si>
  <si>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</si>
  <si>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</si>
  <si>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</si>
  <si>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</si>
  <si>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</si>
  <si>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</si>
  <si>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</si>
  <si>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</si>
  <si>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</si>
  <si>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</si>
  <si>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</si>
  <si>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</si>
  <si>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</si>
  <si>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</si>
  <si>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</si>
  <si>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</si>
  <si>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</si>
  <si>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</si>
  <si>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</si>
  <si>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</si>
  <si>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</si>
  <si>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</si>
  <si>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</si>
  <si>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</si>
  <si>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</si>
  <si>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</si>
  <si>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</si>
  <si>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</si>
  <si>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</si>
  <si>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</si>
  <si>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</si>
  <si>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</si>
  <si>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</si>
  <si>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</si>
  <si>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</si>
  <si>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</si>
  <si>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</si>
  <si>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</si>
  <si>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</si>
  <si>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</si>
  <si>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</si>
  <si>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</si>
  <si>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</si>
  <si>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</si>
  <si>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</si>
  <si>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</si>
  <si>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</si>
  <si>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</si>
  <si>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</si>
  <si>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</si>
  <si>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</si>
  <si>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</si>
  <si>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</si>
  <si>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</si>
  <si>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</si>
  <si>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</si>
  <si>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</si>
  <si>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</si>
  <si>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</si>
  <si>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</si>
  <si>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</si>
  <si>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</si>
  <si>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</si>
  <si>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</si>
  <si>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</si>
  <si>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</si>
  <si>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</si>
  <si>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</si>
  <si>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</si>
  <si>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</si>
  <si>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</si>
  <si>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</si>
  <si>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</si>
  <si>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</si>
  <si>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</si>
  <si>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</si>
  <si>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</si>
  <si>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</si>
  <si>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</si>
  <si>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</si>
  <si>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</si>
  <si>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</si>
  <si>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</si>
  <si>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</si>
  <si>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</si>
  <si>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</si>
  <si>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</si>
  <si>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</si>
  <si>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</si>
  <si>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</si>
  <si>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</si>
  <si>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</si>
  <si>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</si>
  <si>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</si>
  <si>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</si>
  <si>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</si>
  <si>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</si>
  <si>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</si>
  <si>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</si>
  <si>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</si>
  <si>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</si>
  <si>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</si>
  <si>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</si>
  <si>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</si>
  <si>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</si>
  <si>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</si>
  <si>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</si>
  <si>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</si>
  <si>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</si>
  <si>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</si>
  <si>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</si>
  <si>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</si>
  <si>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</si>
  <si>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</si>
  <si>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</si>
  <si>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</si>
  <si>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</si>
  <si>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</si>
  <si>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</si>
  <si>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</si>
  <si>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</si>
  <si>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</si>
  <si>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</si>
  <si>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</si>
  <si>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</si>
  <si>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</si>
  <si>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</si>
  <si>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</si>
  <si>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</si>
  <si>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</si>
  <si>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</si>
  <si>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</si>
  <si>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</si>
  <si>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</si>
  <si>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</si>
  <si>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</si>
  <si>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</si>
  <si>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</si>
  <si>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</si>
  <si>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</si>
  <si>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</si>
  <si>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</si>
  <si>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</si>
  <si>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</si>
  <si>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</si>
  <si>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</si>
  <si>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</si>
  <si>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</si>
  <si>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</si>
  <si>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</si>
  <si>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</si>
  <si>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</si>
  <si>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</si>
  <si>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</si>
  <si>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</si>
  <si>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</si>
  <si>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</si>
  <si>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</si>
  <si>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</si>
  <si>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</si>
  <si>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</si>
  <si>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</si>
  <si>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</si>
  <si>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</si>
  <si>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</si>
  <si>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</si>
  <si>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</si>
  <si>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</si>
  <si>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</si>
  <si>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</si>
  <si>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</si>
  <si>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</si>
  <si>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</si>
  <si>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</si>
  <si>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</si>
  <si>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</si>
  <si>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</si>
  <si>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</si>
  <si>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</si>
  <si>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</si>
  <si>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</si>
  <si>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</si>
  <si>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</si>
  <si>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</si>
  <si>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</si>
  <si>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</si>
  <si>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</si>
  <si>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</si>
  <si>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</si>
  <si>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</si>
  <si>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</si>
  <si>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</si>
  <si>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</si>
  <si>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</si>
  <si>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</si>
  <si>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</si>
  <si>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</si>
  <si>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</si>
  <si>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</si>
  <si>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</si>
  <si>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</si>
  <si>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</si>
  <si>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</si>
  <si>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</si>
  <si>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</si>
  <si>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</si>
  <si>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</si>
  <si>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</si>
  <si>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</si>
  <si>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</si>
  <si>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</si>
  <si>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</si>
  <si>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</si>
  <si>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</si>
  <si>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</si>
  <si>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</si>
  <si>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</si>
  <si>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</si>
  <si>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</si>
  <si>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</si>
  <si>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</si>
  <si>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</si>
  <si>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</si>
  <si>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</si>
  <si>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</si>
  <si>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</si>
  <si>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</si>
  <si>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</si>
  <si>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</si>
  <si>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</si>
  <si>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WESTERN CAPE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</si>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</sst>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 &quot;?_);_(@_)"/>
    <numFmt numFmtId="165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name val="Arial"/>
    </font>
    <font>
      <sz val="10"/>
      <name val="Arial Narrow"/>
      <family val="2"/>
    </font>
    <font>
      <sz val="10"/>
      <color indexed="8"/>
      <name val="Arial Narrow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9" fillId="0" borderId="0" xfId="0" applyFont="1"/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horizontal="center"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horizontal="center" wrapText="1"/>
    </xf>
    <xf numFmtId="0" fontId="9" fillId="0" borderId="2" xfId="0" applyFont="1" applyBorder="1"/>
    <xf numFmtId="0" fontId="9" fillId="0" borderId="9" xfId="0" applyFont="1" applyBorder="1"/>
    <xf numFmtId="164" fontId="9" fillId="0" borderId="20" xfId="0" applyNumberFormat="1" applyFont="1" applyBorder="1"/>
    <xf numFmtId="164" fontId="9" fillId="0" borderId="12" xfId="0" applyNumberFormat="1" applyFont="1" applyBorder="1"/>
    <xf numFmtId="164" fontId="9" fillId="0" borderId="21" xfId="0" applyNumberFormat="1" applyFont="1" applyBorder="1"/>
    <xf numFmtId="164" fontId="9" fillId="0" borderId="22" xfId="0" applyNumberFormat="1" applyFont="1" applyBorder="1"/>
    <xf numFmtId="164" fontId="9" fillId="0" borderId="23" xfId="0" applyNumberFormat="1" applyFont="1" applyBorder="1"/>
    <xf numFmtId="164" fontId="9" fillId="0" borderId="24" xfId="0" applyNumberFormat="1" applyFont="1" applyBorder="1"/>
    <xf numFmtId="0" fontId="9" fillId="0" borderId="8" xfId="0" applyFont="1" applyBorder="1"/>
    <xf numFmtId="0" fontId="9" fillId="0" borderId="7" xfId="0" applyFont="1" applyBorder="1"/>
    <xf numFmtId="0" fontId="6" fillId="0" borderId="7" xfId="0" applyFont="1" applyBorder="1"/>
    <xf numFmtId="0" fontId="9" fillId="0" borderId="13" xfId="0" applyFont="1" applyBorder="1"/>
    <xf numFmtId="0" fontId="0" fillId="0" borderId="1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9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26" xfId="0" applyFont="1" applyBorder="1" applyAlignment="1">
      <alignment wrapText="1"/>
    </xf>
    <xf numFmtId="0" fontId="6" fillId="0" borderId="14" xfId="0" applyFont="1" applyBorder="1" applyAlignment="1">
      <alignment horizontal="center" wrapText="1"/>
    </xf>
    <xf numFmtId="0" fontId="0" fillId="0" borderId="7" xfId="0" applyBorder="1"/>
    <xf numFmtId="0" fontId="0" fillId="0" borderId="0" xfId="0" applyAlignment="1">
      <alignment horizontal="left" indent="1"/>
    </xf>
    <xf numFmtId="0" fontId="0" fillId="0" borderId="22" xfId="0" applyBorder="1"/>
    <xf numFmtId="0" fontId="0" fillId="0" borderId="23" xfId="0" applyBorder="1"/>
    <xf numFmtId="0" fontId="0" fillId="0" borderId="27" xfId="0" applyBorder="1"/>
    <xf numFmtId="0" fontId="0" fillId="0" borderId="24" xfId="0" applyBorder="1"/>
    <xf numFmtId="0" fontId="2" fillId="0" borderId="7" xfId="0" applyFont="1" applyBorder="1" applyAlignment="1">
      <alignment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wrapText="1"/>
    </xf>
    <xf numFmtId="0" fontId="1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65" fontId="10" fillId="0" borderId="8" xfId="0" applyNumberFormat="1" applyFont="1" applyBorder="1" applyAlignment="1">
      <alignment horizontal="left" indent="1"/>
    </xf>
    <xf numFmtId="165" fontId="10" fillId="0" borderId="7" xfId="0" applyNumberFormat="1" applyFont="1" applyBorder="1" applyAlignment="1">
      <alignment wrapText="1"/>
    </xf>
    <xf numFmtId="165" fontId="9" fillId="0" borderId="22" xfId="0" applyNumberFormat="1" applyFont="1" applyBorder="1"/>
    <xf numFmtId="165" fontId="9" fillId="0" borderId="23" xfId="0" applyNumberFormat="1" applyFont="1" applyBorder="1"/>
    <xf numFmtId="165" fontId="10" fillId="0" borderId="24" xfId="0" applyNumberFormat="1" applyFont="1" applyBorder="1" applyAlignment="1">
      <alignment wrapText="1"/>
    </xf>
    <xf numFmtId="165" fontId="10" fillId="0" borderId="22" xfId="0" applyNumberFormat="1" applyFont="1" applyBorder="1" applyAlignment="1">
      <alignment wrapText="1"/>
    </xf>
    <xf numFmtId="165" fontId="10" fillId="0" borderId="23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horizontal="left" indent="1"/>
    </xf>
    <xf numFmtId="165" fontId="6" fillId="0" borderId="8" xfId="0" applyNumberFormat="1" applyFont="1" applyBorder="1"/>
    <xf numFmtId="165" fontId="6" fillId="0" borderId="7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6" fillId="0" borderId="24" xfId="0" applyNumberFormat="1" applyFont="1" applyBorder="1"/>
    <xf numFmtId="165" fontId="6" fillId="0" borderId="22" xfId="0" applyNumberFormat="1" applyFont="1" applyBorder="1"/>
    <xf numFmtId="165" fontId="6" fillId="0" borderId="23" xfId="0" applyNumberFormat="1" applyFont="1" applyBorder="1"/>
    <xf numFmtId="165" fontId="9" fillId="0" borderId="14" xfId="0" applyNumberFormat="1" applyFont="1" applyBorder="1"/>
    <xf numFmtId="165" fontId="9" fillId="0" borderId="15" xfId="0" applyNumberFormat="1" applyFont="1" applyBorder="1"/>
    <xf numFmtId="165" fontId="7" fillId="0" borderId="25" xfId="0" applyNumberFormat="1" applyFont="1" applyBorder="1"/>
    <xf numFmtId="165" fontId="7" fillId="0" borderId="18" xfId="0" applyNumberFormat="1" applyFont="1" applyBorder="1"/>
    <xf numFmtId="165" fontId="7" fillId="0" borderId="19" xfId="0" applyNumberFormat="1" applyFont="1" applyBorder="1"/>
    <xf numFmtId="165" fontId="0" fillId="0" borderId="0" xfId="0" applyNumberFormat="1"/>
    <xf numFmtId="165" fontId="1" fillId="0" borderId="0" xfId="0" applyNumberFormat="1" applyFont="1" applyAlignment="1">
      <alignment horizontal="left" wrapText="1" indent="1"/>
    </xf>
    <xf numFmtId="165" fontId="1" fillId="0" borderId="0" xfId="0" applyNumberFormat="1" applyFont="1" applyAlignment="1">
      <alignment horizontal="left" wrapText="1"/>
    </xf>
    <xf numFmtId="165" fontId="1" fillId="0" borderId="22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1" fillId="0" borderId="27" xfId="0" applyNumberFormat="1" applyFont="1" applyBorder="1" applyAlignment="1">
      <alignment horizontal="right"/>
    </xf>
    <xf numFmtId="165" fontId="1" fillId="0" borderId="24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/>
    </xf>
    <xf numFmtId="165" fontId="3" fillId="0" borderId="22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left"/>
    </xf>
    <xf numFmtId="165" fontId="3" fillId="0" borderId="26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9" fillId="0" borderId="24" xfId="0" applyNumberFormat="1" applyFont="1" applyBorder="1"/>
    <xf numFmtId="165" fontId="6" fillId="0" borderId="8" xfId="0" applyNumberFormat="1" applyFont="1" applyBorder="1" applyAlignment="1">
      <alignment horizontal="left"/>
    </xf>
    <xf numFmtId="165" fontId="6" fillId="0" borderId="24" xfId="0" applyNumberFormat="1" applyFont="1" applyBorder="1" applyAlignment="1">
      <alignment wrapText="1"/>
    </xf>
    <xf numFmtId="165" fontId="6" fillId="0" borderId="22" xfId="0" applyNumberFormat="1" applyFont="1" applyBorder="1" applyAlignment="1">
      <alignment wrapText="1"/>
    </xf>
    <xf numFmtId="165" fontId="6" fillId="0" borderId="23" xfId="0" applyNumberFormat="1" applyFont="1" applyBorder="1" applyAlignment="1">
      <alignment wrapText="1"/>
    </xf>
    <xf numFmtId="165" fontId="7" fillId="0" borderId="24" xfId="0" applyNumberFormat="1" applyFont="1" applyBorder="1"/>
    <xf numFmtId="165" fontId="10" fillId="0" borderId="14" xfId="0" applyNumberFormat="1" applyFont="1" applyBorder="1" applyAlignment="1">
      <alignment horizontal="left" indent="1"/>
    </xf>
    <xf numFmtId="165" fontId="10" fillId="0" borderId="13" xfId="0" applyNumberFormat="1" applyFont="1" applyBorder="1" applyAlignment="1">
      <alignment wrapText="1"/>
    </xf>
    <xf numFmtId="165" fontId="9" fillId="0" borderId="25" xfId="0" applyNumberFormat="1" applyFont="1" applyBorder="1"/>
    <xf numFmtId="165" fontId="9" fillId="0" borderId="18" xfId="0" applyNumberFormat="1" applyFont="1" applyBorder="1"/>
    <xf numFmtId="165" fontId="10" fillId="0" borderId="19" xfId="0" applyNumberFormat="1" applyFont="1" applyBorder="1" applyAlignment="1">
      <alignment wrapText="1"/>
    </xf>
    <xf numFmtId="165" fontId="10" fillId="0" borderId="25" xfId="0" applyNumberFormat="1" applyFont="1" applyBorder="1" applyAlignment="1">
      <alignment wrapText="1"/>
    </xf>
    <xf numFmtId="165" fontId="10" fillId="0" borderId="18" xfId="0" applyNumberFormat="1" applyFont="1" applyBorder="1" applyAlignment="1">
      <alignment wrapText="1"/>
    </xf>
    <xf numFmtId="165" fontId="9" fillId="0" borderId="19" xfId="0" applyNumberFormat="1" applyFont="1" applyBorder="1"/>
    <xf numFmtId="165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right" wrapText="1"/>
    </xf>
    <xf numFmtId="0" fontId="6" fillId="0" borderId="4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5" fillId="0" borderId="0" xfId="0" applyFont="1" applyAlignment="1">
      <alignment horizontal="left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showGridLines="0" tabSelected="1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0" width="10.7109375" customWidth="1"/>
    <col min="11" max="11" width="11.7109375" customWidth="1"/>
    <col min="12" max="13" width="10.7109375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75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s="6" customFormat="1" ht="16.5" customHeight="1" x14ac:dyDescent="0.2">
      <c r="A3" s="3" t="s">
        <v>0</v>
      </c>
      <c r="B3" s="4" t="s">
        <v>0</v>
      </c>
      <c r="C3" s="5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s="6" customFormat="1" ht="16.5" customHeight="1" x14ac:dyDescent="0.2">
      <c r="A4" s="7" t="s">
        <v>0</v>
      </c>
      <c r="B4" s="8" t="s">
        <v>0</v>
      </c>
      <c r="C4" s="9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s="6" customFormat="1" ht="81.75" customHeight="1" x14ac:dyDescent="0.2">
      <c r="A5" s="10" t="s">
        <v>0</v>
      </c>
      <c r="B5" s="11" t="s">
        <v>6</v>
      </c>
      <c r="C5" s="12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s="6" customFormat="1" x14ac:dyDescent="0.2">
      <c r="A6" s="3" t="s">
        <v>0</v>
      </c>
      <c r="B6" s="13"/>
      <c r="C6" s="14"/>
      <c r="D6" s="15"/>
      <c r="E6" s="16"/>
      <c r="F6" s="16"/>
      <c r="G6" s="16"/>
      <c r="H6" s="17"/>
      <c r="I6" s="15"/>
      <c r="J6" s="16"/>
      <c r="K6" s="16"/>
      <c r="L6" s="16"/>
      <c r="M6" s="17"/>
    </row>
    <row r="7" spans="1:13" s="6" customFormat="1" x14ac:dyDescent="0.2">
      <c r="A7" s="7" t="s">
        <v>0</v>
      </c>
      <c r="B7" s="8" t="s">
        <v>13</v>
      </c>
      <c r="C7" s="14"/>
      <c r="D7" s="18"/>
      <c r="E7" s="19"/>
      <c r="F7" s="19"/>
      <c r="G7" s="19"/>
      <c r="H7" s="20"/>
      <c r="I7" s="18"/>
      <c r="J7" s="19"/>
      <c r="K7" s="19"/>
      <c r="L7" s="19"/>
      <c r="M7" s="20"/>
    </row>
    <row r="8" spans="1:13" s="6" customFormat="1" x14ac:dyDescent="0.2">
      <c r="A8" s="7" t="s">
        <v>0</v>
      </c>
      <c r="B8" s="21"/>
      <c r="C8" s="14"/>
      <c r="D8" s="18"/>
      <c r="E8" s="19"/>
      <c r="F8" s="19"/>
      <c r="G8" s="19"/>
      <c r="H8" s="20"/>
      <c r="I8" s="18"/>
      <c r="J8" s="19"/>
      <c r="K8" s="19"/>
      <c r="L8" s="19"/>
      <c r="M8" s="20"/>
    </row>
    <row r="9" spans="1:13" s="6" customFormat="1" x14ac:dyDescent="0.2">
      <c r="A9" s="22" t="s">
        <v>14</v>
      </c>
      <c r="B9" s="50" t="s">
        <v>15</v>
      </c>
      <c r="C9" s="51" t="s">
        <v>16</v>
      </c>
      <c r="D9" s="52">
        <v>693035418</v>
      </c>
      <c r="E9" s="53">
        <v>5173469166</v>
      </c>
      <c r="F9" s="53">
        <v>4867885410</v>
      </c>
      <c r="G9" s="53">
        <v>1176628000</v>
      </c>
      <c r="H9" s="54">
        <v>11911017994</v>
      </c>
      <c r="I9" s="55">
        <v>-6303522759</v>
      </c>
      <c r="J9" s="56">
        <v>4306911368</v>
      </c>
      <c r="K9" s="53">
        <v>5121274137</v>
      </c>
      <c r="L9" s="56">
        <v>617871000</v>
      </c>
      <c r="M9" s="54">
        <v>3742533746</v>
      </c>
    </row>
    <row r="10" spans="1:13" s="6" customFormat="1" x14ac:dyDescent="0.2">
      <c r="A10" s="22" t="s">
        <v>14</v>
      </c>
      <c r="B10" s="50" t="s">
        <v>17</v>
      </c>
      <c r="C10" s="51" t="s">
        <v>18</v>
      </c>
      <c r="D10" s="52">
        <v>980400237</v>
      </c>
      <c r="E10" s="53">
        <v>2771972646</v>
      </c>
      <c r="F10" s="53">
        <v>2061739500</v>
      </c>
      <c r="G10" s="53">
        <v>337011000</v>
      </c>
      <c r="H10" s="54">
        <v>6151123383</v>
      </c>
      <c r="I10" s="55">
        <v>743640681</v>
      </c>
      <c r="J10" s="56">
        <v>1927365200</v>
      </c>
      <c r="K10" s="53">
        <v>1556027380</v>
      </c>
      <c r="L10" s="56">
        <v>293383000</v>
      </c>
      <c r="M10" s="54">
        <v>4520416261</v>
      </c>
    </row>
    <row r="11" spans="1:13" s="6" customFormat="1" x14ac:dyDescent="0.2">
      <c r="A11" s="22" t="s">
        <v>14</v>
      </c>
      <c r="B11" s="50" t="s">
        <v>19</v>
      </c>
      <c r="C11" s="51" t="s">
        <v>20</v>
      </c>
      <c r="D11" s="52">
        <v>10132294594</v>
      </c>
      <c r="E11" s="53">
        <v>29231263342</v>
      </c>
      <c r="F11" s="53">
        <v>14698108073</v>
      </c>
      <c r="G11" s="53">
        <v>1667327000</v>
      </c>
      <c r="H11" s="54">
        <v>55728993009</v>
      </c>
      <c r="I11" s="55">
        <v>10790765437</v>
      </c>
      <c r="J11" s="56">
        <v>28332363582</v>
      </c>
      <c r="K11" s="53">
        <v>12420114055</v>
      </c>
      <c r="L11" s="56">
        <v>1800686000</v>
      </c>
      <c r="M11" s="54">
        <v>53343929074</v>
      </c>
    </row>
    <row r="12" spans="1:13" s="6" customFormat="1" x14ac:dyDescent="0.2">
      <c r="A12" s="22" t="s">
        <v>14</v>
      </c>
      <c r="B12" s="50" t="s">
        <v>21</v>
      </c>
      <c r="C12" s="51" t="s">
        <v>22</v>
      </c>
      <c r="D12" s="52">
        <v>4840742840</v>
      </c>
      <c r="E12" s="53">
        <v>11250724414</v>
      </c>
      <c r="F12" s="53">
        <v>9511902402</v>
      </c>
      <c r="G12" s="53">
        <v>1198487000</v>
      </c>
      <c r="H12" s="54">
        <v>26801856656</v>
      </c>
      <c r="I12" s="55">
        <v>4372532043</v>
      </c>
      <c r="J12" s="56">
        <v>9824024073</v>
      </c>
      <c r="K12" s="53">
        <v>8159658810</v>
      </c>
      <c r="L12" s="56">
        <v>1218821000</v>
      </c>
      <c r="M12" s="54">
        <v>23575035926</v>
      </c>
    </row>
    <row r="13" spans="1:13" s="6" customFormat="1" x14ac:dyDescent="0.2">
      <c r="A13" s="22" t="s">
        <v>14</v>
      </c>
      <c r="B13" s="50" t="s">
        <v>23</v>
      </c>
      <c r="C13" s="51" t="s">
        <v>24</v>
      </c>
      <c r="D13" s="52">
        <v>664309066</v>
      </c>
      <c r="E13" s="53">
        <v>1713896860</v>
      </c>
      <c r="F13" s="53">
        <v>4550415762</v>
      </c>
      <c r="G13" s="53">
        <v>516634000</v>
      </c>
      <c r="H13" s="54">
        <v>7445255688</v>
      </c>
      <c r="I13" s="55">
        <v>603606623</v>
      </c>
      <c r="J13" s="56">
        <v>1411035868</v>
      </c>
      <c r="K13" s="53">
        <v>4107095922</v>
      </c>
      <c r="L13" s="56">
        <v>365095000</v>
      </c>
      <c r="M13" s="54">
        <v>6486833413</v>
      </c>
    </row>
    <row r="14" spans="1:13" s="6" customFormat="1" x14ac:dyDescent="0.2">
      <c r="A14" s="22" t="s">
        <v>14</v>
      </c>
      <c r="B14" s="50" t="s">
        <v>25</v>
      </c>
      <c r="C14" s="51" t="s">
        <v>26</v>
      </c>
      <c r="D14" s="52">
        <v>1340550904</v>
      </c>
      <c r="E14" s="53">
        <v>2439438598</v>
      </c>
      <c r="F14" s="53">
        <v>3024690910</v>
      </c>
      <c r="G14" s="53">
        <v>513219000</v>
      </c>
      <c r="H14" s="54">
        <v>7317899412</v>
      </c>
      <c r="I14" s="55">
        <v>871812355</v>
      </c>
      <c r="J14" s="56">
        <v>2051552472</v>
      </c>
      <c r="K14" s="53">
        <v>2927489343</v>
      </c>
      <c r="L14" s="56">
        <v>416833000</v>
      </c>
      <c r="M14" s="54">
        <v>6267687170</v>
      </c>
    </row>
    <row r="15" spans="1:13" s="6" customFormat="1" x14ac:dyDescent="0.2">
      <c r="A15" s="22" t="s">
        <v>14</v>
      </c>
      <c r="B15" s="50" t="s">
        <v>27</v>
      </c>
      <c r="C15" s="51" t="s">
        <v>28</v>
      </c>
      <c r="D15" s="52">
        <v>607747300</v>
      </c>
      <c r="E15" s="53">
        <v>2393138087</v>
      </c>
      <c r="F15" s="53">
        <v>3140453886</v>
      </c>
      <c r="G15" s="53">
        <v>415976000</v>
      </c>
      <c r="H15" s="54">
        <v>6557315273</v>
      </c>
      <c r="I15" s="55">
        <v>720454180</v>
      </c>
      <c r="J15" s="56">
        <v>2327881606</v>
      </c>
      <c r="K15" s="53">
        <v>3285496423</v>
      </c>
      <c r="L15" s="56">
        <v>342405000</v>
      </c>
      <c r="M15" s="54">
        <v>6676237209</v>
      </c>
    </row>
    <row r="16" spans="1:13" s="6" customFormat="1" x14ac:dyDescent="0.2">
      <c r="A16" s="22" t="s">
        <v>14</v>
      </c>
      <c r="B16" s="50" t="s">
        <v>29</v>
      </c>
      <c r="C16" s="51" t="s">
        <v>30</v>
      </c>
      <c r="D16" s="52">
        <v>325086561</v>
      </c>
      <c r="E16" s="53">
        <v>1064070548</v>
      </c>
      <c r="F16" s="53">
        <v>611009678</v>
      </c>
      <c r="G16" s="53">
        <v>463352000</v>
      </c>
      <c r="H16" s="54">
        <v>2463518787</v>
      </c>
      <c r="I16" s="55">
        <v>297472230</v>
      </c>
      <c r="J16" s="56">
        <v>954310607</v>
      </c>
      <c r="K16" s="53">
        <v>625589518</v>
      </c>
      <c r="L16" s="56">
        <v>224422000</v>
      </c>
      <c r="M16" s="54">
        <v>2101794355</v>
      </c>
    </row>
    <row r="17" spans="1:13" s="6" customFormat="1" x14ac:dyDescent="0.2">
      <c r="A17" s="22" t="s">
        <v>14</v>
      </c>
      <c r="B17" s="57" t="s">
        <v>31</v>
      </c>
      <c r="C17" s="51" t="s">
        <v>32</v>
      </c>
      <c r="D17" s="52">
        <v>4189735682</v>
      </c>
      <c r="E17" s="53">
        <v>11392279212</v>
      </c>
      <c r="F17" s="53">
        <v>7237782316</v>
      </c>
      <c r="G17" s="53">
        <v>1248949000</v>
      </c>
      <c r="H17" s="54">
        <v>24068746210</v>
      </c>
      <c r="I17" s="55">
        <v>3804828479</v>
      </c>
      <c r="J17" s="56">
        <v>10109103225</v>
      </c>
      <c r="K17" s="53">
        <v>7142720964</v>
      </c>
      <c r="L17" s="56">
        <v>1240408000</v>
      </c>
      <c r="M17" s="54">
        <v>22297060668</v>
      </c>
    </row>
    <row r="18" spans="1:13" s="6" customFormat="1" x14ac:dyDescent="0.2">
      <c r="A18" s="23" t="s">
        <v>0</v>
      </c>
      <c r="B18" s="58" t="s">
        <v>614</v>
      </c>
      <c r="C18" s="59" t="s">
        <v>0</v>
      </c>
      <c r="D18" s="60">
        <f t="shared" ref="D18:M18" si="0">SUM(D9:D17)</f>
        <v>23773902602</v>
      </c>
      <c r="E18" s="61">
        <f t="shared" si="0"/>
        <v>67430252873</v>
      </c>
      <c r="F18" s="61">
        <f t="shared" si="0"/>
        <v>49703987937</v>
      </c>
      <c r="G18" s="61">
        <f t="shared" si="0"/>
        <v>7537583000</v>
      </c>
      <c r="H18" s="62">
        <f t="shared" si="0"/>
        <v>148445726412</v>
      </c>
      <c r="I18" s="63">
        <f t="shared" si="0"/>
        <v>15901589269</v>
      </c>
      <c r="J18" s="64">
        <f t="shared" si="0"/>
        <v>61244548001</v>
      </c>
      <c r="K18" s="61">
        <f t="shared" si="0"/>
        <v>45345466552</v>
      </c>
      <c r="L18" s="64">
        <f t="shared" si="0"/>
        <v>6519924000</v>
      </c>
      <c r="M18" s="62">
        <f t="shared" si="0"/>
        <v>129011527822</v>
      </c>
    </row>
    <row r="19" spans="1:13" s="6" customFormat="1" ht="12.75" customHeight="1" x14ac:dyDescent="0.2">
      <c r="A19" s="24"/>
      <c r="B19" s="65"/>
      <c r="C19" s="66"/>
      <c r="D19" s="67"/>
      <c r="E19" s="68"/>
      <c r="F19" s="68"/>
      <c r="G19" s="68"/>
      <c r="H19" s="69"/>
      <c r="I19" s="67"/>
      <c r="J19" s="68"/>
      <c r="K19" s="68"/>
      <c r="L19" s="68"/>
      <c r="M19" s="69"/>
    </row>
    <row r="20" spans="1:13" s="6" customFormat="1" x14ac:dyDescent="0.2"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</row>
    <row r="21" spans="1:13" x14ac:dyDescent="0.2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spans="1:13" x14ac:dyDescent="0.2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3" x14ac:dyDescent="0.2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7">
    <mergeCell ref="B20:M20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499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53</v>
      </c>
      <c r="B9" s="71" t="s">
        <v>500</v>
      </c>
      <c r="C9" s="72" t="s">
        <v>501</v>
      </c>
      <c r="D9" s="73">
        <v>4255404</v>
      </c>
      <c r="E9" s="74">
        <v>166352542</v>
      </c>
      <c r="F9" s="74">
        <v>137998663</v>
      </c>
      <c r="G9" s="74">
        <v>35697000</v>
      </c>
      <c r="H9" s="75">
        <v>344303609</v>
      </c>
      <c r="I9" s="73">
        <v>4122358</v>
      </c>
      <c r="J9" s="74">
        <v>14682111</v>
      </c>
      <c r="K9" s="74">
        <v>144156479</v>
      </c>
      <c r="L9" s="74">
        <v>20000000</v>
      </c>
      <c r="M9" s="76">
        <v>182960948</v>
      </c>
    </row>
    <row r="10" spans="1:13" x14ac:dyDescent="0.2">
      <c r="A10" s="47" t="s">
        <v>53</v>
      </c>
      <c r="B10" s="71" t="s">
        <v>502</v>
      </c>
      <c r="C10" s="72" t="s">
        <v>503</v>
      </c>
      <c r="D10" s="73">
        <v>113900538</v>
      </c>
      <c r="E10" s="74">
        <v>259244992</v>
      </c>
      <c r="F10" s="74">
        <v>447392046</v>
      </c>
      <c r="G10" s="74">
        <v>10582000</v>
      </c>
      <c r="H10" s="75">
        <v>831119576</v>
      </c>
      <c r="I10" s="73">
        <v>89880583</v>
      </c>
      <c r="J10" s="74">
        <v>235652142</v>
      </c>
      <c r="K10" s="74">
        <v>384830190</v>
      </c>
      <c r="L10" s="74">
        <v>441000</v>
      </c>
      <c r="M10" s="76">
        <v>710803915</v>
      </c>
    </row>
    <row r="11" spans="1:13" x14ac:dyDescent="0.2">
      <c r="A11" s="47" t="s">
        <v>53</v>
      </c>
      <c r="B11" s="71" t="s">
        <v>504</v>
      </c>
      <c r="C11" s="72" t="s">
        <v>505</v>
      </c>
      <c r="D11" s="73">
        <v>141521008</v>
      </c>
      <c r="E11" s="74">
        <v>720740670</v>
      </c>
      <c r="F11" s="74">
        <v>201015560</v>
      </c>
      <c r="G11" s="74">
        <v>89361000</v>
      </c>
      <c r="H11" s="75">
        <v>1152638238</v>
      </c>
      <c r="I11" s="73">
        <v>178400004</v>
      </c>
      <c r="J11" s="74">
        <v>949315888</v>
      </c>
      <c r="K11" s="74">
        <v>1032924187</v>
      </c>
      <c r="L11" s="74">
        <v>99808000</v>
      </c>
      <c r="M11" s="76">
        <v>2260448079</v>
      </c>
    </row>
    <row r="12" spans="1:13" x14ac:dyDescent="0.2">
      <c r="A12" s="47" t="s">
        <v>53</v>
      </c>
      <c r="B12" s="71" t="s">
        <v>506</v>
      </c>
      <c r="C12" s="72" t="s">
        <v>507</v>
      </c>
      <c r="D12" s="73">
        <v>3575051</v>
      </c>
      <c r="E12" s="74">
        <v>27242593</v>
      </c>
      <c r="F12" s="74">
        <v>46992403</v>
      </c>
      <c r="G12" s="74">
        <v>544000</v>
      </c>
      <c r="H12" s="75">
        <v>78354047</v>
      </c>
      <c r="I12" s="73">
        <v>1711064</v>
      </c>
      <c r="J12" s="74">
        <v>16484723</v>
      </c>
      <c r="K12" s="74">
        <v>50096704</v>
      </c>
      <c r="L12" s="74">
        <v>427000</v>
      </c>
      <c r="M12" s="76">
        <v>68719491</v>
      </c>
    </row>
    <row r="13" spans="1:13" x14ac:dyDescent="0.2">
      <c r="A13" s="47" t="s">
        <v>53</v>
      </c>
      <c r="B13" s="71" t="s">
        <v>508</v>
      </c>
      <c r="C13" s="72" t="s">
        <v>509</v>
      </c>
      <c r="D13" s="73">
        <v>30554596</v>
      </c>
      <c r="E13" s="74">
        <v>49590980</v>
      </c>
      <c r="F13" s="74">
        <v>190957222</v>
      </c>
      <c r="G13" s="74">
        <v>35612000</v>
      </c>
      <c r="H13" s="75">
        <v>306714798</v>
      </c>
      <c r="I13" s="73">
        <v>37910598</v>
      </c>
      <c r="J13" s="74">
        <v>52279930</v>
      </c>
      <c r="K13" s="74">
        <v>187959269</v>
      </c>
      <c r="L13" s="74">
        <v>20733000</v>
      </c>
      <c r="M13" s="76">
        <v>298882797</v>
      </c>
    </row>
    <row r="14" spans="1:13" x14ac:dyDescent="0.2">
      <c r="A14" s="47" t="s">
        <v>68</v>
      </c>
      <c r="B14" s="71" t="s">
        <v>510</v>
      </c>
      <c r="C14" s="72" t="s">
        <v>511</v>
      </c>
      <c r="D14" s="73">
        <v>0</v>
      </c>
      <c r="E14" s="74">
        <v>0</v>
      </c>
      <c r="F14" s="74">
        <v>319994869</v>
      </c>
      <c r="G14" s="74">
        <v>0</v>
      </c>
      <c r="H14" s="75">
        <v>319994869</v>
      </c>
      <c r="I14" s="73">
        <v>0</v>
      </c>
      <c r="J14" s="74">
        <v>0</v>
      </c>
      <c r="K14" s="74">
        <v>136258480</v>
      </c>
      <c r="L14" s="74">
        <v>1777000</v>
      </c>
      <c r="M14" s="76">
        <v>138035480</v>
      </c>
    </row>
    <row r="15" spans="1:13" ht="16.5" x14ac:dyDescent="0.3">
      <c r="A15" s="48" t="s">
        <v>0</v>
      </c>
      <c r="B15" s="77" t="s">
        <v>512</v>
      </c>
      <c r="C15" s="78" t="s">
        <v>0</v>
      </c>
      <c r="D15" s="79">
        <f t="shared" ref="D15:M15" si="0">SUM(D9:D14)</f>
        <v>293806597</v>
      </c>
      <c r="E15" s="80">
        <f t="shared" si="0"/>
        <v>1223171777</v>
      </c>
      <c r="F15" s="80">
        <f t="shared" si="0"/>
        <v>1344350763</v>
      </c>
      <c r="G15" s="80">
        <f t="shared" si="0"/>
        <v>171796000</v>
      </c>
      <c r="H15" s="81">
        <f t="shared" si="0"/>
        <v>3033125137</v>
      </c>
      <c r="I15" s="79">
        <f t="shared" si="0"/>
        <v>312024607</v>
      </c>
      <c r="J15" s="80">
        <f t="shared" si="0"/>
        <v>1268414794</v>
      </c>
      <c r="K15" s="80">
        <f t="shared" si="0"/>
        <v>1936225309</v>
      </c>
      <c r="L15" s="80">
        <f t="shared" si="0"/>
        <v>143186000</v>
      </c>
      <c r="M15" s="82">
        <f t="shared" si="0"/>
        <v>3659850710</v>
      </c>
    </row>
    <row r="16" spans="1:13" x14ac:dyDescent="0.2">
      <c r="A16" s="47" t="s">
        <v>53</v>
      </c>
      <c r="B16" s="71" t="s">
        <v>513</v>
      </c>
      <c r="C16" s="72" t="s">
        <v>514</v>
      </c>
      <c r="D16" s="73">
        <v>28267965</v>
      </c>
      <c r="E16" s="74">
        <v>283218</v>
      </c>
      <c r="F16" s="74">
        <v>60643536</v>
      </c>
      <c r="G16" s="74">
        <v>715000</v>
      </c>
      <c r="H16" s="75">
        <v>89909719</v>
      </c>
      <c r="I16" s="73">
        <v>1083497</v>
      </c>
      <c r="J16" s="74">
        <v>94336</v>
      </c>
      <c r="K16" s="74">
        <v>4771765</v>
      </c>
      <c r="L16" s="74">
        <v>0</v>
      </c>
      <c r="M16" s="76">
        <v>5949598</v>
      </c>
    </row>
    <row r="17" spans="1:13" x14ac:dyDescent="0.2">
      <c r="A17" s="47" t="s">
        <v>53</v>
      </c>
      <c r="B17" s="71" t="s">
        <v>515</v>
      </c>
      <c r="C17" s="72" t="s">
        <v>516</v>
      </c>
      <c r="D17" s="73">
        <v>8289172</v>
      </c>
      <c r="E17" s="74">
        <v>46422062</v>
      </c>
      <c r="F17" s="74">
        <v>54998644</v>
      </c>
      <c r="G17" s="74">
        <v>598000</v>
      </c>
      <c r="H17" s="75">
        <v>110307878</v>
      </c>
      <c r="I17" s="73">
        <v>8846316</v>
      </c>
      <c r="J17" s="74">
        <v>13299862</v>
      </c>
      <c r="K17" s="74">
        <v>50595542</v>
      </c>
      <c r="L17" s="74">
        <v>0</v>
      </c>
      <c r="M17" s="76">
        <v>72741720</v>
      </c>
    </row>
    <row r="18" spans="1:13" x14ac:dyDescent="0.2">
      <c r="A18" s="47" t="s">
        <v>53</v>
      </c>
      <c r="B18" s="71" t="s">
        <v>517</v>
      </c>
      <c r="C18" s="72" t="s">
        <v>518</v>
      </c>
      <c r="D18" s="73">
        <v>70800803</v>
      </c>
      <c r="E18" s="74">
        <v>61525988</v>
      </c>
      <c r="F18" s="74">
        <v>171833540</v>
      </c>
      <c r="G18" s="74">
        <v>2697000</v>
      </c>
      <c r="H18" s="75">
        <v>306857331</v>
      </c>
      <c r="I18" s="73">
        <v>104854934</v>
      </c>
      <c r="J18" s="74">
        <v>73879344</v>
      </c>
      <c r="K18" s="74">
        <v>148774059</v>
      </c>
      <c r="L18" s="74">
        <v>2000000</v>
      </c>
      <c r="M18" s="76">
        <v>329508337</v>
      </c>
    </row>
    <row r="19" spans="1:13" x14ac:dyDescent="0.2">
      <c r="A19" s="47" t="s">
        <v>53</v>
      </c>
      <c r="B19" s="71" t="s">
        <v>519</v>
      </c>
      <c r="C19" s="72" t="s">
        <v>520</v>
      </c>
      <c r="D19" s="73">
        <v>22235545</v>
      </c>
      <c r="E19" s="74">
        <v>47877138</v>
      </c>
      <c r="F19" s="74">
        <v>59905039</v>
      </c>
      <c r="G19" s="74">
        <v>1245000</v>
      </c>
      <c r="H19" s="75">
        <v>131262722</v>
      </c>
      <c r="I19" s="73">
        <v>13575076</v>
      </c>
      <c r="J19" s="74">
        <v>22471256</v>
      </c>
      <c r="K19" s="74">
        <v>31690</v>
      </c>
      <c r="L19" s="74">
        <v>0</v>
      </c>
      <c r="M19" s="76">
        <v>36078022</v>
      </c>
    </row>
    <row r="20" spans="1:13" x14ac:dyDescent="0.2">
      <c r="A20" s="47" t="s">
        <v>53</v>
      </c>
      <c r="B20" s="71" t="s">
        <v>521</v>
      </c>
      <c r="C20" s="72" t="s">
        <v>522</v>
      </c>
      <c r="D20" s="73">
        <v>-44217151</v>
      </c>
      <c r="E20" s="74">
        <v>34921574</v>
      </c>
      <c r="F20" s="74">
        <v>83702524</v>
      </c>
      <c r="G20" s="74">
        <v>1878000</v>
      </c>
      <c r="H20" s="75">
        <v>76284947</v>
      </c>
      <c r="I20" s="73">
        <v>39247763</v>
      </c>
      <c r="J20" s="74">
        <v>24360028</v>
      </c>
      <c r="K20" s="74">
        <v>74196891</v>
      </c>
      <c r="L20" s="74">
        <v>0</v>
      </c>
      <c r="M20" s="76">
        <v>137804682</v>
      </c>
    </row>
    <row r="21" spans="1:13" x14ac:dyDescent="0.2">
      <c r="A21" s="47" t="s">
        <v>68</v>
      </c>
      <c r="B21" s="71" t="s">
        <v>523</v>
      </c>
      <c r="C21" s="72" t="s">
        <v>524</v>
      </c>
      <c r="D21" s="73">
        <v>0</v>
      </c>
      <c r="E21" s="74">
        <v>22014</v>
      </c>
      <c r="F21" s="74">
        <v>377847691</v>
      </c>
      <c r="G21" s="74">
        <v>1030000</v>
      </c>
      <c r="H21" s="75">
        <v>378899705</v>
      </c>
      <c r="I21" s="73">
        <v>0</v>
      </c>
      <c r="J21" s="74">
        <v>28143</v>
      </c>
      <c r="K21" s="74">
        <v>274991745</v>
      </c>
      <c r="L21" s="74">
        <v>830000</v>
      </c>
      <c r="M21" s="76">
        <v>275849888</v>
      </c>
    </row>
    <row r="22" spans="1:13" ht="16.5" x14ac:dyDescent="0.3">
      <c r="A22" s="48" t="s">
        <v>0</v>
      </c>
      <c r="B22" s="77" t="s">
        <v>525</v>
      </c>
      <c r="C22" s="78" t="s">
        <v>0</v>
      </c>
      <c r="D22" s="79">
        <f t="shared" ref="D22:M22" si="1">SUM(D16:D21)</f>
        <v>85376334</v>
      </c>
      <c r="E22" s="80">
        <f t="shared" si="1"/>
        <v>191051994</v>
      </c>
      <c r="F22" s="80">
        <f t="shared" si="1"/>
        <v>808930974</v>
      </c>
      <c r="G22" s="80">
        <f t="shared" si="1"/>
        <v>8163000</v>
      </c>
      <c r="H22" s="81">
        <f t="shared" si="1"/>
        <v>1093522302</v>
      </c>
      <c r="I22" s="79">
        <f t="shared" si="1"/>
        <v>167607586</v>
      </c>
      <c r="J22" s="80">
        <f t="shared" si="1"/>
        <v>134132969</v>
      </c>
      <c r="K22" s="80">
        <f t="shared" si="1"/>
        <v>553361692</v>
      </c>
      <c r="L22" s="80">
        <f t="shared" si="1"/>
        <v>2830000</v>
      </c>
      <c r="M22" s="82">
        <f t="shared" si="1"/>
        <v>857932247</v>
      </c>
    </row>
    <row r="23" spans="1:13" x14ac:dyDescent="0.2">
      <c r="A23" s="47" t="s">
        <v>53</v>
      </c>
      <c r="B23" s="71" t="s">
        <v>526</v>
      </c>
      <c r="C23" s="72" t="s">
        <v>527</v>
      </c>
      <c r="D23" s="73">
        <v>6163863</v>
      </c>
      <c r="E23" s="74">
        <v>65602079</v>
      </c>
      <c r="F23" s="74">
        <v>29092210</v>
      </c>
      <c r="G23" s="74">
        <v>11000000</v>
      </c>
      <c r="H23" s="75">
        <v>111858152</v>
      </c>
      <c r="I23" s="73">
        <v>27108607</v>
      </c>
      <c r="J23" s="74">
        <v>90034123</v>
      </c>
      <c r="K23" s="74">
        <v>48966591</v>
      </c>
      <c r="L23" s="74">
        <v>1500000</v>
      </c>
      <c r="M23" s="76">
        <v>167609321</v>
      </c>
    </row>
    <row r="24" spans="1:13" x14ac:dyDescent="0.2">
      <c r="A24" s="47" t="s">
        <v>53</v>
      </c>
      <c r="B24" s="71" t="s">
        <v>528</v>
      </c>
      <c r="C24" s="72" t="s">
        <v>529</v>
      </c>
      <c r="D24" s="73">
        <v>1596420</v>
      </c>
      <c r="E24" s="74">
        <v>20460229</v>
      </c>
      <c r="F24" s="74">
        <v>40667314</v>
      </c>
      <c r="G24" s="74">
        <v>0</v>
      </c>
      <c r="H24" s="75">
        <v>62723963</v>
      </c>
      <c r="I24" s="73">
        <v>543433</v>
      </c>
      <c r="J24" s="74">
        <v>6286114</v>
      </c>
      <c r="K24" s="74">
        <v>1267107</v>
      </c>
      <c r="L24" s="74">
        <v>1292000</v>
      </c>
      <c r="M24" s="76">
        <v>9388654</v>
      </c>
    </row>
    <row r="25" spans="1:13" x14ac:dyDescent="0.2">
      <c r="A25" s="47" t="s">
        <v>53</v>
      </c>
      <c r="B25" s="71" t="s">
        <v>530</v>
      </c>
      <c r="C25" s="72" t="s">
        <v>531</v>
      </c>
      <c r="D25" s="73">
        <v>2746458</v>
      </c>
      <c r="E25" s="74">
        <v>3296173</v>
      </c>
      <c r="F25" s="74">
        <v>88126290</v>
      </c>
      <c r="G25" s="74">
        <v>3771000</v>
      </c>
      <c r="H25" s="75">
        <v>97939921</v>
      </c>
      <c r="I25" s="73">
        <v>2104007</v>
      </c>
      <c r="J25" s="74">
        <v>3149683</v>
      </c>
      <c r="K25" s="74">
        <v>83259660</v>
      </c>
      <c r="L25" s="74">
        <v>1452000</v>
      </c>
      <c r="M25" s="76">
        <v>89965350</v>
      </c>
    </row>
    <row r="26" spans="1:13" x14ac:dyDescent="0.2">
      <c r="A26" s="47" t="s">
        <v>53</v>
      </c>
      <c r="B26" s="71" t="s">
        <v>532</v>
      </c>
      <c r="C26" s="72" t="s">
        <v>533</v>
      </c>
      <c r="D26" s="73">
        <v>8689762</v>
      </c>
      <c r="E26" s="74">
        <v>37407493</v>
      </c>
      <c r="F26" s="74">
        <v>21363235</v>
      </c>
      <c r="G26" s="74">
        <v>6540000</v>
      </c>
      <c r="H26" s="75">
        <v>74000490</v>
      </c>
      <c r="I26" s="73">
        <v>15385394</v>
      </c>
      <c r="J26" s="74">
        <v>37976014</v>
      </c>
      <c r="K26" s="74">
        <v>18074602</v>
      </c>
      <c r="L26" s="74">
        <v>0</v>
      </c>
      <c r="M26" s="76">
        <v>71436010</v>
      </c>
    </row>
    <row r="27" spans="1:13" x14ac:dyDescent="0.2">
      <c r="A27" s="47" t="s">
        <v>53</v>
      </c>
      <c r="B27" s="71" t="s">
        <v>534</v>
      </c>
      <c r="C27" s="72" t="s">
        <v>535</v>
      </c>
      <c r="D27" s="73">
        <v>0</v>
      </c>
      <c r="E27" s="74">
        <v>0</v>
      </c>
      <c r="F27" s="74">
        <v>50707139</v>
      </c>
      <c r="G27" s="74">
        <v>2916000</v>
      </c>
      <c r="H27" s="75">
        <v>53623139</v>
      </c>
      <c r="I27" s="73">
        <v>0</v>
      </c>
      <c r="J27" s="74">
        <v>0</v>
      </c>
      <c r="K27" s="74">
        <v>46333675</v>
      </c>
      <c r="L27" s="74">
        <v>594000</v>
      </c>
      <c r="M27" s="76">
        <v>46927675</v>
      </c>
    </row>
    <row r="28" spans="1:13" x14ac:dyDescent="0.2">
      <c r="A28" s="47" t="s">
        <v>68</v>
      </c>
      <c r="B28" s="71" t="s">
        <v>536</v>
      </c>
      <c r="C28" s="72" t="s">
        <v>537</v>
      </c>
      <c r="D28" s="73">
        <v>0</v>
      </c>
      <c r="E28" s="74">
        <v>0</v>
      </c>
      <c r="F28" s="74">
        <v>34245748</v>
      </c>
      <c r="G28" s="74">
        <v>144000000</v>
      </c>
      <c r="H28" s="75">
        <v>178245748</v>
      </c>
      <c r="I28" s="73">
        <v>0</v>
      </c>
      <c r="J28" s="74">
        <v>0</v>
      </c>
      <c r="K28" s="74">
        <v>-81811033</v>
      </c>
      <c r="L28" s="74">
        <v>122253000</v>
      </c>
      <c r="M28" s="76">
        <v>40441967</v>
      </c>
    </row>
    <row r="29" spans="1:13" ht="16.5" x14ac:dyDescent="0.3">
      <c r="A29" s="48" t="s">
        <v>0</v>
      </c>
      <c r="B29" s="77" t="s">
        <v>538</v>
      </c>
      <c r="C29" s="78" t="s">
        <v>0</v>
      </c>
      <c r="D29" s="79">
        <f t="shared" ref="D29:M29" si="2">SUM(D23:D28)</f>
        <v>19196503</v>
      </c>
      <c r="E29" s="80">
        <f t="shared" si="2"/>
        <v>126765974</v>
      </c>
      <c r="F29" s="80">
        <f t="shared" si="2"/>
        <v>264201936</v>
      </c>
      <c r="G29" s="80">
        <f t="shared" si="2"/>
        <v>168227000</v>
      </c>
      <c r="H29" s="81">
        <f t="shared" si="2"/>
        <v>578391413</v>
      </c>
      <c r="I29" s="79">
        <f t="shared" si="2"/>
        <v>45141441</v>
      </c>
      <c r="J29" s="80">
        <f t="shared" si="2"/>
        <v>137445934</v>
      </c>
      <c r="K29" s="80">
        <f t="shared" si="2"/>
        <v>116090602</v>
      </c>
      <c r="L29" s="80">
        <f t="shared" si="2"/>
        <v>127091000</v>
      </c>
      <c r="M29" s="82">
        <f t="shared" si="2"/>
        <v>425768977</v>
      </c>
    </row>
    <row r="30" spans="1:13" x14ac:dyDescent="0.2">
      <c r="A30" s="47" t="s">
        <v>53</v>
      </c>
      <c r="B30" s="71" t="s">
        <v>539</v>
      </c>
      <c r="C30" s="72" t="s">
        <v>540</v>
      </c>
      <c r="D30" s="73">
        <v>120726381</v>
      </c>
      <c r="E30" s="74">
        <v>539344040</v>
      </c>
      <c r="F30" s="74">
        <v>387838058</v>
      </c>
      <c r="G30" s="74">
        <v>26199000</v>
      </c>
      <c r="H30" s="75">
        <v>1074107479</v>
      </c>
      <c r="I30" s="73">
        <v>113343647</v>
      </c>
      <c r="J30" s="74">
        <v>517517792</v>
      </c>
      <c r="K30" s="74">
        <v>347315131</v>
      </c>
      <c r="L30" s="74">
        <v>27940000</v>
      </c>
      <c r="M30" s="76">
        <v>1006116570</v>
      </c>
    </row>
    <row r="31" spans="1:13" x14ac:dyDescent="0.2">
      <c r="A31" s="47" t="s">
        <v>53</v>
      </c>
      <c r="B31" s="71" t="s">
        <v>541</v>
      </c>
      <c r="C31" s="72" t="s">
        <v>542</v>
      </c>
      <c r="D31" s="73">
        <v>16699619</v>
      </c>
      <c r="E31" s="74">
        <v>48986541</v>
      </c>
      <c r="F31" s="74">
        <v>99280739</v>
      </c>
      <c r="G31" s="74">
        <v>15591000</v>
      </c>
      <c r="H31" s="75">
        <v>180557899</v>
      </c>
      <c r="I31" s="73">
        <v>19642917</v>
      </c>
      <c r="J31" s="74">
        <v>42685275</v>
      </c>
      <c r="K31" s="74">
        <v>87578328</v>
      </c>
      <c r="L31" s="74">
        <v>20592000</v>
      </c>
      <c r="M31" s="76">
        <v>170498520</v>
      </c>
    </row>
    <row r="32" spans="1:13" x14ac:dyDescent="0.2">
      <c r="A32" s="47" t="s">
        <v>53</v>
      </c>
      <c r="B32" s="71" t="s">
        <v>543</v>
      </c>
      <c r="C32" s="72" t="s">
        <v>544</v>
      </c>
      <c r="D32" s="73">
        <v>71941866</v>
      </c>
      <c r="E32" s="74">
        <v>263817761</v>
      </c>
      <c r="F32" s="74">
        <v>172093184</v>
      </c>
      <c r="G32" s="74">
        <v>24000000</v>
      </c>
      <c r="H32" s="75">
        <v>531852811</v>
      </c>
      <c r="I32" s="73">
        <v>62693982</v>
      </c>
      <c r="J32" s="74">
        <v>227684842</v>
      </c>
      <c r="K32" s="74">
        <v>173990488</v>
      </c>
      <c r="L32" s="74">
        <v>18917000</v>
      </c>
      <c r="M32" s="76">
        <v>483286312</v>
      </c>
    </row>
    <row r="33" spans="1:13" x14ac:dyDescent="0.2">
      <c r="A33" s="47" t="s">
        <v>68</v>
      </c>
      <c r="B33" s="71" t="s">
        <v>545</v>
      </c>
      <c r="C33" s="72" t="s">
        <v>546</v>
      </c>
      <c r="D33" s="73">
        <v>0</v>
      </c>
      <c r="E33" s="74">
        <v>0</v>
      </c>
      <c r="F33" s="74">
        <v>63758232</v>
      </c>
      <c r="G33" s="74">
        <v>2000000</v>
      </c>
      <c r="H33" s="75">
        <v>65758232</v>
      </c>
      <c r="I33" s="73">
        <v>0</v>
      </c>
      <c r="J33" s="74">
        <v>0</v>
      </c>
      <c r="K33" s="74">
        <v>70934873</v>
      </c>
      <c r="L33" s="74">
        <v>1849000</v>
      </c>
      <c r="M33" s="76">
        <v>72783873</v>
      </c>
    </row>
    <row r="34" spans="1:13" ht="16.5" x14ac:dyDescent="0.3">
      <c r="A34" s="48" t="s">
        <v>0</v>
      </c>
      <c r="B34" s="77" t="s">
        <v>547</v>
      </c>
      <c r="C34" s="78" t="s">
        <v>0</v>
      </c>
      <c r="D34" s="79">
        <f t="shared" ref="D34:M34" si="3">SUM(D30:D33)</f>
        <v>209367866</v>
      </c>
      <c r="E34" s="80">
        <f t="shared" si="3"/>
        <v>852148342</v>
      </c>
      <c r="F34" s="80">
        <f t="shared" si="3"/>
        <v>722970213</v>
      </c>
      <c r="G34" s="80">
        <f t="shared" si="3"/>
        <v>67790000</v>
      </c>
      <c r="H34" s="81">
        <f t="shared" si="3"/>
        <v>1852276421</v>
      </c>
      <c r="I34" s="79">
        <f t="shared" si="3"/>
        <v>195680546</v>
      </c>
      <c r="J34" s="80">
        <f t="shared" si="3"/>
        <v>787887909</v>
      </c>
      <c r="K34" s="80">
        <f t="shared" si="3"/>
        <v>679818820</v>
      </c>
      <c r="L34" s="80">
        <f t="shared" si="3"/>
        <v>69298000</v>
      </c>
      <c r="M34" s="82">
        <f t="shared" si="3"/>
        <v>1732685275</v>
      </c>
    </row>
    <row r="35" spans="1:13" ht="16.5" x14ac:dyDescent="0.3">
      <c r="A35" s="49" t="s">
        <v>0</v>
      </c>
      <c r="B35" s="83" t="s">
        <v>548</v>
      </c>
      <c r="C35" s="84" t="s">
        <v>0</v>
      </c>
      <c r="D35" s="85">
        <f t="shared" ref="D35:M35" si="4">SUM(D9:D14,D16:D21,D23:D28,D30:D33)</f>
        <v>607747300</v>
      </c>
      <c r="E35" s="86">
        <f t="shared" si="4"/>
        <v>2393138087</v>
      </c>
      <c r="F35" s="86">
        <f t="shared" si="4"/>
        <v>3140453886</v>
      </c>
      <c r="G35" s="86">
        <f t="shared" si="4"/>
        <v>415976000</v>
      </c>
      <c r="H35" s="87">
        <f t="shared" si="4"/>
        <v>6557315273</v>
      </c>
      <c r="I35" s="85">
        <f t="shared" si="4"/>
        <v>720454180</v>
      </c>
      <c r="J35" s="86">
        <f t="shared" si="4"/>
        <v>2327881606</v>
      </c>
      <c r="K35" s="86">
        <f t="shared" si="4"/>
        <v>3285496423</v>
      </c>
      <c r="L35" s="86">
        <f t="shared" si="4"/>
        <v>342405000</v>
      </c>
      <c r="M35" s="88">
        <f t="shared" si="4"/>
        <v>6676237209</v>
      </c>
    </row>
    <row r="36" spans="1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1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1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549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36</v>
      </c>
      <c r="C9" s="72" t="s">
        <v>37</v>
      </c>
      <c r="D9" s="73">
        <v>3185682736</v>
      </c>
      <c r="E9" s="74">
        <v>7673422758</v>
      </c>
      <c r="F9" s="74">
        <v>5141629455</v>
      </c>
      <c r="G9" s="74">
        <v>872949000</v>
      </c>
      <c r="H9" s="75">
        <v>16873683949</v>
      </c>
      <c r="I9" s="73">
        <v>2960156845</v>
      </c>
      <c r="J9" s="74">
        <v>6877827384</v>
      </c>
      <c r="K9" s="74">
        <v>5483744851</v>
      </c>
      <c r="L9" s="74">
        <v>810228000</v>
      </c>
      <c r="M9" s="76">
        <v>16131957080</v>
      </c>
    </row>
    <row r="10" spans="1:13" ht="16.5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3185682736</v>
      </c>
      <c r="E10" s="80">
        <f t="shared" si="0"/>
        <v>7673422758</v>
      </c>
      <c r="F10" s="80">
        <f t="shared" si="0"/>
        <v>5141629455</v>
      </c>
      <c r="G10" s="80">
        <f t="shared" si="0"/>
        <v>872949000</v>
      </c>
      <c r="H10" s="81">
        <f t="shared" si="0"/>
        <v>16873683949</v>
      </c>
      <c r="I10" s="79">
        <f t="shared" si="0"/>
        <v>2960156845</v>
      </c>
      <c r="J10" s="80">
        <f t="shared" si="0"/>
        <v>6877827384</v>
      </c>
      <c r="K10" s="80">
        <f t="shared" si="0"/>
        <v>5483744851</v>
      </c>
      <c r="L10" s="80">
        <f t="shared" si="0"/>
        <v>810228000</v>
      </c>
      <c r="M10" s="82">
        <f t="shared" si="0"/>
        <v>16131957080</v>
      </c>
    </row>
    <row r="11" spans="1:13" x14ac:dyDescent="0.2">
      <c r="A11" s="47" t="s">
        <v>53</v>
      </c>
      <c r="B11" s="71" t="s">
        <v>550</v>
      </c>
      <c r="C11" s="72" t="s">
        <v>551</v>
      </c>
      <c r="D11" s="73">
        <v>11367172</v>
      </c>
      <c r="E11" s="74">
        <v>73439655</v>
      </c>
      <c r="F11" s="74">
        <v>43360492</v>
      </c>
      <c r="G11" s="74">
        <v>1476000</v>
      </c>
      <c r="H11" s="75">
        <v>129643319</v>
      </c>
      <c r="I11" s="73">
        <v>11068698</v>
      </c>
      <c r="J11" s="74">
        <v>59340431</v>
      </c>
      <c r="K11" s="74">
        <v>34517098</v>
      </c>
      <c r="L11" s="74">
        <v>7537000</v>
      </c>
      <c r="M11" s="76">
        <v>112463227</v>
      </c>
    </row>
    <row r="12" spans="1:13" x14ac:dyDescent="0.2">
      <c r="A12" s="47" t="s">
        <v>53</v>
      </c>
      <c r="B12" s="71" t="s">
        <v>552</v>
      </c>
      <c r="C12" s="72" t="s">
        <v>553</v>
      </c>
      <c r="D12" s="73">
        <v>16492426</v>
      </c>
      <c r="E12" s="74">
        <v>48723452</v>
      </c>
      <c r="F12" s="74">
        <v>40095361</v>
      </c>
      <c r="G12" s="74">
        <v>10690000</v>
      </c>
      <c r="H12" s="75">
        <v>116001239</v>
      </c>
      <c r="I12" s="73">
        <v>16191739</v>
      </c>
      <c r="J12" s="74">
        <v>39875772</v>
      </c>
      <c r="K12" s="74">
        <v>33584433</v>
      </c>
      <c r="L12" s="74">
        <v>2747000</v>
      </c>
      <c r="M12" s="76">
        <v>92398944</v>
      </c>
    </row>
    <row r="13" spans="1:13" x14ac:dyDescent="0.2">
      <c r="A13" s="47" t="s">
        <v>53</v>
      </c>
      <c r="B13" s="71" t="s">
        <v>554</v>
      </c>
      <c r="C13" s="72" t="s">
        <v>555</v>
      </c>
      <c r="D13" s="73">
        <v>27213517</v>
      </c>
      <c r="E13" s="74">
        <v>70584151</v>
      </c>
      <c r="F13" s="74">
        <v>47047775</v>
      </c>
      <c r="G13" s="74">
        <v>2646000</v>
      </c>
      <c r="H13" s="75">
        <v>147491443</v>
      </c>
      <c r="I13" s="73">
        <v>24517307</v>
      </c>
      <c r="J13" s="74">
        <v>57963908</v>
      </c>
      <c r="K13" s="74">
        <v>45885111</v>
      </c>
      <c r="L13" s="74">
        <v>4992000</v>
      </c>
      <c r="M13" s="76">
        <v>133358326</v>
      </c>
    </row>
    <row r="14" spans="1:13" x14ac:dyDescent="0.2">
      <c r="A14" s="47" t="s">
        <v>53</v>
      </c>
      <c r="B14" s="71" t="s">
        <v>556</v>
      </c>
      <c r="C14" s="72" t="s">
        <v>557</v>
      </c>
      <c r="D14" s="73">
        <v>86041602</v>
      </c>
      <c r="E14" s="74">
        <v>233308654</v>
      </c>
      <c r="F14" s="74">
        <v>92895370</v>
      </c>
      <c r="G14" s="74">
        <v>615000</v>
      </c>
      <c r="H14" s="75">
        <v>412860626</v>
      </c>
      <c r="I14" s="73">
        <v>79026290</v>
      </c>
      <c r="J14" s="74">
        <v>206368741</v>
      </c>
      <c r="K14" s="74">
        <v>99584991</v>
      </c>
      <c r="L14" s="74">
        <v>2956000</v>
      </c>
      <c r="M14" s="76">
        <v>387936022</v>
      </c>
    </row>
    <row r="15" spans="1:13" x14ac:dyDescent="0.2">
      <c r="A15" s="47" t="s">
        <v>53</v>
      </c>
      <c r="B15" s="71" t="s">
        <v>558</v>
      </c>
      <c r="C15" s="72" t="s">
        <v>559</v>
      </c>
      <c r="D15" s="73">
        <v>50460741</v>
      </c>
      <c r="E15" s="74">
        <v>174412202</v>
      </c>
      <c r="F15" s="74">
        <v>67473007</v>
      </c>
      <c r="G15" s="74">
        <v>10716000</v>
      </c>
      <c r="H15" s="75">
        <v>303061950</v>
      </c>
      <c r="I15" s="73">
        <v>39437367</v>
      </c>
      <c r="J15" s="74">
        <v>152150059</v>
      </c>
      <c r="K15" s="74">
        <v>68457330</v>
      </c>
      <c r="L15" s="74">
        <v>8981000</v>
      </c>
      <c r="M15" s="76">
        <v>269025756</v>
      </c>
    </row>
    <row r="16" spans="1:13" x14ac:dyDescent="0.2">
      <c r="A16" s="47" t="s">
        <v>68</v>
      </c>
      <c r="B16" s="71" t="s">
        <v>560</v>
      </c>
      <c r="C16" s="72" t="s">
        <v>561</v>
      </c>
      <c r="D16" s="73">
        <v>0</v>
      </c>
      <c r="E16" s="74">
        <v>45840603</v>
      </c>
      <c r="F16" s="74">
        <v>119417634</v>
      </c>
      <c r="G16" s="74">
        <v>577000</v>
      </c>
      <c r="H16" s="75">
        <v>165835237</v>
      </c>
      <c r="I16" s="73">
        <v>0</v>
      </c>
      <c r="J16" s="74">
        <v>41282793</v>
      </c>
      <c r="K16" s="74">
        <v>45225906</v>
      </c>
      <c r="L16" s="74">
        <v>558000</v>
      </c>
      <c r="M16" s="76">
        <v>87066699</v>
      </c>
    </row>
    <row r="17" spans="1:13" ht="16.5" x14ac:dyDescent="0.3">
      <c r="A17" s="48" t="s">
        <v>0</v>
      </c>
      <c r="B17" s="77" t="s">
        <v>562</v>
      </c>
      <c r="C17" s="78" t="s">
        <v>0</v>
      </c>
      <c r="D17" s="79">
        <f t="shared" ref="D17:M17" si="1">SUM(D11:D16)</f>
        <v>191575458</v>
      </c>
      <c r="E17" s="80">
        <f t="shared" si="1"/>
        <v>646308717</v>
      </c>
      <c r="F17" s="80">
        <f t="shared" si="1"/>
        <v>410289639</v>
      </c>
      <c r="G17" s="80">
        <f t="shared" si="1"/>
        <v>26720000</v>
      </c>
      <c r="H17" s="81">
        <f t="shared" si="1"/>
        <v>1274893814</v>
      </c>
      <c r="I17" s="79">
        <f t="shared" si="1"/>
        <v>170241401</v>
      </c>
      <c r="J17" s="80">
        <f t="shared" si="1"/>
        <v>556981704</v>
      </c>
      <c r="K17" s="80">
        <f t="shared" si="1"/>
        <v>327254869</v>
      </c>
      <c r="L17" s="80">
        <f t="shared" si="1"/>
        <v>27771000</v>
      </c>
      <c r="M17" s="82">
        <f t="shared" si="1"/>
        <v>1082248974</v>
      </c>
    </row>
    <row r="18" spans="1:13" x14ac:dyDescent="0.2">
      <c r="A18" s="47" t="s">
        <v>53</v>
      </c>
      <c r="B18" s="71" t="s">
        <v>563</v>
      </c>
      <c r="C18" s="72" t="s">
        <v>564</v>
      </c>
      <c r="D18" s="73">
        <v>16796071</v>
      </c>
      <c r="E18" s="74">
        <v>96976751</v>
      </c>
      <c r="F18" s="74">
        <v>74114720</v>
      </c>
      <c r="G18" s="74">
        <v>5452000</v>
      </c>
      <c r="H18" s="75">
        <v>193339542</v>
      </c>
      <c r="I18" s="73">
        <v>15068520</v>
      </c>
      <c r="J18" s="74">
        <v>89385339</v>
      </c>
      <c r="K18" s="74">
        <v>71364555</v>
      </c>
      <c r="L18" s="74">
        <v>1547000</v>
      </c>
      <c r="M18" s="76">
        <v>177365414</v>
      </c>
    </row>
    <row r="19" spans="1:13" x14ac:dyDescent="0.2">
      <c r="A19" s="47" t="s">
        <v>53</v>
      </c>
      <c r="B19" s="71" t="s">
        <v>565</v>
      </c>
      <c r="C19" s="72" t="s">
        <v>566</v>
      </c>
      <c r="D19" s="73">
        <v>115723072</v>
      </c>
      <c r="E19" s="74">
        <v>548798537</v>
      </c>
      <c r="F19" s="74">
        <v>97309459</v>
      </c>
      <c r="G19" s="74">
        <v>91513000</v>
      </c>
      <c r="H19" s="75">
        <v>853344068</v>
      </c>
      <c r="I19" s="73">
        <v>105452079</v>
      </c>
      <c r="J19" s="74">
        <v>500644274</v>
      </c>
      <c r="K19" s="74">
        <v>-153819527</v>
      </c>
      <c r="L19" s="74">
        <v>232577000</v>
      </c>
      <c r="M19" s="76">
        <v>684853826</v>
      </c>
    </row>
    <row r="20" spans="1:13" x14ac:dyDescent="0.2">
      <c r="A20" s="47" t="s">
        <v>53</v>
      </c>
      <c r="B20" s="71" t="s">
        <v>567</v>
      </c>
      <c r="C20" s="72" t="s">
        <v>568</v>
      </c>
      <c r="D20" s="73">
        <v>114074613</v>
      </c>
      <c r="E20" s="74">
        <v>338189277</v>
      </c>
      <c r="F20" s="74">
        <v>84489801</v>
      </c>
      <c r="G20" s="74">
        <v>31513000</v>
      </c>
      <c r="H20" s="75">
        <v>568266691</v>
      </c>
      <c r="I20" s="73">
        <v>102057550</v>
      </c>
      <c r="J20" s="74">
        <v>298170436</v>
      </c>
      <c r="K20" s="74">
        <v>87906688</v>
      </c>
      <c r="L20" s="74">
        <v>23503000</v>
      </c>
      <c r="M20" s="76">
        <v>511637674</v>
      </c>
    </row>
    <row r="21" spans="1:13" x14ac:dyDescent="0.2">
      <c r="A21" s="47" t="s">
        <v>53</v>
      </c>
      <c r="B21" s="71" t="s">
        <v>569</v>
      </c>
      <c r="C21" s="72" t="s">
        <v>570</v>
      </c>
      <c r="D21" s="73">
        <v>42442097</v>
      </c>
      <c r="E21" s="74">
        <v>216678981</v>
      </c>
      <c r="F21" s="74">
        <v>80859591</v>
      </c>
      <c r="G21" s="74">
        <v>853000</v>
      </c>
      <c r="H21" s="75">
        <v>340833669</v>
      </c>
      <c r="I21" s="73">
        <v>39219678</v>
      </c>
      <c r="J21" s="74">
        <v>185408691</v>
      </c>
      <c r="K21" s="74">
        <v>71148233</v>
      </c>
      <c r="L21" s="74">
        <v>5282000</v>
      </c>
      <c r="M21" s="76">
        <v>301058602</v>
      </c>
    </row>
    <row r="22" spans="1:13" x14ac:dyDescent="0.2">
      <c r="A22" s="47" t="s">
        <v>53</v>
      </c>
      <c r="B22" s="71" t="s">
        <v>571</v>
      </c>
      <c r="C22" s="72" t="s">
        <v>572</v>
      </c>
      <c r="D22" s="73">
        <v>26859609</v>
      </c>
      <c r="E22" s="74">
        <v>200861468</v>
      </c>
      <c r="F22" s="74">
        <v>63792261</v>
      </c>
      <c r="G22" s="74">
        <v>740000</v>
      </c>
      <c r="H22" s="75">
        <v>292253338</v>
      </c>
      <c r="I22" s="73">
        <v>-152884</v>
      </c>
      <c r="J22" s="74">
        <v>156570986</v>
      </c>
      <c r="K22" s="74">
        <v>43463047</v>
      </c>
      <c r="L22" s="74">
        <v>1512000</v>
      </c>
      <c r="M22" s="76">
        <v>201393149</v>
      </c>
    </row>
    <row r="23" spans="1:13" x14ac:dyDescent="0.2">
      <c r="A23" s="47" t="s">
        <v>68</v>
      </c>
      <c r="B23" s="71" t="s">
        <v>573</v>
      </c>
      <c r="C23" s="72" t="s">
        <v>574</v>
      </c>
      <c r="D23" s="73">
        <v>0</v>
      </c>
      <c r="E23" s="74">
        <v>0</v>
      </c>
      <c r="F23" s="74">
        <v>160711840</v>
      </c>
      <c r="G23" s="74">
        <v>562000</v>
      </c>
      <c r="H23" s="75">
        <v>161273840</v>
      </c>
      <c r="I23" s="73">
        <v>0</v>
      </c>
      <c r="J23" s="74">
        <v>0</v>
      </c>
      <c r="K23" s="74">
        <v>119998543</v>
      </c>
      <c r="L23" s="74">
        <v>3103000</v>
      </c>
      <c r="M23" s="76">
        <v>123101543</v>
      </c>
    </row>
    <row r="24" spans="1:13" ht="16.5" x14ac:dyDescent="0.3">
      <c r="A24" s="48" t="s">
        <v>0</v>
      </c>
      <c r="B24" s="77" t="s">
        <v>575</v>
      </c>
      <c r="C24" s="78" t="s">
        <v>0</v>
      </c>
      <c r="D24" s="79">
        <f t="shared" ref="D24:M24" si="2">SUM(D18:D23)</f>
        <v>315895462</v>
      </c>
      <c r="E24" s="80">
        <f t="shared" si="2"/>
        <v>1401505014</v>
      </c>
      <c r="F24" s="80">
        <f t="shared" si="2"/>
        <v>561277672</v>
      </c>
      <c r="G24" s="80">
        <f t="shared" si="2"/>
        <v>130633000</v>
      </c>
      <c r="H24" s="81">
        <f t="shared" si="2"/>
        <v>2409311148</v>
      </c>
      <c r="I24" s="79">
        <f t="shared" si="2"/>
        <v>261644943</v>
      </c>
      <c r="J24" s="80">
        <f t="shared" si="2"/>
        <v>1230179726</v>
      </c>
      <c r="K24" s="80">
        <f t="shared" si="2"/>
        <v>240061539</v>
      </c>
      <c r="L24" s="80">
        <f t="shared" si="2"/>
        <v>267524000</v>
      </c>
      <c r="M24" s="82">
        <f t="shared" si="2"/>
        <v>1999410208</v>
      </c>
    </row>
    <row r="25" spans="1:13" x14ac:dyDescent="0.2">
      <c r="A25" s="47" t="s">
        <v>53</v>
      </c>
      <c r="B25" s="71" t="s">
        <v>576</v>
      </c>
      <c r="C25" s="72" t="s">
        <v>577</v>
      </c>
      <c r="D25" s="73">
        <v>31038352</v>
      </c>
      <c r="E25" s="74">
        <v>87425544</v>
      </c>
      <c r="F25" s="74">
        <v>47603796</v>
      </c>
      <c r="G25" s="74">
        <v>6317000</v>
      </c>
      <c r="H25" s="75">
        <v>172384692</v>
      </c>
      <c r="I25" s="73">
        <v>28183858</v>
      </c>
      <c r="J25" s="74">
        <v>71484781</v>
      </c>
      <c r="K25" s="74">
        <v>64331165</v>
      </c>
      <c r="L25" s="74">
        <v>1758000</v>
      </c>
      <c r="M25" s="76">
        <v>165757804</v>
      </c>
    </row>
    <row r="26" spans="1:13" x14ac:dyDescent="0.2">
      <c r="A26" s="47" t="s">
        <v>53</v>
      </c>
      <c r="B26" s="71" t="s">
        <v>578</v>
      </c>
      <c r="C26" s="72" t="s">
        <v>579</v>
      </c>
      <c r="D26" s="73">
        <v>90650770</v>
      </c>
      <c r="E26" s="74">
        <v>272255928</v>
      </c>
      <c r="F26" s="74">
        <v>122630684</v>
      </c>
      <c r="G26" s="74">
        <v>13654000</v>
      </c>
      <c r="H26" s="75">
        <v>499191382</v>
      </c>
      <c r="I26" s="73">
        <v>83648854</v>
      </c>
      <c r="J26" s="74">
        <v>240957025</v>
      </c>
      <c r="K26" s="74">
        <v>119780732</v>
      </c>
      <c r="L26" s="74">
        <v>17103000</v>
      </c>
      <c r="M26" s="76">
        <v>461489611</v>
      </c>
    </row>
    <row r="27" spans="1:13" x14ac:dyDescent="0.2">
      <c r="A27" s="47" t="s">
        <v>53</v>
      </c>
      <c r="B27" s="71" t="s">
        <v>580</v>
      </c>
      <c r="C27" s="72" t="s">
        <v>581</v>
      </c>
      <c r="D27" s="73">
        <v>17767517</v>
      </c>
      <c r="E27" s="74">
        <v>68900064</v>
      </c>
      <c r="F27" s="74">
        <v>29986431</v>
      </c>
      <c r="G27" s="74">
        <v>614000</v>
      </c>
      <c r="H27" s="75">
        <v>117268012</v>
      </c>
      <c r="I27" s="73">
        <v>16129294</v>
      </c>
      <c r="J27" s="74">
        <v>60726243</v>
      </c>
      <c r="K27" s="74">
        <v>25344581</v>
      </c>
      <c r="L27" s="74">
        <v>1947000</v>
      </c>
      <c r="M27" s="76">
        <v>104147118</v>
      </c>
    </row>
    <row r="28" spans="1:13" x14ac:dyDescent="0.2">
      <c r="A28" s="47" t="s">
        <v>53</v>
      </c>
      <c r="B28" s="71" t="s">
        <v>582</v>
      </c>
      <c r="C28" s="72" t="s">
        <v>583</v>
      </c>
      <c r="D28" s="73">
        <v>14371061</v>
      </c>
      <c r="E28" s="74">
        <v>47146329</v>
      </c>
      <c r="F28" s="74">
        <v>83947240</v>
      </c>
      <c r="G28" s="74">
        <v>7812000</v>
      </c>
      <c r="H28" s="75">
        <v>153276630</v>
      </c>
      <c r="I28" s="73">
        <v>13192779</v>
      </c>
      <c r="J28" s="74">
        <v>42076411</v>
      </c>
      <c r="K28" s="74">
        <v>64217307</v>
      </c>
      <c r="L28" s="74">
        <v>3236000</v>
      </c>
      <c r="M28" s="76">
        <v>122722497</v>
      </c>
    </row>
    <row r="29" spans="1:13" x14ac:dyDescent="0.2">
      <c r="A29" s="47" t="s">
        <v>68</v>
      </c>
      <c r="B29" s="71" t="s">
        <v>584</v>
      </c>
      <c r="C29" s="72" t="s">
        <v>585</v>
      </c>
      <c r="D29" s="73">
        <v>0</v>
      </c>
      <c r="E29" s="74">
        <v>5611200</v>
      </c>
      <c r="F29" s="74">
        <v>64464926</v>
      </c>
      <c r="G29" s="74">
        <v>2651000</v>
      </c>
      <c r="H29" s="75">
        <v>72727126</v>
      </c>
      <c r="I29" s="73">
        <v>0</v>
      </c>
      <c r="J29" s="74">
        <v>4209903</v>
      </c>
      <c r="K29" s="74">
        <v>65122024</v>
      </c>
      <c r="L29" s="74">
        <v>536000</v>
      </c>
      <c r="M29" s="76">
        <v>69867927</v>
      </c>
    </row>
    <row r="30" spans="1:13" ht="16.5" x14ac:dyDescent="0.3">
      <c r="A30" s="48" t="s">
        <v>0</v>
      </c>
      <c r="B30" s="77" t="s">
        <v>586</v>
      </c>
      <c r="C30" s="78" t="s">
        <v>0</v>
      </c>
      <c r="D30" s="79">
        <f t="shared" ref="D30:M30" si="3">SUM(D25:D29)</f>
        <v>153827700</v>
      </c>
      <c r="E30" s="80">
        <f t="shared" si="3"/>
        <v>481339065</v>
      </c>
      <c r="F30" s="80">
        <f t="shared" si="3"/>
        <v>348633077</v>
      </c>
      <c r="G30" s="80">
        <f t="shared" si="3"/>
        <v>31048000</v>
      </c>
      <c r="H30" s="81">
        <f t="shared" si="3"/>
        <v>1014847842</v>
      </c>
      <c r="I30" s="79">
        <f t="shared" si="3"/>
        <v>141154785</v>
      </c>
      <c r="J30" s="80">
        <f t="shared" si="3"/>
        <v>419454363</v>
      </c>
      <c r="K30" s="80">
        <f t="shared" si="3"/>
        <v>338795809</v>
      </c>
      <c r="L30" s="80">
        <f t="shared" si="3"/>
        <v>24580000</v>
      </c>
      <c r="M30" s="82">
        <f t="shared" si="3"/>
        <v>923984957</v>
      </c>
    </row>
    <row r="31" spans="1:13" x14ac:dyDescent="0.2">
      <c r="A31" s="47" t="s">
        <v>53</v>
      </c>
      <c r="B31" s="71" t="s">
        <v>587</v>
      </c>
      <c r="C31" s="72" t="s">
        <v>588</v>
      </c>
      <c r="D31" s="73">
        <v>7102858</v>
      </c>
      <c r="E31" s="74">
        <v>31061409</v>
      </c>
      <c r="F31" s="74">
        <v>25844898</v>
      </c>
      <c r="G31" s="74">
        <v>4765000</v>
      </c>
      <c r="H31" s="75">
        <v>68774165</v>
      </c>
      <c r="I31" s="73">
        <v>7068705</v>
      </c>
      <c r="J31" s="74">
        <v>27423446</v>
      </c>
      <c r="K31" s="74">
        <v>19033467</v>
      </c>
      <c r="L31" s="74">
        <v>549000</v>
      </c>
      <c r="M31" s="76">
        <v>54074618</v>
      </c>
    </row>
    <row r="32" spans="1:13" x14ac:dyDescent="0.2">
      <c r="A32" s="47" t="s">
        <v>53</v>
      </c>
      <c r="B32" s="71" t="s">
        <v>589</v>
      </c>
      <c r="C32" s="72" t="s">
        <v>590</v>
      </c>
      <c r="D32" s="73">
        <v>31246766</v>
      </c>
      <c r="E32" s="74">
        <v>84519144</v>
      </c>
      <c r="F32" s="74">
        <v>41995515</v>
      </c>
      <c r="G32" s="74">
        <v>557000</v>
      </c>
      <c r="H32" s="75">
        <v>158318425</v>
      </c>
      <c r="I32" s="73">
        <v>-560097</v>
      </c>
      <c r="J32" s="74">
        <v>68363450</v>
      </c>
      <c r="K32" s="74">
        <v>43001121</v>
      </c>
      <c r="L32" s="74">
        <v>10179000</v>
      </c>
      <c r="M32" s="76">
        <v>120983474</v>
      </c>
    </row>
    <row r="33" spans="1:13" x14ac:dyDescent="0.2">
      <c r="A33" s="47" t="s">
        <v>53</v>
      </c>
      <c r="B33" s="71" t="s">
        <v>591</v>
      </c>
      <c r="C33" s="72" t="s">
        <v>592</v>
      </c>
      <c r="D33" s="73">
        <v>61501432</v>
      </c>
      <c r="E33" s="74">
        <v>264043362</v>
      </c>
      <c r="F33" s="74">
        <v>100925228</v>
      </c>
      <c r="G33" s="74">
        <v>885000</v>
      </c>
      <c r="H33" s="75">
        <v>427355022</v>
      </c>
      <c r="I33" s="73">
        <v>52955471</v>
      </c>
      <c r="J33" s="74">
        <v>253338341</v>
      </c>
      <c r="K33" s="74">
        <v>85433792</v>
      </c>
      <c r="L33" s="74">
        <v>7863000</v>
      </c>
      <c r="M33" s="76">
        <v>399590604</v>
      </c>
    </row>
    <row r="34" spans="1:13" x14ac:dyDescent="0.2">
      <c r="A34" s="47" t="s">
        <v>53</v>
      </c>
      <c r="B34" s="71" t="s">
        <v>593</v>
      </c>
      <c r="C34" s="72" t="s">
        <v>594</v>
      </c>
      <c r="D34" s="73">
        <v>112363372</v>
      </c>
      <c r="E34" s="74">
        <v>411939864</v>
      </c>
      <c r="F34" s="74">
        <v>195279043</v>
      </c>
      <c r="G34" s="74">
        <v>153049000</v>
      </c>
      <c r="H34" s="75">
        <v>872631279</v>
      </c>
      <c r="I34" s="73">
        <v>103906348</v>
      </c>
      <c r="J34" s="74">
        <v>321869423</v>
      </c>
      <c r="K34" s="74">
        <v>204926765</v>
      </c>
      <c r="L34" s="74">
        <v>41371000</v>
      </c>
      <c r="M34" s="76">
        <v>672073536</v>
      </c>
    </row>
    <row r="35" spans="1:13" x14ac:dyDescent="0.2">
      <c r="A35" s="47" t="s">
        <v>53</v>
      </c>
      <c r="B35" s="71" t="s">
        <v>595</v>
      </c>
      <c r="C35" s="72" t="s">
        <v>596</v>
      </c>
      <c r="D35" s="73">
        <v>982788</v>
      </c>
      <c r="E35" s="74">
        <v>106985064</v>
      </c>
      <c r="F35" s="74">
        <v>51048934</v>
      </c>
      <c r="G35" s="74">
        <v>6931000</v>
      </c>
      <c r="H35" s="75">
        <v>165947786</v>
      </c>
      <c r="I35" s="73">
        <v>393326</v>
      </c>
      <c r="J35" s="74">
        <v>93022099</v>
      </c>
      <c r="K35" s="74">
        <v>49668630</v>
      </c>
      <c r="L35" s="74">
        <v>752000</v>
      </c>
      <c r="M35" s="76">
        <v>143836055</v>
      </c>
    </row>
    <row r="36" spans="1:13" x14ac:dyDescent="0.2">
      <c r="A36" s="47" t="s">
        <v>53</v>
      </c>
      <c r="B36" s="71" t="s">
        <v>597</v>
      </c>
      <c r="C36" s="72" t="s">
        <v>598</v>
      </c>
      <c r="D36" s="73">
        <v>46417149</v>
      </c>
      <c r="E36" s="74">
        <v>114434640</v>
      </c>
      <c r="F36" s="74">
        <v>31665280</v>
      </c>
      <c r="G36" s="74">
        <v>663000</v>
      </c>
      <c r="H36" s="75">
        <v>193180069</v>
      </c>
      <c r="I36" s="73">
        <v>44245685</v>
      </c>
      <c r="J36" s="74">
        <v>104972452</v>
      </c>
      <c r="K36" s="74">
        <v>75553845</v>
      </c>
      <c r="L36" s="74">
        <v>846000</v>
      </c>
      <c r="M36" s="76">
        <v>225617982</v>
      </c>
    </row>
    <row r="37" spans="1:13" x14ac:dyDescent="0.2">
      <c r="A37" s="47" t="s">
        <v>53</v>
      </c>
      <c r="B37" s="71" t="s">
        <v>599</v>
      </c>
      <c r="C37" s="72" t="s">
        <v>600</v>
      </c>
      <c r="D37" s="73">
        <v>67861523</v>
      </c>
      <c r="E37" s="74">
        <v>121207331</v>
      </c>
      <c r="F37" s="74">
        <v>92723754</v>
      </c>
      <c r="G37" s="74">
        <v>7076000</v>
      </c>
      <c r="H37" s="75">
        <v>288868608</v>
      </c>
      <c r="I37" s="73">
        <v>52560579</v>
      </c>
      <c r="J37" s="74">
        <v>114292191</v>
      </c>
      <c r="K37" s="74">
        <v>54874222</v>
      </c>
      <c r="L37" s="74">
        <v>26966000</v>
      </c>
      <c r="M37" s="76">
        <v>248692992</v>
      </c>
    </row>
    <row r="38" spans="1:13" x14ac:dyDescent="0.2">
      <c r="A38" s="47" t="s">
        <v>68</v>
      </c>
      <c r="B38" s="71" t="s">
        <v>601</v>
      </c>
      <c r="C38" s="72" t="s">
        <v>602</v>
      </c>
      <c r="D38" s="73">
        <v>0</v>
      </c>
      <c r="E38" s="74">
        <v>0</v>
      </c>
      <c r="F38" s="74">
        <v>130001222</v>
      </c>
      <c r="G38" s="74">
        <v>695000</v>
      </c>
      <c r="H38" s="75">
        <v>130696222</v>
      </c>
      <c r="I38" s="73">
        <v>0</v>
      </c>
      <c r="J38" s="74">
        <v>0</v>
      </c>
      <c r="K38" s="74">
        <v>127903631</v>
      </c>
      <c r="L38" s="74">
        <v>1981000</v>
      </c>
      <c r="M38" s="76">
        <v>129884631</v>
      </c>
    </row>
    <row r="39" spans="1:13" ht="16.5" x14ac:dyDescent="0.3">
      <c r="A39" s="48" t="s">
        <v>0</v>
      </c>
      <c r="B39" s="77" t="s">
        <v>603</v>
      </c>
      <c r="C39" s="78" t="s">
        <v>0</v>
      </c>
      <c r="D39" s="79">
        <f t="shared" ref="D39:M39" si="4">SUM(D31:D38)</f>
        <v>327475888</v>
      </c>
      <c r="E39" s="80">
        <f t="shared" si="4"/>
        <v>1134190814</v>
      </c>
      <c r="F39" s="80">
        <f t="shared" si="4"/>
        <v>669483874</v>
      </c>
      <c r="G39" s="80">
        <f t="shared" si="4"/>
        <v>174621000</v>
      </c>
      <c r="H39" s="81">
        <f t="shared" si="4"/>
        <v>2305771576</v>
      </c>
      <c r="I39" s="79">
        <f t="shared" si="4"/>
        <v>260570017</v>
      </c>
      <c r="J39" s="80">
        <f t="shared" si="4"/>
        <v>983281402</v>
      </c>
      <c r="K39" s="80">
        <f t="shared" si="4"/>
        <v>660395473</v>
      </c>
      <c r="L39" s="80">
        <f t="shared" si="4"/>
        <v>90507000</v>
      </c>
      <c r="M39" s="82">
        <f t="shared" si="4"/>
        <v>1994753892</v>
      </c>
    </row>
    <row r="40" spans="1:13" x14ac:dyDescent="0.2">
      <c r="A40" s="47" t="s">
        <v>53</v>
      </c>
      <c r="B40" s="71" t="s">
        <v>604</v>
      </c>
      <c r="C40" s="72" t="s">
        <v>605</v>
      </c>
      <c r="D40" s="73">
        <v>21199</v>
      </c>
      <c r="E40" s="74">
        <v>8739877</v>
      </c>
      <c r="F40" s="74">
        <v>13285503</v>
      </c>
      <c r="G40" s="74">
        <v>5544000</v>
      </c>
      <c r="H40" s="75">
        <v>27590579</v>
      </c>
      <c r="I40" s="73">
        <v>25032</v>
      </c>
      <c r="J40" s="74">
        <v>6977190</v>
      </c>
      <c r="K40" s="74">
        <v>2442346</v>
      </c>
      <c r="L40" s="74">
        <v>14181000</v>
      </c>
      <c r="M40" s="76">
        <v>23625568</v>
      </c>
    </row>
    <row r="41" spans="1:13" x14ac:dyDescent="0.2">
      <c r="A41" s="47" t="s">
        <v>53</v>
      </c>
      <c r="B41" s="71" t="s">
        <v>606</v>
      </c>
      <c r="C41" s="72" t="s">
        <v>607</v>
      </c>
      <c r="D41" s="73">
        <v>1152173</v>
      </c>
      <c r="E41" s="74">
        <v>8220694</v>
      </c>
      <c r="F41" s="74">
        <v>11478583</v>
      </c>
      <c r="G41" s="74">
        <v>6340000</v>
      </c>
      <c r="H41" s="75">
        <v>27191450</v>
      </c>
      <c r="I41" s="73">
        <v>1190560</v>
      </c>
      <c r="J41" s="74">
        <v>6470214</v>
      </c>
      <c r="K41" s="74">
        <v>10142286</v>
      </c>
      <c r="L41" s="74">
        <v>5000000</v>
      </c>
      <c r="M41" s="76">
        <v>22803060</v>
      </c>
    </row>
    <row r="42" spans="1:13" x14ac:dyDescent="0.2">
      <c r="A42" s="47" t="s">
        <v>53</v>
      </c>
      <c r="B42" s="71" t="s">
        <v>608</v>
      </c>
      <c r="C42" s="72" t="s">
        <v>609</v>
      </c>
      <c r="D42" s="73">
        <v>14105066</v>
      </c>
      <c r="E42" s="74">
        <v>38552273</v>
      </c>
      <c r="F42" s="74">
        <v>52309866</v>
      </c>
      <c r="G42" s="74">
        <v>552000</v>
      </c>
      <c r="H42" s="75">
        <v>105519205</v>
      </c>
      <c r="I42" s="73">
        <v>9844896</v>
      </c>
      <c r="J42" s="74">
        <v>27931242</v>
      </c>
      <c r="K42" s="74">
        <v>51947151</v>
      </c>
      <c r="L42" s="74">
        <v>617000</v>
      </c>
      <c r="M42" s="76">
        <v>90340289</v>
      </c>
    </row>
    <row r="43" spans="1:13" x14ac:dyDescent="0.2">
      <c r="A43" s="47" t="s">
        <v>68</v>
      </c>
      <c r="B43" s="71" t="s">
        <v>610</v>
      </c>
      <c r="C43" s="72" t="s">
        <v>611</v>
      </c>
      <c r="D43" s="73">
        <v>0</v>
      </c>
      <c r="E43" s="74">
        <v>0</v>
      </c>
      <c r="F43" s="74">
        <v>29394647</v>
      </c>
      <c r="G43" s="74">
        <v>542000</v>
      </c>
      <c r="H43" s="75">
        <v>29936647</v>
      </c>
      <c r="I43" s="73">
        <v>0</v>
      </c>
      <c r="J43" s="74">
        <v>0</v>
      </c>
      <c r="K43" s="74">
        <v>27936640</v>
      </c>
      <c r="L43" s="74">
        <v>0</v>
      </c>
      <c r="M43" s="76">
        <v>27936640</v>
      </c>
    </row>
    <row r="44" spans="1:13" ht="16.5" x14ac:dyDescent="0.3">
      <c r="A44" s="48" t="s">
        <v>0</v>
      </c>
      <c r="B44" s="77" t="s">
        <v>612</v>
      </c>
      <c r="C44" s="78" t="s">
        <v>0</v>
      </c>
      <c r="D44" s="79">
        <f t="shared" ref="D44:M44" si="5">SUM(D40:D43)</f>
        <v>15278438</v>
      </c>
      <c r="E44" s="80">
        <f t="shared" si="5"/>
        <v>55512844</v>
      </c>
      <c r="F44" s="80">
        <f t="shared" si="5"/>
        <v>106468599</v>
      </c>
      <c r="G44" s="80">
        <f t="shared" si="5"/>
        <v>12978000</v>
      </c>
      <c r="H44" s="81">
        <f t="shared" si="5"/>
        <v>190237881</v>
      </c>
      <c r="I44" s="79">
        <f t="shared" si="5"/>
        <v>11060488</v>
      </c>
      <c r="J44" s="80">
        <f t="shared" si="5"/>
        <v>41378646</v>
      </c>
      <c r="K44" s="80">
        <f t="shared" si="5"/>
        <v>92468423</v>
      </c>
      <c r="L44" s="80">
        <f t="shared" si="5"/>
        <v>19798000</v>
      </c>
      <c r="M44" s="82">
        <f t="shared" si="5"/>
        <v>164705557</v>
      </c>
    </row>
    <row r="45" spans="1:13" ht="16.5" x14ac:dyDescent="0.3">
      <c r="A45" s="49" t="s">
        <v>0</v>
      </c>
      <c r="B45" s="83" t="s">
        <v>613</v>
      </c>
      <c r="C45" s="84" t="s">
        <v>0</v>
      </c>
      <c r="D45" s="85">
        <f t="shared" ref="D45:M45" si="6">SUM(D9,D11:D16,D18:D23,D25:D29,D31:D38,D40:D43)</f>
        <v>4189735682</v>
      </c>
      <c r="E45" s="86">
        <f t="shared" si="6"/>
        <v>11392279212</v>
      </c>
      <c r="F45" s="86">
        <f t="shared" si="6"/>
        <v>7237782316</v>
      </c>
      <c r="G45" s="86">
        <f t="shared" si="6"/>
        <v>1248949000</v>
      </c>
      <c r="H45" s="87">
        <f t="shared" si="6"/>
        <v>24068746210</v>
      </c>
      <c r="I45" s="85">
        <f t="shared" si="6"/>
        <v>3804828479</v>
      </c>
      <c r="J45" s="86">
        <f t="shared" si="6"/>
        <v>10109103225</v>
      </c>
      <c r="K45" s="86">
        <f t="shared" si="6"/>
        <v>7142720964</v>
      </c>
      <c r="L45" s="86">
        <f t="shared" si="6"/>
        <v>1240408000</v>
      </c>
      <c r="M45" s="88">
        <f t="shared" si="6"/>
        <v>22297060668</v>
      </c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1"/>
  <sheetViews>
    <sheetView showGridLines="0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0" width="10.7109375" customWidth="1"/>
    <col min="11" max="11" width="11.7109375" customWidth="1"/>
    <col min="12" max="12" width="10.7109375" customWidth="1"/>
    <col min="13" max="13" width="11.7109375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75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6.5" customHeight="1" x14ac:dyDescent="0.2">
      <c r="A3" s="3" t="s">
        <v>0</v>
      </c>
      <c r="B3" s="4" t="s">
        <v>0</v>
      </c>
      <c r="C3" s="5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s="6" customFormat="1" ht="16.5" customHeight="1" x14ac:dyDescent="0.2">
      <c r="A4" s="7" t="s">
        <v>0</v>
      </c>
      <c r="B4" s="8" t="s">
        <v>0</v>
      </c>
      <c r="C4" s="9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s="6" customFormat="1" ht="81.75" customHeight="1" x14ac:dyDescent="0.2">
      <c r="A5" s="10" t="s">
        <v>0</v>
      </c>
      <c r="B5" s="11" t="s">
        <v>6</v>
      </c>
      <c r="C5" s="12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s="6" customFormat="1" x14ac:dyDescent="0.2">
      <c r="A6" s="3" t="s">
        <v>0</v>
      </c>
      <c r="B6" s="13"/>
      <c r="C6" s="14"/>
      <c r="D6" s="15"/>
      <c r="E6" s="16"/>
      <c r="F6" s="16"/>
      <c r="G6" s="16"/>
      <c r="H6" s="17"/>
      <c r="I6" s="15"/>
      <c r="J6" s="16"/>
      <c r="K6" s="16"/>
      <c r="L6" s="16"/>
      <c r="M6" s="17"/>
    </row>
    <row r="7" spans="1:13" s="6" customFormat="1" x14ac:dyDescent="0.2">
      <c r="A7" s="7" t="s">
        <v>0</v>
      </c>
      <c r="B7" s="8" t="s">
        <v>33</v>
      </c>
      <c r="C7" s="14"/>
      <c r="D7" s="18"/>
      <c r="E7" s="19"/>
      <c r="F7" s="19"/>
      <c r="G7" s="19"/>
      <c r="H7" s="20"/>
      <c r="I7" s="18"/>
      <c r="J7" s="19"/>
      <c r="K7" s="19"/>
      <c r="L7" s="19"/>
      <c r="M7" s="20"/>
    </row>
    <row r="8" spans="1:13" s="6" customFormat="1" x14ac:dyDescent="0.2">
      <c r="A8" s="7" t="s">
        <v>0</v>
      </c>
      <c r="B8" s="21"/>
      <c r="C8" s="14"/>
      <c r="D8" s="18"/>
      <c r="E8" s="19"/>
      <c r="F8" s="19"/>
      <c r="G8" s="19"/>
      <c r="H8" s="20"/>
      <c r="I8" s="18"/>
      <c r="J8" s="19"/>
      <c r="K8" s="19"/>
      <c r="L8" s="19"/>
      <c r="M8" s="20"/>
    </row>
    <row r="9" spans="1:13" s="6" customFormat="1" x14ac:dyDescent="0.2">
      <c r="A9" s="22" t="s">
        <v>14</v>
      </c>
      <c r="B9" s="50" t="s">
        <v>34</v>
      </c>
      <c r="C9" s="51" t="s">
        <v>35</v>
      </c>
      <c r="D9" s="52">
        <v>502748795</v>
      </c>
      <c r="E9" s="53">
        <v>1279181856</v>
      </c>
      <c r="F9" s="53">
        <v>498556357</v>
      </c>
      <c r="G9" s="53">
        <v>178258000</v>
      </c>
      <c r="H9" s="54">
        <v>2458745008</v>
      </c>
      <c r="I9" s="55">
        <v>463806291</v>
      </c>
      <c r="J9" s="56">
        <v>1081815027</v>
      </c>
      <c r="K9" s="53">
        <v>761399870</v>
      </c>
      <c r="L9" s="56">
        <v>113182000</v>
      </c>
      <c r="M9" s="89">
        <v>2420203188</v>
      </c>
    </row>
    <row r="10" spans="1:13" s="6" customFormat="1" x14ac:dyDescent="0.2">
      <c r="A10" s="22" t="s">
        <v>14</v>
      </c>
      <c r="B10" s="50" t="s">
        <v>36</v>
      </c>
      <c r="C10" s="51" t="s">
        <v>37</v>
      </c>
      <c r="D10" s="52">
        <v>3185682736</v>
      </c>
      <c r="E10" s="53">
        <v>7673422758</v>
      </c>
      <c r="F10" s="53">
        <v>5141629455</v>
      </c>
      <c r="G10" s="53">
        <v>872949000</v>
      </c>
      <c r="H10" s="54">
        <v>16873683949</v>
      </c>
      <c r="I10" s="55">
        <v>2960156845</v>
      </c>
      <c r="J10" s="56">
        <v>6877827384</v>
      </c>
      <c r="K10" s="53">
        <v>5483744851</v>
      </c>
      <c r="L10" s="56">
        <v>810228000</v>
      </c>
      <c r="M10" s="89">
        <v>16131957080</v>
      </c>
    </row>
    <row r="11" spans="1:13" s="6" customFormat="1" x14ac:dyDescent="0.2">
      <c r="A11" s="22" t="s">
        <v>14</v>
      </c>
      <c r="B11" s="50" t="s">
        <v>38</v>
      </c>
      <c r="C11" s="51" t="s">
        <v>39</v>
      </c>
      <c r="D11" s="52">
        <v>2255802554</v>
      </c>
      <c r="E11" s="53">
        <v>8297191957</v>
      </c>
      <c r="F11" s="53">
        <v>2955421402</v>
      </c>
      <c r="G11" s="53">
        <v>535823000</v>
      </c>
      <c r="H11" s="54">
        <v>14044238913</v>
      </c>
      <c r="I11" s="55">
        <v>2112054639</v>
      </c>
      <c r="J11" s="56">
        <v>8205444248</v>
      </c>
      <c r="K11" s="53">
        <v>2138107301</v>
      </c>
      <c r="L11" s="56">
        <v>617821000</v>
      </c>
      <c r="M11" s="89">
        <v>13073427188</v>
      </c>
    </row>
    <row r="12" spans="1:13" s="6" customFormat="1" x14ac:dyDescent="0.2">
      <c r="A12" s="22" t="s">
        <v>14</v>
      </c>
      <c r="B12" s="50" t="s">
        <v>40</v>
      </c>
      <c r="C12" s="51" t="s">
        <v>41</v>
      </c>
      <c r="D12" s="52">
        <v>3257076447</v>
      </c>
      <c r="E12" s="53">
        <v>7346462366</v>
      </c>
      <c r="F12" s="53">
        <v>3863354508</v>
      </c>
      <c r="G12" s="53">
        <v>408179000</v>
      </c>
      <c r="H12" s="54">
        <v>14875072321</v>
      </c>
      <c r="I12" s="55">
        <v>3028745833</v>
      </c>
      <c r="J12" s="56">
        <v>6633931130</v>
      </c>
      <c r="K12" s="53">
        <v>3517644315</v>
      </c>
      <c r="L12" s="56">
        <v>342284000</v>
      </c>
      <c r="M12" s="89">
        <v>13522605278</v>
      </c>
    </row>
    <row r="13" spans="1:13" s="6" customFormat="1" x14ac:dyDescent="0.2">
      <c r="A13" s="22" t="s">
        <v>14</v>
      </c>
      <c r="B13" s="50" t="s">
        <v>42</v>
      </c>
      <c r="C13" s="51" t="s">
        <v>43</v>
      </c>
      <c r="D13" s="52">
        <v>4512828549</v>
      </c>
      <c r="E13" s="53">
        <v>11079843435</v>
      </c>
      <c r="F13" s="53">
        <v>5375536594</v>
      </c>
      <c r="G13" s="53">
        <v>464626000</v>
      </c>
      <c r="H13" s="54">
        <v>21432834578</v>
      </c>
      <c r="I13" s="55">
        <v>4493646378</v>
      </c>
      <c r="J13" s="56">
        <v>9636560015</v>
      </c>
      <c r="K13" s="53">
        <v>6305010689</v>
      </c>
      <c r="L13" s="56">
        <v>497832000</v>
      </c>
      <c r="M13" s="89">
        <v>20933049082</v>
      </c>
    </row>
    <row r="14" spans="1:13" s="6" customFormat="1" x14ac:dyDescent="0.2">
      <c r="A14" s="22" t="s">
        <v>14</v>
      </c>
      <c r="B14" s="50" t="s">
        <v>44</v>
      </c>
      <c r="C14" s="51" t="s">
        <v>45</v>
      </c>
      <c r="D14" s="52">
        <v>607108420</v>
      </c>
      <c r="E14" s="53">
        <v>1287121016</v>
      </c>
      <c r="F14" s="53">
        <v>680359856</v>
      </c>
      <c r="G14" s="53">
        <v>142510000</v>
      </c>
      <c r="H14" s="54">
        <v>2717099292</v>
      </c>
      <c r="I14" s="55">
        <v>396393844</v>
      </c>
      <c r="J14" s="56">
        <v>1219574849</v>
      </c>
      <c r="K14" s="53">
        <v>140264785</v>
      </c>
      <c r="L14" s="56">
        <v>114423000</v>
      </c>
      <c r="M14" s="89">
        <v>1870656478</v>
      </c>
    </row>
    <row r="15" spans="1:13" s="6" customFormat="1" x14ac:dyDescent="0.2">
      <c r="A15" s="22" t="s">
        <v>14</v>
      </c>
      <c r="B15" s="50" t="s">
        <v>46</v>
      </c>
      <c r="C15" s="51" t="s">
        <v>47</v>
      </c>
      <c r="D15" s="52">
        <v>-26800551</v>
      </c>
      <c r="E15" s="53">
        <v>2461601993</v>
      </c>
      <c r="F15" s="53">
        <v>767505647</v>
      </c>
      <c r="G15" s="53">
        <v>346970000</v>
      </c>
      <c r="H15" s="54">
        <v>3549277089</v>
      </c>
      <c r="I15" s="55">
        <v>-6974331235</v>
      </c>
      <c r="J15" s="56">
        <v>1888405577</v>
      </c>
      <c r="K15" s="53">
        <v>967173904</v>
      </c>
      <c r="L15" s="56">
        <v>151679000</v>
      </c>
      <c r="M15" s="89">
        <v>-3967072754</v>
      </c>
    </row>
    <row r="16" spans="1:13" s="6" customFormat="1" x14ac:dyDescent="0.2">
      <c r="A16" s="22" t="s">
        <v>14</v>
      </c>
      <c r="B16" s="50" t="s">
        <v>48</v>
      </c>
      <c r="C16" s="51" t="s">
        <v>49</v>
      </c>
      <c r="D16" s="52">
        <v>2551931521</v>
      </c>
      <c r="E16" s="53">
        <v>6740417783</v>
      </c>
      <c r="F16" s="53">
        <v>4521423409</v>
      </c>
      <c r="G16" s="53">
        <v>521672000</v>
      </c>
      <c r="H16" s="54">
        <v>14335444713</v>
      </c>
      <c r="I16" s="55">
        <v>3401955008</v>
      </c>
      <c r="J16" s="56">
        <v>8019933456</v>
      </c>
      <c r="K16" s="53">
        <v>2594088427</v>
      </c>
      <c r="L16" s="56">
        <v>529329000</v>
      </c>
      <c r="M16" s="89">
        <v>14545305891</v>
      </c>
    </row>
    <row r="17" spans="1:13" s="6" customFormat="1" x14ac:dyDescent="0.2">
      <c r="A17" s="22" t="s">
        <v>0</v>
      </c>
      <c r="B17" s="90" t="s">
        <v>52</v>
      </c>
      <c r="C17" s="51" t="s">
        <v>0</v>
      </c>
      <c r="D17" s="60">
        <f t="shared" ref="D17:M17" si="0">SUM(D9:D16)</f>
        <v>16846378471</v>
      </c>
      <c r="E17" s="61">
        <f t="shared" si="0"/>
        <v>46165243164</v>
      </c>
      <c r="F17" s="61">
        <f t="shared" si="0"/>
        <v>23803787228</v>
      </c>
      <c r="G17" s="61">
        <f t="shared" si="0"/>
        <v>3470987000</v>
      </c>
      <c r="H17" s="91">
        <f t="shared" si="0"/>
        <v>90286395863</v>
      </c>
      <c r="I17" s="92">
        <f t="shared" si="0"/>
        <v>9882427603</v>
      </c>
      <c r="J17" s="93">
        <f t="shared" si="0"/>
        <v>43563491686</v>
      </c>
      <c r="K17" s="61">
        <f t="shared" si="0"/>
        <v>21907434142</v>
      </c>
      <c r="L17" s="93">
        <f t="shared" si="0"/>
        <v>3176778000</v>
      </c>
      <c r="M17" s="94">
        <f t="shared" si="0"/>
        <v>78530131431</v>
      </c>
    </row>
    <row r="18" spans="1:13" s="6" customFormat="1" x14ac:dyDescent="0.2">
      <c r="A18" s="24"/>
      <c r="B18" s="95"/>
      <c r="C18" s="96"/>
      <c r="D18" s="97"/>
      <c r="E18" s="98"/>
      <c r="F18" s="98"/>
      <c r="G18" s="98"/>
      <c r="H18" s="99"/>
      <c r="I18" s="100"/>
      <c r="J18" s="101"/>
      <c r="K18" s="98"/>
      <c r="L18" s="101"/>
      <c r="M18" s="102"/>
    </row>
    <row r="19" spans="1:13" x14ac:dyDescent="0.2"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  <row r="20" spans="1:13" x14ac:dyDescent="0.2"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</row>
    <row r="21" spans="1:13" x14ac:dyDescent="0.2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spans="1:13" x14ac:dyDescent="0.2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3" x14ac:dyDescent="0.2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7">
    <mergeCell ref="B19:M19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50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34</v>
      </c>
      <c r="C9" s="72" t="s">
        <v>35</v>
      </c>
      <c r="D9" s="73">
        <v>502748795</v>
      </c>
      <c r="E9" s="74">
        <v>1279181856</v>
      </c>
      <c r="F9" s="74">
        <v>498556357</v>
      </c>
      <c r="G9" s="74">
        <v>178258000</v>
      </c>
      <c r="H9" s="75">
        <v>2458745008</v>
      </c>
      <c r="I9" s="73">
        <v>463806291</v>
      </c>
      <c r="J9" s="74">
        <v>1081815027</v>
      </c>
      <c r="K9" s="74">
        <v>761399870</v>
      </c>
      <c r="L9" s="74">
        <v>113182000</v>
      </c>
      <c r="M9" s="76">
        <v>2420203188</v>
      </c>
    </row>
    <row r="10" spans="1:13" x14ac:dyDescent="0.2">
      <c r="A10" s="47" t="s">
        <v>51</v>
      </c>
      <c r="B10" s="71" t="s">
        <v>46</v>
      </c>
      <c r="C10" s="72" t="s">
        <v>47</v>
      </c>
      <c r="D10" s="73">
        <v>-26800551</v>
      </c>
      <c r="E10" s="74">
        <v>2461601993</v>
      </c>
      <c r="F10" s="74">
        <v>767505647</v>
      </c>
      <c r="G10" s="74">
        <v>346970000</v>
      </c>
      <c r="H10" s="75">
        <v>3549277089</v>
      </c>
      <c r="I10" s="73">
        <v>-6974331235</v>
      </c>
      <c r="J10" s="74">
        <v>1888405577</v>
      </c>
      <c r="K10" s="74">
        <v>967173904</v>
      </c>
      <c r="L10" s="74">
        <v>151679000</v>
      </c>
      <c r="M10" s="76">
        <v>-3967072754</v>
      </c>
    </row>
    <row r="11" spans="1:13" ht="16.5" x14ac:dyDescent="0.3">
      <c r="A11" s="48" t="s">
        <v>0</v>
      </c>
      <c r="B11" s="77" t="s">
        <v>52</v>
      </c>
      <c r="C11" s="78" t="s">
        <v>0</v>
      </c>
      <c r="D11" s="79">
        <f t="shared" ref="D11:M11" si="0">SUM(D9:D10)</f>
        <v>475948244</v>
      </c>
      <c r="E11" s="80">
        <f t="shared" si="0"/>
        <v>3740783849</v>
      </c>
      <c r="F11" s="80">
        <f t="shared" si="0"/>
        <v>1266062004</v>
      </c>
      <c r="G11" s="80">
        <f t="shared" si="0"/>
        <v>525228000</v>
      </c>
      <c r="H11" s="81">
        <f t="shared" si="0"/>
        <v>6008022097</v>
      </c>
      <c r="I11" s="79">
        <f t="shared" si="0"/>
        <v>-6510524944</v>
      </c>
      <c r="J11" s="80">
        <f t="shared" si="0"/>
        <v>2970220604</v>
      </c>
      <c r="K11" s="80">
        <f t="shared" si="0"/>
        <v>1728573774</v>
      </c>
      <c r="L11" s="80">
        <f t="shared" si="0"/>
        <v>264861000</v>
      </c>
      <c r="M11" s="82">
        <f t="shared" si="0"/>
        <v>-1546869566</v>
      </c>
    </row>
    <row r="12" spans="1:13" x14ac:dyDescent="0.2">
      <c r="A12" s="47" t="s">
        <v>53</v>
      </c>
      <c r="B12" s="71" t="s">
        <v>54</v>
      </c>
      <c r="C12" s="72" t="s">
        <v>55</v>
      </c>
      <c r="D12" s="73">
        <v>-7575</v>
      </c>
      <c r="E12" s="74">
        <v>71178736</v>
      </c>
      <c r="F12" s="74">
        <v>47609743</v>
      </c>
      <c r="G12" s="74">
        <v>6561000</v>
      </c>
      <c r="H12" s="75">
        <v>125341904</v>
      </c>
      <c r="I12" s="73">
        <v>2172504</v>
      </c>
      <c r="J12" s="74">
        <v>58804918</v>
      </c>
      <c r="K12" s="74">
        <v>42847128</v>
      </c>
      <c r="L12" s="74">
        <v>6000000</v>
      </c>
      <c r="M12" s="76">
        <v>109824550</v>
      </c>
    </row>
    <row r="13" spans="1:13" x14ac:dyDescent="0.2">
      <c r="A13" s="47" t="s">
        <v>53</v>
      </c>
      <c r="B13" s="71" t="s">
        <v>56</v>
      </c>
      <c r="C13" s="72" t="s">
        <v>57</v>
      </c>
      <c r="D13" s="73">
        <v>1092765</v>
      </c>
      <c r="E13" s="74">
        <v>45293563</v>
      </c>
      <c r="F13" s="74">
        <v>18694557</v>
      </c>
      <c r="G13" s="74">
        <v>10892000</v>
      </c>
      <c r="H13" s="75">
        <v>75972885</v>
      </c>
      <c r="I13" s="73">
        <v>1005354</v>
      </c>
      <c r="J13" s="74">
        <v>45020148</v>
      </c>
      <c r="K13" s="74">
        <v>17198188</v>
      </c>
      <c r="L13" s="74">
        <v>5000000</v>
      </c>
      <c r="M13" s="76">
        <v>68223690</v>
      </c>
    </row>
    <row r="14" spans="1:13" x14ac:dyDescent="0.2">
      <c r="A14" s="47" t="s">
        <v>53</v>
      </c>
      <c r="B14" s="71" t="s">
        <v>58</v>
      </c>
      <c r="C14" s="72" t="s">
        <v>59</v>
      </c>
      <c r="D14" s="73">
        <v>22632324</v>
      </c>
      <c r="E14" s="74">
        <v>109222177</v>
      </c>
      <c r="F14" s="74">
        <v>70472714</v>
      </c>
      <c r="G14" s="74">
        <v>8391000</v>
      </c>
      <c r="H14" s="75">
        <v>210718215</v>
      </c>
      <c r="I14" s="73">
        <v>22354202</v>
      </c>
      <c r="J14" s="74">
        <v>94645658</v>
      </c>
      <c r="K14" s="74">
        <v>35843983</v>
      </c>
      <c r="L14" s="74">
        <v>7041000</v>
      </c>
      <c r="M14" s="76">
        <v>159884843</v>
      </c>
    </row>
    <row r="15" spans="1:13" x14ac:dyDescent="0.2">
      <c r="A15" s="47" t="s">
        <v>53</v>
      </c>
      <c r="B15" s="71" t="s">
        <v>60</v>
      </c>
      <c r="C15" s="72" t="s">
        <v>61</v>
      </c>
      <c r="D15" s="73">
        <v>41566454</v>
      </c>
      <c r="E15" s="74">
        <v>54391548</v>
      </c>
      <c r="F15" s="74">
        <v>76667720</v>
      </c>
      <c r="G15" s="74">
        <v>6592000</v>
      </c>
      <c r="H15" s="75">
        <v>179217722</v>
      </c>
      <c r="I15" s="73">
        <v>36531295</v>
      </c>
      <c r="J15" s="74">
        <v>48187193</v>
      </c>
      <c r="K15" s="74">
        <v>64140594</v>
      </c>
      <c r="L15" s="74">
        <v>9669000</v>
      </c>
      <c r="M15" s="76">
        <v>158528082</v>
      </c>
    </row>
    <row r="16" spans="1:13" x14ac:dyDescent="0.2">
      <c r="A16" s="47" t="s">
        <v>53</v>
      </c>
      <c r="B16" s="71" t="s">
        <v>62</v>
      </c>
      <c r="C16" s="72" t="s">
        <v>63</v>
      </c>
      <c r="D16" s="73">
        <v>7114539</v>
      </c>
      <c r="E16" s="74">
        <v>11828276</v>
      </c>
      <c r="F16" s="74">
        <v>967876</v>
      </c>
      <c r="G16" s="74">
        <v>6305000</v>
      </c>
      <c r="H16" s="75">
        <v>26215691</v>
      </c>
      <c r="I16" s="73">
        <v>8757560</v>
      </c>
      <c r="J16" s="74">
        <v>16950661</v>
      </c>
      <c r="K16" s="74">
        <v>-827194</v>
      </c>
      <c r="L16" s="74">
        <v>4500000</v>
      </c>
      <c r="M16" s="76">
        <v>29381027</v>
      </c>
    </row>
    <row r="17" spans="1:13" x14ac:dyDescent="0.2">
      <c r="A17" s="47" t="s">
        <v>53</v>
      </c>
      <c r="B17" s="71" t="s">
        <v>64</v>
      </c>
      <c r="C17" s="72" t="s">
        <v>65</v>
      </c>
      <c r="D17" s="73">
        <v>60140331</v>
      </c>
      <c r="E17" s="74">
        <v>157727229</v>
      </c>
      <c r="F17" s="74">
        <v>86110145</v>
      </c>
      <c r="G17" s="74">
        <v>4508000</v>
      </c>
      <c r="H17" s="75">
        <v>308485705</v>
      </c>
      <c r="I17" s="73">
        <v>54903638</v>
      </c>
      <c r="J17" s="74">
        <v>132618000</v>
      </c>
      <c r="K17" s="74">
        <v>70933506</v>
      </c>
      <c r="L17" s="74">
        <v>13807000</v>
      </c>
      <c r="M17" s="76">
        <v>272262144</v>
      </c>
    </row>
    <row r="18" spans="1:13" x14ac:dyDescent="0.2">
      <c r="A18" s="47" t="s">
        <v>53</v>
      </c>
      <c r="B18" s="71" t="s">
        <v>66</v>
      </c>
      <c r="C18" s="72" t="s">
        <v>67</v>
      </c>
      <c r="D18" s="73">
        <v>-340935</v>
      </c>
      <c r="E18" s="74">
        <v>18424895</v>
      </c>
      <c r="F18" s="74">
        <v>24251537</v>
      </c>
      <c r="G18" s="74">
        <v>3466000</v>
      </c>
      <c r="H18" s="75">
        <v>45801497</v>
      </c>
      <c r="I18" s="73">
        <v>237</v>
      </c>
      <c r="J18" s="74">
        <v>17798645</v>
      </c>
      <c r="K18" s="74">
        <v>33502567</v>
      </c>
      <c r="L18" s="74">
        <v>0</v>
      </c>
      <c r="M18" s="76">
        <v>51301449</v>
      </c>
    </row>
    <row r="19" spans="1:13" x14ac:dyDescent="0.2">
      <c r="A19" s="47" t="s">
        <v>68</v>
      </c>
      <c r="B19" s="71" t="s">
        <v>69</v>
      </c>
      <c r="C19" s="72" t="s">
        <v>70</v>
      </c>
      <c r="D19" s="73">
        <v>0</v>
      </c>
      <c r="E19" s="74">
        <v>0</v>
      </c>
      <c r="F19" s="74">
        <v>107510247</v>
      </c>
      <c r="G19" s="74">
        <v>540000</v>
      </c>
      <c r="H19" s="75">
        <v>108050247</v>
      </c>
      <c r="I19" s="73">
        <v>0</v>
      </c>
      <c r="J19" s="74">
        <v>0</v>
      </c>
      <c r="K19" s="74">
        <v>20695253</v>
      </c>
      <c r="L19" s="74">
        <v>2665000</v>
      </c>
      <c r="M19" s="76">
        <v>23360253</v>
      </c>
    </row>
    <row r="20" spans="1:13" ht="16.5" x14ac:dyDescent="0.3">
      <c r="A20" s="48" t="s">
        <v>0</v>
      </c>
      <c r="B20" s="77" t="s">
        <v>71</v>
      </c>
      <c r="C20" s="78" t="s">
        <v>0</v>
      </c>
      <c r="D20" s="79">
        <f t="shared" ref="D20:M20" si="1">SUM(D12:D19)</f>
        <v>132197903</v>
      </c>
      <c r="E20" s="80">
        <f t="shared" si="1"/>
        <v>468066424</v>
      </c>
      <c r="F20" s="80">
        <f t="shared" si="1"/>
        <v>432284539</v>
      </c>
      <c r="G20" s="80">
        <f t="shared" si="1"/>
        <v>47255000</v>
      </c>
      <c r="H20" s="81">
        <f t="shared" si="1"/>
        <v>1079803866</v>
      </c>
      <c r="I20" s="79">
        <f t="shared" si="1"/>
        <v>125724790</v>
      </c>
      <c r="J20" s="80">
        <f t="shared" si="1"/>
        <v>414025223</v>
      </c>
      <c r="K20" s="80">
        <f t="shared" si="1"/>
        <v>284334025</v>
      </c>
      <c r="L20" s="80">
        <f t="shared" si="1"/>
        <v>48682000</v>
      </c>
      <c r="M20" s="82">
        <f t="shared" si="1"/>
        <v>872766038</v>
      </c>
    </row>
    <row r="21" spans="1:13" x14ac:dyDescent="0.2">
      <c r="A21" s="47" t="s">
        <v>53</v>
      </c>
      <c r="B21" s="71" t="s">
        <v>72</v>
      </c>
      <c r="C21" s="72" t="s">
        <v>73</v>
      </c>
      <c r="D21" s="73">
        <v>2131107</v>
      </c>
      <c r="E21" s="74">
        <v>955407</v>
      </c>
      <c r="F21" s="74">
        <v>29621959</v>
      </c>
      <c r="G21" s="74">
        <v>3895000</v>
      </c>
      <c r="H21" s="75">
        <v>36603473</v>
      </c>
      <c r="I21" s="73">
        <v>1232221</v>
      </c>
      <c r="J21" s="74">
        <v>518396</v>
      </c>
      <c r="K21" s="74">
        <v>125908608</v>
      </c>
      <c r="L21" s="74">
        <v>4429000</v>
      </c>
      <c r="M21" s="76">
        <v>132088225</v>
      </c>
    </row>
    <row r="22" spans="1:13" x14ac:dyDescent="0.2">
      <c r="A22" s="47" t="s">
        <v>53</v>
      </c>
      <c r="B22" s="71" t="s">
        <v>74</v>
      </c>
      <c r="C22" s="72" t="s">
        <v>75</v>
      </c>
      <c r="D22" s="73">
        <v>13242623</v>
      </c>
      <c r="E22" s="74">
        <v>4271241</v>
      </c>
      <c r="F22" s="74">
        <v>129574948</v>
      </c>
      <c r="G22" s="74">
        <v>2666000</v>
      </c>
      <c r="H22" s="75">
        <v>149754812</v>
      </c>
      <c r="I22" s="73">
        <v>6999797</v>
      </c>
      <c r="J22" s="74">
        <v>2161912</v>
      </c>
      <c r="K22" s="74">
        <v>119811501</v>
      </c>
      <c r="L22" s="74">
        <v>3630000</v>
      </c>
      <c r="M22" s="76">
        <v>132603210</v>
      </c>
    </row>
    <row r="23" spans="1:13" x14ac:dyDescent="0.2">
      <c r="A23" s="47" t="s">
        <v>53</v>
      </c>
      <c r="B23" s="71" t="s">
        <v>76</v>
      </c>
      <c r="C23" s="72" t="s">
        <v>77</v>
      </c>
      <c r="D23" s="73">
        <v>8322372</v>
      </c>
      <c r="E23" s="74">
        <v>4284814</v>
      </c>
      <c r="F23" s="74">
        <v>22717530</v>
      </c>
      <c r="G23" s="74">
        <v>543000</v>
      </c>
      <c r="H23" s="75">
        <v>35867716</v>
      </c>
      <c r="I23" s="73">
        <v>8673175</v>
      </c>
      <c r="J23" s="74">
        <v>4348336</v>
      </c>
      <c r="K23" s="74">
        <v>22677715</v>
      </c>
      <c r="L23" s="74">
        <v>438000</v>
      </c>
      <c r="M23" s="76">
        <v>36137226</v>
      </c>
    </row>
    <row r="24" spans="1:13" x14ac:dyDescent="0.2">
      <c r="A24" s="47" t="s">
        <v>53</v>
      </c>
      <c r="B24" s="71" t="s">
        <v>78</v>
      </c>
      <c r="C24" s="72" t="s">
        <v>79</v>
      </c>
      <c r="D24" s="73">
        <v>6048138</v>
      </c>
      <c r="E24" s="74">
        <v>55281937</v>
      </c>
      <c r="F24" s="74">
        <v>44480613</v>
      </c>
      <c r="G24" s="74">
        <v>8549000</v>
      </c>
      <c r="H24" s="75">
        <v>114359688</v>
      </c>
      <c r="I24" s="73">
        <v>5244199</v>
      </c>
      <c r="J24" s="74">
        <v>12314279</v>
      </c>
      <c r="K24" s="74">
        <v>53166314</v>
      </c>
      <c r="L24" s="74">
        <v>590000</v>
      </c>
      <c r="M24" s="76">
        <v>71314792</v>
      </c>
    </row>
    <row r="25" spans="1:13" x14ac:dyDescent="0.2">
      <c r="A25" s="47" t="s">
        <v>53</v>
      </c>
      <c r="B25" s="71" t="s">
        <v>80</v>
      </c>
      <c r="C25" s="72" t="s">
        <v>81</v>
      </c>
      <c r="D25" s="73">
        <v>1385974</v>
      </c>
      <c r="E25" s="74">
        <v>355449</v>
      </c>
      <c r="F25" s="74">
        <v>43115436</v>
      </c>
      <c r="G25" s="74">
        <v>7542000</v>
      </c>
      <c r="H25" s="75">
        <v>52398859</v>
      </c>
      <c r="I25" s="73">
        <v>1193998</v>
      </c>
      <c r="J25" s="74">
        <v>426168</v>
      </c>
      <c r="K25" s="74">
        <v>41526902</v>
      </c>
      <c r="L25" s="74">
        <v>1718000</v>
      </c>
      <c r="M25" s="76">
        <v>44865068</v>
      </c>
    </row>
    <row r="26" spans="1:13" x14ac:dyDescent="0.2">
      <c r="A26" s="47" t="s">
        <v>53</v>
      </c>
      <c r="B26" s="71" t="s">
        <v>82</v>
      </c>
      <c r="C26" s="72" t="s">
        <v>83</v>
      </c>
      <c r="D26" s="73">
        <v>10075694</v>
      </c>
      <c r="E26" s="74">
        <v>4730282</v>
      </c>
      <c r="F26" s="74">
        <v>87465001</v>
      </c>
      <c r="G26" s="74">
        <v>9568000</v>
      </c>
      <c r="H26" s="75">
        <v>111838977</v>
      </c>
      <c r="I26" s="73">
        <v>14661574</v>
      </c>
      <c r="J26" s="74">
        <v>27870555</v>
      </c>
      <c r="K26" s="74">
        <v>74056923</v>
      </c>
      <c r="L26" s="74">
        <v>3498000</v>
      </c>
      <c r="M26" s="76">
        <v>120087052</v>
      </c>
    </row>
    <row r="27" spans="1:13" x14ac:dyDescent="0.2">
      <c r="A27" s="47" t="s">
        <v>68</v>
      </c>
      <c r="B27" s="71" t="s">
        <v>84</v>
      </c>
      <c r="C27" s="72" t="s">
        <v>85</v>
      </c>
      <c r="D27" s="73">
        <v>0</v>
      </c>
      <c r="E27" s="74">
        <v>187586977</v>
      </c>
      <c r="F27" s="74">
        <v>408919793</v>
      </c>
      <c r="G27" s="74">
        <v>42803000</v>
      </c>
      <c r="H27" s="75">
        <v>639309770</v>
      </c>
      <c r="I27" s="73">
        <v>0</v>
      </c>
      <c r="J27" s="74">
        <v>151944751</v>
      </c>
      <c r="K27" s="74">
        <v>405886075</v>
      </c>
      <c r="L27" s="74">
        <v>22175000</v>
      </c>
      <c r="M27" s="76">
        <v>580005826</v>
      </c>
    </row>
    <row r="28" spans="1:13" ht="16.5" x14ac:dyDescent="0.3">
      <c r="A28" s="48" t="s">
        <v>0</v>
      </c>
      <c r="B28" s="77" t="s">
        <v>86</v>
      </c>
      <c r="C28" s="78" t="s">
        <v>0</v>
      </c>
      <c r="D28" s="79">
        <f t="shared" ref="D28:M28" si="2">SUM(D21:D27)</f>
        <v>41205908</v>
      </c>
      <c r="E28" s="80">
        <f t="shared" si="2"/>
        <v>257466107</v>
      </c>
      <c r="F28" s="80">
        <f t="shared" si="2"/>
        <v>765895280</v>
      </c>
      <c r="G28" s="80">
        <f t="shared" si="2"/>
        <v>75566000</v>
      </c>
      <c r="H28" s="81">
        <f t="shared" si="2"/>
        <v>1140133295</v>
      </c>
      <c r="I28" s="79">
        <f t="shared" si="2"/>
        <v>38004964</v>
      </c>
      <c r="J28" s="80">
        <f t="shared" si="2"/>
        <v>199584397</v>
      </c>
      <c r="K28" s="80">
        <f t="shared" si="2"/>
        <v>843034038</v>
      </c>
      <c r="L28" s="80">
        <f t="shared" si="2"/>
        <v>36478000</v>
      </c>
      <c r="M28" s="82">
        <f t="shared" si="2"/>
        <v>1117101399</v>
      </c>
    </row>
    <row r="29" spans="1:13" x14ac:dyDescent="0.2">
      <c r="A29" s="47" t="s">
        <v>53</v>
      </c>
      <c r="B29" s="71" t="s">
        <v>87</v>
      </c>
      <c r="C29" s="72" t="s">
        <v>88</v>
      </c>
      <c r="D29" s="73">
        <v>-25389449</v>
      </c>
      <c r="E29" s="74">
        <v>43614405</v>
      </c>
      <c r="F29" s="74">
        <v>22869897</v>
      </c>
      <c r="G29" s="74">
        <v>6183000</v>
      </c>
      <c r="H29" s="75">
        <v>47277853</v>
      </c>
      <c r="I29" s="73">
        <v>-6115</v>
      </c>
      <c r="J29" s="74">
        <v>40191419</v>
      </c>
      <c r="K29" s="74">
        <v>28254983</v>
      </c>
      <c r="L29" s="74">
        <v>2810000</v>
      </c>
      <c r="M29" s="76">
        <v>71250287</v>
      </c>
    </row>
    <row r="30" spans="1:13" x14ac:dyDescent="0.2">
      <c r="A30" s="47" t="s">
        <v>53</v>
      </c>
      <c r="B30" s="71" t="s">
        <v>89</v>
      </c>
      <c r="C30" s="72" t="s">
        <v>90</v>
      </c>
      <c r="D30" s="73">
        <v>2799624</v>
      </c>
      <c r="E30" s="74">
        <v>379899</v>
      </c>
      <c r="F30" s="74">
        <v>61582475</v>
      </c>
      <c r="G30" s="74">
        <v>13262000</v>
      </c>
      <c r="H30" s="75">
        <v>78023998</v>
      </c>
      <c r="I30" s="73">
        <v>3443198</v>
      </c>
      <c r="J30" s="74">
        <v>363327</v>
      </c>
      <c r="K30" s="74">
        <v>61414355</v>
      </c>
      <c r="L30" s="74">
        <v>10683000</v>
      </c>
      <c r="M30" s="76">
        <v>75903880</v>
      </c>
    </row>
    <row r="31" spans="1:13" x14ac:dyDescent="0.2">
      <c r="A31" s="47" t="s">
        <v>53</v>
      </c>
      <c r="B31" s="71" t="s">
        <v>91</v>
      </c>
      <c r="C31" s="72" t="s">
        <v>92</v>
      </c>
      <c r="D31" s="73">
        <v>2168185</v>
      </c>
      <c r="E31" s="74">
        <v>11829290</v>
      </c>
      <c r="F31" s="74">
        <v>32688199</v>
      </c>
      <c r="G31" s="74">
        <v>30792000</v>
      </c>
      <c r="H31" s="75">
        <v>77477674</v>
      </c>
      <c r="I31" s="73">
        <v>1397702</v>
      </c>
      <c r="J31" s="74">
        <v>7099698</v>
      </c>
      <c r="K31" s="74">
        <v>-532495</v>
      </c>
      <c r="L31" s="74">
        <v>8137000</v>
      </c>
      <c r="M31" s="76">
        <v>16101905</v>
      </c>
    </row>
    <row r="32" spans="1:13" x14ac:dyDescent="0.2">
      <c r="A32" s="47" t="s">
        <v>53</v>
      </c>
      <c r="B32" s="71" t="s">
        <v>93</v>
      </c>
      <c r="C32" s="72" t="s">
        <v>94</v>
      </c>
      <c r="D32" s="73">
        <v>0</v>
      </c>
      <c r="E32" s="74">
        <v>306978</v>
      </c>
      <c r="F32" s="74">
        <v>64821448</v>
      </c>
      <c r="G32" s="74">
        <v>14807000</v>
      </c>
      <c r="H32" s="75">
        <v>79935426</v>
      </c>
      <c r="I32" s="73">
        <v>-264439</v>
      </c>
      <c r="J32" s="74">
        <v>302886</v>
      </c>
      <c r="K32" s="74">
        <v>70861689</v>
      </c>
      <c r="L32" s="74">
        <v>7268000</v>
      </c>
      <c r="M32" s="76">
        <v>78168136</v>
      </c>
    </row>
    <row r="33" spans="1:13" x14ac:dyDescent="0.2">
      <c r="A33" s="47" t="s">
        <v>53</v>
      </c>
      <c r="B33" s="71" t="s">
        <v>95</v>
      </c>
      <c r="C33" s="72" t="s">
        <v>96</v>
      </c>
      <c r="D33" s="73">
        <v>1866483</v>
      </c>
      <c r="E33" s="74">
        <v>5701184</v>
      </c>
      <c r="F33" s="74">
        <v>34874449</v>
      </c>
      <c r="G33" s="74">
        <v>2641000</v>
      </c>
      <c r="H33" s="75">
        <v>45083116</v>
      </c>
      <c r="I33" s="73">
        <v>1528975</v>
      </c>
      <c r="J33" s="74">
        <v>5758808</v>
      </c>
      <c r="K33" s="74">
        <v>27601835</v>
      </c>
      <c r="L33" s="74">
        <v>5408000</v>
      </c>
      <c r="M33" s="76">
        <v>40297618</v>
      </c>
    </row>
    <row r="34" spans="1:13" x14ac:dyDescent="0.2">
      <c r="A34" s="47" t="s">
        <v>53</v>
      </c>
      <c r="B34" s="71" t="s">
        <v>97</v>
      </c>
      <c r="C34" s="72" t="s">
        <v>98</v>
      </c>
      <c r="D34" s="73">
        <v>6469240</v>
      </c>
      <c r="E34" s="74">
        <v>98410601</v>
      </c>
      <c r="F34" s="74">
        <v>135893180</v>
      </c>
      <c r="G34" s="74">
        <v>10127000</v>
      </c>
      <c r="H34" s="75">
        <v>250900021</v>
      </c>
      <c r="I34" s="73">
        <v>-11605220</v>
      </c>
      <c r="J34" s="74">
        <v>85774238</v>
      </c>
      <c r="K34" s="74">
        <v>111433870</v>
      </c>
      <c r="L34" s="74">
        <v>1093000</v>
      </c>
      <c r="M34" s="76">
        <v>186695888</v>
      </c>
    </row>
    <row r="35" spans="1:13" x14ac:dyDescent="0.2">
      <c r="A35" s="47" t="s">
        <v>68</v>
      </c>
      <c r="B35" s="71" t="s">
        <v>99</v>
      </c>
      <c r="C35" s="72" t="s">
        <v>100</v>
      </c>
      <c r="D35" s="73">
        <v>0</v>
      </c>
      <c r="E35" s="74">
        <v>111467945</v>
      </c>
      <c r="F35" s="74">
        <v>229199395</v>
      </c>
      <c r="G35" s="74">
        <v>98185000</v>
      </c>
      <c r="H35" s="75">
        <v>438852340</v>
      </c>
      <c r="I35" s="73">
        <v>0</v>
      </c>
      <c r="J35" s="74">
        <v>112855194</v>
      </c>
      <c r="K35" s="74">
        <v>302734256</v>
      </c>
      <c r="L35" s="74">
        <v>48337000</v>
      </c>
      <c r="M35" s="76">
        <v>463926450</v>
      </c>
    </row>
    <row r="36" spans="1:13" ht="16.5" x14ac:dyDescent="0.3">
      <c r="A36" s="48" t="s">
        <v>0</v>
      </c>
      <c r="B36" s="77" t="s">
        <v>101</v>
      </c>
      <c r="C36" s="78" t="s">
        <v>0</v>
      </c>
      <c r="D36" s="79">
        <f t="shared" ref="D36:M36" si="3">SUM(D29:D35)</f>
        <v>-12085917</v>
      </c>
      <c r="E36" s="80">
        <f t="shared" si="3"/>
        <v>271710302</v>
      </c>
      <c r="F36" s="80">
        <f t="shared" si="3"/>
        <v>581929043</v>
      </c>
      <c r="G36" s="80">
        <f t="shared" si="3"/>
        <v>175997000</v>
      </c>
      <c r="H36" s="81">
        <f t="shared" si="3"/>
        <v>1017550428</v>
      </c>
      <c r="I36" s="79">
        <f t="shared" si="3"/>
        <v>-5505899</v>
      </c>
      <c r="J36" s="80">
        <f t="shared" si="3"/>
        <v>252345570</v>
      </c>
      <c r="K36" s="80">
        <f t="shared" si="3"/>
        <v>601768493</v>
      </c>
      <c r="L36" s="80">
        <f t="shared" si="3"/>
        <v>83736000</v>
      </c>
      <c r="M36" s="82">
        <f t="shared" si="3"/>
        <v>932344164</v>
      </c>
    </row>
    <row r="37" spans="1:13" x14ac:dyDescent="0.2">
      <c r="A37" s="47" t="s">
        <v>53</v>
      </c>
      <c r="B37" s="71" t="s">
        <v>102</v>
      </c>
      <c r="C37" s="72" t="s">
        <v>103</v>
      </c>
      <c r="D37" s="73">
        <v>7390785</v>
      </c>
      <c r="E37" s="74">
        <v>14815607</v>
      </c>
      <c r="F37" s="74">
        <v>74985624</v>
      </c>
      <c r="G37" s="74">
        <v>951000</v>
      </c>
      <c r="H37" s="75">
        <v>98143016</v>
      </c>
      <c r="I37" s="73">
        <v>7002909</v>
      </c>
      <c r="J37" s="74">
        <v>15177760</v>
      </c>
      <c r="K37" s="74">
        <v>66553962</v>
      </c>
      <c r="L37" s="74">
        <v>6470000</v>
      </c>
      <c r="M37" s="76">
        <v>95204631</v>
      </c>
    </row>
    <row r="38" spans="1:13" x14ac:dyDescent="0.2">
      <c r="A38" s="47" t="s">
        <v>53</v>
      </c>
      <c r="B38" s="71" t="s">
        <v>104</v>
      </c>
      <c r="C38" s="72" t="s">
        <v>105</v>
      </c>
      <c r="D38" s="73">
        <v>2602849</v>
      </c>
      <c r="E38" s="74">
        <v>17129002</v>
      </c>
      <c r="F38" s="74">
        <v>57103492</v>
      </c>
      <c r="G38" s="74">
        <v>729000</v>
      </c>
      <c r="H38" s="75">
        <v>77564343</v>
      </c>
      <c r="I38" s="73">
        <v>2469916</v>
      </c>
      <c r="J38" s="74">
        <v>13700632</v>
      </c>
      <c r="K38" s="74">
        <v>68485629</v>
      </c>
      <c r="L38" s="74">
        <v>534000</v>
      </c>
      <c r="M38" s="76">
        <v>85190177</v>
      </c>
    </row>
    <row r="39" spans="1:13" x14ac:dyDescent="0.2">
      <c r="A39" s="47" t="s">
        <v>53</v>
      </c>
      <c r="B39" s="71" t="s">
        <v>106</v>
      </c>
      <c r="C39" s="72" t="s">
        <v>107</v>
      </c>
      <c r="D39" s="73">
        <v>10568760</v>
      </c>
      <c r="E39" s="74">
        <v>88330150</v>
      </c>
      <c r="F39" s="74">
        <v>34270193</v>
      </c>
      <c r="G39" s="74">
        <v>4089000</v>
      </c>
      <c r="H39" s="75">
        <v>137258103</v>
      </c>
      <c r="I39" s="73">
        <v>25767037</v>
      </c>
      <c r="J39" s="74">
        <v>56398062</v>
      </c>
      <c r="K39" s="74">
        <v>79365389</v>
      </c>
      <c r="L39" s="74">
        <v>541000</v>
      </c>
      <c r="M39" s="76">
        <v>162071488</v>
      </c>
    </row>
    <row r="40" spans="1:13" x14ac:dyDescent="0.2">
      <c r="A40" s="47" t="s">
        <v>68</v>
      </c>
      <c r="B40" s="71" t="s">
        <v>108</v>
      </c>
      <c r="C40" s="72" t="s">
        <v>109</v>
      </c>
      <c r="D40" s="73">
        <v>0</v>
      </c>
      <c r="E40" s="74">
        <v>29205209</v>
      </c>
      <c r="F40" s="74">
        <v>135773339</v>
      </c>
      <c r="G40" s="74">
        <v>48327000</v>
      </c>
      <c r="H40" s="75">
        <v>213305548</v>
      </c>
      <c r="I40" s="73">
        <v>0</v>
      </c>
      <c r="J40" s="74">
        <v>53454992</v>
      </c>
      <c r="K40" s="74">
        <v>-2092636</v>
      </c>
      <c r="L40" s="74">
        <v>25721000</v>
      </c>
      <c r="M40" s="76">
        <v>77083356</v>
      </c>
    </row>
    <row r="41" spans="1:13" ht="16.5" x14ac:dyDescent="0.3">
      <c r="A41" s="48" t="s">
        <v>0</v>
      </c>
      <c r="B41" s="77" t="s">
        <v>110</v>
      </c>
      <c r="C41" s="78" t="s">
        <v>0</v>
      </c>
      <c r="D41" s="79">
        <f t="shared" ref="D41:M41" si="4">SUM(D37:D40)</f>
        <v>20562394</v>
      </c>
      <c r="E41" s="80">
        <f t="shared" si="4"/>
        <v>149479968</v>
      </c>
      <c r="F41" s="80">
        <f t="shared" si="4"/>
        <v>302132648</v>
      </c>
      <c r="G41" s="80">
        <f t="shared" si="4"/>
        <v>54096000</v>
      </c>
      <c r="H41" s="81">
        <f t="shared" si="4"/>
        <v>526271010</v>
      </c>
      <c r="I41" s="79">
        <f t="shared" si="4"/>
        <v>35239862</v>
      </c>
      <c r="J41" s="80">
        <f t="shared" si="4"/>
        <v>138731446</v>
      </c>
      <c r="K41" s="80">
        <f t="shared" si="4"/>
        <v>212312344</v>
      </c>
      <c r="L41" s="80">
        <f t="shared" si="4"/>
        <v>33266000</v>
      </c>
      <c r="M41" s="82">
        <f t="shared" si="4"/>
        <v>419549652</v>
      </c>
    </row>
    <row r="42" spans="1:13" x14ac:dyDescent="0.2">
      <c r="A42" s="47" t="s">
        <v>53</v>
      </c>
      <c r="B42" s="71" t="s">
        <v>111</v>
      </c>
      <c r="C42" s="72" t="s">
        <v>112</v>
      </c>
      <c r="D42" s="73">
        <v>5891573</v>
      </c>
      <c r="E42" s="74">
        <v>349257</v>
      </c>
      <c r="F42" s="74">
        <v>134885591</v>
      </c>
      <c r="G42" s="74">
        <v>6162000</v>
      </c>
      <c r="H42" s="75">
        <v>147288421</v>
      </c>
      <c r="I42" s="73">
        <v>3509071</v>
      </c>
      <c r="J42" s="74">
        <v>261454</v>
      </c>
      <c r="K42" s="74">
        <v>121524656</v>
      </c>
      <c r="L42" s="74">
        <v>1432000</v>
      </c>
      <c r="M42" s="76">
        <v>126727181</v>
      </c>
    </row>
    <row r="43" spans="1:13" x14ac:dyDescent="0.2">
      <c r="A43" s="47" t="s">
        <v>53</v>
      </c>
      <c r="B43" s="71" t="s">
        <v>113</v>
      </c>
      <c r="C43" s="72" t="s">
        <v>114</v>
      </c>
      <c r="D43" s="73">
        <v>0</v>
      </c>
      <c r="E43" s="74">
        <v>301156</v>
      </c>
      <c r="F43" s="74">
        <v>65496699</v>
      </c>
      <c r="G43" s="74">
        <v>12532000</v>
      </c>
      <c r="H43" s="75">
        <v>78329855</v>
      </c>
      <c r="I43" s="73">
        <v>228179</v>
      </c>
      <c r="J43" s="74">
        <v>190550</v>
      </c>
      <c r="K43" s="74">
        <v>56835354</v>
      </c>
      <c r="L43" s="74">
        <v>9700000</v>
      </c>
      <c r="M43" s="76">
        <v>66954083</v>
      </c>
    </row>
    <row r="44" spans="1:13" x14ac:dyDescent="0.2">
      <c r="A44" s="47" t="s">
        <v>53</v>
      </c>
      <c r="B44" s="71" t="s">
        <v>115</v>
      </c>
      <c r="C44" s="72" t="s">
        <v>116</v>
      </c>
      <c r="D44" s="73">
        <v>15635960</v>
      </c>
      <c r="E44" s="74">
        <v>296054</v>
      </c>
      <c r="F44" s="74">
        <v>190665335</v>
      </c>
      <c r="G44" s="74">
        <v>5650000</v>
      </c>
      <c r="H44" s="75">
        <v>212247349</v>
      </c>
      <c r="I44" s="73">
        <v>0</v>
      </c>
      <c r="J44" s="74">
        <v>215681</v>
      </c>
      <c r="K44" s="74">
        <v>155486499</v>
      </c>
      <c r="L44" s="74">
        <v>9081000</v>
      </c>
      <c r="M44" s="76">
        <v>164783180</v>
      </c>
    </row>
    <row r="45" spans="1:13" x14ac:dyDescent="0.2">
      <c r="A45" s="47" t="s">
        <v>53</v>
      </c>
      <c r="B45" s="71" t="s">
        <v>117</v>
      </c>
      <c r="C45" s="72" t="s">
        <v>118</v>
      </c>
      <c r="D45" s="73">
        <v>-1705823</v>
      </c>
      <c r="E45" s="74">
        <v>958906</v>
      </c>
      <c r="F45" s="74">
        <v>79015285</v>
      </c>
      <c r="G45" s="74">
        <v>6885000</v>
      </c>
      <c r="H45" s="75">
        <v>85153368</v>
      </c>
      <c r="I45" s="73">
        <v>0</v>
      </c>
      <c r="J45" s="74">
        <v>642501</v>
      </c>
      <c r="K45" s="74">
        <v>76288281</v>
      </c>
      <c r="L45" s="74">
        <v>5344000</v>
      </c>
      <c r="M45" s="76">
        <v>82274782</v>
      </c>
    </row>
    <row r="46" spans="1:13" x14ac:dyDescent="0.2">
      <c r="A46" s="47" t="s">
        <v>53</v>
      </c>
      <c r="B46" s="71" t="s">
        <v>119</v>
      </c>
      <c r="C46" s="72" t="s">
        <v>120</v>
      </c>
      <c r="D46" s="73">
        <v>-2877036</v>
      </c>
      <c r="E46" s="74">
        <v>162853846</v>
      </c>
      <c r="F46" s="74">
        <v>197681699</v>
      </c>
      <c r="G46" s="74">
        <v>4402000</v>
      </c>
      <c r="H46" s="75">
        <v>362060509</v>
      </c>
      <c r="I46" s="73">
        <v>-2893583</v>
      </c>
      <c r="J46" s="74">
        <v>144863663</v>
      </c>
      <c r="K46" s="74">
        <v>184736941</v>
      </c>
      <c r="L46" s="74">
        <v>1907000</v>
      </c>
      <c r="M46" s="76">
        <v>328614021</v>
      </c>
    </row>
    <row r="47" spans="1:13" x14ac:dyDescent="0.2">
      <c r="A47" s="47" t="s">
        <v>68</v>
      </c>
      <c r="B47" s="71" t="s">
        <v>121</v>
      </c>
      <c r="C47" s="72" t="s">
        <v>122</v>
      </c>
      <c r="D47" s="73">
        <v>0</v>
      </c>
      <c r="E47" s="74">
        <v>74672060</v>
      </c>
      <c r="F47" s="74">
        <v>241424478</v>
      </c>
      <c r="G47" s="74">
        <v>183084000</v>
      </c>
      <c r="H47" s="75">
        <v>499180538</v>
      </c>
      <c r="I47" s="73">
        <v>0</v>
      </c>
      <c r="J47" s="74">
        <v>139052520</v>
      </c>
      <c r="K47" s="74">
        <v>206173230</v>
      </c>
      <c r="L47" s="74">
        <v>91359000</v>
      </c>
      <c r="M47" s="76">
        <v>436584750</v>
      </c>
    </row>
    <row r="48" spans="1:13" ht="16.5" x14ac:dyDescent="0.3">
      <c r="A48" s="48" t="s">
        <v>0</v>
      </c>
      <c r="B48" s="77" t="s">
        <v>123</v>
      </c>
      <c r="C48" s="78" t="s">
        <v>0</v>
      </c>
      <c r="D48" s="79">
        <f t="shared" ref="D48:M48" si="5">SUM(D42:D47)</f>
        <v>16944674</v>
      </c>
      <c r="E48" s="80">
        <f t="shared" si="5"/>
        <v>239431279</v>
      </c>
      <c r="F48" s="80">
        <f t="shared" si="5"/>
        <v>909169087</v>
      </c>
      <c r="G48" s="80">
        <f t="shared" si="5"/>
        <v>218715000</v>
      </c>
      <c r="H48" s="81">
        <f t="shared" si="5"/>
        <v>1384260040</v>
      </c>
      <c r="I48" s="79">
        <f t="shared" si="5"/>
        <v>843667</v>
      </c>
      <c r="J48" s="80">
        <f t="shared" si="5"/>
        <v>285226369</v>
      </c>
      <c r="K48" s="80">
        <f t="shared" si="5"/>
        <v>801044961</v>
      </c>
      <c r="L48" s="80">
        <f t="shared" si="5"/>
        <v>118823000</v>
      </c>
      <c r="M48" s="82">
        <f t="shared" si="5"/>
        <v>1205937997</v>
      </c>
    </row>
    <row r="49" spans="1:13" x14ac:dyDescent="0.2">
      <c r="A49" s="47" t="s">
        <v>53</v>
      </c>
      <c r="B49" s="71" t="s">
        <v>124</v>
      </c>
      <c r="C49" s="72" t="s">
        <v>125</v>
      </c>
      <c r="D49" s="73">
        <v>7463007</v>
      </c>
      <c r="E49" s="74">
        <v>22854238</v>
      </c>
      <c r="F49" s="74">
        <v>117030669</v>
      </c>
      <c r="G49" s="74">
        <v>12746000</v>
      </c>
      <c r="H49" s="75">
        <v>160093914</v>
      </c>
      <c r="I49" s="73">
        <v>5099484</v>
      </c>
      <c r="J49" s="74">
        <v>19832109</v>
      </c>
      <c r="K49" s="74">
        <v>103022760</v>
      </c>
      <c r="L49" s="74">
        <v>13758000</v>
      </c>
      <c r="M49" s="76">
        <v>141712353</v>
      </c>
    </row>
    <row r="50" spans="1:13" x14ac:dyDescent="0.2">
      <c r="A50" s="47" t="s">
        <v>53</v>
      </c>
      <c r="B50" s="71" t="s">
        <v>126</v>
      </c>
      <c r="C50" s="72" t="s">
        <v>127</v>
      </c>
      <c r="D50" s="73">
        <v>3047802</v>
      </c>
      <c r="E50" s="74">
        <v>331042</v>
      </c>
      <c r="F50" s="74">
        <v>95346280</v>
      </c>
      <c r="G50" s="74">
        <v>10583000</v>
      </c>
      <c r="H50" s="75">
        <v>109308124</v>
      </c>
      <c r="I50" s="73">
        <v>1775894</v>
      </c>
      <c r="J50" s="74">
        <v>334680</v>
      </c>
      <c r="K50" s="74">
        <v>93848893</v>
      </c>
      <c r="L50" s="74">
        <v>6813000</v>
      </c>
      <c r="M50" s="76">
        <v>102772467</v>
      </c>
    </row>
    <row r="51" spans="1:13" x14ac:dyDescent="0.2">
      <c r="A51" s="47" t="s">
        <v>53</v>
      </c>
      <c r="B51" s="71" t="s">
        <v>128</v>
      </c>
      <c r="C51" s="72" t="s">
        <v>129</v>
      </c>
      <c r="D51" s="73">
        <v>1849635</v>
      </c>
      <c r="E51" s="74">
        <v>13604701</v>
      </c>
      <c r="F51" s="74">
        <v>140166228</v>
      </c>
      <c r="G51" s="74">
        <v>11841000</v>
      </c>
      <c r="H51" s="75">
        <v>167461564</v>
      </c>
      <c r="I51" s="73">
        <v>1810692</v>
      </c>
      <c r="J51" s="74">
        <v>14295090</v>
      </c>
      <c r="K51" s="74">
        <v>120881678</v>
      </c>
      <c r="L51" s="74">
        <v>8450000</v>
      </c>
      <c r="M51" s="76">
        <v>145437460</v>
      </c>
    </row>
    <row r="52" spans="1:13" x14ac:dyDescent="0.2">
      <c r="A52" s="47" t="s">
        <v>53</v>
      </c>
      <c r="B52" s="71" t="s">
        <v>130</v>
      </c>
      <c r="C52" s="72" t="s">
        <v>131</v>
      </c>
      <c r="D52" s="73">
        <v>5901768</v>
      </c>
      <c r="E52" s="74">
        <v>189237</v>
      </c>
      <c r="F52" s="74">
        <v>-2073797</v>
      </c>
      <c r="G52" s="74">
        <v>3704000</v>
      </c>
      <c r="H52" s="75">
        <v>7721208</v>
      </c>
      <c r="I52" s="73">
        <v>4008731</v>
      </c>
      <c r="J52" s="74">
        <v>164856</v>
      </c>
      <c r="K52" s="74">
        <v>51403349</v>
      </c>
      <c r="L52" s="74">
        <v>3004000</v>
      </c>
      <c r="M52" s="76">
        <v>58580936</v>
      </c>
    </row>
    <row r="53" spans="1:13" x14ac:dyDescent="0.2">
      <c r="A53" s="47" t="s">
        <v>68</v>
      </c>
      <c r="B53" s="71" t="s">
        <v>132</v>
      </c>
      <c r="C53" s="72" t="s">
        <v>133</v>
      </c>
      <c r="D53" s="73">
        <v>0</v>
      </c>
      <c r="E53" s="74">
        <v>9552019</v>
      </c>
      <c r="F53" s="74">
        <v>259943429</v>
      </c>
      <c r="G53" s="74">
        <v>40897000</v>
      </c>
      <c r="H53" s="75">
        <v>310392448</v>
      </c>
      <c r="I53" s="73">
        <v>0</v>
      </c>
      <c r="J53" s="74">
        <v>12151024</v>
      </c>
      <c r="K53" s="74">
        <v>281049822</v>
      </c>
      <c r="L53" s="74">
        <v>0</v>
      </c>
      <c r="M53" s="76">
        <v>293200846</v>
      </c>
    </row>
    <row r="54" spans="1:13" ht="16.5" x14ac:dyDescent="0.3">
      <c r="A54" s="48" t="s">
        <v>0</v>
      </c>
      <c r="B54" s="77" t="s">
        <v>134</v>
      </c>
      <c r="C54" s="78" t="s">
        <v>0</v>
      </c>
      <c r="D54" s="79">
        <f t="shared" ref="D54:M54" si="6">SUM(D49:D53)</f>
        <v>18262212</v>
      </c>
      <c r="E54" s="80">
        <f t="shared" si="6"/>
        <v>46531237</v>
      </c>
      <c r="F54" s="80">
        <f t="shared" si="6"/>
        <v>610412809</v>
      </c>
      <c r="G54" s="80">
        <f t="shared" si="6"/>
        <v>79771000</v>
      </c>
      <c r="H54" s="81">
        <f t="shared" si="6"/>
        <v>754977258</v>
      </c>
      <c r="I54" s="79">
        <f t="shared" si="6"/>
        <v>12694801</v>
      </c>
      <c r="J54" s="80">
        <f t="shared" si="6"/>
        <v>46777759</v>
      </c>
      <c r="K54" s="80">
        <f t="shared" si="6"/>
        <v>650206502</v>
      </c>
      <c r="L54" s="80">
        <f t="shared" si="6"/>
        <v>32025000</v>
      </c>
      <c r="M54" s="82">
        <f t="shared" si="6"/>
        <v>741704062</v>
      </c>
    </row>
    <row r="55" spans="1:13" ht="16.5" x14ac:dyDescent="0.3">
      <c r="A55" s="49" t="s">
        <v>0</v>
      </c>
      <c r="B55" s="83" t="s">
        <v>135</v>
      </c>
      <c r="C55" s="84" t="s">
        <v>0</v>
      </c>
      <c r="D55" s="85">
        <f t="shared" ref="D55:M55" si="7">SUM(D9:D10,D12:D19,D21:D27,D29:D35,D37:D40,D42:D47,D49:D53)</f>
        <v>693035418</v>
      </c>
      <c r="E55" s="86">
        <f t="shared" si="7"/>
        <v>5173469166</v>
      </c>
      <c r="F55" s="86">
        <f t="shared" si="7"/>
        <v>4867885410</v>
      </c>
      <c r="G55" s="86">
        <f t="shared" si="7"/>
        <v>1176628000</v>
      </c>
      <c r="H55" s="87">
        <f t="shared" si="7"/>
        <v>11911017994</v>
      </c>
      <c r="I55" s="85">
        <f t="shared" si="7"/>
        <v>-6303522759</v>
      </c>
      <c r="J55" s="86">
        <f t="shared" si="7"/>
        <v>4306911368</v>
      </c>
      <c r="K55" s="86">
        <f t="shared" si="7"/>
        <v>5121274137</v>
      </c>
      <c r="L55" s="86">
        <f t="shared" si="7"/>
        <v>617871000</v>
      </c>
      <c r="M55" s="88">
        <f t="shared" si="7"/>
        <v>3742533746</v>
      </c>
    </row>
    <row r="56" spans="1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1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1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1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1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1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1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1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136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44</v>
      </c>
      <c r="C9" s="72" t="s">
        <v>45</v>
      </c>
      <c r="D9" s="73">
        <v>607108420</v>
      </c>
      <c r="E9" s="74">
        <v>1287121016</v>
      </c>
      <c r="F9" s="74">
        <v>680359856</v>
      </c>
      <c r="G9" s="74">
        <v>142510000</v>
      </c>
      <c r="H9" s="75">
        <v>2717099292</v>
      </c>
      <c r="I9" s="73">
        <v>396393844</v>
      </c>
      <c r="J9" s="74">
        <v>1219574849</v>
      </c>
      <c r="K9" s="74">
        <v>140264785</v>
      </c>
      <c r="L9" s="74">
        <v>114423000</v>
      </c>
      <c r="M9" s="76">
        <v>1870656478</v>
      </c>
    </row>
    <row r="10" spans="1:13" ht="16.5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607108420</v>
      </c>
      <c r="E10" s="80">
        <f t="shared" si="0"/>
        <v>1287121016</v>
      </c>
      <c r="F10" s="80">
        <f t="shared" si="0"/>
        <v>680359856</v>
      </c>
      <c r="G10" s="80">
        <f t="shared" si="0"/>
        <v>142510000</v>
      </c>
      <c r="H10" s="81">
        <f t="shared" si="0"/>
        <v>2717099292</v>
      </c>
      <c r="I10" s="79">
        <f t="shared" si="0"/>
        <v>396393844</v>
      </c>
      <c r="J10" s="80">
        <f t="shared" si="0"/>
        <v>1219574849</v>
      </c>
      <c r="K10" s="80">
        <f t="shared" si="0"/>
        <v>140264785</v>
      </c>
      <c r="L10" s="80">
        <f t="shared" si="0"/>
        <v>114423000</v>
      </c>
      <c r="M10" s="82">
        <f t="shared" si="0"/>
        <v>1870656478</v>
      </c>
    </row>
    <row r="11" spans="1:13" x14ac:dyDescent="0.2">
      <c r="A11" s="47" t="s">
        <v>53</v>
      </c>
      <c r="B11" s="71" t="s">
        <v>137</v>
      </c>
      <c r="C11" s="72" t="s">
        <v>138</v>
      </c>
      <c r="D11" s="73">
        <v>6926842</v>
      </c>
      <c r="E11" s="74">
        <v>12289901</v>
      </c>
      <c r="F11" s="74">
        <v>-2468828</v>
      </c>
      <c r="G11" s="74">
        <v>6000000</v>
      </c>
      <c r="H11" s="75">
        <v>22747915</v>
      </c>
      <c r="I11" s="73">
        <v>6566746</v>
      </c>
      <c r="J11" s="74">
        <v>15463697</v>
      </c>
      <c r="K11" s="74">
        <v>20333330</v>
      </c>
      <c r="L11" s="74">
        <v>11828000</v>
      </c>
      <c r="M11" s="76">
        <v>54191773</v>
      </c>
    </row>
    <row r="12" spans="1:13" x14ac:dyDescent="0.2">
      <c r="A12" s="47" t="s">
        <v>53</v>
      </c>
      <c r="B12" s="71" t="s">
        <v>139</v>
      </c>
      <c r="C12" s="72" t="s">
        <v>140</v>
      </c>
      <c r="D12" s="73">
        <v>0</v>
      </c>
      <c r="E12" s="74">
        <v>0</v>
      </c>
      <c r="F12" s="74">
        <v>0</v>
      </c>
      <c r="G12" s="74">
        <v>0</v>
      </c>
      <c r="H12" s="75">
        <v>0</v>
      </c>
      <c r="I12" s="73">
        <v>0</v>
      </c>
      <c r="J12" s="74">
        <v>647</v>
      </c>
      <c r="K12" s="74">
        <v>-11083316</v>
      </c>
      <c r="L12" s="74">
        <v>11100000</v>
      </c>
      <c r="M12" s="76">
        <v>17331</v>
      </c>
    </row>
    <row r="13" spans="1:13" x14ac:dyDescent="0.2">
      <c r="A13" s="47" t="s">
        <v>53</v>
      </c>
      <c r="B13" s="71" t="s">
        <v>141</v>
      </c>
      <c r="C13" s="72" t="s">
        <v>142</v>
      </c>
      <c r="D13" s="73">
        <v>957953</v>
      </c>
      <c r="E13" s="74">
        <v>3989042</v>
      </c>
      <c r="F13" s="74">
        <v>3903032</v>
      </c>
      <c r="G13" s="74">
        <v>0</v>
      </c>
      <c r="H13" s="75">
        <v>8850027</v>
      </c>
      <c r="I13" s="73">
        <v>2760745</v>
      </c>
      <c r="J13" s="74">
        <v>12945282</v>
      </c>
      <c r="K13" s="74">
        <v>5663704</v>
      </c>
      <c r="L13" s="74">
        <v>5000000</v>
      </c>
      <c r="M13" s="76">
        <v>26369731</v>
      </c>
    </row>
    <row r="14" spans="1:13" x14ac:dyDescent="0.2">
      <c r="A14" s="47" t="s">
        <v>68</v>
      </c>
      <c r="B14" s="71" t="s">
        <v>143</v>
      </c>
      <c r="C14" s="72" t="s">
        <v>144</v>
      </c>
      <c r="D14" s="73">
        <v>0</v>
      </c>
      <c r="E14" s="74">
        <v>0</v>
      </c>
      <c r="F14" s="74">
        <v>10494002</v>
      </c>
      <c r="G14" s="74">
        <v>558000</v>
      </c>
      <c r="H14" s="75">
        <v>11052002</v>
      </c>
      <c r="I14" s="73">
        <v>0</v>
      </c>
      <c r="J14" s="74">
        <v>0</v>
      </c>
      <c r="K14" s="74">
        <v>8827187</v>
      </c>
      <c r="L14" s="74">
        <v>10412000</v>
      </c>
      <c r="M14" s="76">
        <v>19239187</v>
      </c>
    </row>
    <row r="15" spans="1:13" ht="16.5" x14ac:dyDescent="0.3">
      <c r="A15" s="48" t="s">
        <v>0</v>
      </c>
      <c r="B15" s="77" t="s">
        <v>145</v>
      </c>
      <c r="C15" s="78" t="s">
        <v>0</v>
      </c>
      <c r="D15" s="79">
        <f t="shared" ref="D15:M15" si="1">SUM(D11:D14)</f>
        <v>7884795</v>
      </c>
      <c r="E15" s="80">
        <f t="shared" si="1"/>
        <v>16278943</v>
      </c>
      <c r="F15" s="80">
        <f t="shared" si="1"/>
        <v>11928206</v>
      </c>
      <c r="G15" s="80">
        <f t="shared" si="1"/>
        <v>6558000</v>
      </c>
      <c r="H15" s="81">
        <f t="shared" si="1"/>
        <v>42649944</v>
      </c>
      <c r="I15" s="79">
        <f t="shared" si="1"/>
        <v>9327491</v>
      </c>
      <c r="J15" s="80">
        <f t="shared" si="1"/>
        <v>28409626</v>
      </c>
      <c r="K15" s="80">
        <f t="shared" si="1"/>
        <v>23740905</v>
      </c>
      <c r="L15" s="80">
        <f t="shared" si="1"/>
        <v>38340000</v>
      </c>
      <c r="M15" s="82">
        <f t="shared" si="1"/>
        <v>99818022</v>
      </c>
    </row>
    <row r="16" spans="1:13" x14ac:dyDescent="0.2">
      <c r="A16" s="47" t="s">
        <v>53</v>
      </c>
      <c r="B16" s="71" t="s">
        <v>146</v>
      </c>
      <c r="C16" s="72" t="s">
        <v>147</v>
      </c>
      <c r="D16" s="73">
        <v>18547461</v>
      </c>
      <c r="E16" s="74">
        <v>32282852</v>
      </c>
      <c r="F16" s="74">
        <v>6308612</v>
      </c>
      <c r="G16" s="74">
        <v>10822000</v>
      </c>
      <c r="H16" s="75">
        <v>67960925</v>
      </c>
      <c r="I16" s="73">
        <v>16681041</v>
      </c>
      <c r="J16" s="74">
        <v>-570805787</v>
      </c>
      <c r="K16" s="74">
        <v>-201315</v>
      </c>
      <c r="L16" s="74">
        <v>291000</v>
      </c>
      <c r="M16" s="76">
        <v>-554035061</v>
      </c>
    </row>
    <row r="17" spans="1:13" x14ac:dyDescent="0.2">
      <c r="A17" s="47" t="s">
        <v>53</v>
      </c>
      <c r="B17" s="71" t="s">
        <v>148</v>
      </c>
      <c r="C17" s="72" t="s">
        <v>149</v>
      </c>
      <c r="D17" s="73">
        <v>6138637</v>
      </c>
      <c r="E17" s="74">
        <v>10319816</v>
      </c>
      <c r="F17" s="74">
        <v>29686448</v>
      </c>
      <c r="G17" s="74">
        <v>0</v>
      </c>
      <c r="H17" s="75">
        <v>46144901</v>
      </c>
      <c r="I17" s="73">
        <v>9611322</v>
      </c>
      <c r="J17" s="74">
        <v>11935607</v>
      </c>
      <c r="K17" s="74">
        <v>19399255</v>
      </c>
      <c r="L17" s="74">
        <v>800000</v>
      </c>
      <c r="M17" s="76">
        <v>41746184</v>
      </c>
    </row>
    <row r="18" spans="1:13" x14ac:dyDescent="0.2">
      <c r="A18" s="47" t="s">
        <v>53</v>
      </c>
      <c r="B18" s="71" t="s">
        <v>150</v>
      </c>
      <c r="C18" s="72" t="s">
        <v>151</v>
      </c>
      <c r="D18" s="73">
        <v>5036876</v>
      </c>
      <c r="E18" s="74">
        <v>19478003</v>
      </c>
      <c r="F18" s="74">
        <v>38452055</v>
      </c>
      <c r="G18" s="74">
        <v>601000</v>
      </c>
      <c r="H18" s="75">
        <v>63567934</v>
      </c>
      <c r="I18" s="73">
        <v>4789873</v>
      </c>
      <c r="J18" s="74">
        <v>15142575</v>
      </c>
      <c r="K18" s="74">
        <v>32637342</v>
      </c>
      <c r="L18" s="74">
        <v>5142000</v>
      </c>
      <c r="M18" s="76">
        <v>57711790</v>
      </c>
    </row>
    <row r="19" spans="1:13" x14ac:dyDescent="0.2">
      <c r="A19" s="47" t="s">
        <v>53</v>
      </c>
      <c r="B19" s="71" t="s">
        <v>152</v>
      </c>
      <c r="C19" s="72" t="s">
        <v>153</v>
      </c>
      <c r="D19" s="73">
        <v>126536774</v>
      </c>
      <c r="E19" s="74">
        <v>423557289</v>
      </c>
      <c r="F19" s="74">
        <v>389192549</v>
      </c>
      <c r="G19" s="74">
        <v>13186000</v>
      </c>
      <c r="H19" s="75">
        <v>952472612</v>
      </c>
      <c r="I19" s="73">
        <v>119665401</v>
      </c>
      <c r="J19" s="74">
        <v>401976023</v>
      </c>
      <c r="K19" s="74">
        <v>352729577</v>
      </c>
      <c r="L19" s="74">
        <v>916000</v>
      </c>
      <c r="M19" s="76">
        <v>875287001</v>
      </c>
    </row>
    <row r="20" spans="1:13" x14ac:dyDescent="0.2">
      <c r="A20" s="47" t="s">
        <v>53</v>
      </c>
      <c r="B20" s="71" t="s">
        <v>154</v>
      </c>
      <c r="C20" s="72" t="s">
        <v>155</v>
      </c>
      <c r="D20" s="73">
        <v>4729193</v>
      </c>
      <c r="E20" s="74">
        <v>33403411</v>
      </c>
      <c r="F20" s="74">
        <v>18418907</v>
      </c>
      <c r="G20" s="74">
        <v>8419000</v>
      </c>
      <c r="H20" s="75">
        <v>64970511</v>
      </c>
      <c r="I20" s="73">
        <v>4025891</v>
      </c>
      <c r="J20" s="74">
        <v>40810669</v>
      </c>
      <c r="K20" s="74">
        <v>48712874</v>
      </c>
      <c r="L20" s="74">
        <v>6381000</v>
      </c>
      <c r="M20" s="76">
        <v>99930434</v>
      </c>
    </row>
    <row r="21" spans="1:13" x14ac:dyDescent="0.2">
      <c r="A21" s="47" t="s">
        <v>68</v>
      </c>
      <c r="B21" s="71" t="s">
        <v>156</v>
      </c>
      <c r="C21" s="72" t="s">
        <v>157</v>
      </c>
      <c r="D21" s="73">
        <v>0</v>
      </c>
      <c r="E21" s="74">
        <v>0</v>
      </c>
      <c r="F21" s="74">
        <v>51932346</v>
      </c>
      <c r="G21" s="74">
        <v>595000</v>
      </c>
      <c r="H21" s="75">
        <v>52527346</v>
      </c>
      <c r="I21" s="73">
        <v>0</v>
      </c>
      <c r="J21" s="74">
        <v>0</v>
      </c>
      <c r="K21" s="74">
        <v>51010114</v>
      </c>
      <c r="L21" s="74">
        <v>531000</v>
      </c>
      <c r="M21" s="76">
        <v>51541114</v>
      </c>
    </row>
    <row r="22" spans="1:13" ht="16.5" x14ac:dyDescent="0.3">
      <c r="A22" s="48" t="s">
        <v>0</v>
      </c>
      <c r="B22" s="77" t="s">
        <v>158</v>
      </c>
      <c r="C22" s="78" t="s">
        <v>0</v>
      </c>
      <c r="D22" s="79">
        <f t="shared" ref="D22:M22" si="2">SUM(D16:D21)</f>
        <v>160988941</v>
      </c>
      <c r="E22" s="80">
        <f t="shared" si="2"/>
        <v>519041371</v>
      </c>
      <c r="F22" s="80">
        <f t="shared" si="2"/>
        <v>533990917</v>
      </c>
      <c r="G22" s="80">
        <f t="shared" si="2"/>
        <v>33623000</v>
      </c>
      <c r="H22" s="81">
        <f t="shared" si="2"/>
        <v>1247644229</v>
      </c>
      <c r="I22" s="79">
        <f t="shared" si="2"/>
        <v>154773528</v>
      </c>
      <c r="J22" s="80">
        <f t="shared" si="2"/>
        <v>-100940913</v>
      </c>
      <c r="K22" s="80">
        <f t="shared" si="2"/>
        <v>504287847</v>
      </c>
      <c r="L22" s="80">
        <f t="shared" si="2"/>
        <v>14061000</v>
      </c>
      <c r="M22" s="82">
        <f t="shared" si="2"/>
        <v>572181462</v>
      </c>
    </row>
    <row r="23" spans="1:13" x14ac:dyDescent="0.2">
      <c r="A23" s="47" t="s">
        <v>53</v>
      </c>
      <c r="B23" s="71" t="s">
        <v>159</v>
      </c>
      <c r="C23" s="72" t="s">
        <v>160</v>
      </c>
      <c r="D23" s="73">
        <v>21710500</v>
      </c>
      <c r="E23" s="74">
        <v>78952746</v>
      </c>
      <c r="F23" s="74">
        <v>-27802653</v>
      </c>
      <c r="G23" s="74">
        <v>54578000</v>
      </c>
      <c r="H23" s="75">
        <v>127438593</v>
      </c>
      <c r="I23" s="73">
        <v>20825898</v>
      </c>
      <c r="J23" s="74">
        <v>71122010</v>
      </c>
      <c r="K23" s="74">
        <v>58567625</v>
      </c>
      <c r="L23" s="74">
        <v>45788000</v>
      </c>
      <c r="M23" s="76">
        <v>196303533</v>
      </c>
    </row>
    <row r="24" spans="1:13" x14ac:dyDescent="0.2">
      <c r="A24" s="47" t="s">
        <v>53</v>
      </c>
      <c r="B24" s="71" t="s">
        <v>161</v>
      </c>
      <c r="C24" s="72" t="s">
        <v>162</v>
      </c>
      <c r="D24" s="73">
        <v>26801387</v>
      </c>
      <c r="E24" s="74">
        <v>76264382</v>
      </c>
      <c r="F24" s="74">
        <v>20260901</v>
      </c>
      <c r="G24" s="74">
        <v>5000000</v>
      </c>
      <c r="H24" s="75">
        <v>128326670</v>
      </c>
      <c r="I24" s="73">
        <v>36247251</v>
      </c>
      <c r="J24" s="74">
        <v>106242866</v>
      </c>
      <c r="K24" s="74">
        <v>95463217</v>
      </c>
      <c r="L24" s="74">
        <v>7076000</v>
      </c>
      <c r="M24" s="76">
        <v>245029334</v>
      </c>
    </row>
    <row r="25" spans="1:13" x14ac:dyDescent="0.2">
      <c r="A25" s="47" t="s">
        <v>53</v>
      </c>
      <c r="B25" s="71" t="s">
        <v>163</v>
      </c>
      <c r="C25" s="72" t="s">
        <v>164</v>
      </c>
      <c r="D25" s="73">
        <v>4694405</v>
      </c>
      <c r="E25" s="74">
        <v>63366681</v>
      </c>
      <c r="F25" s="74">
        <v>65565997</v>
      </c>
      <c r="G25" s="74">
        <v>8413000</v>
      </c>
      <c r="H25" s="75">
        <v>142040083</v>
      </c>
      <c r="I25" s="73">
        <v>4581332</v>
      </c>
      <c r="J25" s="74">
        <v>63625057</v>
      </c>
      <c r="K25" s="74">
        <v>87493144</v>
      </c>
      <c r="L25" s="74">
        <v>0</v>
      </c>
      <c r="M25" s="76">
        <v>155699533</v>
      </c>
    </row>
    <row r="26" spans="1:13" x14ac:dyDescent="0.2">
      <c r="A26" s="47" t="s">
        <v>53</v>
      </c>
      <c r="B26" s="71" t="s">
        <v>165</v>
      </c>
      <c r="C26" s="72" t="s">
        <v>166</v>
      </c>
      <c r="D26" s="73">
        <v>27188981</v>
      </c>
      <c r="E26" s="74">
        <v>135743410</v>
      </c>
      <c r="F26" s="74">
        <v>310862930</v>
      </c>
      <c r="G26" s="74">
        <v>13000000</v>
      </c>
      <c r="H26" s="75">
        <v>486795321</v>
      </c>
      <c r="I26" s="73">
        <v>25277635</v>
      </c>
      <c r="J26" s="74">
        <v>129388148</v>
      </c>
      <c r="K26" s="74">
        <v>260742958</v>
      </c>
      <c r="L26" s="74">
        <v>18385000</v>
      </c>
      <c r="M26" s="76">
        <v>433793741</v>
      </c>
    </row>
    <row r="27" spans="1:13" x14ac:dyDescent="0.2">
      <c r="A27" s="47" t="s">
        <v>53</v>
      </c>
      <c r="B27" s="71" t="s">
        <v>167</v>
      </c>
      <c r="C27" s="72" t="s">
        <v>168</v>
      </c>
      <c r="D27" s="73">
        <v>2727772</v>
      </c>
      <c r="E27" s="74">
        <v>14490957</v>
      </c>
      <c r="F27" s="74">
        <v>30372706</v>
      </c>
      <c r="G27" s="74">
        <v>9677000</v>
      </c>
      <c r="H27" s="75">
        <v>57268435</v>
      </c>
      <c r="I27" s="73">
        <v>2817232</v>
      </c>
      <c r="J27" s="74">
        <v>11680892</v>
      </c>
      <c r="K27" s="74">
        <v>22566434</v>
      </c>
      <c r="L27" s="74">
        <v>13547000</v>
      </c>
      <c r="M27" s="76">
        <v>50611558</v>
      </c>
    </row>
    <row r="28" spans="1:13" x14ac:dyDescent="0.2">
      <c r="A28" s="47" t="s">
        <v>53</v>
      </c>
      <c r="B28" s="71" t="s">
        <v>169</v>
      </c>
      <c r="C28" s="72" t="s">
        <v>170</v>
      </c>
      <c r="D28" s="73">
        <v>6501396</v>
      </c>
      <c r="E28" s="74">
        <v>23851189</v>
      </c>
      <c r="F28" s="74">
        <v>43246584</v>
      </c>
      <c r="G28" s="74">
        <v>3576000</v>
      </c>
      <c r="H28" s="75">
        <v>77175169</v>
      </c>
      <c r="I28" s="73">
        <v>6664276</v>
      </c>
      <c r="J28" s="74">
        <v>19245083</v>
      </c>
      <c r="K28" s="74">
        <v>6103010</v>
      </c>
      <c r="L28" s="74">
        <v>8000000</v>
      </c>
      <c r="M28" s="76">
        <v>40012369</v>
      </c>
    </row>
    <row r="29" spans="1:13" x14ac:dyDescent="0.2">
      <c r="A29" s="47" t="s">
        <v>68</v>
      </c>
      <c r="B29" s="71" t="s">
        <v>171</v>
      </c>
      <c r="C29" s="72" t="s">
        <v>172</v>
      </c>
      <c r="D29" s="73">
        <v>0</v>
      </c>
      <c r="E29" s="74">
        <v>0</v>
      </c>
      <c r="F29" s="74">
        <v>49922720</v>
      </c>
      <c r="G29" s="74">
        <v>2361000</v>
      </c>
      <c r="H29" s="75">
        <v>52283720</v>
      </c>
      <c r="I29" s="73">
        <v>0</v>
      </c>
      <c r="J29" s="74">
        <v>0</v>
      </c>
      <c r="K29" s="74">
        <v>48912513</v>
      </c>
      <c r="L29" s="74">
        <v>2613000</v>
      </c>
      <c r="M29" s="76">
        <v>51525513</v>
      </c>
    </row>
    <row r="30" spans="1:13" ht="16.5" x14ac:dyDescent="0.3">
      <c r="A30" s="48" t="s">
        <v>0</v>
      </c>
      <c r="B30" s="77" t="s">
        <v>173</v>
      </c>
      <c r="C30" s="78" t="s">
        <v>0</v>
      </c>
      <c r="D30" s="79">
        <f t="shared" ref="D30:M30" si="3">SUM(D23:D29)</f>
        <v>89624441</v>
      </c>
      <c r="E30" s="80">
        <f t="shared" si="3"/>
        <v>392669365</v>
      </c>
      <c r="F30" s="80">
        <f t="shared" si="3"/>
        <v>492429185</v>
      </c>
      <c r="G30" s="80">
        <f t="shared" si="3"/>
        <v>96605000</v>
      </c>
      <c r="H30" s="81">
        <f t="shared" si="3"/>
        <v>1071327991</v>
      </c>
      <c r="I30" s="79">
        <f t="shared" si="3"/>
        <v>96413624</v>
      </c>
      <c r="J30" s="80">
        <f t="shared" si="3"/>
        <v>401304056</v>
      </c>
      <c r="K30" s="80">
        <f t="shared" si="3"/>
        <v>579848901</v>
      </c>
      <c r="L30" s="80">
        <f t="shared" si="3"/>
        <v>95409000</v>
      </c>
      <c r="M30" s="82">
        <f t="shared" si="3"/>
        <v>1172975581</v>
      </c>
    </row>
    <row r="31" spans="1:13" x14ac:dyDescent="0.2">
      <c r="A31" s="47" t="s">
        <v>53</v>
      </c>
      <c r="B31" s="71" t="s">
        <v>174</v>
      </c>
      <c r="C31" s="72" t="s">
        <v>175</v>
      </c>
      <c r="D31" s="73">
        <v>23539902</v>
      </c>
      <c r="E31" s="74">
        <v>180394722</v>
      </c>
      <c r="F31" s="74">
        <v>107747547</v>
      </c>
      <c r="G31" s="74">
        <v>0</v>
      </c>
      <c r="H31" s="75">
        <v>311682171</v>
      </c>
      <c r="I31" s="73">
        <v>0</v>
      </c>
      <c r="J31" s="74">
        <v>0</v>
      </c>
      <c r="K31" s="74">
        <v>-8484000</v>
      </c>
      <c r="L31" s="74">
        <v>8484000</v>
      </c>
      <c r="M31" s="76">
        <v>0</v>
      </c>
    </row>
    <row r="32" spans="1:13" x14ac:dyDescent="0.2">
      <c r="A32" s="47" t="s">
        <v>53</v>
      </c>
      <c r="B32" s="71" t="s">
        <v>176</v>
      </c>
      <c r="C32" s="72" t="s">
        <v>177</v>
      </c>
      <c r="D32" s="73">
        <v>27325746</v>
      </c>
      <c r="E32" s="74">
        <v>111595882</v>
      </c>
      <c r="F32" s="74">
        <v>81867114</v>
      </c>
      <c r="G32" s="74">
        <v>30900000</v>
      </c>
      <c r="H32" s="75">
        <v>251688742</v>
      </c>
      <c r="I32" s="73">
        <v>25173416</v>
      </c>
      <c r="J32" s="74">
        <v>114935242</v>
      </c>
      <c r="K32" s="74">
        <v>88282617</v>
      </c>
      <c r="L32" s="74">
        <v>5008000</v>
      </c>
      <c r="M32" s="76">
        <v>233399275</v>
      </c>
    </row>
    <row r="33" spans="1:13" x14ac:dyDescent="0.2">
      <c r="A33" s="47" t="s">
        <v>53</v>
      </c>
      <c r="B33" s="71" t="s">
        <v>178</v>
      </c>
      <c r="C33" s="72" t="s">
        <v>179</v>
      </c>
      <c r="D33" s="73">
        <v>56120806</v>
      </c>
      <c r="E33" s="74">
        <v>241753142</v>
      </c>
      <c r="F33" s="74">
        <v>34496446</v>
      </c>
      <c r="G33" s="74">
        <v>10587000</v>
      </c>
      <c r="H33" s="75">
        <v>342957394</v>
      </c>
      <c r="I33" s="73">
        <v>53986382</v>
      </c>
      <c r="J33" s="74">
        <v>243078113</v>
      </c>
      <c r="K33" s="74">
        <v>115274375</v>
      </c>
      <c r="L33" s="74">
        <v>10000000</v>
      </c>
      <c r="M33" s="76">
        <v>422338870</v>
      </c>
    </row>
    <row r="34" spans="1:13" x14ac:dyDescent="0.2">
      <c r="A34" s="47" t="s">
        <v>53</v>
      </c>
      <c r="B34" s="71" t="s">
        <v>180</v>
      </c>
      <c r="C34" s="72" t="s">
        <v>181</v>
      </c>
      <c r="D34" s="73">
        <v>7807186</v>
      </c>
      <c r="E34" s="74">
        <v>23118205</v>
      </c>
      <c r="F34" s="74">
        <v>49659096</v>
      </c>
      <c r="G34" s="74">
        <v>15688000</v>
      </c>
      <c r="H34" s="75">
        <v>96272487</v>
      </c>
      <c r="I34" s="73">
        <v>7572396</v>
      </c>
      <c r="J34" s="74">
        <v>21004227</v>
      </c>
      <c r="K34" s="74">
        <v>52792139</v>
      </c>
      <c r="L34" s="74">
        <v>7658000</v>
      </c>
      <c r="M34" s="76">
        <v>89026762</v>
      </c>
    </row>
    <row r="35" spans="1:13" x14ac:dyDescent="0.2">
      <c r="A35" s="47" t="s">
        <v>68</v>
      </c>
      <c r="B35" s="71" t="s">
        <v>182</v>
      </c>
      <c r="C35" s="72" t="s">
        <v>183</v>
      </c>
      <c r="D35" s="73">
        <v>0</v>
      </c>
      <c r="E35" s="74">
        <v>0</v>
      </c>
      <c r="F35" s="74">
        <v>69261133</v>
      </c>
      <c r="G35" s="74">
        <v>540000</v>
      </c>
      <c r="H35" s="75">
        <v>69801133</v>
      </c>
      <c r="I35" s="73">
        <v>0</v>
      </c>
      <c r="J35" s="74">
        <v>0</v>
      </c>
      <c r="K35" s="74">
        <v>60019811</v>
      </c>
      <c r="L35" s="74">
        <v>0</v>
      </c>
      <c r="M35" s="76">
        <v>60019811</v>
      </c>
    </row>
    <row r="36" spans="1:13" ht="16.5" x14ac:dyDescent="0.3">
      <c r="A36" s="48" t="s">
        <v>0</v>
      </c>
      <c r="B36" s="77" t="s">
        <v>184</v>
      </c>
      <c r="C36" s="78" t="s">
        <v>0</v>
      </c>
      <c r="D36" s="79">
        <f t="shared" ref="D36:M36" si="4">SUM(D31:D35)</f>
        <v>114793640</v>
      </c>
      <c r="E36" s="80">
        <f t="shared" si="4"/>
        <v>556861951</v>
      </c>
      <c r="F36" s="80">
        <f t="shared" si="4"/>
        <v>343031336</v>
      </c>
      <c r="G36" s="80">
        <f t="shared" si="4"/>
        <v>57715000</v>
      </c>
      <c r="H36" s="81">
        <f t="shared" si="4"/>
        <v>1072401927</v>
      </c>
      <c r="I36" s="79">
        <f t="shared" si="4"/>
        <v>86732194</v>
      </c>
      <c r="J36" s="80">
        <f t="shared" si="4"/>
        <v>379017582</v>
      </c>
      <c r="K36" s="80">
        <f t="shared" si="4"/>
        <v>307884942</v>
      </c>
      <c r="L36" s="80">
        <f t="shared" si="4"/>
        <v>31150000</v>
      </c>
      <c r="M36" s="82">
        <f t="shared" si="4"/>
        <v>804784718</v>
      </c>
    </row>
    <row r="37" spans="1:13" ht="16.5" x14ac:dyDescent="0.3">
      <c r="A37" s="49" t="s">
        <v>0</v>
      </c>
      <c r="B37" s="83" t="s">
        <v>185</v>
      </c>
      <c r="C37" s="84" t="s">
        <v>0</v>
      </c>
      <c r="D37" s="85">
        <f t="shared" ref="D37:M37" si="5">SUM(D9,D11:D14,D16:D21,D23:D29,D31:D35)</f>
        <v>980400237</v>
      </c>
      <c r="E37" s="86">
        <f t="shared" si="5"/>
        <v>2771972646</v>
      </c>
      <c r="F37" s="86">
        <f t="shared" si="5"/>
        <v>2061739500</v>
      </c>
      <c r="G37" s="86">
        <f t="shared" si="5"/>
        <v>337011000</v>
      </c>
      <c r="H37" s="87">
        <f t="shared" si="5"/>
        <v>6151123383</v>
      </c>
      <c r="I37" s="85">
        <f t="shared" si="5"/>
        <v>743640681</v>
      </c>
      <c r="J37" s="86">
        <f t="shared" si="5"/>
        <v>1927365200</v>
      </c>
      <c r="K37" s="86">
        <f t="shared" si="5"/>
        <v>1556027380</v>
      </c>
      <c r="L37" s="86">
        <f t="shared" si="5"/>
        <v>293383000</v>
      </c>
      <c r="M37" s="88">
        <f t="shared" si="5"/>
        <v>4520416261</v>
      </c>
    </row>
    <row r="38" spans="1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186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38</v>
      </c>
      <c r="C9" s="72" t="s">
        <v>39</v>
      </c>
      <c r="D9" s="73">
        <v>2255802554</v>
      </c>
      <c r="E9" s="74">
        <v>8297191957</v>
      </c>
      <c r="F9" s="74">
        <v>2955421402</v>
      </c>
      <c r="G9" s="74">
        <v>535823000</v>
      </c>
      <c r="H9" s="75">
        <v>14044238913</v>
      </c>
      <c r="I9" s="73">
        <v>2112054639</v>
      </c>
      <c r="J9" s="74">
        <v>8205444248</v>
      </c>
      <c r="K9" s="74">
        <v>2138107301</v>
      </c>
      <c r="L9" s="74">
        <v>617821000</v>
      </c>
      <c r="M9" s="76">
        <v>13073427188</v>
      </c>
    </row>
    <row r="10" spans="1:13" x14ac:dyDescent="0.2">
      <c r="A10" s="47" t="s">
        <v>51</v>
      </c>
      <c r="B10" s="71" t="s">
        <v>42</v>
      </c>
      <c r="C10" s="72" t="s">
        <v>43</v>
      </c>
      <c r="D10" s="73">
        <v>4512828549</v>
      </c>
      <c r="E10" s="74">
        <v>11079843435</v>
      </c>
      <c r="F10" s="74">
        <v>5375536594</v>
      </c>
      <c r="G10" s="74">
        <v>464626000</v>
      </c>
      <c r="H10" s="75">
        <v>21432834578</v>
      </c>
      <c r="I10" s="73">
        <v>4493646378</v>
      </c>
      <c r="J10" s="74">
        <v>9636560015</v>
      </c>
      <c r="K10" s="74">
        <v>6305010689</v>
      </c>
      <c r="L10" s="74">
        <v>497832000</v>
      </c>
      <c r="M10" s="76">
        <v>20933049082</v>
      </c>
    </row>
    <row r="11" spans="1:13" x14ac:dyDescent="0.2">
      <c r="A11" s="47" t="s">
        <v>51</v>
      </c>
      <c r="B11" s="71" t="s">
        <v>48</v>
      </c>
      <c r="C11" s="72" t="s">
        <v>49</v>
      </c>
      <c r="D11" s="73">
        <v>2551931521</v>
      </c>
      <c r="E11" s="74">
        <v>6740417783</v>
      </c>
      <c r="F11" s="74">
        <v>4521423409</v>
      </c>
      <c r="G11" s="74">
        <v>521672000</v>
      </c>
      <c r="H11" s="75">
        <v>14335444713</v>
      </c>
      <c r="I11" s="73">
        <v>3401955008</v>
      </c>
      <c r="J11" s="74">
        <v>8019933456</v>
      </c>
      <c r="K11" s="74">
        <v>2594088427</v>
      </c>
      <c r="L11" s="74">
        <v>529329000</v>
      </c>
      <c r="M11" s="76">
        <v>14545305891</v>
      </c>
    </row>
    <row r="12" spans="1:13" ht="16.5" x14ac:dyDescent="0.3">
      <c r="A12" s="48" t="s">
        <v>0</v>
      </c>
      <c r="B12" s="77" t="s">
        <v>52</v>
      </c>
      <c r="C12" s="78" t="s">
        <v>0</v>
      </c>
      <c r="D12" s="79">
        <f t="shared" ref="D12:M12" si="0">SUM(D9:D11)</f>
        <v>9320562624</v>
      </c>
      <c r="E12" s="80">
        <f t="shared" si="0"/>
        <v>26117453175</v>
      </c>
      <c r="F12" s="80">
        <f t="shared" si="0"/>
        <v>12852381405</v>
      </c>
      <c r="G12" s="80">
        <f t="shared" si="0"/>
        <v>1522121000</v>
      </c>
      <c r="H12" s="81">
        <f t="shared" si="0"/>
        <v>49812518204</v>
      </c>
      <c r="I12" s="79">
        <f t="shared" si="0"/>
        <v>10007656025</v>
      </c>
      <c r="J12" s="80">
        <f t="shared" si="0"/>
        <v>25861937719</v>
      </c>
      <c r="K12" s="80">
        <f t="shared" si="0"/>
        <v>11037206417</v>
      </c>
      <c r="L12" s="80">
        <f t="shared" si="0"/>
        <v>1644982000</v>
      </c>
      <c r="M12" s="82">
        <f t="shared" si="0"/>
        <v>48551782161</v>
      </c>
    </row>
    <row r="13" spans="1:13" x14ac:dyDescent="0.2">
      <c r="A13" s="47" t="s">
        <v>53</v>
      </c>
      <c r="B13" s="71" t="s">
        <v>187</v>
      </c>
      <c r="C13" s="72" t="s">
        <v>188</v>
      </c>
      <c r="D13" s="73">
        <v>320105530</v>
      </c>
      <c r="E13" s="74">
        <v>1220775780</v>
      </c>
      <c r="F13" s="74">
        <v>538885300</v>
      </c>
      <c r="G13" s="74">
        <v>2000000</v>
      </c>
      <c r="H13" s="75">
        <v>2081766610</v>
      </c>
      <c r="I13" s="73">
        <v>307977946</v>
      </c>
      <c r="J13" s="74">
        <v>1112150294</v>
      </c>
      <c r="K13" s="74">
        <v>390272207</v>
      </c>
      <c r="L13" s="74">
        <v>0</v>
      </c>
      <c r="M13" s="76">
        <v>1810400447</v>
      </c>
    </row>
    <row r="14" spans="1:13" x14ac:dyDescent="0.2">
      <c r="A14" s="47" t="s">
        <v>53</v>
      </c>
      <c r="B14" s="71" t="s">
        <v>189</v>
      </c>
      <c r="C14" s="72" t="s">
        <v>190</v>
      </c>
      <c r="D14" s="73">
        <v>87713798</v>
      </c>
      <c r="E14" s="74">
        <v>248988318</v>
      </c>
      <c r="F14" s="74">
        <v>75025218</v>
      </c>
      <c r="G14" s="74">
        <v>28328000</v>
      </c>
      <c r="H14" s="75">
        <v>440055334</v>
      </c>
      <c r="I14" s="73">
        <v>79283088</v>
      </c>
      <c r="J14" s="74">
        <v>213831298</v>
      </c>
      <c r="K14" s="74">
        <v>64503850</v>
      </c>
      <c r="L14" s="74">
        <v>24015000</v>
      </c>
      <c r="M14" s="76">
        <v>381633236</v>
      </c>
    </row>
    <row r="15" spans="1:13" x14ac:dyDescent="0.2">
      <c r="A15" s="47" t="s">
        <v>53</v>
      </c>
      <c r="B15" s="71" t="s">
        <v>191</v>
      </c>
      <c r="C15" s="72" t="s">
        <v>192</v>
      </c>
      <c r="D15" s="73">
        <v>58567404</v>
      </c>
      <c r="E15" s="74">
        <v>198874878</v>
      </c>
      <c r="F15" s="74">
        <v>94853997</v>
      </c>
      <c r="G15" s="74">
        <v>12046000</v>
      </c>
      <c r="H15" s="75">
        <v>364342279</v>
      </c>
      <c r="I15" s="73">
        <v>41811311</v>
      </c>
      <c r="J15" s="74">
        <v>162132610</v>
      </c>
      <c r="K15" s="74">
        <v>80617870</v>
      </c>
      <c r="L15" s="74">
        <v>10118000</v>
      </c>
      <c r="M15" s="76">
        <v>294679791</v>
      </c>
    </row>
    <row r="16" spans="1:13" x14ac:dyDescent="0.2">
      <c r="A16" s="47" t="s">
        <v>68</v>
      </c>
      <c r="B16" s="71" t="s">
        <v>193</v>
      </c>
      <c r="C16" s="72" t="s">
        <v>194</v>
      </c>
      <c r="D16" s="73">
        <v>0</v>
      </c>
      <c r="E16" s="74">
        <v>0</v>
      </c>
      <c r="F16" s="74">
        <v>227985966</v>
      </c>
      <c r="G16" s="74">
        <v>2050000</v>
      </c>
      <c r="H16" s="75">
        <v>230035966</v>
      </c>
      <c r="I16" s="73">
        <v>0</v>
      </c>
      <c r="J16" s="74">
        <v>0</v>
      </c>
      <c r="K16" s="74">
        <v>129453886</v>
      </c>
      <c r="L16" s="74">
        <v>0</v>
      </c>
      <c r="M16" s="76">
        <v>129453886</v>
      </c>
    </row>
    <row r="17" spans="1:13" ht="16.5" x14ac:dyDescent="0.3">
      <c r="A17" s="48" t="s">
        <v>0</v>
      </c>
      <c r="B17" s="77" t="s">
        <v>195</v>
      </c>
      <c r="C17" s="78" t="s">
        <v>0</v>
      </c>
      <c r="D17" s="79">
        <f t="shared" ref="D17:M17" si="1">SUM(D13:D16)</f>
        <v>466386732</v>
      </c>
      <c r="E17" s="80">
        <f t="shared" si="1"/>
        <v>1668638976</v>
      </c>
      <c r="F17" s="80">
        <f t="shared" si="1"/>
        <v>936750481</v>
      </c>
      <c r="G17" s="80">
        <f t="shared" si="1"/>
        <v>44424000</v>
      </c>
      <c r="H17" s="81">
        <f t="shared" si="1"/>
        <v>3116200189</v>
      </c>
      <c r="I17" s="79">
        <f t="shared" si="1"/>
        <v>429072345</v>
      </c>
      <c r="J17" s="80">
        <f t="shared" si="1"/>
        <v>1488114202</v>
      </c>
      <c r="K17" s="80">
        <f t="shared" si="1"/>
        <v>664847813</v>
      </c>
      <c r="L17" s="80">
        <f t="shared" si="1"/>
        <v>34133000</v>
      </c>
      <c r="M17" s="82">
        <f t="shared" si="1"/>
        <v>2616167360</v>
      </c>
    </row>
    <row r="18" spans="1:13" x14ac:dyDescent="0.2">
      <c r="A18" s="47" t="s">
        <v>53</v>
      </c>
      <c r="B18" s="71" t="s">
        <v>196</v>
      </c>
      <c r="C18" s="72" t="s">
        <v>197</v>
      </c>
      <c r="D18" s="73">
        <v>72820049</v>
      </c>
      <c r="E18" s="74">
        <v>985615266</v>
      </c>
      <c r="F18" s="74">
        <v>368076438</v>
      </c>
      <c r="G18" s="74">
        <v>63887000</v>
      </c>
      <c r="H18" s="75">
        <v>1490398753</v>
      </c>
      <c r="I18" s="73">
        <v>163426169</v>
      </c>
      <c r="J18" s="74">
        <v>569489085</v>
      </c>
      <c r="K18" s="74">
        <v>251131811</v>
      </c>
      <c r="L18" s="74">
        <v>44333000</v>
      </c>
      <c r="M18" s="76">
        <v>1028380065</v>
      </c>
    </row>
    <row r="19" spans="1:13" x14ac:dyDescent="0.2">
      <c r="A19" s="47" t="s">
        <v>53</v>
      </c>
      <c r="B19" s="71" t="s">
        <v>198</v>
      </c>
      <c r="C19" s="72" t="s">
        <v>199</v>
      </c>
      <c r="D19" s="73">
        <v>173336820</v>
      </c>
      <c r="E19" s="74">
        <v>230976956</v>
      </c>
      <c r="F19" s="74">
        <v>90853371</v>
      </c>
      <c r="G19" s="74">
        <v>17555000</v>
      </c>
      <c r="H19" s="75">
        <v>512722147</v>
      </c>
      <c r="I19" s="73">
        <v>105143032</v>
      </c>
      <c r="J19" s="74">
        <v>168842632</v>
      </c>
      <c r="K19" s="74">
        <v>93873750</v>
      </c>
      <c r="L19" s="74">
        <v>9466000</v>
      </c>
      <c r="M19" s="76">
        <v>377325414</v>
      </c>
    </row>
    <row r="20" spans="1:13" x14ac:dyDescent="0.2">
      <c r="A20" s="47" t="s">
        <v>53</v>
      </c>
      <c r="B20" s="71" t="s">
        <v>200</v>
      </c>
      <c r="C20" s="72" t="s">
        <v>201</v>
      </c>
      <c r="D20" s="73">
        <v>99188369</v>
      </c>
      <c r="E20" s="74">
        <v>228481965</v>
      </c>
      <c r="F20" s="74">
        <v>369937894</v>
      </c>
      <c r="G20" s="74">
        <v>18778000</v>
      </c>
      <c r="H20" s="75">
        <v>716386228</v>
      </c>
      <c r="I20" s="73">
        <v>85467866</v>
      </c>
      <c r="J20" s="74">
        <v>243836355</v>
      </c>
      <c r="K20" s="74">
        <v>312395605</v>
      </c>
      <c r="L20" s="74">
        <v>32215000</v>
      </c>
      <c r="M20" s="76">
        <v>673914826</v>
      </c>
    </row>
    <row r="21" spans="1:13" x14ac:dyDescent="0.2">
      <c r="A21" s="47" t="s">
        <v>68</v>
      </c>
      <c r="B21" s="71" t="s">
        <v>202</v>
      </c>
      <c r="C21" s="72" t="s">
        <v>203</v>
      </c>
      <c r="D21" s="73">
        <v>0</v>
      </c>
      <c r="E21" s="74">
        <v>97004</v>
      </c>
      <c r="F21" s="74">
        <v>80108484</v>
      </c>
      <c r="G21" s="74">
        <v>562000</v>
      </c>
      <c r="H21" s="75">
        <v>80767488</v>
      </c>
      <c r="I21" s="73">
        <v>0</v>
      </c>
      <c r="J21" s="74">
        <v>143589</v>
      </c>
      <c r="K21" s="74">
        <v>60658659</v>
      </c>
      <c r="L21" s="74">
        <v>35557000</v>
      </c>
      <c r="M21" s="76">
        <v>96359248</v>
      </c>
    </row>
    <row r="22" spans="1:13" ht="16.5" x14ac:dyDescent="0.3">
      <c r="A22" s="48" t="s">
        <v>0</v>
      </c>
      <c r="B22" s="77" t="s">
        <v>204</v>
      </c>
      <c r="C22" s="78" t="s">
        <v>0</v>
      </c>
      <c r="D22" s="79">
        <f t="shared" ref="D22:M22" si="2">SUM(D18:D21)</f>
        <v>345345238</v>
      </c>
      <c r="E22" s="80">
        <f t="shared" si="2"/>
        <v>1445171191</v>
      </c>
      <c r="F22" s="80">
        <f t="shared" si="2"/>
        <v>908976187</v>
      </c>
      <c r="G22" s="80">
        <f t="shared" si="2"/>
        <v>100782000</v>
      </c>
      <c r="H22" s="81">
        <f t="shared" si="2"/>
        <v>2800274616</v>
      </c>
      <c r="I22" s="79">
        <f t="shared" si="2"/>
        <v>354037067</v>
      </c>
      <c r="J22" s="80">
        <f t="shared" si="2"/>
        <v>982311661</v>
      </c>
      <c r="K22" s="80">
        <f t="shared" si="2"/>
        <v>718059825</v>
      </c>
      <c r="L22" s="80">
        <f t="shared" si="2"/>
        <v>121571000</v>
      </c>
      <c r="M22" s="82">
        <f t="shared" si="2"/>
        <v>2175979553</v>
      </c>
    </row>
    <row r="23" spans="1:13" ht="16.5" x14ac:dyDescent="0.3">
      <c r="A23" s="49" t="s">
        <v>0</v>
      </c>
      <c r="B23" s="83" t="s">
        <v>205</v>
      </c>
      <c r="C23" s="84" t="s">
        <v>0</v>
      </c>
      <c r="D23" s="85">
        <f t="shared" ref="D23:M23" si="3">SUM(D9:D11,D13:D16,D18:D21)</f>
        <v>10132294594</v>
      </c>
      <c r="E23" s="86">
        <f t="shared" si="3"/>
        <v>29231263342</v>
      </c>
      <c r="F23" s="86">
        <f t="shared" si="3"/>
        <v>14698108073</v>
      </c>
      <c r="G23" s="86">
        <f t="shared" si="3"/>
        <v>1667327000</v>
      </c>
      <c r="H23" s="87">
        <f t="shared" si="3"/>
        <v>55728993009</v>
      </c>
      <c r="I23" s="85">
        <f t="shared" si="3"/>
        <v>10790765437</v>
      </c>
      <c r="J23" s="86">
        <f t="shared" si="3"/>
        <v>28332363582</v>
      </c>
      <c r="K23" s="86">
        <f t="shared" si="3"/>
        <v>12420114055</v>
      </c>
      <c r="L23" s="86">
        <f t="shared" si="3"/>
        <v>1800686000</v>
      </c>
      <c r="M23" s="88">
        <f t="shared" si="3"/>
        <v>53343929074</v>
      </c>
    </row>
    <row r="24" spans="1:13" x14ac:dyDescent="0.2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206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40</v>
      </c>
      <c r="C9" s="72" t="s">
        <v>41</v>
      </c>
      <c r="D9" s="73">
        <v>3257076447</v>
      </c>
      <c r="E9" s="74">
        <v>7346462366</v>
      </c>
      <c r="F9" s="74">
        <v>3863354508</v>
      </c>
      <c r="G9" s="74">
        <v>408179000</v>
      </c>
      <c r="H9" s="75">
        <v>14875072321</v>
      </c>
      <c r="I9" s="73">
        <v>3028745833</v>
      </c>
      <c r="J9" s="74">
        <v>6633931130</v>
      </c>
      <c r="K9" s="74">
        <v>3517644315</v>
      </c>
      <c r="L9" s="74">
        <v>342284000</v>
      </c>
      <c r="M9" s="76">
        <v>13522605278</v>
      </c>
    </row>
    <row r="10" spans="1:13" ht="16.5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3257076447</v>
      </c>
      <c r="E10" s="80">
        <f t="shared" si="0"/>
        <v>7346462366</v>
      </c>
      <c r="F10" s="80">
        <f t="shared" si="0"/>
        <v>3863354508</v>
      </c>
      <c r="G10" s="80">
        <f t="shared" si="0"/>
        <v>408179000</v>
      </c>
      <c r="H10" s="81">
        <f t="shared" si="0"/>
        <v>14875072321</v>
      </c>
      <c r="I10" s="79">
        <f t="shared" si="0"/>
        <v>3028745833</v>
      </c>
      <c r="J10" s="80">
        <f t="shared" si="0"/>
        <v>6633931130</v>
      </c>
      <c r="K10" s="80">
        <f t="shared" si="0"/>
        <v>3517644315</v>
      </c>
      <c r="L10" s="80">
        <f t="shared" si="0"/>
        <v>342284000</v>
      </c>
      <c r="M10" s="82">
        <f t="shared" si="0"/>
        <v>13522605278</v>
      </c>
    </row>
    <row r="11" spans="1:13" x14ac:dyDescent="0.2">
      <c r="A11" s="47" t="s">
        <v>53</v>
      </c>
      <c r="B11" s="71" t="s">
        <v>207</v>
      </c>
      <c r="C11" s="72" t="s">
        <v>208</v>
      </c>
      <c r="D11" s="73">
        <v>24780603</v>
      </c>
      <c r="E11" s="74">
        <v>2596894</v>
      </c>
      <c r="F11" s="74">
        <v>60118783</v>
      </c>
      <c r="G11" s="74">
        <v>21915000</v>
      </c>
      <c r="H11" s="75">
        <v>109411280</v>
      </c>
      <c r="I11" s="73">
        <v>21291877</v>
      </c>
      <c r="J11" s="74">
        <v>2289401</v>
      </c>
      <c r="K11" s="74">
        <v>69038501</v>
      </c>
      <c r="L11" s="74">
        <v>630000</v>
      </c>
      <c r="M11" s="76">
        <v>93249779</v>
      </c>
    </row>
    <row r="12" spans="1:13" x14ac:dyDescent="0.2">
      <c r="A12" s="47" t="s">
        <v>53</v>
      </c>
      <c r="B12" s="71" t="s">
        <v>209</v>
      </c>
      <c r="C12" s="72" t="s">
        <v>210</v>
      </c>
      <c r="D12" s="73">
        <v>0</v>
      </c>
      <c r="E12" s="74">
        <v>0</v>
      </c>
      <c r="F12" s="74">
        <v>34154476</v>
      </c>
      <c r="G12" s="74">
        <v>24330000</v>
      </c>
      <c r="H12" s="75">
        <v>58484476</v>
      </c>
      <c r="I12" s="73">
        <v>0</v>
      </c>
      <c r="J12" s="74">
        <v>0</v>
      </c>
      <c r="K12" s="74">
        <v>47743901</v>
      </c>
      <c r="L12" s="74">
        <v>21866000</v>
      </c>
      <c r="M12" s="76">
        <v>69609901</v>
      </c>
    </row>
    <row r="13" spans="1:13" x14ac:dyDescent="0.2">
      <c r="A13" s="47" t="s">
        <v>53</v>
      </c>
      <c r="B13" s="71" t="s">
        <v>211</v>
      </c>
      <c r="C13" s="72" t="s">
        <v>212</v>
      </c>
      <c r="D13" s="73">
        <v>4968055</v>
      </c>
      <c r="E13" s="74">
        <v>12441665</v>
      </c>
      <c r="F13" s="74">
        <v>44028405</v>
      </c>
      <c r="G13" s="74">
        <v>673000</v>
      </c>
      <c r="H13" s="75">
        <v>62111125</v>
      </c>
      <c r="I13" s="73">
        <v>6620030</v>
      </c>
      <c r="J13" s="74">
        <v>9675067</v>
      </c>
      <c r="K13" s="74">
        <v>38177140</v>
      </c>
      <c r="L13" s="74">
        <v>7082000</v>
      </c>
      <c r="M13" s="76">
        <v>61554237</v>
      </c>
    </row>
    <row r="14" spans="1:13" x14ac:dyDescent="0.2">
      <c r="A14" s="47" t="s">
        <v>53</v>
      </c>
      <c r="B14" s="71" t="s">
        <v>213</v>
      </c>
      <c r="C14" s="72" t="s">
        <v>214</v>
      </c>
      <c r="D14" s="73">
        <v>143317411</v>
      </c>
      <c r="E14" s="74">
        <v>66315445</v>
      </c>
      <c r="F14" s="74">
        <v>69859643</v>
      </c>
      <c r="G14" s="74">
        <v>62869000</v>
      </c>
      <c r="H14" s="75">
        <v>342361499</v>
      </c>
      <c r="I14" s="73">
        <v>137285663</v>
      </c>
      <c r="J14" s="74">
        <v>63323163</v>
      </c>
      <c r="K14" s="74">
        <v>87966042</v>
      </c>
      <c r="L14" s="74">
        <v>77288000</v>
      </c>
      <c r="M14" s="76">
        <v>365862868</v>
      </c>
    </row>
    <row r="15" spans="1:13" x14ac:dyDescent="0.2">
      <c r="A15" s="47" t="s">
        <v>68</v>
      </c>
      <c r="B15" s="71" t="s">
        <v>215</v>
      </c>
      <c r="C15" s="72" t="s">
        <v>216</v>
      </c>
      <c r="D15" s="73">
        <v>0</v>
      </c>
      <c r="E15" s="74">
        <v>155691210</v>
      </c>
      <c r="F15" s="74">
        <v>194784253</v>
      </c>
      <c r="G15" s="74">
        <v>53881000</v>
      </c>
      <c r="H15" s="75">
        <v>404356463</v>
      </c>
      <c r="I15" s="73">
        <v>0</v>
      </c>
      <c r="J15" s="74">
        <v>135701504</v>
      </c>
      <c r="K15" s="74">
        <v>228616367</v>
      </c>
      <c r="L15" s="74">
        <v>3721000</v>
      </c>
      <c r="M15" s="76">
        <v>368038871</v>
      </c>
    </row>
    <row r="16" spans="1:13" ht="16.5" x14ac:dyDescent="0.3">
      <c r="A16" s="48" t="s">
        <v>0</v>
      </c>
      <c r="B16" s="77" t="s">
        <v>217</v>
      </c>
      <c r="C16" s="78" t="s">
        <v>0</v>
      </c>
      <c r="D16" s="79">
        <f t="shared" ref="D16:M16" si="1">SUM(D11:D15)</f>
        <v>173066069</v>
      </c>
      <c r="E16" s="80">
        <f t="shared" si="1"/>
        <v>237045214</v>
      </c>
      <c r="F16" s="80">
        <f t="shared" si="1"/>
        <v>402945560</v>
      </c>
      <c r="G16" s="80">
        <f t="shared" si="1"/>
        <v>163668000</v>
      </c>
      <c r="H16" s="81">
        <f t="shared" si="1"/>
        <v>976724843</v>
      </c>
      <c r="I16" s="79">
        <f t="shared" si="1"/>
        <v>165197570</v>
      </c>
      <c r="J16" s="80">
        <f t="shared" si="1"/>
        <v>210989135</v>
      </c>
      <c r="K16" s="80">
        <f t="shared" si="1"/>
        <v>471541951</v>
      </c>
      <c r="L16" s="80">
        <f t="shared" si="1"/>
        <v>110587000</v>
      </c>
      <c r="M16" s="82">
        <f t="shared" si="1"/>
        <v>958315656</v>
      </c>
    </row>
    <row r="17" spans="1:13" x14ac:dyDescent="0.2">
      <c r="A17" s="47" t="s">
        <v>53</v>
      </c>
      <c r="B17" s="71" t="s">
        <v>218</v>
      </c>
      <c r="C17" s="72" t="s">
        <v>219</v>
      </c>
      <c r="D17" s="73">
        <v>13484238</v>
      </c>
      <c r="E17" s="74">
        <v>871765</v>
      </c>
      <c r="F17" s="74">
        <v>52047028</v>
      </c>
      <c r="G17" s="74">
        <v>792000</v>
      </c>
      <c r="H17" s="75">
        <v>67195031</v>
      </c>
      <c r="I17" s="73">
        <v>14266684</v>
      </c>
      <c r="J17" s="74">
        <v>687831</v>
      </c>
      <c r="K17" s="74">
        <v>51604530</v>
      </c>
      <c r="L17" s="74">
        <v>1414000</v>
      </c>
      <c r="M17" s="76">
        <v>67973045</v>
      </c>
    </row>
    <row r="18" spans="1:13" x14ac:dyDescent="0.2">
      <c r="A18" s="47" t="s">
        <v>53</v>
      </c>
      <c r="B18" s="71" t="s">
        <v>220</v>
      </c>
      <c r="C18" s="72" t="s">
        <v>221</v>
      </c>
      <c r="D18" s="73">
        <v>68004603</v>
      </c>
      <c r="E18" s="74">
        <v>32660710</v>
      </c>
      <c r="F18" s="74">
        <v>41578680</v>
      </c>
      <c r="G18" s="74">
        <v>7222000</v>
      </c>
      <c r="H18" s="75">
        <v>149465993</v>
      </c>
      <c r="I18" s="73">
        <v>63162317</v>
      </c>
      <c r="J18" s="74">
        <v>28735817</v>
      </c>
      <c r="K18" s="74">
        <v>41445322</v>
      </c>
      <c r="L18" s="74">
        <v>3050000</v>
      </c>
      <c r="M18" s="76">
        <v>136393456</v>
      </c>
    </row>
    <row r="19" spans="1:13" x14ac:dyDescent="0.2">
      <c r="A19" s="47" t="s">
        <v>53</v>
      </c>
      <c r="B19" s="71" t="s">
        <v>222</v>
      </c>
      <c r="C19" s="72" t="s">
        <v>223</v>
      </c>
      <c r="D19" s="73">
        <v>5375914</v>
      </c>
      <c r="E19" s="74">
        <v>17032933</v>
      </c>
      <c r="F19" s="74">
        <v>38431128</v>
      </c>
      <c r="G19" s="74">
        <v>1570000</v>
      </c>
      <c r="H19" s="75">
        <v>62409975</v>
      </c>
      <c r="I19" s="73">
        <v>3841344</v>
      </c>
      <c r="J19" s="74">
        <v>9705725</v>
      </c>
      <c r="K19" s="74">
        <v>3311701</v>
      </c>
      <c r="L19" s="74">
        <v>14047000</v>
      </c>
      <c r="M19" s="76">
        <v>30905770</v>
      </c>
    </row>
    <row r="20" spans="1:13" x14ac:dyDescent="0.2">
      <c r="A20" s="47" t="s">
        <v>53</v>
      </c>
      <c r="B20" s="71" t="s">
        <v>224</v>
      </c>
      <c r="C20" s="72" t="s">
        <v>225</v>
      </c>
      <c r="D20" s="73">
        <v>2110509</v>
      </c>
      <c r="E20" s="74">
        <v>26678</v>
      </c>
      <c r="F20" s="74">
        <v>-292892</v>
      </c>
      <c r="G20" s="74">
        <v>7240000</v>
      </c>
      <c r="H20" s="75">
        <v>9084295</v>
      </c>
      <c r="I20" s="73">
        <v>1694395</v>
      </c>
      <c r="J20" s="74">
        <v>24750</v>
      </c>
      <c r="K20" s="74">
        <v>20920962</v>
      </c>
      <c r="L20" s="74">
        <v>606000</v>
      </c>
      <c r="M20" s="76">
        <v>23246107</v>
      </c>
    </row>
    <row r="21" spans="1:13" x14ac:dyDescent="0.2">
      <c r="A21" s="47" t="s">
        <v>53</v>
      </c>
      <c r="B21" s="71" t="s">
        <v>226</v>
      </c>
      <c r="C21" s="72" t="s">
        <v>227</v>
      </c>
      <c r="D21" s="73">
        <v>442839885</v>
      </c>
      <c r="E21" s="74">
        <v>1184107437</v>
      </c>
      <c r="F21" s="74">
        <v>471116469</v>
      </c>
      <c r="G21" s="74">
        <v>26913000</v>
      </c>
      <c r="H21" s="75">
        <v>2124976791</v>
      </c>
      <c r="I21" s="73">
        <v>305494372</v>
      </c>
      <c r="J21" s="74">
        <v>758004499</v>
      </c>
      <c r="K21" s="74">
        <v>392773916</v>
      </c>
      <c r="L21" s="74">
        <v>35341000</v>
      </c>
      <c r="M21" s="76">
        <v>1491613787</v>
      </c>
    </row>
    <row r="22" spans="1:13" x14ac:dyDescent="0.2">
      <c r="A22" s="47" t="s">
        <v>53</v>
      </c>
      <c r="B22" s="71" t="s">
        <v>228</v>
      </c>
      <c r="C22" s="72" t="s">
        <v>229</v>
      </c>
      <c r="D22" s="73">
        <v>7888587</v>
      </c>
      <c r="E22" s="74">
        <v>168087</v>
      </c>
      <c r="F22" s="74">
        <v>38496073</v>
      </c>
      <c r="G22" s="74">
        <v>6693000</v>
      </c>
      <c r="H22" s="75">
        <v>53245747</v>
      </c>
      <c r="I22" s="73">
        <v>6279150</v>
      </c>
      <c r="J22" s="74">
        <v>157278</v>
      </c>
      <c r="K22" s="74">
        <v>23939045</v>
      </c>
      <c r="L22" s="74">
        <v>9655000</v>
      </c>
      <c r="M22" s="76">
        <v>40030473</v>
      </c>
    </row>
    <row r="23" spans="1:13" x14ac:dyDescent="0.2">
      <c r="A23" s="47" t="s">
        <v>53</v>
      </c>
      <c r="B23" s="71" t="s">
        <v>230</v>
      </c>
      <c r="C23" s="72" t="s">
        <v>231</v>
      </c>
      <c r="D23" s="73">
        <v>3616785</v>
      </c>
      <c r="E23" s="74">
        <v>269604</v>
      </c>
      <c r="F23" s="74">
        <v>37198807</v>
      </c>
      <c r="G23" s="74">
        <v>634000</v>
      </c>
      <c r="H23" s="75">
        <v>41719196</v>
      </c>
      <c r="I23" s="73">
        <v>4091194</v>
      </c>
      <c r="J23" s="74">
        <v>256750</v>
      </c>
      <c r="K23" s="74">
        <v>35885444</v>
      </c>
      <c r="L23" s="74">
        <v>506000</v>
      </c>
      <c r="M23" s="76">
        <v>40739388</v>
      </c>
    </row>
    <row r="24" spans="1:13" x14ac:dyDescent="0.2">
      <c r="A24" s="47" t="s">
        <v>68</v>
      </c>
      <c r="B24" s="71" t="s">
        <v>232</v>
      </c>
      <c r="C24" s="72" t="s">
        <v>233</v>
      </c>
      <c r="D24" s="73">
        <v>0</v>
      </c>
      <c r="E24" s="74">
        <v>128955001</v>
      </c>
      <c r="F24" s="74">
        <v>284998120</v>
      </c>
      <c r="G24" s="74">
        <v>20850000</v>
      </c>
      <c r="H24" s="75">
        <v>434803121</v>
      </c>
      <c r="I24" s="73">
        <v>0</v>
      </c>
      <c r="J24" s="74">
        <v>127683216</v>
      </c>
      <c r="K24" s="74">
        <v>237022604</v>
      </c>
      <c r="L24" s="74">
        <v>37592000</v>
      </c>
      <c r="M24" s="76">
        <v>402297820</v>
      </c>
    </row>
    <row r="25" spans="1:13" ht="16.5" x14ac:dyDescent="0.3">
      <c r="A25" s="48" t="s">
        <v>0</v>
      </c>
      <c r="B25" s="77" t="s">
        <v>234</v>
      </c>
      <c r="C25" s="78" t="s">
        <v>0</v>
      </c>
      <c r="D25" s="79">
        <f t="shared" ref="D25:M25" si="2">SUM(D17:D24)</f>
        <v>543320521</v>
      </c>
      <c r="E25" s="80">
        <f t="shared" si="2"/>
        <v>1364092215</v>
      </c>
      <c r="F25" s="80">
        <f t="shared" si="2"/>
        <v>963573413</v>
      </c>
      <c r="G25" s="80">
        <f t="shared" si="2"/>
        <v>71914000</v>
      </c>
      <c r="H25" s="81">
        <f t="shared" si="2"/>
        <v>2942900149</v>
      </c>
      <c r="I25" s="79">
        <f t="shared" si="2"/>
        <v>398829456</v>
      </c>
      <c r="J25" s="80">
        <f t="shared" si="2"/>
        <v>925255866</v>
      </c>
      <c r="K25" s="80">
        <f t="shared" si="2"/>
        <v>806903524</v>
      </c>
      <c r="L25" s="80">
        <f t="shared" si="2"/>
        <v>102211000</v>
      </c>
      <c r="M25" s="82">
        <f t="shared" si="2"/>
        <v>2233199846</v>
      </c>
    </row>
    <row r="26" spans="1:13" x14ac:dyDescent="0.2">
      <c r="A26" s="47" t="s">
        <v>53</v>
      </c>
      <c r="B26" s="71" t="s">
        <v>235</v>
      </c>
      <c r="C26" s="72" t="s">
        <v>236</v>
      </c>
      <c r="D26" s="73">
        <v>7665444</v>
      </c>
      <c r="E26" s="74">
        <v>491820</v>
      </c>
      <c r="F26" s="74">
        <v>56556064</v>
      </c>
      <c r="G26" s="74">
        <v>6852000</v>
      </c>
      <c r="H26" s="75">
        <v>71565328</v>
      </c>
      <c r="I26" s="73">
        <v>4929931</v>
      </c>
      <c r="J26" s="74">
        <v>316673</v>
      </c>
      <c r="K26" s="74">
        <v>54957689</v>
      </c>
      <c r="L26" s="74">
        <v>5162000</v>
      </c>
      <c r="M26" s="76">
        <v>65366293</v>
      </c>
    </row>
    <row r="27" spans="1:13" x14ac:dyDescent="0.2">
      <c r="A27" s="47" t="s">
        <v>53</v>
      </c>
      <c r="B27" s="71" t="s">
        <v>237</v>
      </c>
      <c r="C27" s="72" t="s">
        <v>238</v>
      </c>
      <c r="D27" s="73">
        <v>22043714</v>
      </c>
      <c r="E27" s="74">
        <v>72310462</v>
      </c>
      <c r="F27" s="74">
        <v>97356612</v>
      </c>
      <c r="G27" s="74">
        <v>4813000</v>
      </c>
      <c r="H27" s="75">
        <v>196523788</v>
      </c>
      <c r="I27" s="73">
        <v>20299226</v>
      </c>
      <c r="J27" s="74">
        <v>89869998</v>
      </c>
      <c r="K27" s="74">
        <v>14135228</v>
      </c>
      <c r="L27" s="74">
        <v>6837000</v>
      </c>
      <c r="M27" s="76">
        <v>131141452</v>
      </c>
    </row>
    <row r="28" spans="1:13" x14ac:dyDescent="0.2">
      <c r="A28" s="47" t="s">
        <v>53</v>
      </c>
      <c r="B28" s="71" t="s">
        <v>239</v>
      </c>
      <c r="C28" s="72" t="s">
        <v>240</v>
      </c>
      <c r="D28" s="73">
        <v>64266038</v>
      </c>
      <c r="E28" s="74">
        <v>138401876</v>
      </c>
      <c r="F28" s="74">
        <v>27893217</v>
      </c>
      <c r="G28" s="74">
        <v>9112000</v>
      </c>
      <c r="H28" s="75">
        <v>239673131</v>
      </c>
      <c r="I28" s="73">
        <v>82489836</v>
      </c>
      <c r="J28" s="74">
        <v>138010636</v>
      </c>
      <c r="K28" s="74">
        <v>142045787</v>
      </c>
      <c r="L28" s="74">
        <v>1864000</v>
      </c>
      <c r="M28" s="76">
        <v>364410259</v>
      </c>
    </row>
    <row r="29" spans="1:13" x14ac:dyDescent="0.2">
      <c r="A29" s="47" t="s">
        <v>68</v>
      </c>
      <c r="B29" s="71" t="s">
        <v>241</v>
      </c>
      <c r="C29" s="72" t="s">
        <v>242</v>
      </c>
      <c r="D29" s="73">
        <v>0</v>
      </c>
      <c r="E29" s="74">
        <v>70807085</v>
      </c>
      <c r="F29" s="74">
        <v>507951510</v>
      </c>
      <c r="G29" s="74">
        <v>20758000</v>
      </c>
      <c r="H29" s="75">
        <v>599516595</v>
      </c>
      <c r="I29" s="73">
        <v>0</v>
      </c>
      <c r="J29" s="74">
        <v>66683599</v>
      </c>
      <c r="K29" s="74">
        <v>171087851</v>
      </c>
      <c r="L29" s="74">
        <v>34817000</v>
      </c>
      <c r="M29" s="76">
        <v>272588450</v>
      </c>
    </row>
    <row r="30" spans="1:13" ht="16.5" x14ac:dyDescent="0.3">
      <c r="A30" s="48" t="s">
        <v>0</v>
      </c>
      <c r="B30" s="77" t="s">
        <v>243</v>
      </c>
      <c r="C30" s="78" t="s">
        <v>0</v>
      </c>
      <c r="D30" s="79">
        <f t="shared" ref="D30:M30" si="3">SUM(D26:D29)</f>
        <v>93975196</v>
      </c>
      <c r="E30" s="80">
        <f t="shared" si="3"/>
        <v>282011243</v>
      </c>
      <c r="F30" s="80">
        <f t="shared" si="3"/>
        <v>689757403</v>
      </c>
      <c r="G30" s="80">
        <f t="shared" si="3"/>
        <v>41535000</v>
      </c>
      <c r="H30" s="81">
        <f t="shared" si="3"/>
        <v>1107278842</v>
      </c>
      <c r="I30" s="79">
        <f t="shared" si="3"/>
        <v>107718993</v>
      </c>
      <c r="J30" s="80">
        <f t="shared" si="3"/>
        <v>294880906</v>
      </c>
      <c r="K30" s="80">
        <f t="shared" si="3"/>
        <v>382226555</v>
      </c>
      <c r="L30" s="80">
        <f t="shared" si="3"/>
        <v>48680000</v>
      </c>
      <c r="M30" s="82">
        <f t="shared" si="3"/>
        <v>833506454</v>
      </c>
    </row>
    <row r="31" spans="1:13" x14ac:dyDescent="0.2">
      <c r="A31" s="47" t="s">
        <v>53</v>
      </c>
      <c r="B31" s="71" t="s">
        <v>244</v>
      </c>
      <c r="C31" s="72" t="s">
        <v>245</v>
      </c>
      <c r="D31" s="73">
        <v>22193426</v>
      </c>
      <c r="E31" s="74">
        <v>42987028</v>
      </c>
      <c r="F31" s="74">
        <v>34666962</v>
      </c>
      <c r="G31" s="74">
        <v>2702000</v>
      </c>
      <c r="H31" s="75">
        <v>102549416</v>
      </c>
      <c r="I31" s="73">
        <v>20814449</v>
      </c>
      <c r="J31" s="74">
        <v>39694623</v>
      </c>
      <c r="K31" s="74">
        <v>29694131</v>
      </c>
      <c r="L31" s="74">
        <v>3694000</v>
      </c>
      <c r="M31" s="76">
        <v>93897203</v>
      </c>
    </row>
    <row r="32" spans="1:13" x14ac:dyDescent="0.2">
      <c r="A32" s="47" t="s">
        <v>53</v>
      </c>
      <c r="B32" s="71" t="s">
        <v>246</v>
      </c>
      <c r="C32" s="72" t="s">
        <v>247</v>
      </c>
      <c r="D32" s="73">
        <v>16238706</v>
      </c>
      <c r="E32" s="74">
        <v>8400765</v>
      </c>
      <c r="F32" s="74">
        <v>70078502</v>
      </c>
      <c r="G32" s="74">
        <v>5165000</v>
      </c>
      <c r="H32" s="75">
        <v>99882973</v>
      </c>
      <c r="I32" s="73">
        <v>14442083</v>
      </c>
      <c r="J32" s="74">
        <v>7075358</v>
      </c>
      <c r="K32" s="74">
        <v>60879609</v>
      </c>
      <c r="L32" s="74">
        <v>3523000</v>
      </c>
      <c r="M32" s="76">
        <v>85920050</v>
      </c>
    </row>
    <row r="33" spans="1:13" x14ac:dyDescent="0.2">
      <c r="A33" s="47" t="s">
        <v>53</v>
      </c>
      <c r="B33" s="71" t="s">
        <v>248</v>
      </c>
      <c r="C33" s="72" t="s">
        <v>249</v>
      </c>
      <c r="D33" s="73">
        <v>3376464</v>
      </c>
      <c r="E33" s="74">
        <v>271493</v>
      </c>
      <c r="F33" s="74">
        <v>72523313</v>
      </c>
      <c r="G33" s="74">
        <v>9682000</v>
      </c>
      <c r="H33" s="75">
        <v>85853270</v>
      </c>
      <c r="I33" s="73">
        <v>3901012</v>
      </c>
      <c r="J33" s="74">
        <v>412605</v>
      </c>
      <c r="K33" s="74">
        <v>82561211</v>
      </c>
      <c r="L33" s="74">
        <v>9928000</v>
      </c>
      <c r="M33" s="76">
        <v>96802828</v>
      </c>
    </row>
    <row r="34" spans="1:13" x14ac:dyDescent="0.2">
      <c r="A34" s="47" t="s">
        <v>53</v>
      </c>
      <c r="B34" s="71" t="s">
        <v>250</v>
      </c>
      <c r="C34" s="72" t="s">
        <v>251</v>
      </c>
      <c r="D34" s="73">
        <v>12353006</v>
      </c>
      <c r="E34" s="74">
        <v>32919748</v>
      </c>
      <c r="F34" s="74">
        <v>63005663</v>
      </c>
      <c r="G34" s="74">
        <v>4452000</v>
      </c>
      <c r="H34" s="75">
        <v>112730417</v>
      </c>
      <c r="I34" s="73">
        <v>11468971</v>
      </c>
      <c r="J34" s="74">
        <v>28757132</v>
      </c>
      <c r="K34" s="74">
        <v>59036665</v>
      </c>
      <c r="L34" s="74">
        <v>4336000</v>
      </c>
      <c r="M34" s="76">
        <v>103598768</v>
      </c>
    </row>
    <row r="35" spans="1:13" x14ac:dyDescent="0.2">
      <c r="A35" s="47" t="s">
        <v>68</v>
      </c>
      <c r="B35" s="71" t="s">
        <v>252</v>
      </c>
      <c r="C35" s="72" t="s">
        <v>253</v>
      </c>
      <c r="D35" s="73">
        <v>0</v>
      </c>
      <c r="E35" s="74">
        <v>14198574</v>
      </c>
      <c r="F35" s="74">
        <v>190220199</v>
      </c>
      <c r="G35" s="74">
        <v>2407000</v>
      </c>
      <c r="H35" s="75">
        <v>206825773</v>
      </c>
      <c r="I35" s="73">
        <v>0</v>
      </c>
      <c r="J35" s="74">
        <v>16309459</v>
      </c>
      <c r="K35" s="74">
        <v>174395699</v>
      </c>
      <c r="L35" s="74">
        <v>4069000</v>
      </c>
      <c r="M35" s="76">
        <v>194774158</v>
      </c>
    </row>
    <row r="36" spans="1:13" ht="16.5" x14ac:dyDescent="0.3">
      <c r="A36" s="48" t="s">
        <v>0</v>
      </c>
      <c r="B36" s="77" t="s">
        <v>254</v>
      </c>
      <c r="C36" s="78" t="s">
        <v>0</v>
      </c>
      <c r="D36" s="79">
        <f t="shared" ref="D36:M36" si="4">SUM(D31:D35)</f>
        <v>54161602</v>
      </c>
      <c r="E36" s="80">
        <f t="shared" si="4"/>
        <v>98777608</v>
      </c>
      <c r="F36" s="80">
        <f t="shared" si="4"/>
        <v>430494639</v>
      </c>
      <c r="G36" s="80">
        <f t="shared" si="4"/>
        <v>24408000</v>
      </c>
      <c r="H36" s="81">
        <f t="shared" si="4"/>
        <v>607841849</v>
      </c>
      <c r="I36" s="79">
        <f t="shared" si="4"/>
        <v>50626515</v>
      </c>
      <c r="J36" s="80">
        <f t="shared" si="4"/>
        <v>92249177</v>
      </c>
      <c r="K36" s="80">
        <f t="shared" si="4"/>
        <v>406567315</v>
      </c>
      <c r="L36" s="80">
        <f t="shared" si="4"/>
        <v>25550000</v>
      </c>
      <c r="M36" s="82">
        <f t="shared" si="4"/>
        <v>574993007</v>
      </c>
    </row>
    <row r="37" spans="1:13" x14ac:dyDescent="0.2">
      <c r="A37" s="47" t="s">
        <v>53</v>
      </c>
      <c r="B37" s="71" t="s">
        <v>255</v>
      </c>
      <c r="C37" s="72" t="s">
        <v>256</v>
      </c>
      <c r="D37" s="73">
        <v>107276304</v>
      </c>
      <c r="E37" s="74">
        <v>342081165</v>
      </c>
      <c r="F37" s="74">
        <v>204195196</v>
      </c>
      <c r="G37" s="74">
        <v>53421000</v>
      </c>
      <c r="H37" s="75">
        <v>706973665</v>
      </c>
      <c r="I37" s="73">
        <v>97030003</v>
      </c>
      <c r="J37" s="74">
        <v>313542127</v>
      </c>
      <c r="K37" s="74">
        <v>172623218</v>
      </c>
      <c r="L37" s="74">
        <v>34398000</v>
      </c>
      <c r="M37" s="76">
        <v>617593348</v>
      </c>
    </row>
    <row r="38" spans="1:13" x14ac:dyDescent="0.2">
      <c r="A38" s="47" t="s">
        <v>53</v>
      </c>
      <c r="B38" s="71" t="s">
        <v>257</v>
      </c>
      <c r="C38" s="72" t="s">
        <v>258</v>
      </c>
      <c r="D38" s="73">
        <v>11131036</v>
      </c>
      <c r="E38" s="74">
        <v>5606165</v>
      </c>
      <c r="F38" s="74">
        <v>9638656</v>
      </c>
      <c r="G38" s="74">
        <v>9453000</v>
      </c>
      <c r="H38" s="75">
        <v>35828857</v>
      </c>
      <c r="I38" s="73">
        <v>9347322</v>
      </c>
      <c r="J38" s="74">
        <v>4689902</v>
      </c>
      <c r="K38" s="74">
        <v>14940063</v>
      </c>
      <c r="L38" s="74">
        <v>10928000</v>
      </c>
      <c r="M38" s="76">
        <v>39905287</v>
      </c>
    </row>
    <row r="39" spans="1:13" x14ac:dyDescent="0.2">
      <c r="A39" s="47" t="s">
        <v>53</v>
      </c>
      <c r="B39" s="71" t="s">
        <v>259</v>
      </c>
      <c r="C39" s="72" t="s">
        <v>260</v>
      </c>
      <c r="D39" s="73">
        <v>18754250</v>
      </c>
      <c r="E39" s="74">
        <v>-3257919</v>
      </c>
      <c r="F39" s="74">
        <v>39249165</v>
      </c>
      <c r="G39" s="74">
        <v>796000</v>
      </c>
      <c r="H39" s="75">
        <v>55541496</v>
      </c>
      <c r="I39" s="73">
        <v>10805597</v>
      </c>
      <c r="J39" s="74">
        <v>349477</v>
      </c>
      <c r="K39" s="74">
        <v>39498626</v>
      </c>
      <c r="L39" s="74">
        <v>427000</v>
      </c>
      <c r="M39" s="76">
        <v>51080700</v>
      </c>
    </row>
    <row r="40" spans="1:13" x14ac:dyDescent="0.2">
      <c r="A40" s="47" t="s">
        <v>68</v>
      </c>
      <c r="B40" s="71" t="s">
        <v>261</v>
      </c>
      <c r="C40" s="72" t="s">
        <v>262</v>
      </c>
      <c r="D40" s="73">
        <v>0</v>
      </c>
      <c r="E40" s="74">
        <v>9098831</v>
      </c>
      <c r="F40" s="74">
        <v>56655842</v>
      </c>
      <c r="G40" s="74">
        <v>20698000</v>
      </c>
      <c r="H40" s="75">
        <v>86452673</v>
      </c>
      <c r="I40" s="73">
        <v>0</v>
      </c>
      <c r="J40" s="74">
        <v>7093757</v>
      </c>
      <c r="K40" s="74">
        <v>56252657</v>
      </c>
      <c r="L40" s="74">
        <v>20966000</v>
      </c>
      <c r="M40" s="76">
        <v>84312414</v>
      </c>
    </row>
    <row r="41" spans="1:13" ht="16.5" x14ac:dyDescent="0.3">
      <c r="A41" s="48" t="s">
        <v>0</v>
      </c>
      <c r="B41" s="77" t="s">
        <v>263</v>
      </c>
      <c r="C41" s="78" t="s">
        <v>0</v>
      </c>
      <c r="D41" s="79">
        <f t="shared" ref="D41:M41" si="5">SUM(D37:D40)</f>
        <v>137161590</v>
      </c>
      <c r="E41" s="80">
        <f t="shared" si="5"/>
        <v>353528242</v>
      </c>
      <c r="F41" s="80">
        <f t="shared" si="5"/>
        <v>309738859</v>
      </c>
      <c r="G41" s="80">
        <f t="shared" si="5"/>
        <v>84368000</v>
      </c>
      <c r="H41" s="81">
        <f t="shared" si="5"/>
        <v>884796691</v>
      </c>
      <c r="I41" s="79">
        <f t="shared" si="5"/>
        <v>117182922</v>
      </c>
      <c r="J41" s="80">
        <f t="shared" si="5"/>
        <v>325675263</v>
      </c>
      <c r="K41" s="80">
        <f t="shared" si="5"/>
        <v>283314564</v>
      </c>
      <c r="L41" s="80">
        <f t="shared" si="5"/>
        <v>66719000</v>
      </c>
      <c r="M41" s="82">
        <f t="shared" si="5"/>
        <v>792891749</v>
      </c>
    </row>
    <row r="42" spans="1:13" x14ac:dyDescent="0.2">
      <c r="A42" s="47" t="s">
        <v>53</v>
      </c>
      <c r="B42" s="71" t="s">
        <v>264</v>
      </c>
      <c r="C42" s="72" t="s">
        <v>265</v>
      </c>
      <c r="D42" s="73">
        <v>4619727</v>
      </c>
      <c r="E42" s="74">
        <v>11723202</v>
      </c>
      <c r="F42" s="74">
        <v>37039688</v>
      </c>
      <c r="G42" s="74">
        <v>2167000</v>
      </c>
      <c r="H42" s="75">
        <v>55549617</v>
      </c>
      <c r="I42" s="73">
        <v>4418425</v>
      </c>
      <c r="J42" s="74">
        <v>9372546</v>
      </c>
      <c r="K42" s="74">
        <v>53030571</v>
      </c>
      <c r="L42" s="74">
        <v>7738000</v>
      </c>
      <c r="M42" s="76">
        <v>74559542</v>
      </c>
    </row>
    <row r="43" spans="1:13" x14ac:dyDescent="0.2">
      <c r="A43" s="47" t="s">
        <v>53</v>
      </c>
      <c r="B43" s="71" t="s">
        <v>266</v>
      </c>
      <c r="C43" s="72" t="s">
        <v>267</v>
      </c>
      <c r="D43" s="73">
        <v>14080503</v>
      </c>
      <c r="E43" s="74">
        <v>20158269</v>
      </c>
      <c r="F43" s="74">
        <v>69765433</v>
      </c>
      <c r="G43" s="74">
        <v>895000</v>
      </c>
      <c r="H43" s="75">
        <v>104899205</v>
      </c>
      <c r="I43" s="73">
        <v>14424018</v>
      </c>
      <c r="J43" s="74">
        <v>16900190</v>
      </c>
      <c r="K43" s="74">
        <v>65575667</v>
      </c>
      <c r="L43" s="74">
        <v>1034000</v>
      </c>
      <c r="M43" s="76">
        <v>97933875</v>
      </c>
    </row>
    <row r="44" spans="1:13" x14ac:dyDescent="0.2">
      <c r="A44" s="47" t="s">
        <v>53</v>
      </c>
      <c r="B44" s="71" t="s">
        <v>268</v>
      </c>
      <c r="C44" s="72" t="s">
        <v>269</v>
      </c>
      <c r="D44" s="73">
        <v>34487879</v>
      </c>
      <c r="E44" s="74">
        <v>115999649</v>
      </c>
      <c r="F44" s="74">
        <v>11121115</v>
      </c>
      <c r="G44" s="74">
        <v>807000</v>
      </c>
      <c r="H44" s="75">
        <v>162415643</v>
      </c>
      <c r="I44" s="73">
        <v>29897026</v>
      </c>
      <c r="J44" s="74">
        <v>89378207</v>
      </c>
      <c r="K44" s="74">
        <v>87768834</v>
      </c>
      <c r="L44" s="74">
        <v>7645000</v>
      </c>
      <c r="M44" s="76">
        <v>214689067</v>
      </c>
    </row>
    <row r="45" spans="1:13" x14ac:dyDescent="0.2">
      <c r="A45" s="47" t="s">
        <v>53</v>
      </c>
      <c r="B45" s="71" t="s">
        <v>270</v>
      </c>
      <c r="C45" s="72" t="s">
        <v>271</v>
      </c>
      <c r="D45" s="73">
        <v>6369597</v>
      </c>
      <c r="E45" s="74">
        <v>530764</v>
      </c>
      <c r="F45" s="74">
        <v>62822512</v>
      </c>
      <c r="G45" s="74">
        <v>1038000</v>
      </c>
      <c r="H45" s="75">
        <v>70760873</v>
      </c>
      <c r="I45" s="73">
        <v>3855504</v>
      </c>
      <c r="J45" s="74">
        <v>551010</v>
      </c>
      <c r="K45" s="74">
        <v>68702733</v>
      </c>
      <c r="L45" s="74">
        <v>4015000</v>
      </c>
      <c r="M45" s="76">
        <v>77124247</v>
      </c>
    </row>
    <row r="46" spans="1:13" x14ac:dyDescent="0.2">
      <c r="A46" s="47" t="s">
        <v>53</v>
      </c>
      <c r="B46" s="71" t="s">
        <v>272</v>
      </c>
      <c r="C46" s="72" t="s">
        <v>273</v>
      </c>
      <c r="D46" s="73">
        <v>19726318</v>
      </c>
      <c r="E46" s="74">
        <v>25292832</v>
      </c>
      <c r="F46" s="74">
        <v>76141368</v>
      </c>
      <c r="G46" s="74">
        <v>2089000</v>
      </c>
      <c r="H46" s="75">
        <v>123249518</v>
      </c>
      <c r="I46" s="73">
        <v>15162651</v>
      </c>
      <c r="J46" s="74">
        <v>23391442</v>
      </c>
      <c r="K46" s="74">
        <v>75035215</v>
      </c>
      <c r="L46" s="74">
        <v>3658000</v>
      </c>
      <c r="M46" s="76">
        <v>117247308</v>
      </c>
    </row>
    <row r="47" spans="1:13" x14ac:dyDescent="0.2">
      <c r="A47" s="47" t="s">
        <v>68</v>
      </c>
      <c r="B47" s="71" t="s">
        <v>274</v>
      </c>
      <c r="C47" s="72" t="s">
        <v>275</v>
      </c>
      <c r="D47" s="73">
        <v>0</v>
      </c>
      <c r="E47" s="74">
        <v>20179373</v>
      </c>
      <c r="F47" s="74">
        <v>141434299</v>
      </c>
      <c r="G47" s="74">
        <v>117352000</v>
      </c>
      <c r="H47" s="75">
        <v>278965672</v>
      </c>
      <c r="I47" s="73">
        <v>0</v>
      </c>
      <c r="J47" s="74">
        <v>13130413</v>
      </c>
      <c r="K47" s="74">
        <v>3200087</v>
      </c>
      <c r="L47" s="74">
        <v>214962000</v>
      </c>
      <c r="M47" s="76">
        <v>231292500</v>
      </c>
    </row>
    <row r="48" spans="1:13" ht="16.5" x14ac:dyDescent="0.3">
      <c r="A48" s="48" t="s">
        <v>0</v>
      </c>
      <c r="B48" s="77" t="s">
        <v>276</v>
      </c>
      <c r="C48" s="78" t="s">
        <v>0</v>
      </c>
      <c r="D48" s="79">
        <f t="shared" ref="D48:M48" si="6">SUM(D42:D47)</f>
        <v>79284024</v>
      </c>
      <c r="E48" s="80">
        <f t="shared" si="6"/>
        <v>193884089</v>
      </c>
      <c r="F48" s="80">
        <f t="shared" si="6"/>
        <v>398324415</v>
      </c>
      <c r="G48" s="80">
        <f t="shared" si="6"/>
        <v>124348000</v>
      </c>
      <c r="H48" s="81">
        <f t="shared" si="6"/>
        <v>795840528</v>
      </c>
      <c r="I48" s="79">
        <f t="shared" si="6"/>
        <v>67757624</v>
      </c>
      <c r="J48" s="80">
        <f t="shared" si="6"/>
        <v>152723808</v>
      </c>
      <c r="K48" s="80">
        <f t="shared" si="6"/>
        <v>353313107</v>
      </c>
      <c r="L48" s="80">
        <f t="shared" si="6"/>
        <v>239052000</v>
      </c>
      <c r="M48" s="82">
        <f t="shared" si="6"/>
        <v>812846539</v>
      </c>
    </row>
    <row r="49" spans="1:13" x14ac:dyDescent="0.2">
      <c r="A49" s="47" t="s">
        <v>53</v>
      </c>
      <c r="B49" s="71" t="s">
        <v>277</v>
      </c>
      <c r="C49" s="72" t="s">
        <v>278</v>
      </c>
      <c r="D49" s="73">
        <v>6522573</v>
      </c>
      <c r="E49" s="74">
        <v>159105</v>
      </c>
      <c r="F49" s="74">
        <v>82379504</v>
      </c>
      <c r="G49" s="74">
        <v>4104000</v>
      </c>
      <c r="H49" s="75">
        <v>93165182</v>
      </c>
      <c r="I49" s="73">
        <v>5976948</v>
      </c>
      <c r="J49" s="74">
        <v>117489</v>
      </c>
      <c r="K49" s="74">
        <v>75323374</v>
      </c>
      <c r="L49" s="74">
        <v>7117000</v>
      </c>
      <c r="M49" s="76">
        <v>88534811</v>
      </c>
    </row>
    <row r="50" spans="1:13" x14ac:dyDescent="0.2">
      <c r="A50" s="47" t="s">
        <v>53</v>
      </c>
      <c r="B50" s="71" t="s">
        <v>279</v>
      </c>
      <c r="C50" s="72" t="s">
        <v>280</v>
      </c>
      <c r="D50" s="73">
        <v>11093710</v>
      </c>
      <c r="E50" s="74">
        <v>1071613</v>
      </c>
      <c r="F50" s="74">
        <v>64779351</v>
      </c>
      <c r="G50" s="74">
        <v>3334000</v>
      </c>
      <c r="H50" s="75">
        <v>80278674</v>
      </c>
      <c r="I50" s="73">
        <v>9648549</v>
      </c>
      <c r="J50" s="74">
        <v>1062875</v>
      </c>
      <c r="K50" s="74">
        <v>81082962</v>
      </c>
      <c r="L50" s="74">
        <v>7133000</v>
      </c>
      <c r="M50" s="76">
        <v>98927386</v>
      </c>
    </row>
    <row r="51" spans="1:13" x14ac:dyDescent="0.2">
      <c r="A51" s="47" t="s">
        <v>53</v>
      </c>
      <c r="B51" s="71" t="s">
        <v>281</v>
      </c>
      <c r="C51" s="72" t="s">
        <v>282</v>
      </c>
      <c r="D51" s="73">
        <v>11816552</v>
      </c>
      <c r="E51" s="74">
        <v>1330424</v>
      </c>
      <c r="F51" s="74">
        <v>90180032</v>
      </c>
      <c r="G51" s="74">
        <v>1002000</v>
      </c>
      <c r="H51" s="75">
        <v>104329008</v>
      </c>
      <c r="I51" s="73">
        <v>11677937</v>
      </c>
      <c r="J51" s="74">
        <v>1392886</v>
      </c>
      <c r="K51" s="74">
        <v>85883051</v>
      </c>
      <c r="L51" s="74">
        <v>2845000</v>
      </c>
      <c r="M51" s="76">
        <v>101798874</v>
      </c>
    </row>
    <row r="52" spans="1:13" x14ac:dyDescent="0.2">
      <c r="A52" s="47" t="s">
        <v>53</v>
      </c>
      <c r="B52" s="71" t="s">
        <v>283</v>
      </c>
      <c r="C52" s="72" t="s">
        <v>284</v>
      </c>
      <c r="D52" s="73">
        <v>4730997</v>
      </c>
      <c r="E52" s="74">
        <v>568183</v>
      </c>
      <c r="F52" s="74">
        <v>55570965</v>
      </c>
      <c r="G52" s="74">
        <v>2859000</v>
      </c>
      <c r="H52" s="75">
        <v>63729145</v>
      </c>
      <c r="I52" s="73">
        <v>4511140</v>
      </c>
      <c r="J52" s="74">
        <v>544413</v>
      </c>
      <c r="K52" s="74">
        <v>53125768</v>
      </c>
      <c r="L52" s="74">
        <v>1659000</v>
      </c>
      <c r="M52" s="76">
        <v>59840321</v>
      </c>
    </row>
    <row r="53" spans="1:13" x14ac:dyDescent="0.2">
      <c r="A53" s="47" t="s">
        <v>68</v>
      </c>
      <c r="B53" s="71" t="s">
        <v>285</v>
      </c>
      <c r="C53" s="72" t="s">
        <v>286</v>
      </c>
      <c r="D53" s="73">
        <v>0</v>
      </c>
      <c r="E53" s="74">
        <v>11849257</v>
      </c>
      <c r="F53" s="74">
        <v>222303940</v>
      </c>
      <c r="G53" s="74">
        <v>1921000</v>
      </c>
      <c r="H53" s="75">
        <v>236074197</v>
      </c>
      <c r="I53" s="73">
        <v>0</v>
      </c>
      <c r="J53" s="74">
        <v>11208488</v>
      </c>
      <c r="K53" s="74">
        <v>169187829</v>
      </c>
      <c r="L53" s="74">
        <v>2423000</v>
      </c>
      <c r="M53" s="76">
        <v>182819317</v>
      </c>
    </row>
    <row r="54" spans="1:13" ht="16.5" x14ac:dyDescent="0.3">
      <c r="A54" s="48" t="s">
        <v>0</v>
      </c>
      <c r="B54" s="77" t="s">
        <v>287</v>
      </c>
      <c r="C54" s="78" t="s">
        <v>0</v>
      </c>
      <c r="D54" s="79">
        <f t="shared" ref="D54:M54" si="7">SUM(D49:D53)</f>
        <v>34163832</v>
      </c>
      <c r="E54" s="80">
        <f t="shared" si="7"/>
        <v>14978582</v>
      </c>
      <c r="F54" s="80">
        <f t="shared" si="7"/>
        <v>515213792</v>
      </c>
      <c r="G54" s="80">
        <f t="shared" si="7"/>
        <v>13220000</v>
      </c>
      <c r="H54" s="81">
        <f t="shared" si="7"/>
        <v>577576206</v>
      </c>
      <c r="I54" s="79">
        <f t="shared" si="7"/>
        <v>31814574</v>
      </c>
      <c r="J54" s="80">
        <f t="shared" si="7"/>
        <v>14326151</v>
      </c>
      <c r="K54" s="80">
        <f t="shared" si="7"/>
        <v>464602984</v>
      </c>
      <c r="L54" s="80">
        <f t="shared" si="7"/>
        <v>21177000</v>
      </c>
      <c r="M54" s="82">
        <f t="shared" si="7"/>
        <v>531920709</v>
      </c>
    </row>
    <row r="55" spans="1:13" x14ac:dyDescent="0.2">
      <c r="A55" s="47" t="s">
        <v>53</v>
      </c>
      <c r="B55" s="71" t="s">
        <v>288</v>
      </c>
      <c r="C55" s="72" t="s">
        <v>289</v>
      </c>
      <c r="D55" s="73">
        <v>5674292</v>
      </c>
      <c r="E55" s="74">
        <v>179643</v>
      </c>
      <c r="F55" s="74">
        <v>66018519</v>
      </c>
      <c r="G55" s="74">
        <v>945000</v>
      </c>
      <c r="H55" s="75">
        <v>72817454</v>
      </c>
      <c r="I55" s="73">
        <v>5526861</v>
      </c>
      <c r="J55" s="74">
        <v>117009</v>
      </c>
      <c r="K55" s="74">
        <v>60620542</v>
      </c>
      <c r="L55" s="74">
        <v>905000</v>
      </c>
      <c r="M55" s="76">
        <v>67169412</v>
      </c>
    </row>
    <row r="56" spans="1:13" x14ac:dyDescent="0.2">
      <c r="A56" s="47" t="s">
        <v>53</v>
      </c>
      <c r="B56" s="71" t="s">
        <v>290</v>
      </c>
      <c r="C56" s="72" t="s">
        <v>291</v>
      </c>
      <c r="D56" s="73">
        <v>171751571</v>
      </c>
      <c r="E56" s="74">
        <v>741812186</v>
      </c>
      <c r="F56" s="74">
        <v>313842184</v>
      </c>
      <c r="G56" s="74">
        <v>66652000</v>
      </c>
      <c r="H56" s="75">
        <v>1294057941</v>
      </c>
      <c r="I56" s="73">
        <v>131887232</v>
      </c>
      <c r="J56" s="74">
        <v>611699444</v>
      </c>
      <c r="K56" s="74">
        <v>356809014</v>
      </c>
      <c r="L56" s="74">
        <v>33390000</v>
      </c>
      <c r="M56" s="76">
        <v>1133785690</v>
      </c>
    </row>
    <row r="57" spans="1:13" x14ac:dyDescent="0.2">
      <c r="A57" s="47" t="s">
        <v>53</v>
      </c>
      <c r="B57" s="71" t="s">
        <v>292</v>
      </c>
      <c r="C57" s="72" t="s">
        <v>293</v>
      </c>
      <c r="D57" s="73">
        <v>6790589</v>
      </c>
      <c r="E57" s="74">
        <v>30242081</v>
      </c>
      <c r="F57" s="74">
        <v>102819922</v>
      </c>
      <c r="G57" s="74">
        <v>1254000</v>
      </c>
      <c r="H57" s="75">
        <v>141106592</v>
      </c>
      <c r="I57" s="73">
        <v>6795767</v>
      </c>
      <c r="J57" s="74">
        <v>29203526</v>
      </c>
      <c r="K57" s="74">
        <v>94066046</v>
      </c>
      <c r="L57" s="74">
        <v>2699000</v>
      </c>
      <c r="M57" s="76">
        <v>132764339</v>
      </c>
    </row>
    <row r="58" spans="1:13" x14ac:dyDescent="0.2">
      <c r="A58" s="47" t="s">
        <v>53</v>
      </c>
      <c r="B58" s="71" t="s">
        <v>294</v>
      </c>
      <c r="C58" s="72" t="s">
        <v>295</v>
      </c>
      <c r="D58" s="73">
        <v>3715331</v>
      </c>
      <c r="E58" s="74">
        <v>8313953</v>
      </c>
      <c r="F58" s="74">
        <v>36250579</v>
      </c>
      <c r="G58" s="74">
        <v>3110000</v>
      </c>
      <c r="H58" s="75">
        <v>51389863</v>
      </c>
      <c r="I58" s="73">
        <v>3516948</v>
      </c>
      <c r="J58" s="74">
        <v>7760425</v>
      </c>
      <c r="K58" s="74">
        <v>35858543</v>
      </c>
      <c r="L58" s="74">
        <v>5697000</v>
      </c>
      <c r="M58" s="76">
        <v>52832916</v>
      </c>
    </row>
    <row r="59" spans="1:13" x14ac:dyDescent="0.2">
      <c r="A59" s="47" t="s">
        <v>53</v>
      </c>
      <c r="B59" s="71" t="s">
        <v>296</v>
      </c>
      <c r="C59" s="72" t="s">
        <v>297</v>
      </c>
      <c r="D59" s="73">
        <v>16461885</v>
      </c>
      <c r="E59" s="74">
        <v>2690979</v>
      </c>
      <c r="F59" s="74">
        <v>43555446</v>
      </c>
      <c r="G59" s="74">
        <v>5814000</v>
      </c>
      <c r="H59" s="75">
        <v>68522310</v>
      </c>
      <c r="I59" s="73">
        <v>15682746</v>
      </c>
      <c r="J59" s="74">
        <v>2651040</v>
      </c>
      <c r="K59" s="74">
        <v>39907345</v>
      </c>
      <c r="L59" s="74">
        <v>7142000</v>
      </c>
      <c r="M59" s="76">
        <v>65383131</v>
      </c>
    </row>
    <row r="60" spans="1:13" x14ac:dyDescent="0.2">
      <c r="A60" s="47" t="s">
        <v>68</v>
      </c>
      <c r="B60" s="71" t="s">
        <v>298</v>
      </c>
      <c r="C60" s="72" t="s">
        <v>299</v>
      </c>
      <c r="D60" s="73">
        <v>0</v>
      </c>
      <c r="E60" s="74">
        <v>27857425</v>
      </c>
      <c r="F60" s="74">
        <v>147343238</v>
      </c>
      <c r="G60" s="74">
        <v>116818000</v>
      </c>
      <c r="H60" s="75">
        <v>292018663</v>
      </c>
      <c r="I60" s="73">
        <v>0</v>
      </c>
      <c r="J60" s="74">
        <v>27047929</v>
      </c>
      <c r="K60" s="74">
        <v>144347343</v>
      </c>
      <c r="L60" s="74">
        <v>109538000</v>
      </c>
      <c r="M60" s="76">
        <v>280933272</v>
      </c>
    </row>
    <row r="61" spans="1:13" ht="16.5" x14ac:dyDescent="0.3">
      <c r="A61" s="48" t="s">
        <v>0</v>
      </c>
      <c r="B61" s="77" t="s">
        <v>300</v>
      </c>
      <c r="C61" s="78" t="s">
        <v>0</v>
      </c>
      <c r="D61" s="79">
        <f t="shared" ref="D61:M61" si="8">SUM(D55:D60)</f>
        <v>204393668</v>
      </c>
      <c r="E61" s="80">
        <f t="shared" si="8"/>
        <v>811096267</v>
      </c>
      <c r="F61" s="80">
        <f t="shared" si="8"/>
        <v>709829888</v>
      </c>
      <c r="G61" s="80">
        <f t="shared" si="8"/>
        <v>194593000</v>
      </c>
      <c r="H61" s="81">
        <f t="shared" si="8"/>
        <v>1919912823</v>
      </c>
      <c r="I61" s="79">
        <f t="shared" si="8"/>
        <v>163409554</v>
      </c>
      <c r="J61" s="80">
        <f t="shared" si="8"/>
        <v>678479373</v>
      </c>
      <c r="K61" s="80">
        <f t="shared" si="8"/>
        <v>731608833</v>
      </c>
      <c r="L61" s="80">
        <f t="shared" si="8"/>
        <v>159371000</v>
      </c>
      <c r="M61" s="82">
        <f t="shared" si="8"/>
        <v>1732868760</v>
      </c>
    </row>
    <row r="62" spans="1:13" x14ac:dyDescent="0.2">
      <c r="A62" s="47" t="s">
        <v>53</v>
      </c>
      <c r="B62" s="71" t="s">
        <v>301</v>
      </c>
      <c r="C62" s="72" t="s">
        <v>302</v>
      </c>
      <c r="D62" s="73">
        <v>9325005</v>
      </c>
      <c r="E62" s="74">
        <v>18485116</v>
      </c>
      <c r="F62" s="74">
        <v>139140184</v>
      </c>
      <c r="G62" s="74">
        <v>817000</v>
      </c>
      <c r="H62" s="75">
        <v>167767305</v>
      </c>
      <c r="I62" s="73">
        <v>12950608</v>
      </c>
      <c r="J62" s="74">
        <v>16375390</v>
      </c>
      <c r="K62" s="74">
        <v>84481961</v>
      </c>
      <c r="L62" s="74">
        <v>3649000</v>
      </c>
      <c r="M62" s="76">
        <v>117456959</v>
      </c>
    </row>
    <row r="63" spans="1:13" x14ac:dyDescent="0.2">
      <c r="A63" s="47" t="s">
        <v>53</v>
      </c>
      <c r="B63" s="71" t="s">
        <v>303</v>
      </c>
      <c r="C63" s="72" t="s">
        <v>304</v>
      </c>
      <c r="D63" s="73">
        <v>198880183</v>
      </c>
      <c r="E63" s="74">
        <v>348317297</v>
      </c>
      <c r="F63" s="74">
        <v>151111154</v>
      </c>
      <c r="G63" s="74">
        <v>5015000</v>
      </c>
      <c r="H63" s="75">
        <v>703323634</v>
      </c>
      <c r="I63" s="73">
        <v>183207396</v>
      </c>
      <c r="J63" s="74">
        <v>320775098</v>
      </c>
      <c r="K63" s="74">
        <v>137428362</v>
      </c>
      <c r="L63" s="74">
        <v>20058000</v>
      </c>
      <c r="M63" s="76">
        <v>661468856</v>
      </c>
    </row>
    <row r="64" spans="1:13" x14ac:dyDescent="0.2">
      <c r="A64" s="47" t="s">
        <v>53</v>
      </c>
      <c r="B64" s="71" t="s">
        <v>305</v>
      </c>
      <c r="C64" s="72" t="s">
        <v>306</v>
      </c>
      <c r="D64" s="73">
        <v>1743529</v>
      </c>
      <c r="E64" s="74">
        <v>163017</v>
      </c>
      <c r="F64" s="74">
        <v>76825900</v>
      </c>
      <c r="G64" s="74">
        <v>930000</v>
      </c>
      <c r="H64" s="75">
        <v>79662446</v>
      </c>
      <c r="I64" s="73">
        <v>-83491</v>
      </c>
      <c r="J64" s="74">
        <v>148695</v>
      </c>
      <c r="K64" s="74">
        <v>66217442</v>
      </c>
      <c r="L64" s="74">
        <v>4292000</v>
      </c>
      <c r="M64" s="76">
        <v>70574646</v>
      </c>
    </row>
    <row r="65" spans="1:13" x14ac:dyDescent="0.2">
      <c r="A65" s="47" t="s">
        <v>53</v>
      </c>
      <c r="B65" s="71" t="s">
        <v>307</v>
      </c>
      <c r="C65" s="72" t="s">
        <v>308</v>
      </c>
      <c r="D65" s="73">
        <v>505288</v>
      </c>
      <c r="E65" s="74">
        <v>71987</v>
      </c>
      <c r="F65" s="74">
        <v>43273794</v>
      </c>
      <c r="G65" s="74">
        <v>3692000</v>
      </c>
      <c r="H65" s="75">
        <v>47543069</v>
      </c>
      <c r="I65" s="73">
        <v>770291</v>
      </c>
      <c r="J65" s="74">
        <v>62518</v>
      </c>
      <c r="K65" s="74">
        <v>30326304</v>
      </c>
      <c r="L65" s="74">
        <v>10185000</v>
      </c>
      <c r="M65" s="76">
        <v>41344113</v>
      </c>
    </row>
    <row r="66" spans="1:13" x14ac:dyDescent="0.2">
      <c r="A66" s="47" t="s">
        <v>68</v>
      </c>
      <c r="B66" s="71" t="s">
        <v>309</v>
      </c>
      <c r="C66" s="72" t="s">
        <v>310</v>
      </c>
      <c r="D66" s="73">
        <v>0</v>
      </c>
      <c r="E66" s="74">
        <v>106571176</v>
      </c>
      <c r="F66" s="74">
        <v>406004406</v>
      </c>
      <c r="G66" s="74">
        <v>21382000</v>
      </c>
      <c r="H66" s="75">
        <v>533957582</v>
      </c>
      <c r="I66" s="73">
        <v>0</v>
      </c>
      <c r="J66" s="74">
        <v>91264722</v>
      </c>
      <c r="K66" s="74">
        <v>123552420</v>
      </c>
      <c r="L66" s="74">
        <v>1728000</v>
      </c>
      <c r="M66" s="76">
        <v>216545142</v>
      </c>
    </row>
    <row r="67" spans="1:13" ht="16.5" x14ac:dyDescent="0.3">
      <c r="A67" s="48" t="s">
        <v>0</v>
      </c>
      <c r="B67" s="77" t="s">
        <v>311</v>
      </c>
      <c r="C67" s="78" t="s">
        <v>0</v>
      </c>
      <c r="D67" s="79">
        <f t="shared" ref="D67:M67" si="9">SUM(D62:D66)</f>
        <v>210454005</v>
      </c>
      <c r="E67" s="80">
        <f t="shared" si="9"/>
        <v>473608593</v>
      </c>
      <c r="F67" s="80">
        <f t="shared" si="9"/>
        <v>816355438</v>
      </c>
      <c r="G67" s="80">
        <f t="shared" si="9"/>
        <v>31836000</v>
      </c>
      <c r="H67" s="81">
        <f t="shared" si="9"/>
        <v>1532254036</v>
      </c>
      <c r="I67" s="79">
        <f t="shared" si="9"/>
        <v>196844804</v>
      </c>
      <c r="J67" s="80">
        <f t="shared" si="9"/>
        <v>428626423</v>
      </c>
      <c r="K67" s="80">
        <f t="shared" si="9"/>
        <v>442006489</v>
      </c>
      <c r="L67" s="80">
        <f t="shared" si="9"/>
        <v>39912000</v>
      </c>
      <c r="M67" s="82">
        <f t="shared" si="9"/>
        <v>1107389716</v>
      </c>
    </row>
    <row r="68" spans="1:13" x14ac:dyDescent="0.2">
      <c r="A68" s="47" t="s">
        <v>53</v>
      </c>
      <c r="B68" s="71" t="s">
        <v>312</v>
      </c>
      <c r="C68" s="72" t="s">
        <v>313</v>
      </c>
      <c r="D68" s="73">
        <v>29046229</v>
      </c>
      <c r="E68" s="74">
        <v>52350608</v>
      </c>
      <c r="F68" s="74">
        <v>40431429</v>
      </c>
      <c r="G68" s="74">
        <v>745000</v>
      </c>
      <c r="H68" s="75">
        <v>122573266</v>
      </c>
      <c r="I68" s="73">
        <v>30251140</v>
      </c>
      <c r="J68" s="74">
        <v>49922647</v>
      </c>
      <c r="K68" s="74">
        <v>33354486</v>
      </c>
      <c r="L68" s="74">
        <v>3195000</v>
      </c>
      <c r="M68" s="76">
        <v>116723273</v>
      </c>
    </row>
    <row r="69" spans="1:13" x14ac:dyDescent="0.2">
      <c r="A69" s="47" t="s">
        <v>53</v>
      </c>
      <c r="B69" s="71" t="s">
        <v>314</v>
      </c>
      <c r="C69" s="72" t="s">
        <v>315</v>
      </c>
      <c r="D69" s="73">
        <v>11608321</v>
      </c>
      <c r="E69" s="74">
        <v>879696</v>
      </c>
      <c r="F69" s="74">
        <v>60434026</v>
      </c>
      <c r="G69" s="74">
        <v>729000</v>
      </c>
      <c r="H69" s="75">
        <v>73651043</v>
      </c>
      <c r="I69" s="73">
        <v>12987973</v>
      </c>
      <c r="J69" s="74">
        <v>908500</v>
      </c>
      <c r="K69" s="74">
        <v>55203041</v>
      </c>
      <c r="L69" s="74">
        <v>12526000</v>
      </c>
      <c r="M69" s="76">
        <v>81625514</v>
      </c>
    </row>
    <row r="70" spans="1:13" x14ac:dyDescent="0.2">
      <c r="A70" s="47" t="s">
        <v>53</v>
      </c>
      <c r="B70" s="71" t="s">
        <v>316</v>
      </c>
      <c r="C70" s="72" t="s">
        <v>317</v>
      </c>
      <c r="D70" s="73">
        <v>1851247</v>
      </c>
      <c r="E70" s="74">
        <v>823014</v>
      </c>
      <c r="F70" s="74">
        <v>94154526</v>
      </c>
      <c r="G70" s="74">
        <v>1112000</v>
      </c>
      <c r="H70" s="75">
        <v>97940787</v>
      </c>
      <c r="I70" s="73">
        <v>1165085</v>
      </c>
      <c r="J70" s="74">
        <v>814094</v>
      </c>
      <c r="K70" s="74">
        <v>89168622</v>
      </c>
      <c r="L70" s="74">
        <v>1238000</v>
      </c>
      <c r="M70" s="76">
        <v>92385801</v>
      </c>
    </row>
    <row r="71" spans="1:13" x14ac:dyDescent="0.2">
      <c r="A71" s="47" t="s">
        <v>53</v>
      </c>
      <c r="B71" s="71" t="s">
        <v>318</v>
      </c>
      <c r="C71" s="72" t="s">
        <v>319</v>
      </c>
      <c r="D71" s="73">
        <v>11180089</v>
      </c>
      <c r="E71" s="74">
        <v>1135959</v>
      </c>
      <c r="F71" s="74">
        <v>68194646</v>
      </c>
      <c r="G71" s="74">
        <v>825000</v>
      </c>
      <c r="H71" s="75">
        <v>81335694</v>
      </c>
      <c r="I71" s="73">
        <v>0</v>
      </c>
      <c r="J71" s="74">
        <v>0</v>
      </c>
      <c r="K71" s="74">
        <v>-3543000</v>
      </c>
      <c r="L71" s="74">
        <v>3543000</v>
      </c>
      <c r="M71" s="76">
        <v>0</v>
      </c>
    </row>
    <row r="72" spans="1:13" x14ac:dyDescent="0.2">
      <c r="A72" s="47" t="s">
        <v>68</v>
      </c>
      <c r="B72" s="71" t="s">
        <v>320</v>
      </c>
      <c r="C72" s="72" t="s">
        <v>321</v>
      </c>
      <c r="D72" s="73">
        <v>0</v>
      </c>
      <c r="E72" s="74">
        <v>20050718</v>
      </c>
      <c r="F72" s="74">
        <v>149099860</v>
      </c>
      <c r="G72" s="74">
        <v>37007000</v>
      </c>
      <c r="H72" s="75">
        <v>206157578</v>
      </c>
      <c r="I72" s="73">
        <v>0</v>
      </c>
      <c r="J72" s="74">
        <v>15241600</v>
      </c>
      <c r="K72" s="74">
        <v>125746024</v>
      </c>
      <c r="L72" s="74">
        <v>42776000</v>
      </c>
      <c r="M72" s="76">
        <v>183763624</v>
      </c>
    </row>
    <row r="73" spans="1:13" ht="16.5" x14ac:dyDescent="0.3">
      <c r="A73" s="48" t="s">
        <v>0</v>
      </c>
      <c r="B73" s="77" t="s">
        <v>322</v>
      </c>
      <c r="C73" s="78" t="s">
        <v>0</v>
      </c>
      <c r="D73" s="79">
        <f t="shared" ref="D73:M73" si="10">SUM(D68:D72)</f>
        <v>53685886</v>
      </c>
      <c r="E73" s="80">
        <f t="shared" si="10"/>
        <v>75239995</v>
      </c>
      <c r="F73" s="80">
        <f t="shared" si="10"/>
        <v>412314487</v>
      </c>
      <c r="G73" s="80">
        <f t="shared" si="10"/>
        <v>40418000</v>
      </c>
      <c r="H73" s="81">
        <f t="shared" si="10"/>
        <v>581658368</v>
      </c>
      <c r="I73" s="79">
        <f t="shared" si="10"/>
        <v>44404198</v>
      </c>
      <c r="J73" s="80">
        <f t="shared" si="10"/>
        <v>66886841</v>
      </c>
      <c r="K73" s="80">
        <f t="shared" si="10"/>
        <v>299929173</v>
      </c>
      <c r="L73" s="80">
        <f t="shared" si="10"/>
        <v>63278000</v>
      </c>
      <c r="M73" s="82">
        <f t="shared" si="10"/>
        <v>474498212</v>
      </c>
    </row>
    <row r="74" spans="1:13" ht="16.5" x14ac:dyDescent="0.3">
      <c r="A74" s="49" t="s">
        <v>0</v>
      </c>
      <c r="B74" s="83" t="s">
        <v>323</v>
      </c>
      <c r="C74" s="84" t="s">
        <v>0</v>
      </c>
      <c r="D74" s="85">
        <f t="shared" ref="D74:M74" si="11">SUM(D9,D11:D15,D17:D24,D26:D29,D31:D35,D37:D40,D42:D47,D49:D53,D55:D60,D62:D66,D68:D72)</f>
        <v>4840742840</v>
      </c>
      <c r="E74" s="86">
        <f t="shared" si="11"/>
        <v>11250724414</v>
      </c>
      <c r="F74" s="86">
        <f t="shared" si="11"/>
        <v>9511902402</v>
      </c>
      <c r="G74" s="86">
        <f t="shared" si="11"/>
        <v>1198487000</v>
      </c>
      <c r="H74" s="87">
        <f t="shared" si="11"/>
        <v>26801856656</v>
      </c>
      <c r="I74" s="85">
        <f t="shared" si="11"/>
        <v>4372532043</v>
      </c>
      <c r="J74" s="86">
        <f t="shared" si="11"/>
        <v>9824024073</v>
      </c>
      <c r="K74" s="86">
        <f t="shared" si="11"/>
        <v>8159658810</v>
      </c>
      <c r="L74" s="86">
        <f t="shared" si="11"/>
        <v>1218821000</v>
      </c>
      <c r="M74" s="88">
        <f t="shared" si="11"/>
        <v>23575035926</v>
      </c>
    </row>
    <row r="75" spans="1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1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1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1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1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1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7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324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53</v>
      </c>
      <c r="B9" s="71" t="s">
        <v>325</v>
      </c>
      <c r="C9" s="72" t="s">
        <v>326</v>
      </c>
      <c r="D9" s="73">
        <v>21894724</v>
      </c>
      <c r="E9" s="74">
        <v>3219286</v>
      </c>
      <c r="F9" s="74">
        <v>158603356</v>
      </c>
      <c r="G9" s="74">
        <v>3307000</v>
      </c>
      <c r="H9" s="75">
        <v>187024366</v>
      </c>
      <c r="I9" s="73">
        <v>20852225</v>
      </c>
      <c r="J9" s="74">
        <v>2186493</v>
      </c>
      <c r="K9" s="74">
        <v>24385312</v>
      </c>
      <c r="L9" s="74">
        <v>1418000</v>
      </c>
      <c r="M9" s="76">
        <v>48842030</v>
      </c>
    </row>
    <row r="10" spans="1:13" x14ac:dyDescent="0.2">
      <c r="A10" s="47" t="s">
        <v>53</v>
      </c>
      <c r="B10" s="71" t="s">
        <v>327</v>
      </c>
      <c r="C10" s="72" t="s">
        <v>328</v>
      </c>
      <c r="D10" s="73">
        <v>-1288507</v>
      </c>
      <c r="E10" s="74">
        <v>10020924</v>
      </c>
      <c r="F10" s="74">
        <v>136612190</v>
      </c>
      <c r="G10" s="74">
        <v>12813000</v>
      </c>
      <c r="H10" s="75">
        <v>158157607</v>
      </c>
      <c r="I10" s="73">
        <v>4930254</v>
      </c>
      <c r="J10" s="74">
        <v>6847281</v>
      </c>
      <c r="K10" s="74">
        <v>131808169</v>
      </c>
      <c r="L10" s="74">
        <v>6700000</v>
      </c>
      <c r="M10" s="76">
        <v>150285704</v>
      </c>
    </row>
    <row r="11" spans="1:13" x14ac:dyDescent="0.2">
      <c r="A11" s="47" t="s">
        <v>53</v>
      </c>
      <c r="B11" s="71" t="s">
        <v>329</v>
      </c>
      <c r="C11" s="72" t="s">
        <v>330</v>
      </c>
      <c r="D11" s="73">
        <v>47531700</v>
      </c>
      <c r="E11" s="74">
        <v>228424537</v>
      </c>
      <c r="F11" s="74">
        <v>224485733</v>
      </c>
      <c r="G11" s="74">
        <v>4055000</v>
      </c>
      <c r="H11" s="75">
        <v>504496970</v>
      </c>
      <c r="I11" s="73">
        <v>38116796</v>
      </c>
      <c r="J11" s="74">
        <v>193343179</v>
      </c>
      <c r="K11" s="74">
        <v>214318153</v>
      </c>
      <c r="L11" s="74">
        <v>14435000</v>
      </c>
      <c r="M11" s="76">
        <v>460213128</v>
      </c>
    </row>
    <row r="12" spans="1:13" x14ac:dyDescent="0.2">
      <c r="A12" s="47" t="s">
        <v>53</v>
      </c>
      <c r="B12" s="71" t="s">
        <v>331</v>
      </c>
      <c r="C12" s="72" t="s">
        <v>332</v>
      </c>
      <c r="D12" s="73">
        <v>52258531</v>
      </c>
      <c r="E12" s="74">
        <v>41663978</v>
      </c>
      <c r="F12" s="74">
        <v>86520505</v>
      </c>
      <c r="G12" s="74">
        <v>796000</v>
      </c>
      <c r="H12" s="75">
        <v>181239014</v>
      </c>
      <c r="I12" s="73">
        <v>81184197</v>
      </c>
      <c r="J12" s="74">
        <v>38462737</v>
      </c>
      <c r="K12" s="74">
        <v>81400593</v>
      </c>
      <c r="L12" s="74">
        <v>2662000</v>
      </c>
      <c r="M12" s="76">
        <v>203709527</v>
      </c>
    </row>
    <row r="13" spans="1:13" x14ac:dyDescent="0.2">
      <c r="A13" s="47" t="s">
        <v>53</v>
      </c>
      <c r="B13" s="71" t="s">
        <v>333</v>
      </c>
      <c r="C13" s="72" t="s">
        <v>334</v>
      </c>
      <c r="D13" s="73">
        <v>47417233</v>
      </c>
      <c r="E13" s="74">
        <v>2765979</v>
      </c>
      <c r="F13" s="74">
        <v>13971507</v>
      </c>
      <c r="G13" s="74">
        <v>728000</v>
      </c>
      <c r="H13" s="75">
        <v>64882719</v>
      </c>
      <c r="I13" s="73">
        <v>42161202</v>
      </c>
      <c r="J13" s="74">
        <v>2472448</v>
      </c>
      <c r="K13" s="74">
        <v>63415068</v>
      </c>
      <c r="L13" s="74">
        <v>583000</v>
      </c>
      <c r="M13" s="76">
        <v>108631718</v>
      </c>
    </row>
    <row r="14" spans="1:13" x14ac:dyDescent="0.2">
      <c r="A14" s="47" t="s">
        <v>68</v>
      </c>
      <c r="B14" s="71" t="s">
        <v>335</v>
      </c>
      <c r="C14" s="72" t="s">
        <v>336</v>
      </c>
      <c r="D14" s="73">
        <v>0</v>
      </c>
      <c r="E14" s="74">
        <v>40397220</v>
      </c>
      <c r="F14" s="74">
        <v>440777169</v>
      </c>
      <c r="G14" s="74">
        <v>3060000</v>
      </c>
      <c r="H14" s="75">
        <v>484234389</v>
      </c>
      <c r="I14" s="73">
        <v>0</v>
      </c>
      <c r="J14" s="74">
        <v>26286858</v>
      </c>
      <c r="K14" s="74">
        <v>453079504</v>
      </c>
      <c r="L14" s="74">
        <v>3921000</v>
      </c>
      <c r="M14" s="76">
        <v>483287362</v>
      </c>
    </row>
    <row r="15" spans="1:13" ht="16.5" x14ac:dyDescent="0.3">
      <c r="A15" s="48" t="s">
        <v>0</v>
      </c>
      <c r="B15" s="77" t="s">
        <v>337</v>
      </c>
      <c r="C15" s="78" t="s">
        <v>0</v>
      </c>
      <c r="D15" s="79">
        <f t="shared" ref="D15:M15" si="0">SUM(D9:D14)</f>
        <v>167813681</v>
      </c>
      <c r="E15" s="80">
        <f t="shared" si="0"/>
        <v>326491924</v>
      </c>
      <c r="F15" s="80">
        <f t="shared" si="0"/>
        <v>1060970460</v>
      </c>
      <c r="G15" s="80">
        <f t="shared" si="0"/>
        <v>24759000</v>
      </c>
      <c r="H15" s="81">
        <f t="shared" si="0"/>
        <v>1580035065</v>
      </c>
      <c r="I15" s="79">
        <f t="shared" si="0"/>
        <v>187244674</v>
      </c>
      <c r="J15" s="80">
        <f t="shared" si="0"/>
        <v>269598996</v>
      </c>
      <c r="K15" s="80">
        <f t="shared" si="0"/>
        <v>968406799</v>
      </c>
      <c r="L15" s="80">
        <f t="shared" si="0"/>
        <v>29719000</v>
      </c>
      <c r="M15" s="82">
        <f t="shared" si="0"/>
        <v>1454969469</v>
      </c>
    </row>
    <row r="16" spans="1:13" x14ac:dyDescent="0.2">
      <c r="A16" s="47" t="s">
        <v>53</v>
      </c>
      <c r="B16" s="71" t="s">
        <v>338</v>
      </c>
      <c r="C16" s="72" t="s">
        <v>339</v>
      </c>
      <c r="D16" s="73">
        <v>6177433</v>
      </c>
      <c r="E16" s="74">
        <v>60245602</v>
      </c>
      <c r="F16" s="74">
        <v>85458182</v>
      </c>
      <c r="G16" s="74">
        <v>889000</v>
      </c>
      <c r="H16" s="75">
        <v>152770217</v>
      </c>
      <c r="I16" s="73">
        <v>6071298</v>
      </c>
      <c r="J16" s="74">
        <v>55581219</v>
      </c>
      <c r="K16" s="74">
        <v>77620260</v>
      </c>
      <c r="L16" s="74">
        <v>576000</v>
      </c>
      <c r="M16" s="76">
        <v>139848777</v>
      </c>
    </row>
    <row r="17" spans="1:13" x14ac:dyDescent="0.2">
      <c r="A17" s="47" t="s">
        <v>53</v>
      </c>
      <c r="B17" s="71" t="s">
        <v>340</v>
      </c>
      <c r="C17" s="72" t="s">
        <v>341</v>
      </c>
      <c r="D17" s="73">
        <v>26546019</v>
      </c>
      <c r="E17" s="74">
        <v>7765848</v>
      </c>
      <c r="F17" s="74">
        <v>248543771</v>
      </c>
      <c r="G17" s="74">
        <v>10158000</v>
      </c>
      <c r="H17" s="75">
        <v>293013638</v>
      </c>
      <c r="I17" s="73">
        <v>24803028</v>
      </c>
      <c r="J17" s="74">
        <v>7638399</v>
      </c>
      <c r="K17" s="74">
        <v>238859169</v>
      </c>
      <c r="L17" s="74">
        <v>12020000</v>
      </c>
      <c r="M17" s="76">
        <v>283320596</v>
      </c>
    </row>
    <row r="18" spans="1:13" x14ac:dyDescent="0.2">
      <c r="A18" s="47" t="s">
        <v>53</v>
      </c>
      <c r="B18" s="71" t="s">
        <v>342</v>
      </c>
      <c r="C18" s="72" t="s">
        <v>343</v>
      </c>
      <c r="D18" s="73">
        <v>31317707</v>
      </c>
      <c r="E18" s="74">
        <v>104267415</v>
      </c>
      <c r="F18" s="74">
        <v>182325575</v>
      </c>
      <c r="G18" s="74">
        <v>7954000</v>
      </c>
      <c r="H18" s="75">
        <v>325864697</v>
      </c>
      <c r="I18" s="73">
        <v>29547222</v>
      </c>
      <c r="J18" s="74">
        <v>78962640</v>
      </c>
      <c r="K18" s="74">
        <v>170908753</v>
      </c>
      <c r="L18" s="74">
        <v>4319000</v>
      </c>
      <c r="M18" s="76">
        <v>283737615</v>
      </c>
    </row>
    <row r="19" spans="1:13" x14ac:dyDescent="0.2">
      <c r="A19" s="47" t="s">
        <v>53</v>
      </c>
      <c r="B19" s="71" t="s">
        <v>344</v>
      </c>
      <c r="C19" s="72" t="s">
        <v>345</v>
      </c>
      <c r="D19" s="73">
        <v>9739419</v>
      </c>
      <c r="E19" s="74">
        <v>1412816</v>
      </c>
      <c r="F19" s="74">
        <v>165420720</v>
      </c>
      <c r="G19" s="74">
        <v>12508000</v>
      </c>
      <c r="H19" s="75">
        <v>189080955</v>
      </c>
      <c r="I19" s="73">
        <v>8891200</v>
      </c>
      <c r="J19" s="74">
        <v>1418551</v>
      </c>
      <c r="K19" s="74">
        <v>144242393</v>
      </c>
      <c r="L19" s="74">
        <v>6886000</v>
      </c>
      <c r="M19" s="76">
        <v>161438144</v>
      </c>
    </row>
    <row r="20" spans="1:13" x14ac:dyDescent="0.2">
      <c r="A20" s="47" t="s">
        <v>68</v>
      </c>
      <c r="B20" s="71" t="s">
        <v>346</v>
      </c>
      <c r="C20" s="72" t="s">
        <v>347</v>
      </c>
      <c r="D20" s="73">
        <v>0</v>
      </c>
      <c r="E20" s="74">
        <v>88637722</v>
      </c>
      <c r="F20" s="74">
        <v>510744512</v>
      </c>
      <c r="G20" s="74">
        <v>22301000</v>
      </c>
      <c r="H20" s="75">
        <v>621683234</v>
      </c>
      <c r="I20" s="73">
        <v>0</v>
      </c>
      <c r="J20" s="74">
        <v>-12489720</v>
      </c>
      <c r="K20" s="74">
        <v>498671695</v>
      </c>
      <c r="L20" s="74">
        <v>3047000</v>
      </c>
      <c r="M20" s="76">
        <v>489228975</v>
      </c>
    </row>
    <row r="21" spans="1:13" ht="16.5" x14ac:dyDescent="0.3">
      <c r="A21" s="48" t="s">
        <v>0</v>
      </c>
      <c r="B21" s="77" t="s">
        <v>348</v>
      </c>
      <c r="C21" s="78" t="s">
        <v>0</v>
      </c>
      <c r="D21" s="79">
        <f t="shared" ref="D21:M21" si="1">SUM(D16:D20)</f>
        <v>73780578</v>
      </c>
      <c r="E21" s="80">
        <f t="shared" si="1"/>
        <v>262329403</v>
      </c>
      <c r="F21" s="80">
        <f t="shared" si="1"/>
        <v>1192492760</v>
      </c>
      <c r="G21" s="80">
        <f t="shared" si="1"/>
        <v>53810000</v>
      </c>
      <c r="H21" s="81">
        <f t="shared" si="1"/>
        <v>1582412741</v>
      </c>
      <c r="I21" s="79">
        <f t="shared" si="1"/>
        <v>69312748</v>
      </c>
      <c r="J21" s="80">
        <f t="shared" si="1"/>
        <v>131111089</v>
      </c>
      <c r="K21" s="80">
        <f t="shared" si="1"/>
        <v>1130302270</v>
      </c>
      <c r="L21" s="80">
        <f t="shared" si="1"/>
        <v>26848000</v>
      </c>
      <c r="M21" s="82">
        <f t="shared" si="1"/>
        <v>1357574107</v>
      </c>
    </row>
    <row r="22" spans="1:13" x14ac:dyDescent="0.2">
      <c r="A22" s="47" t="s">
        <v>53</v>
      </c>
      <c r="B22" s="71" t="s">
        <v>349</v>
      </c>
      <c r="C22" s="72" t="s">
        <v>350</v>
      </c>
      <c r="D22" s="73">
        <v>1899215</v>
      </c>
      <c r="E22" s="74">
        <v>13169994</v>
      </c>
      <c r="F22" s="74">
        <v>86757531</v>
      </c>
      <c r="G22" s="74">
        <v>902000</v>
      </c>
      <c r="H22" s="75">
        <v>102728740</v>
      </c>
      <c r="I22" s="73">
        <v>1213948</v>
      </c>
      <c r="J22" s="74">
        <v>6068480</v>
      </c>
      <c r="K22" s="74">
        <v>2028846</v>
      </c>
      <c r="L22" s="74">
        <v>533000</v>
      </c>
      <c r="M22" s="76">
        <v>9844274</v>
      </c>
    </row>
    <row r="23" spans="1:13" x14ac:dyDescent="0.2">
      <c r="A23" s="47" t="s">
        <v>53</v>
      </c>
      <c r="B23" s="71" t="s">
        <v>351</v>
      </c>
      <c r="C23" s="72" t="s">
        <v>352</v>
      </c>
      <c r="D23" s="73">
        <v>3108400</v>
      </c>
      <c r="E23" s="74">
        <v>2926919</v>
      </c>
      <c r="F23" s="74">
        <v>14929123</v>
      </c>
      <c r="G23" s="74">
        <v>11554000</v>
      </c>
      <c r="H23" s="75">
        <v>32518442</v>
      </c>
      <c r="I23" s="73">
        <v>7334199</v>
      </c>
      <c r="J23" s="74">
        <v>2982977</v>
      </c>
      <c r="K23" s="74">
        <v>59579179</v>
      </c>
      <c r="L23" s="74">
        <v>8549000</v>
      </c>
      <c r="M23" s="76">
        <v>78445355</v>
      </c>
    </row>
    <row r="24" spans="1:13" x14ac:dyDescent="0.2">
      <c r="A24" s="47" t="s">
        <v>53</v>
      </c>
      <c r="B24" s="71" t="s">
        <v>353</v>
      </c>
      <c r="C24" s="72" t="s">
        <v>354</v>
      </c>
      <c r="D24" s="73">
        <v>174497048</v>
      </c>
      <c r="E24" s="74">
        <v>536757597</v>
      </c>
      <c r="F24" s="74">
        <v>335367774</v>
      </c>
      <c r="G24" s="74">
        <v>301094000</v>
      </c>
      <c r="H24" s="75">
        <v>1347716419</v>
      </c>
      <c r="I24" s="73">
        <v>147664090</v>
      </c>
      <c r="J24" s="74">
        <v>452641103</v>
      </c>
      <c r="K24" s="74">
        <v>391652199</v>
      </c>
      <c r="L24" s="74">
        <v>172606000</v>
      </c>
      <c r="M24" s="76">
        <v>1164563392</v>
      </c>
    </row>
    <row r="25" spans="1:13" x14ac:dyDescent="0.2">
      <c r="A25" s="47" t="s">
        <v>53</v>
      </c>
      <c r="B25" s="71" t="s">
        <v>355</v>
      </c>
      <c r="C25" s="72" t="s">
        <v>356</v>
      </c>
      <c r="D25" s="73">
        <v>11362269</v>
      </c>
      <c r="E25" s="74">
        <v>-102557</v>
      </c>
      <c r="F25" s="74">
        <v>104284692</v>
      </c>
      <c r="G25" s="74">
        <v>2000000</v>
      </c>
      <c r="H25" s="75">
        <v>117544404</v>
      </c>
      <c r="I25" s="73">
        <v>10814865</v>
      </c>
      <c r="J25" s="74">
        <v>1854246</v>
      </c>
      <c r="K25" s="74">
        <v>129850469</v>
      </c>
      <c r="L25" s="74">
        <v>560000</v>
      </c>
      <c r="M25" s="76">
        <v>143079580</v>
      </c>
    </row>
    <row r="26" spans="1:13" x14ac:dyDescent="0.2">
      <c r="A26" s="47" t="s">
        <v>68</v>
      </c>
      <c r="B26" s="71" t="s">
        <v>357</v>
      </c>
      <c r="C26" s="72" t="s">
        <v>358</v>
      </c>
      <c r="D26" s="73">
        <v>0</v>
      </c>
      <c r="E26" s="74">
        <v>10239706</v>
      </c>
      <c r="F26" s="74">
        <v>248333706</v>
      </c>
      <c r="G26" s="74">
        <v>51248000</v>
      </c>
      <c r="H26" s="75">
        <v>309821412</v>
      </c>
      <c r="I26" s="73">
        <v>0</v>
      </c>
      <c r="J26" s="74">
        <v>20980425</v>
      </c>
      <c r="K26" s="74">
        <v>237389846</v>
      </c>
      <c r="L26" s="74">
        <v>51486000</v>
      </c>
      <c r="M26" s="76">
        <v>309856271</v>
      </c>
    </row>
    <row r="27" spans="1:13" ht="16.5" x14ac:dyDescent="0.3">
      <c r="A27" s="48" t="s">
        <v>0</v>
      </c>
      <c r="B27" s="77" t="s">
        <v>359</v>
      </c>
      <c r="C27" s="78" t="s">
        <v>0</v>
      </c>
      <c r="D27" s="79">
        <f t="shared" ref="D27:M27" si="2">SUM(D22:D26)</f>
        <v>190866932</v>
      </c>
      <c r="E27" s="80">
        <f t="shared" si="2"/>
        <v>562991659</v>
      </c>
      <c r="F27" s="80">
        <f t="shared" si="2"/>
        <v>789672826</v>
      </c>
      <c r="G27" s="80">
        <f t="shared" si="2"/>
        <v>366798000</v>
      </c>
      <c r="H27" s="81">
        <f t="shared" si="2"/>
        <v>1910329417</v>
      </c>
      <c r="I27" s="79">
        <f t="shared" si="2"/>
        <v>167027102</v>
      </c>
      <c r="J27" s="80">
        <f t="shared" si="2"/>
        <v>484527231</v>
      </c>
      <c r="K27" s="80">
        <f t="shared" si="2"/>
        <v>820500539</v>
      </c>
      <c r="L27" s="80">
        <f t="shared" si="2"/>
        <v>233734000</v>
      </c>
      <c r="M27" s="82">
        <f t="shared" si="2"/>
        <v>1705788872</v>
      </c>
    </row>
    <row r="28" spans="1:13" x14ac:dyDescent="0.2">
      <c r="A28" s="47" t="s">
        <v>53</v>
      </c>
      <c r="B28" s="71" t="s">
        <v>360</v>
      </c>
      <c r="C28" s="72" t="s">
        <v>361</v>
      </c>
      <c r="D28" s="73">
        <v>38101447</v>
      </c>
      <c r="E28" s="74">
        <v>37944563</v>
      </c>
      <c r="F28" s="74">
        <v>58399599</v>
      </c>
      <c r="G28" s="74">
        <v>612000</v>
      </c>
      <c r="H28" s="75">
        <v>135057609</v>
      </c>
      <c r="I28" s="73">
        <v>4648029</v>
      </c>
      <c r="J28" s="74">
        <v>43879901</v>
      </c>
      <c r="K28" s="74">
        <v>46903493</v>
      </c>
      <c r="L28" s="74">
        <v>10616000</v>
      </c>
      <c r="M28" s="76">
        <v>106047423</v>
      </c>
    </row>
    <row r="29" spans="1:13" x14ac:dyDescent="0.2">
      <c r="A29" s="47" t="s">
        <v>53</v>
      </c>
      <c r="B29" s="71" t="s">
        <v>362</v>
      </c>
      <c r="C29" s="72" t="s">
        <v>363</v>
      </c>
      <c r="D29" s="73">
        <v>25795263</v>
      </c>
      <c r="E29" s="74">
        <v>87723208</v>
      </c>
      <c r="F29" s="74">
        <v>100542612</v>
      </c>
      <c r="G29" s="74">
        <v>2000000</v>
      </c>
      <c r="H29" s="75">
        <v>216061083</v>
      </c>
      <c r="I29" s="73">
        <v>30235495</v>
      </c>
      <c r="J29" s="74">
        <v>82590627</v>
      </c>
      <c r="K29" s="74">
        <v>101264837</v>
      </c>
      <c r="L29" s="74">
        <v>0</v>
      </c>
      <c r="M29" s="76">
        <v>214090959</v>
      </c>
    </row>
    <row r="30" spans="1:13" x14ac:dyDescent="0.2">
      <c r="A30" s="47" t="s">
        <v>53</v>
      </c>
      <c r="B30" s="71" t="s">
        <v>364</v>
      </c>
      <c r="C30" s="72" t="s">
        <v>365</v>
      </c>
      <c r="D30" s="73">
        <v>27156349</v>
      </c>
      <c r="E30" s="74">
        <v>63445960</v>
      </c>
      <c r="F30" s="74">
        <v>38836973</v>
      </c>
      <c r="G30" s="74">
        <v>20676000</v>
      </c>
      <c r="H30" s="75">
        <v>150115282</v>
      </c>
      <c r="I30" s="73">
        <v>18269513</v>
      </c>
      <c r="J30" s="74">
        <v>54588174</v>
      </c>
      <c r="K30" s="74">
        <v>35340917</v>
      </c>
      <c r="L30" s="74">
        <v>20585000</v>
      </c>
      <c r="M30" s="76">
        <v>128783604</v>
      </c>
    </row>
    <row r="31" spans="1:13" x14ac:dyDescent="0.2">
      <c r="A31" s="47" t="s">
        <v>53</v>
      </c>
      <c r="B31" s="71" t="s">
        <v>366</v>
      </c>
      <c r="C31" s="72" t="s">
        <v>367</v>
      </c>
      <c r="D31" s="73">
        <v>28512653</v>
      </c>
      <c r="E31" s="74">
        <v>149921064</v>
      </c>
      <c r="F31" s="74">
        <v>195146172</v>
      </c>
      <c r="G31" s="74">
        <v>10724000</v>
      </c>
      <c r="H31" s="75">
        <v>384303889</v>
      </c>
      <c r="I31" s="73">
        <v>24207876</v>
      </c>
      <c r="J31" s="74">
        <v>113323072</v>
      </c>
      <c r="K31" s="74">
        <v>199180126</v>
      </c>
      <c r="L31" s="74">
        <v>20000000</v>
      </c>
      <c r="M31" s="76">
        <v>356711074</v>
      </c>
    </row>
    <row r="32" spans="1:13" x14ac:dyDescent="0.2">
      <c r="A32" s="47" t="s">
        <v>53</v>
      </c>
      <c r="B32" s="71" t="s">
        <v>368</v>
      </c>
      <c r="C32" s="72" t="s">
        <v>369</v>
      </c>
      <c r="D32" s="73">
        <v>15093461</v>
      </c>
      <c r="E32" s="74">
        <v>110631716</v>
      </c>
      <c r="F32" s="74">
        <v>79188921</v>
      </c>
      <c r="G32" s="74">
        <v>738000</v>
      </c>
      <c r="H32" s="75">
        <v>205652098</v>
      </c>
      <c r="I32" s="73">
        <v>35438797</v>
      </c>
      <c r="J32" s="74">
        <v>147956734</v>
      </c>
      <c r="K32" s="74">
        <v>79214345</v>
      </c>
      <c r="L32" s="74">
        <v>2000000</v>
      </c>
      <c r="M32" s="76">
        <v>264609876</v>
      </c>
    </row>
    <row r="33" spans="1:13" x14ac:dyDescent="0.2">
      <c r="A33" s="47" t="s">
        <v>68</v>
      </c>
      <c r="B33" s="71" t="s">
        <v>370</v>
      </c>
      <c r="C33" s="72" t="s">
        <v>371</v>
      </c>
      <c r="D33" s="73">
        <v>0</v>
      </c>
      <c r="E33" s="74">
        <v>0</v>
      </c>
      <c r="F33" s="74">
        <v>54322523</v>
      </c>
      <c r="G33" s="74">
        <v>0</v>
      </c>
      <c r="H33" s="75">
        <v>54322523</v>
      </c>
      <c r="I33" s="73">
        <v>0</v>
      </c>
      <c r="J33" s="74">
        <v>0</v>
      </c>
      <c r="K33" s="74">
        <v>50491980</v>
      </c>
      <c r="L33" s="74">
        <v>1603000</v>
      </c>
      <c r="M33" s="76">
        <v>52094980</v>
      </c>
    </row>
    <row r="34" spans="1:13" ht="16.5" x14ac:dyDescent="0.3">
      <c r="A34" s="48" t="s">
        <v>0</v>
      </c>
      <c r="B34" s="77" t="s">
        <v>372</v>
      </c>
      <c r="C34" s="78" t="s">
        <v>0</v>
      </c>
      <c r="D34" s="79">
        <f t="shared" ref="D34:M34" si="3">SUM(D28:D33)</f>
        <v>134659173</v>
      </c>
      <c r="E34" s="80">
        <f t="shared" si="3"/>
        <v>449666511</v>
      </c>
      <c r="F34" s="80">
        <f t="shared" si="3"/>
        <v>526436800</v>
      </c>
      <c r="G34" s="80">
        <f t="shared" si="3"/>
        <v>34750000</v>
      </c>
      <c r="H34" s="81">
        <f t="shared" si="3"/>
        <v>1145512484</v>
      </c>
      <c r="I34" s="79">
        <f t="shared" si="3"/>
        <v>112799710</v>
      </c>
      <c r="J34" s="80">
        <f t="shared" si="3"/>
        <v>442338508</v>
      </c>
      <c r="K34" s="80">
        <f t="shared" si="3"/>
        <v>512395698</v>
      </c>
      <c r="L34" s="80">
        <f t="shared" si="3"/>
        <v>54804000</v>
      </c>
      <c r="M34" s="82">
        <f t="shared" si="3"/>
        <v>1122337916</v>
      </c>
    </row>
    <row r="35" spans="1:13" x14ac:dyDescent="0.2">
      <c r="A35" s="47" t="s">
        <v>53</v>
      </c>
      <c r="B35" s="71" t="s">
        <v>373</v>
      </c>
      <c r="C35" s="72" t="s">
        <v>374</v>
      </c>
      <c r="D35" s="73">
        <v>18481217</v>
      </c>
      <c r="E35" s="74">
        <v>37033565</v>
      </c>
      <c r="F35" s="74">
        <v>101686650</v>
      </c>
      <c r="G35" s="74">
        <v>697000</v>
      </c>
      <c r="H35" s="75">
        <v>157898432</v>
      </c>
      <c r="I35" s="73">
        <v>13975518</v>
      </c>
      <c r="J35" s="74">
        <v>21876577</v>
      </c>
      <c r="K35" s="74">
        <v>71624192</v>
      </c>
      <c r="L35" s="74">
        <v>3220000</v>
      </c>
      <c r="M35" s="76">
        <v>110696287</v>
      </c>
    </row>
    <row r="36" spans="1:13" x14ac:dyDescent="0.2">
      <c r="A36" s="47" t="s">
        <v>53</v>
      </c>
      <c r="B36" s="71" t="s">
        <v>375</v>
      </c>
      <c r="C36" s="72" t="s">
        <v>376</v>
      </c>
      <c r="D36" s="73">
        <v>14589097</v>
      </c>
      <c r="E36" s="74">
        <v>36390723</v>
      </c>
      <c r="F36" s="74">
        <v>130101643</v>
      </c>
      <c r="G36" s="74">
        <v>9174000</v>
      </c>
      <c r="H36" s="75">
        <v>190255463</v>
      </c>
      <c r="I36" s="73">
        <v>-3035929</v>
      </c>
      <c r="J36" s="74">
        <v>28288459</v>
      </c>
      <c r="K36" s="74">
        <v>119832525</v>
      </c>
      <c r="L36" s="74">
        <v>6269000</v>
      </c>
      <c r="M36" s="76">
        <v>151354055</v>
      </c>
    </row>
    <row r="37" spans="1:13" x14ac:dyDescent="0.2">
      <c r="A37" s="47" t="s">
        <v>53</v>
      </c>
      <c r="B37" s="71" t="s">
        <v>377</v>
      </c>
      <c r="C37" s="72" t="s">
        <v>378</v>
      </c>
      <c r="D37" s="73">
        <v>10002219</v>
      </c>
      <c r="E37" s="74">
        <v>94305</v>
      </c>
      <c r="F37" s="74">
        <v>123820002</v>
      </c>
      <c r="G37" s="74">
        <v>9057000</v>
      </c>
      <c r="H37" s="75">
        <v>142973526</v>
      </c>
      <c r="I37" s="73">
        <v>10568571</v>
      </c>
      <c r="J37" s="74">
        <v>90914</v>
      </c>
      <c r="K37" s="74">
        <v>121572213</v>
      </c>
      <c r="L37" s="74">
        <v>802000</v>
      </c>
      <c r="M37" s="76">
        <v>133033698</v>
      </c>
    </row>
    <row r="38" spans="1:13" x14ac:dyDescent="0.2">
      <c r="A38" s="47" t="s">
        <v>53</v>
      </c>
      <c r="B38" s="71" t="s">
        <v>379</v>
      </c>
      <c r="C38" s="72" t="s">
        <v>380</v>
      </c>
      <c r="D38" s="73">
        <v>54116169</v>
      </c>
      <c r="E38" s="74">
        <v>7216477</v>
      </c>
      <c r="F38" s="74">
        <v>217305143</v>
      </c>
      <c r="G38" s="74">
        <v>12784000</v>
      </c>
      <c r="H38" s="75">
        <v>291421789</v>
      </c>
      <c r="I38" s="73">
        <v>45714229</v>
      </c>
      <c r="J38" s="74">
        <v>6590429</v>
      </c>
      <c r="K38" s="74">
        <v>219698623</v>
      </c>
      <c r="L38" s="74">
        <v>658000</v>
      </c>
      <c r="M38" s="76">
        <v>272661281</v>
      </c>
    </row>
    <row r="39" spans="1:13" x14ac:dyDescent="0.2">
      <c r="A39" s="47" t="s">
        <v>68</v>
      </c>
      <c r="B39" s="71" t="s">
        <v>381</v>
      </c>
      <c r="C39" s="72" t="s">
        <v>382</v>
      </c>
      <c r="D39" s="73">
        <v>0</v>
      </c>
      <c r="E39" s="74">
        <v>31682293</v>
      </c>
      <c r="F39" s="74">
        <v>407929478</v>
      </c>
      <c r="G39" s="74">
        <v>4805000</v>
      </c>
      <c r="H39" s="75">
        <v>444416771</v>
      </c>
      <c r="I39" s="73">
        <v>0</v>
      </c>
      <c r="J39" s="74">
        <v>26613665</v>
      </c>
      <c r="K39" s="74">
        <v>142763063</v>
      </c>
      <c r="L39" s="74">
        <v>9041000</v>
      </c>
      <c r="M39" s="76">
        <v>178417728</v>
      </c>
    </row>
    <row r="40" spans="1:13" ht="16.5" x14ac:dyDescent="0.3">
      <c r="A40" s="48" t="s">
        <v>0</v>
      </c>
      <c r="B40" s="77" t="s">
        <v>383</v>
      </c>
      <c r="C40" s="78" t="s">
        <v>0</v>
      </c>
      <c r="D40" s="79">
        <f t="shared" ref="D40:M40" si="4">SUM(D35:D39)</f>
        <v>97188702</v>
      </c>
      <c r="E40" s="80">
        <f t="shared" si="4"/>
        <v>112417363</v>
      </c>
      <c r="F40" s="80">
        <f t="shared" si="4"/>
        <v>980842916</v>
      </c>
      <c r="G40" s="80">
        <f t="shared" si="4"/>
        <v>36517000</v>
      </c>
      <c r="H40" s="81">
        <f t="shared" si="4"/>
        <v>1226965981</v>
      </c>
      <c r="I40" s="79">
        <f t="shared" si="4"/>
        <v>67222389</v>
      </c>
      <c r="J40" s="80">
        <f t="shared" si="4"/>
        <v>83460044</v>
      </c>
      <c r="K40" s="80">
        <f t="shared" si="4"/>
        <v>675490616</v>
      </c>
      <c r="L40" s="80">
        <f t="shared" si="4"/>
        <v>19990000</v>
      </c>
      <c r="M40" s="82">
        <f t="shared" si="4"/>
        <v>846163049</v>
      </c>
    </row>
    <row r="41" spans="1:13" ht="16.5" x14ac:dyDescent="0.3">
      <c r="A41" s="49" t="s">
        <v>0</v>
      </c>
      <c r="B41" s="83" t="s">
        <v>384</v>
      </c>
      <c r="C41" s="84" t="s">
        <v>0</v>
      </c>
      <c r="D41" s="85">
        <f t="shared" ref="D41:M41" si="5">SUM(D9:D14,D16:D20,D22:D26,D28:D33,D35:D39)</f>
        <v>664309066</v>
      </c>
      <c r="E41" s="86">
        <f t="shared" si="5"/>
        <v>1713896860</v>
      </c>
      <c r="F41" s="86">
        <f t="shared" si="5"/>
        <v>4550415762</v>
      </c>
      <c r="G41" s="86">
        <f t="shared" si="5"/>
        <v>516634000</v>
      </c>
      <c r="H41" s="87">
        <f t="shared" si="5"/>
        <v>7445255688</v>
      </c>
      <c r="I41" s="85">
        <f t="shared" si="5"/>
        <v>603606623</v>
      </c>
      <c r="J41" s="86">
        <f t="shared" si="5"/>
        <v>1411035868</v>
      </c>
      <c r="K41" s="86">
        <f t="shared" si="5"/>
        <v>4107095922</v>
      </c>
      <c r="L41" s="86">
        <f t="shared" si="5"/>
        <v>365095000</v>
      </c>
      <c r="M41" s="88">
        <f t="shared" si="5"/>
        <v>6486833413</v>
      </c>
    </row>
    <row r="42" spans="1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385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53</v>
      </c>
      <c r="B9" s="71" t="s">
        <v>386</v>
      </c>
      <c r="C9" s="72" t="s">
        <v>387</v>
      </c>
      <c r="D9" s="73">
        <v>25814409</v>
      </c>
      <c r="E9" s="74">
        <v>22296692</v>
      </c>
      <c r="F9" s="74">
        <v>18523357</v>
      </c>
      <c r="G9" s="74">
        <v>143571000</v>
      </c>
      <c r="H9" s="75">
        <v>210205458</v>
      </c>
      <c r="I9" s="73">
        <v>19642908</v>
      </c>
      <c r="J9" s="74">
        <v>19005114</v>
      </c>
      <c r="K9" s="74">
        <v>14775960</v>
      </c>
      <c r="L9" s="74">
        <v>138052000</v>
      </c>
      <c r="M9" s="76">
        <v>191475982</v>
      </c>
    </row>
    <row r="10" spans="1:13" x14ac:dyDescent="0.2">
      <c r="A10" s="47" t="s">
        <v>53</v>
      </c>
      <c r="B10" s="71" t="s">
        <v>388</v>
      </c>
      <c r="C10" s="72" t="s">
        <v>389</v>
      </c>
      <c r="D10" s="73">
        <v>53332013</v>
      </c>
      <c r="E10" s="74">
        <v>125354496</v>
      </c>
      <c r="F10" s="74">
        <v>51508412</v>
      </c>
      <c r="G10" s="74">
        <v>52578000</v>
      </c>
      <c r="H10" s="75">
        <v>282772921</v>
      </c>
      <c r="I10" s="73">
        <v>51056874</v>
      </c>
      <c r="J10" s="74">
        <v>110257321</v>
      </c>
      <c r="K10" s="74">
        <v>87606075</v>
      </c>
      <c r="L10" s="74">
        <v>13679000</v>
      </c>
      <c r="M10" s="76">
        <v>262599270</v>
      </c>
    </row>
    <row r="11" spans="1:13" x14ac:dyDescent="0.2">
      <c r="A11" s="47" t="s">
        <v>53</v>
      </c>
      <c r="B11" s="71" t="s">
        <v>390</v>
      </c>
      <c r="C11" s="72" t="s">
        <v>391</v>
      </c>
      <c r="D11" s="73">
        <v>22281899</v>
      </c>
      <c r="E11" s="74">
        <v>41460965</v>
      </c>
      <c r="F11" s="74">
        <v>18598959</v>
      </c>
      <c r="G11" s="74">
        <v>12902000</v>
      </c>
      <c r="H11" s="75">
        <v>95243823</v>
      </c>
      <c r="I11" s="73">
        <v>19715709</v>
      </c>
      <c r="J11" s="74">
        <v>58531985</v>
      </c>
      <c r="K11" s="74">
        <v>128030758</v>
      </c>
      <c r="L11" s="74">
        <v>2817000</v>
      </c>
      <c r="M11" s="76">
        <v>209095452</v>
      </c>
    </row>
    <row r="12" spans="1:13" x14ac:dyDescent="0.2">
      <c r="A12" s="47" t="s">
        <v>53</v>
      </c>
      <c r="B12" s="71" t="s">
        <v>392</v>
      </c>
      <c r="C12" s="72" t="s">
        <v>393</v>
      </c>
      <c r="D12" s="73">
        <v>12322899</v>
      </c>
      <c r="E12" s="74">
        <v>42773472</v>
      </c>
      <c r="F12" s="74">
        <v>62895512</v>
      </c>
      <c r="G12" s="74">
        <v>17975000</v>
      </c>
      <c r="H12" s="75">
        <v>135966883</v>
      </c>
      <c r="I12" s="73">
        <v>8067793</v>
      </c>
      <c r="J12" s="74">
        <v>26083187</v>
      </c>
      <c r="K12" s="74">
        <v>70671049</v>
      </c>
      <c r="L12" s="74">
        <v>6529000</v>
      </c>
      <c r="M12" s="76">
        <v>111351029</v>
      </c>
    </row>
    <row r="13" spans="1:13" x14ac:dyDescent="0.2">
      <c r="A13" s="47" t="s">
        <v>53</v>
      </c>
      <c r="B13" s="71" t="s">
        <v>394</v>
      </c>
      <c r="C13" s="72" t="s">
        <v>395</v>
      </c>
      <c r="D13" s="73">
        <v>63000768</v>
      </c>
      <c r="E13" s="74">
        <v>100280792</v>
      </c>
      <c r="F13" s="74">
        <v>86589998</v>
      </c>
      <c r="G13" s="74">
        <v>9620000</v>
      </c>
      <c r="H13" s="75">
        <v>259491558</v>
      </c>
      <c r="I13" s="73">
        <v>-21811733</v>
      </c>
      <c r="J13" s="74">
        <v>146215993</v>
      </c>
      <c r="K13" s="74">
        <v>88780301</v>
      </c>
      <c r="L13" s="74">
        <v>3739000</v>
      </c>
      <c r="M13" s="76">
        <v>216923561</v>
      </c>
    </row>
    <row r="14" spans="1:13" x14ac:dyDescent="0.2">
      <c r="A14" s="47" t="s">
        <v>53</v>
      </c>
      <c r="B14" s="71" t="s">
        <v>396</v>
      </c>
      <c r="C14" s="72" t="s">
        <v>397</v>
      </c>
      <c r="D14" s="73">
        <v>2633862</v>
      </c>
      <c r="E14" s="74">
        <v>13025563</v>
      </c>
      <c r="F14" s="74">
        <v>-878760</v>
      </c>
      <c r="G14" s="74">
        <v>6081000</v>
      </c>
      <c r="H14" s="75">
        <v>20861665</v>
      </c>
      <c r="I14" s="73">
        <v>7759109</v>
      </c>
      <c r="J14" s="74">
        <v>36679044</v>
      </c>
      <c r="K14" s="74">
        <v>41082745</v>
      </c>
      <c r="L14" s="74">
        <v>6020000</v>
      </c>
      <c r="M14" s="76">
        <v>91540898</v>
      </c>
    </row>
    <row r="15" spans="1:13" x14ac:dyDescent="0.2">
      <c r="A15" s="47" t="s">
        <v>53</v>
      </c>
      <c r="B15" s="71" t="s">
        <v>398</v>
      </c>
      <c r="C15" s="72" t="s">
        <v>399</v>
      </c>
      <c r="D15" s="73">
        <v>98052421</v>
      </c>
      <c r="E15" s="74">
        <v>390811919</v>
      </c>
      <c r="F15" s="74">
        <v>232704141</v>
      </c>
      <c r="G15" s="74">
        <v>17958000</v>
      </c>
      <c r="H15" s="75">
        <v>739526481</v>
      </c>
      <c r="I15" s="73">
        <v>91695223</v>
      </c>
      <c r="J15" s="74">
        <v>352257457</v>
      </c>
      <c r="K15" s="74">
        <v>196927073</v>
      </c>
      <c r="L15" s="74">
        <v>14500000</v>
      </c>
      <c r="M15" s="76">
        <v>655379753</v>
      </c>
    </row>
    <row r="16" spans="1:13" x14ac:dyDescent="0.2">
      <c r="A16" s="47" t="s">
        <v>68</v>
      </c>
      <c r="B16" s="71" t="s">
        <v>400</v>
      </c>
      <c r="C16" s="72" t="s">
        <v>401</v>
      </c>
      <c r="D16" s="73">
        <v>0</v>
      </c>
      <c r="E16" s="74">
        <v>662997</v>
      </c>
      <c r="F16" s="74">
        <v>209099570</v>
      </c>
      <c r="G16" s="74">
        <v>773000</v>
      </c>
      <c r="H16" s="75">
        <v>210535567</v>
      </c>
      <c r="I16" s="73">
        <v>0</v>
      </c>
      <c r="J16" s="74">
        <v>208518</v>
      </c>
      <c r="K16" s="74">
        <v>251469438</v>
      </c>
      <c r="L16" s="74">
        <v>877000</v>
      </c>
      <c r="M16" s="76">
        <v>252554956</v>
      </c>
    </row>
    <row r="17" spans="1:13" ht="16.5" x14ac:dyDescent="0.3">
      <c r="A17" s="48" t="s">
        <v>0</v>
      </c>
      <c r="B17" s="77" t="s">
        <v>402</v>
      </c>
      <c r="C17" s="78" t="s">
        <v>0</v>
      </c>
      <c r="D17" s="79">
        <f t="shared" ref="D17:M17" si="0">SUM(D9:D16)</f>
        <v>277438271</v>
      </c>
      <c r="E17" s="80">
        <f t="shared" si="0"/>
        <v>736666896</v>
      </c>
      <c r="F17" s="80">
        <f t="shared" si="0"/>
        <v>679041189</v>
      </c>
      <c r="G17" s="80">
        <f t="shared" si="0"/>
        <v>261458000</v>
      </c>
      <c r="H17" s="81">
        <f t="shared" si="0"/>
        <v>1954604356</v>
      </c>
      <c r="I17" s="79">
        <f t="shared" si="0"/>
        <v>176125883</v>
      </c>
      <c r="J17" s="80">
        <f t="shared" si="0"/>
        <v>749238619</v>
      </c>
      <c r="K17" s="80">
        <f t="shared" si="0"/>
        <v>879343399</v>
      </c>
      <c r="L17" s="80">
        <f t="shared" si="0"/>
        <v>186213000</v>
      </c>
      <c r="M17" s="82">
        <f t="shared" si="0"/>
        <v>1990920901</v>
      </c>
    </row>
    <row r="18" spans="1:13" x14ac:dyDescent="0.2">
      <c r="A18" s="47" t="s">
        <v>53</v>
      </c>
      <c r="B18" s="71" t="s">
        <v>403</v>
      </c>
      <c r="C18" s="72" t="s">
        <v>404</v>
      </c>
      <c r="D18" s="73">
        <v>8402594</v>
      </c>
      <c r="E18" s="74">
        <v>74668207</v>
      </c>
      <c r="F18" s="74">
        <v>-23335208</v>
      </c>
      <c r="G18" s="74">
        <v>9072000</v>
      </c>
      <c r="H18" s="75">
        <v>68807593</v>
      </c>
      <c r="I18" s="73">
        <v>18760340</v>
      </c>
      <c r="J18" s="74">
        <v>44642863</v>
      </c>
      <c r="K18" s="74">
        <v>50764313</v>
      </c>
      <c r="L18" s="74">
        <v>12000000</v>
      </c>
      <c r="M18" s="76">
        <v>126167516</v>
      </c>
    </row>
    <row r="19" spans="1:13" x14ac:dyDescent="0.2">
      <c r="A19" s="47" t="s">
        <v>53</v>
      </c>
      <c r="B19" s="71" t="s">
        <v>405</v>
      </c>
      <c r="C19" s="72" t="s">
        <v>406</v>
      </c>
      <c r="D19" s="73">
        <v>441912233</v>
      </c>
      <c r="E19" s="74">
        <v>562458801</v>
      </c>
      <c r="F19" s="74">
        <v>330667471</v>
      </c>
      <c r="G19" s="74">
        <v>17463000</v>
      </c>
      <c r="H19" s="75">
        <v>1352501505</v>
      </c>
      <c r="I19" s="73">
        <v>129433070</v>
      </c>
      <c r="J19" s="74">
        <v>349138038</v>
      </c>
      <c r="K19" s="74">
        <v>71496763</v>
      </c>
      <c r="L19" s="74">
        <v>28444000</v>
      </c>
      <c r="M19" s="76">
        <v>578511871</v>
      </c>
    </row>
    <row r="20" spans="1:13" x14ac:dyDescent="0.2">
      <c r="A20" s="47" t="s">
        <v>53</v>
      </c>
      <c r="B20" s="71" t="s">
        <v>407</v>
      </c>
      <c r="C20" s="72" t="s">
        <v>408</v>
      </c>
      <c r="D20" s="73">
        <v>163416232</v>
      </c>
      <c r="E20" s="74">
        <v>312736024</v>
      </c>
      <c r="F20" s="74">
        <v>75590263</v>
      </c>
      <c r="G20" s="74">
        <v>64473000</v>
      </c>
      <c r="H20" s="75">
        <v>616215519</v>
      </c>
      <c r="I20" s="73">
        <v>125463915</v>
      </c>
      <c r="J20" s="74">
        <v>276403786</v>
      </c>
      <c r="K20" s="74">
        <v>72024446</v>
      </c>
      <c r="L20" s="74">
        <v>66855000</v>
      </c>
      <c r="M20" s="76">
        <v>540747147</v>
      </c>
    </row>
    <row r="21" spans="1:13" x14ac:dyDescent="0.2">
      <c r="A21" s="47" t="s">
        <v>53</v>
      </c>
      <c r="B21" s="71" t="s">
        <v>409</v>
      </c>
      <c r="C21" s="72" t="s">
        <v>410</v>
      </c>
      <c r="D21" s="73">
        <v>19982947</v>
      </c>
      <c r="E21" s="74">
        <v>38134685</v>
      </c>
      <c r="F21" s="74">
        <v>36450884</v>
      </c>
      <c r="G21" s="74">
        <v>9645000</v>
      </c>
      <c r="H21" s="75">
        <v>104213516</v>
      </c>
      <c r="I21" s="73">
        <v>17722766</v>
      </c>
      <c r="J21" s="74">
        <v>13488207</v>
      </c>
      <c r="K21" s="74">
        <v>32535394</v>
      </c>
      <c r="L21" s="74">
        <v>6363000</v>
      </c>
      <c r="M21" s="76">
        <v>70109367</v>
      </c>
    </row>
    <row r="22" spans="1:13" x14ac:dyDescent="0.2">
      <c r="A22" s="47" t="s">
        <v>53</v>
      </c>
      <c r="B22" s="71" t="s">
        <v>411</v>
      </c>
      <c r="C22" s="72" t="s">
        <v>412</v>
      </c>
      <c r="D22" s="73">
        <v>16456782</v>
      </c>
      <c r="E22" s="74">
        <v>38591025</v>
      </c>
      <c r="F22" s="74">
        <v>237273476</v>
      </c>
      <c r="G22" s="74">
        <v>20734000</v>
      </c>
      <c r="H22" s="75">
        <v>313055283</v>
      </c>
      <c r="I22" s="73">
        <v>15101526</v>
      </c>
      <c r="J22" s="74">
        <v>36118463</v>
      </c>
      <c r="K22" s="74">
        <v>208065682</v>
      </c>
      <c r="L22" s="74">
        <v>50524000</v>
      </c>
      <c r="M22" s="76">
        <v>309809671</v>
      </c>
    </row>
    <row r="23" spans="1:13" x14ac:dyDescent="0.2">
      <c r="A23" s="47" t="s">
        <v>53</v>
      </c>
      <c r="B23" s="71" t="s">
        <v>413</v>
      </c>
      <c r="C23" s="72" t="s">
        <v>414</v>
      </c>
      <c r="D23" s="73">
        <v>15926849</v>
      </c>
      <c r="E23" s="74">
        <v>28735513</v>
      </c>
      <c r="F23" s="74">
        <v>198108376</v>
      </c>
      <c r="G23" s="74">
        <v>1561000</v>
      </c>
      <c r="H23" s="75">
        <v>244331738</v>
      </c>
      <c r="I23" s="73">
        <v>15269427</v>
      </c>
      <c r="J23" s="74">
        <v>23929960</v>
      </c>
      <c r="K23" s="74">
        <v>181462492</v>
      </c>
      <c r="L23" s="74">
        <v>1981000</v>
      </c>
      <c r="M23" s="76">
        <v>222642879</v>
      </c>
    </row>
    <row r="24" spans="1:13" x14ac:dyDescent="0.2">
      <c r="A24" s="47" t="s">
        <v>68</v>
      </c>
      <c r="B24" s="71" t="s">
        <v>415</v>
      </c>
      <c r="C24" s="72" t="s">
        <v>416</v>
      </c>
      <c r="D24" s="73">
        <v>0</v>
      </c>
      <c r="E24" s="74">
        <v>0</v>
      </c>
      <c r="F24" s="74">
        <v>237949463</v>
      </c>
      <c r="G24" s="74">
        <v>2768000</v>
      </c>
      <c r="H24" s="75">
        <v>240717463</v>
      </c>
      <c r="I24" s="73">
        <v>0</v>
      </c>
      <c r="J24" s="74">
        <v>0</v>
      </c>
      <c r="K24" s="74">
        <v>278081343</v>
      </c>
      <c r="L24" s="74">
        <v>942000</v>
      </c>
      <c r="M24" s="76">
        <v>279023343</v>
      </c>
    </row>
    <row r="25" spans="1:13" ht="16.5" x14ac:dyDescent="0.3">
      <c r="A25" s="48" t="s">
        <v>0</v>
      </c>
      <c r="B25" s="77" t="s">
        <v>417</v>
      </c>
      <c r="C25" s="78" t="s">
        <v>0</v>
      </c>
      <c r="D25" s="79">
        <f t="shared" ref="D25:M25" si="1">SUM(D18:D24)</f>
        <v>666097637</v>
      </c>
      <c r="E25" s="80">
        <f t="shared" si="1"/>
        <v>1055324255</v>
      </c>
      <c r="F25" s="80">
        <f t="shared" si="1"/>
        <v>1092704725</v>
      </c>
      <c r="G25" s="80">
        <f t="shared" si="1"/>
        <v>125716000</v>
      </c>
      <c r="H25" s="81">
        <f t="shared" si="1"/>
        <v>2939842617</v>
      </c>
      <c r="I25" s="79">
        <f t="shared" si="1"/>
        <v>321751044</v>
      </c>
      <c r="J25" s="80">
        <f t="shared" si="1"/>
        <v>743721317</v>
      </c>
      <c r="K25" s="80">
        <f t="shared" si="1"/>
        <v>894430433</v>
      </c>
      <c r="L25" s="80">
        <f t="shared" si="1"/>
        <v>167109000</v>
      </c>
      <c r="M25" s="82">
        <f t="shared" si="1"/>
        <v>2127011794</v>
      </c>
    </row>
    <row r="26" spans="1:13" x14ac:dyDescent="0.2">
      <c r="A26" s="47" t="s">
        <v>53</v>
      </c>
      <c r="B26" s="71" t="s">
        <v>418</v>
      </c>
      <c r="C26" s="72" t="s">
        <v>419</v>
      </c>
      <c r="D26" s="73">
        <v>39461744</v>
      </c>
      <c r="E26" s="74">
        <v>100725822</v>
      </c>
      <c r="F26" s="74">
        <v>66160157</v>
      </c>
      <c r="G26" s="74">
        <v>28724000</v>
      </c>
      <c r="H26" s="75">
        <v>235071723</v>
      </c>
      <c r="I26" s="73">
        <v>31062488</v>
      </c>
      <c r="J26" s="74">
        <v>77664740</v>
      </c>
      <c r="K26" s="74">
        <v>56811733</v>
      </c>
      <c r="L26" s="74">
        <v>779000</v>
      </c>
      <c r="M26" s="76">
        <v>166317961</v>
      </c>
    </row>
    <row r="27" spans="1:13" x14ac:dyDescent="0.2">
      <c r="A27" s="47" t="s">
        <v>53</v>
      </c>
      <c r="B27" s="71" t="s">
        <v>420</v>
      </c>
      <c r="C27" s="72" t="s">
        <v>421</v>
      </c>
      <c r="D27" s="73">
        <v>30810731</v>
      </c>
      <c r="E27" s="74">
        <v>54633738</v>
      </c>
      <c r="F27" s="74">
        <v>272534409</v>
      </c>
      <c r="G27" s="74">
        <v>30462000</v>
      </c>
      <c r="H27" s="75">
        <v>388440878</v>
      </c>
      <c r="I27" s="73">
        <v>32049155</v>
      </c>
      <c r="J27" s="74">
        <v>40087573</v>
      </c>
      <c r="K27" s="74">
        <v>279832202</v>
      </c>
      <c r="L27" s="74">
        <v>14673000</v>
      </c>
      <c r="M27" s="76">
        <v>366641930</v>
      </c>
    </row>
    <row r="28" spans="1:13" x14ac:dyDescent="0.2">
      <c r="A28" s="47" t="s">
        <v>53</v>
      </c>
      <c r="B28" s="71" t="s">
        <v>422</v>
      </c>
      <c r="C28" s="72" t="s">
        <v>423</v>
      </c>
      <c r="D28" s="73">
        <v>66547432</v>
      </c>
      <c r="E28" s="74">
        <v>23794224</v>
      </c>
      <c r="F28" s="74">
        <v>394329617</v>
      </c>
      <c r="G28" s="74">
        <v>31932000</v>
      </c>
      <c r="H28" s="75">
        <v>516603273</v>
      </c>
      <c r="I28" s="73">
        <v>66080733</v>
      </c>
      <c r="J28" s="74">
        <v>24606232</v>
      </c>
      <c r="K28" s="74">
        <v>332999132</v>
      </c>
      <c r="L28" s="74">
        <v>28459000</v>
      </c>
      <c r="M28" s="76">
        <v>452145097</v>
      </c>
    </row>
    <row r="29" spans="1:13" x14ac:dyDescent="0.2">
      <c r="A29" s="47" t="s">
        <v>53</v>
      </c>
      <c r="B29" s="71" t="s">
        <v>424</v>
      </c>
      <c r="C29" s="72" t="s">
        <v>425</v>
      </c>
      <c r="D29" s="73">
        <v>260195089</v>
      </c>
      <c r="E29" s="74">
        <v>468293663</v>
      </c>
      <c r="F29" s="74">
        <v>398422541</v>
      </c>
      <c r="G29" s="74">
        <v>34302000</v>
      </c>
      <c r="H29" s="75">
        <v>1161213293</v>
      </c>
      <c r="I29" s="73">
        <v>244743052</v>
      </c>
      <c r="J29" s="74">
        <v>416233991</v>
      </c>
      <c r="K29" s="74">
        <v>375854733</v>
      </c>
      <c r="L29" s="74">
        <v>18173000</v>
      </c>
      <c r="M29" s="76">
        <v>1055004776</v>
      </c>
    </row>
    <row r="30" spans="1:13" x14ac:dyDescent="0.2">
      <c r="A30" s="47" t="s">
        <v>68</v>
      </c>
      <c r="B30" s="71" t="s">
        <v>426</v>
      </c>
      <c r="C30" s="72" t="s">
        <v>427</v>
      </c>
      <c r="D30" s="73">
        <v>0</v>
      </c>
      <c r="E30" s="74">
        <v>0</v>
      </c>
      <c r="F30" s="74">
        <v>121498272</v>
      </c>
      <c r="G30" s="74">
        <v>625000</v>
      </c>
      <c r="H30" s="75">
        <v>122123272</v>
      </c>
      <c r="I30" s="73">
        <v>0</v>
      </c>
      <c r="J30" s="74">
        <v>0</v>
      </c>
      <c r="K30" s="74">
        <v>108217711</v>
      </c>
      <c r="L30" s="74">
        <v>1427000</v>
      </c>
      <c r="M30" s="76">
        <v>109644711</v>
      </c>
    </row>
    <row r="31" spans="1:13" ht="16.5" x14ac:dyDescent="0.3">
      <c r="A31" s="48" t="s">
        <v>0</v>
      </c>
      <c r="B31" s="77" t="s">
        <v>428</v>
      </c>
      <c r="C31" s="78" t="s">
        <v>0</v>
      </c>
      <c r="D31" s="79">
        <f t="shared" ref="D31:M31" si="2">SUM(D26:D30)</f>
        <v>397014996</v>
      </c>
      <c r="E31" s="80">
        <f t="shared" si="2"/>
        <v>647447447</v>
      </c>
      <c r="F31" s="80">
        <f t="shared" si="2"/>
        <v>1252944996</v>
      </c>
      <c r="G31" s="80">
        <f t="shared" si="2"/>
        <v>126045000</v>
      </c>
      <c r="H31" s="81">
        <f t="shared" si="2"/>
        <v>2423452439</v>
      </c>
      <c r="I31" s="79">
        <f t="shared" si="2"/>
        <v>373935428</v>
      </c>
      <c r="J31" s="80">
        <f t="shared" si="2"/>
        <v>558592536</v>
      </c>
      <c r="K31" s="80">
        <f t="shared" si="2"/>
        <v>1153715511</v>
      </c>
      <c r="L31" s="80">
        <f t="shared" si="2"/>
        <v>63511000</v>
      </c>
      <c r="M31" s="82">
        <f t="shared" si="2"/>
        <v>2149754475</v>
      </c>
    </row>
    <row r="32" spans="1:13" ht="16.5" x14ac:dyDescent="0.3">
      <c r="A32" s="49" t="s">
        <v>0</v>
      </c>
      <c r="B32" s="83" t="s">
        <v>429</v>
      </c>
      <c r="C32" s="84" t="s">
        <v>0</v>
      </c>
      <c r="D32" s="85">
        <f t="shared" ref="D32:M32" si="3">SUM(D9:D16,D18:D24,D26:D30)</f>
        <v>1340550904</v>
      </c>
      <c r="E32" s="86">
        <f t="shared" si="3"/>
        <v>2439438598</v>
      </c>
      <c r="F32" s="86">
        <f t="shared" si="3"/>
        <v>3024690910</v>
      </c>
      <c r="G32" s="86">
        <f t="shared" si="3"/>
        <v>513219000</v>
      </c>
      <c r="H32" s="87">
        <f t="shared" si="3"/>
        <v>7317899412</v>
      </c>
      <c r="I32" s="85">
        <f t="shared" si="3"/>
        <v>871812355</v>
      </c>
      <c r="J32" s="86">
        <f t="shared" si="3"/>
        <v>2051552472</v>
      </c>
      <c r="K32" s="86">
        <f t="shared" si="3"/>
        <v>2927489343</v>
      </c>
      <c r="L32" s="86">
        <f t="shared" si="3"/>
        <v>416833000</v>
      </c>
      <c r="M32" s="88">
        <f t="shared" si="3"/>
        <v>6267687170</v>
      </c>
    </row>
    <row r="33" spans="2:13" x14ac:dyDescent="0.2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430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53</v>
      </c>
      <c r="B9" s="71" t="s">
        <v>431</v>
      </c>
      <c r="C9" s="72" t="s">
        <v>432</v>
      </c>
      <c r="D9" s="73">
        <v>13241079</v>
      </c>
      <c r="E9" s="74">
        <v>7306368</v>
      </c>
      <c r="F9" s="74">
        <v>51145790</v>
      </c>
      <c r="G9" s="74">
        <v>18554000</v>
      </c>
      <c r="H9" s="75">
        <v>90247237</v>
      </c>
      <c r="I9" s="73">
        <v>15045542</v>
      </c>
      <c r="J9" s="74">
        <v>2437525</v>
      </c>
      <c r="K9" s="74">
        <v>52907542</v>
      </c>
      <c r="L9" s="74">
        <v>16110000</v>
      </c>
      <c r="M9" s="76">
        <v>86500609</v>
      </c>
    </row>
    <row r="10" spans="1:13" x14ac:dyDescent="0.2">
      <c r="A10" s="47" t="s">
        <v>53</v>
      </c>
      <c r="B10" s="71" t="s">
        <v>433</v>
      </c>
      <c r="C10" s="72" t="s">
        <v>434</v>
      </c>
      <c r="D10" s="73">
        <v>15586471</v>
      </c>
      <c r="E10" s="74">
        <v>65967245</v>
      </c>
      <c r="F10" s="74">
        <v>66914893</v>
      </c>
      <c r="G10" s="74">
        <v>23146000</v>
      </c>
      <c r="H10" s="75">
        <v>171614609</v>
      </c>
      <c r="I10" s="73">
        <v>14551390</v>
      </c>
      <c r="J10" s="74">
        <v>53621914</v>
      </c>
      <c r="K10" s="74">
        <v>47039013</v>
      </c>
      <c r="L10" s="74">
        <v>36174000</v>
      </c>
      <c r="M10" s="76">
        <v>151386317</v>
      </c>
    </row>
    <row r="11" spans="1:13" x14ac:dyDescent="0.2">
      <c r="A11" s="47" t="s">
        <v>53</v>
      </c>
      <c r="B11" s="71" t="s">
        <v>435</v>
      </c>
      <c r="C11" s="72" t="s">
        <v>436</v>
      </c>
      <c r="D11" s="73">
        <v>39280704</v>
      </c>
      <c r="E11" s="74">
        <v>100424903</v>
      </c>
      <c r="F11" s="74">
        <v>10981146</v>
      </c>
      <c r="G11" s="74">
        <v>7372000</v>
      </c>
      <c r="H11" s="75">
        <v>158058753</v>
      </c>
      <c r="I11" s="73">
        <v>38190291</v>
      </c>
      <c r="J11" s="74">
        <v>91579353</v>
      </c>
      <c r="K11" s="74">
        <v>9979351</v>
      </c>
      <c r="L11" s="74">
        <v>5695000</v>
      </c>
      <c r="M11" s="76">
        <v>145443995</v>
      </c>
    </row>
    <row r="12" spans="1:13" x14ac:dyDescent="0.2">
      <c r="A12" s="47" t="s">
        <v>68</v>
      </c>
      <c r="B12" s="71" t="s">
        <v>437</v>
      </c>
      <c r="C12" s="72" t="s">
        <v>438</v>
      </c>
      <c r="D12" s="73">
        <v>0</v>
      </c>
      <c r="E12" s="74">
        <v>0</v>
      </c>
      <c r="F12" s="74">
        <v>40079555</v>
      </c>
      <c r="G12" s="74">
        <v>556000</v>
      </c>
      <c r="H12" s="75">
        <v>40635555</v>
      </c>
      <c r="I12" s="73">
        <v>0</v>
      </c>
      <c r="J12" s="74">
        <v>0</v>
      </c>
      <c r="K12" s="74">
        <v>38996322</v>
      </c>
      <c r="L12" s="74">
        <v>1491000</v>
      </c>
      <c r="M12" s="76">
        <v>40487322</v>
      </c>
    </row>
    <row r="13" spans="1:13" ht="16.5" x14ac:dyDescent="0.3">
      <c r="A13" s="48" t="s">
        <v>0</v>
      </c>
      <c r="B13" s="77" t="s">
        <v>439</v>
      </c>
      <c r="C13" s="78" t="s">
        <v>0</v>
      </c>
      <c r="D13" s="79">
        <f t="shared" ref="D13:M13" si="0">SUM(D9:D12)</f>
        <v>68108254</v>
      </c>
      <c r="E13" s="80">
        <f t="shared" si="0"/>
        <v>173698516</v>
      </c>
      <c r="F13" s="80">
        <f t="shared" si="0"/>
        <v>169121384</v>
      </c>
      <c r="G13" s="80">
        <f t="shared" si="0"/>
        <v>49628000</v>
      </c>
      <c r="H13" s="81">
        <f t="shared" si="0"/>
        <v>460556154</v>
      </c>
      <c r="I13" s="79">
        <f t="shared" si="0"/>
        <v>67787223</v>
      </c>
      <c r="J13" s="80">
        <f t="shared" si="0"/>
        <v>147638792</v>
      </c>
      <c r="K13" s="80">
        <f t="shared" si="0"/>
        <v>148922228</v>
      </c>
      <c r="L13" s="80">
        <f t="shared" si="0"/>
        <v>59470000</v>
      </c>
      <c r="M13" s="82">
        <f t="shared" si="0"/>
        <v>423818243</v>
      </c>
    </row>
    <row r="14" spans="1:13" x14ac:dyDescent="0.2">
      <c r="A14" s="47" t="s">
        <v>53</v>
      </c>
      <c r="B14" s="71" t="s">
        <v>440</v>
      </c>
      <c r="C14" s="72" t="s">
        <v>441</v>
      </c>
      <c r="D14" s="73">
        <v>2374407</v>
      </c>
      <c r="E14" s="74">
        <v>8619103</v>
      </c>
      <c r="F14" s="74">
        <v>8414212</v>
      </c>
      <c r="G14" s="74">
        <v>3040000</v>
      </c>
      <c r="H14" s="75">
        <v>22447722</v>
      </c>
      <c r="I14" s="73">
        <v>-16651</v>
      </c>
      <c r="J14" s="74">
        <v>6306880</v>
      </c>
      <c r="K14" s="74">
        <v>12520702</v>
      </c>
      <c r="L14" s="74">
        <v>428000</v>
      </c>
      <c r="M14" s="76">
        <v>19238931</v>
      </c>
    </row>
    <row r="15" spans="1:13" x14ac:dyDescent="0.2">
      <c r="A15" s="47" t="s">
        <v>53</v>
      </c>
      <c r="B15" s="71" t="s">
        <v>442</v>
      </c>
      <c r="C15" s="72" t="s">
        <v>443</v>
      </c>
      <c r="D15" s="73">
        <v>10054820</v>
      </c>
      <c r="E15" s="74">
        <v>90658421</v>
      </c>
      <c r="F15" s="74">
        <v>33667402</v>
      </c>
      <c r="G15" s="74">
        <v>553000</v>
      </c>
      <c r="H15" s="75">
        <v>134933643</v>
      </c>
      <c r="I15" s="73">
        <v>111426</v>
      </c>
      <c r="J15" s="74">
        <v>44981547</v>
      </c>
      <c r="K15" s="74">
        <v>17832911</v>
      </c>
      <c r="L15" s="74">
        <v>10496000</v>
      </c>
      <c r="M15" s="76">
        <v>73421884</v>
      </c>
    </row>
    <row r="16" spans="1:13" x14ac:dyDescent="0.2">
      <c r="A16" s="47" t="s">
        <v>53</v>
      </c>
      <c r="B16" s="71" t="s">
        <v>444</v>
      </c>
      <c r="C16" s="72" t="s">
        <v>445</v>
      </c>
      <c r="D16" s="73">
        <v>1866030</v>
      </c>
      <c r="E16" s="74">
        <v>4706515</v>
      </c>
      <c r="F16" s="74">
        <v>15512806</v>
      </c>
      <c r="G16" s="74">
        <v>540000</v>
      </c>
      <c r="H16" s="75">
        <v>22625351</v>
      </c>
      <c r="I16" s="73">
        <v>0</v>
      </c>
      <c r="J16" s="74">
        <v>6079741</v>
      </c>
      <c r="K16" s="74">
        <v>1900156</v>
      </c>
      <c r="L16" s="74">
        <v>0</v>
      </c>
      <c r="M16" s="76">
        <v>7979897</v>
      </c>
    </row>
    <row r="17" spans="1:13" x14ac:dyDescent="0.2">
      <c r="A17" s="47" t="s">
        <v>53</v>
      </c>
      <c r="B17" s="71" t="s">
        <v>446</v>
      </c>
      <c r="C17" s="72" t="s">
        <v>447</v>
      </c>
      <c r="D17" s="73">
        <v>0</v>
      </c>
      <c r="E17" s="74">
        <v>17589484</v>
      </c>
      <c r="F17" s="74">
        <v>-51068468</v>
      </c>
      <c r="G17" s="74">
        <v>49707000</v>
      </c>
      <c r="H17" s="75">
        <v>16228016</v>
      </c>
      <c r="I17" s="73">
        <v>0</v>
      </c>
      <c r="J17" s="74">
        <v>15022592</v>
      </c>
      <c r="K17" s="74">
        <v>-56953549</v>
      </c>
      <c r="L17" s="74">
        <v>55114000</v>
      </c>
      <c r="M17" s="76">
        <v>13183043</v>
      </c>
    </row>
    <row r="18" spans="1:13" x14ac:dyDescent="0.2">
      <c r="A18" s="47" t="s">
        <v>53</v>
      </c>
      <c r="B18" s="71" t="s">
        <v>448</v>
      </c>
      <c r="C18" s="72" t="s">
        <v>449</v>
      </c>
      <c r="D18" s="73">
        <v>1703208</v>
      </c>
      <c r="E18" s="74">
        <v>6562878</v>
      </c>
      <c r="F18" s="74">
        <v>3105502</v>
      </c>
      <c r="G18" s="74">
        <v>6000000</v>
      </c>
      <c r="H18" s="75">
        <v>17371588</v>
      </c>
      <c r="I18" s="73">
        <v>1631847</v>
      </c>
      <c r="J18" s="74">
        <v>5537874</v>
      </c>
      <c r="K18" s="74">
        <v>10464935</v>
      </c>
      <c r="L18" s="74">
        <v>4328000</v>
      </c>
      <c r="M18" s="76">
        <v>21962656</v>
      </c>
    </row>
    <row r="19" spans="1:13" x14ac:dyDescent="0.2">
      <c r="A19" s="47" t="s">
        <v>53</v>
      </c>
      <c r="B19" s="71" t="s">
        <v>450</v>
      </c>
      <c r="C19" s="72" t="s">
        <v>451</v>
      </c>
      <c r="D19" s="73">
        <v>-909559</v>
      </c>
      <c r="E19" s="74">
        <v>8191544</v>
      </c>
      <c r="F19" s="74">
        <v>-328181</v>
      </c>
      <c r="G19" s="74">
        <v>4724000</v>
      </c>
      <c r="H19" s="75">
        <v>11677804</v>
      </c>
      <c r="I19" s="73">
        <v>0</v>
      </c>
      <c r="J19" s="74">
        <v>6342126</v>
      </c>
      <c r="K19" s="74">
        <v>11284930</v>
      </c>
      <c r="L19" s="74">
        <v>2612000</v>
      </c>
      <c r="M19" s="76">
        <v>20239056</v>
      </c>
    </row>
    <row r="20" spans="1:13" x14ac:dyDescent="0.2">
      <c r="A20" s="47" t="s">
        <v>68</v>
      </c>
      <c r="B20" s="71" t="s">
        <v>452</v>
      </c>
      <c r="C20" s="72" t="s">
        <v>453</v>
      </c>
      <c r="D20" s="73">
        <v>0</v>
      </c>
      <c r="E20" s="74">
        <v>0</v>
      </c>
      <c r="F20" s="74">
        <v>31577323</v>
      </c>
      <c r="G20" s="74">
        <v>543000</v>
      </c>
      <c r="H20" s="75">
        <v>32120323</v>
      </c>
      <c r="I20" s="73">
        <v>0</v>
      </c>
      <c r="J20" s="74">
        <v>0</v>
      </c>
      <c r="K20" s="74">
        <v>23713540</v>
      </c>
      <c r="L20" s="74">
        <v>428000</v>
      </c>
      <c r="M20" s="76">
        <v>24141540</v>
      </c>
    </row>
    <row r="21" spans="1:13" ht="16.5" x14ac:dyDescent="0.3">
      <c r="A21" s="48" t="s">
        <v>0</v>
      </c>
      <c r="B21" s="77" t="s">
        <v>454</v>
      </c>
      <c r="C21" s="78" t="s">
        <v>0</v>
      </c>
      <c r="D21" s="79">
        <f t="shared" ref="D21:M21" si="1">SUM(D14:D20)</f>
        <v>15088906</v>
      </c>
      <c r="E21" s="80">
        <f t="shared" si="1"/>
        <v>136327945</v>
      </c>
      <c r="F21" s="80">
        <f t="shared" si="1"/>
        <v>40880596</v>
      </c>
      <c r="G21" s="80">
        <f t="shared" si="1"/>
        <v>65107000</v>
      </c>
      <c r="H21" s="81">
        <f t="shared" si="1"/>
        <v>257404447</v>
      </c>
      <c r="I21" s="79">
        <f t="shared" si="1"/>
        <v>1726622</v>
      </c>
      <c r="J21" s="80">
        <f t="shared" si="1"/>
        <v>84270760</v>
      </c>
      <c r="K21" s="80">
        <f t="shared" si="1"/>
        <v>20763625</v>
      </c>
      <c r="L21" s="80">
        <f t="shared" si="1"/>
        <v>73406000</v>
      </c>
      <c r="M21" s="82">
        <f t="shared" si="1"/>
        <v>180167007</v>
      </c>
    </row>
    <row r="22" spans="1:13" x14ac:dyDescent="0.2">
      <c r="A22" s="47" t="s">
        <v>53</v>
      </c>
      <c r="B22" s="71" t="s">
        <v>455</v>
      </c>
      <c r="C22" s="72" t="s">
        <v>456</v>
      </c>
      <c r="D22" s="73">
        <v>3547899</v>
      </c>
      <c r="E22" s="74">
        <v>9224875</v>
      </c>
      <c r="F22" s="74">
        <v>-3695560</v>
      </c>
      <c r="G22" s="74">
        <v>6540000</v>
      </c>
      <c r="H22" s="75">
        <v>15617214</v>
      </c>
      <c r="I22" s="73">
        <v>4247757</v>
      </c>
      <c r="J22" s="74">
        <v>7573357</v>
      </c>
      <c r="K22" s="74">
        <v>559229</v>
      </c>
      <c r="L22" s="74">
        <v>2400000</v>
      </c>
      <c r="M22" s="76">
        <v>14780343</v>
      </c>
    </row>
    <row r="23" spans="1:13" x14ac:dyDescent="0.2">
      <c r="A23" s="47" t="s">
        <v>53</v>
      </c>
      <c r="B23" s="71" t="s">
        <v>457</v>
      </c>
      <c r="C23" s="72" t="s">
        <v>458</v>
      </c>
      <c r="D23" s="73">
        <v>3612500</v>
      </c>
      <c r="E23" s="74">
        <v>22509903</v>
      </c>
      <c r="F23" s="74">
        <v>33726721</v>
      </c>
      <c r="G23" s="74">
        <v>540000</v>
      </c>
      <c r="H23" s="75">
        <v>60389124</v>
      </c>
      <c r="I23" s="73">
        <v>3151281</v>
      </c>
      <c r="J23" s="74">
        <v>22362679</v>
      </c>
      <c r="K23" s="74">
        <v>31710707</v>
      </c>
      <c r="L23" s="74">
        <v>428000</v>
      </c>
      <c r="M23" s="76">
        <v>57652667</v>
      </c>
    </row>
    <row r="24" spans="1:13" x14ac:dyDescent="0.2">
      <c r="A24" s="47" t="s">
        <v>53</v>
      </c>
      <c r="B24" s="71" t="s">
        <v>459</v>
      </c>
      <c r="C24" s="72" t="s">
        <v>460</v>
      </c>
      <c r="D24" s="73">
        <v>3209678</v>
      </c>
      <c r="E24" s="74">
        <v>3684040</v>
      </c>
      <c r="F24" s="74">
        <v>-1379992</v>
      </c>
      <c r="G24" s="74">
        <v>1500000</v>
      </c>
      <c r="H24" s="75">
        <v>7013726</v>
      </c>
      <c r="I24" s="73">
        <v>9493039</v>
      </c>
      <c r="J24" s="74">
        <v>41048712</v>
      </c>
      <c r="K24" s="74">
        <v>11723061</v>
      </c>
      <c r="L24" s="74">
        <v>8300000</v>
      </c>
      <c r="M24" s="76">
        <v>70564812</v>
      </c>
    </row>
    <row r="25" spans="1:13" x14ac:dyDescent="0.2">
      <c r="A25" s="47" t="s">
        <v>53</v>
      </c>
      <c r="B25" s="71" t="s">
        <v>461</v>
      </c>
      <c r="C25" s="72" t="s">
        <v>462</v>
      </c>
      <c r="D25" s="73">
        <v>0</v>
      </c>
      <c r="E25" s="74">
        <v>0</v>
      </c>
      <c r="F25" s="74">
        <v>-3026000</v>
      </c>
      <c r="G25" s="74">
        <v>3026000</v>
      </c>
      <c r="H25" s="75">
        <v>0</v>
      </c>
      <c r="I25" s="73">
        <v>421483</v>
      </c>
      <c r="J25" s="74">
        <v>1157461</v>
      </c>
      <c r="K25" s="74">
        <v>644226</v>
      </c>
      <c r="L25" s="74">
        <v>238000</v>
      </c>
      <c r="M25" s="76">
        <v>2461170</v>
      </c>
    </row>
    <row r="26" spans="1:13" x14ac:dyDescent="0.2">
      <c r="A26" s="47" t="s">
        <v>53</v>
      </c>
      <c r="B26" s="71" t="s">
        <v>463</v>
      </c>
      <c r="C26" s="72" t="s">
        <v>464</v>
      </c>
      <c r="D26" s="73">
        <v>549755</v>
      </c>
      <c r="E26" s="74">
        <v>2327926</v>
      </c>
      <c r="F26" s="74">
        <v>11043533</v>
      </c>
      <c r="G26" s="74">
        <v>1987000</v>
      </c>
      <c r="H26" s="75">
        <v>15908214</v>
      </c>
      <c r="I26" s="73">
        <v>1033290</v>
      </c>
      <c r="J26" s="74">
        <v>6024708</v>
      </c>
      <c r="K26" s="74">
        <v>15319021</v>
      </c>
      <c r="L26" s="74">
        <v>0</v>
      </c>
      <c r="M26" s="76">
        <v>22377019</v>
      </c>
    </row>
    <row r="27" spans="1:13" x14ac:dyDescent="0.2">
      <c r="A27" s="47" t="s">
        <v>53</v>
      </c>
      <c r="B27" s="71" t="s">
        <v>465</v>
      </c>
      <c r="C27" s="72" t="s">
        <v>466</v>
      </c>
      <c r="D27" s="73">
        <v>1643200</v>
      </c>
      <c r="E27" s="74">
        <v>7132070</v>
      </c>
      <c r="F27" s="74">
        <v>14879945</v>
      </c>
      <c r="G27" s="74">
        <v>1000000</v>
      </c>
      <c r="H27" s="75">
        <v>24655215</v>
      </c>
      <c r="I27" s="73">
        <v>-1210975</v>
      </c>
      <c r="J27" s="74">
        <v>5865532</v>
      </c>
      <c r="K27" s="74">
        <v>13749611</v>
      </c>
      <c r="L27" s="74">
        <v>0</v>
      </c>
      <c r="M27" s="76">
        <v>18404168</v>
      </c>
    </row>
    <row r="28" spans="1:13" x14ac:dyDescent="0.2">
      <c r="A28" s="47" t="s">
        <v>53</v>
      </c>
      <c r="B28" s="71" t="s">
        <v>467</v>
      </c>
      <c r="C28" s="72" t="s">
        <v>468</v>
      </c>
      <c r="D28" s="73">
        <v>6791762</v>
      </c>
      <c r="E28" s="74">
        <v>12524720</v>
      </c>
      <c r="F28" s="74">
        <v>12237979</v>
      </c>
      <c r="G28" s="74">
        <v>5540000</v>
      </c>
      <c r="H28" s="75">
        <v>37094461</v>
      </c>
      <c r="I28" s="73">
        <v>8734795</v>
      </c>
      <c r="J28" s="74">
        <v>11844311</v>
      </c>
      <c r="K28" s="74">
        <v>10941510</v>
      </c>
      <c r="L28" s="74">
        <v>5237000</v>
      </c>
      <c r="M28" s="76">
        <v>36757616</v>
      </c>
    </row>
    <row r="29" spans="1:13" x14ac:dyDescent="0.2">
      <c r="A29" s="47" t="s">
        <v>53</v>
      </c>
      <c r="B29" s="71" t="s">
        <v>469</v>
      </c>
      <c r="C29" s="72" t="s">
        <v>470</v>
      </c>
      <c r="D29" s="73">
        <v>2941318</v>
      </c>
      <c r="E29" s="74">
        <v>28257546</v>
      </c>
      <c r="F29" s="74">
        <v>25348524</v>
      </c>
      <c r="G29" s="74">
        <v>540000</v>
      </c>
      <c r="H29" s="75">
        <v>57087388</v>
      </c>
      <c r="I29" s="73">
        <v>2784228</v>
      </c>
      <c r="J29" s="74">
        <v>23491426</v>
      </c>
      <c r="K29" s="74">
        <v>21104056</v>
      </c>
      <c r="L29" s="74">
        <v>2405000</v>
      </c>
      <c r="M29" s="76">
        <v>49784710</v>
      </c>
    </row>
    <row r="30" spans="1:13" x14ac:dyDescent="0.2">
      <c r="A30" s="47" t="s">
        <v>68</v>
      </c>
      <c r="B30" s="71" t="s">
        <v>471</v>
      </c>
      <c r="C30" s="72" t="s">
        <v>472</v>
      </c>
      <c r="D30" s="73">
        <v>0</v>
      </c>
      <c r="E30" s="74">
        <v>0</v>
      </c>
      <c r="F30" s="74">
        <v>27438131</v>
      </c>
      <c r="G30" s="74">
        <v>540000</v>
      </c>
      <c r="H30" s="75">
        <v>27978131</v>
      </c>
      <c r="I30" s="73">
        <v>0</v>
      </c>
      <c r="J30" s="74">
        <v>0</v>
      </c>
      <c r="K30" s="74">
        <v>22086542</v>
      </c>
      <c r="L30" s="74">
        <v>427000</v>
      </c>
      <c r="M30" s="76">
        <v>22513542</v>
      </c>
    </row>
    <row r="31" spans="1:13" ht="16.5" x14ac:dyDescent="0.3">
      <c r="A31" s="48" t="s">
        <v>0</v>
      </c>
      <c r="B31" s="77" t="s">
        <v>473</v>
      </c>
      <c r="C31" s="78" t="s">
        <v>0</v>
      </c>
      <c r="D31" s="79">
        <f t="shared" ref="D31:M31" si="2">SUM(D22:D30)</f>
        <v>22296112</v>
      </c>
      <c r="E31" s="80">
        <f t="shared" si="2"/>
        <v>85661080</v>
      </c>
      <c r="F31" s="80">
        <f t="shared" si="2"/>
        <v>116573281</v>
      </c>
      <c r="G31" s="80">
        <f t="shared" si="2"/>
        <v>21213000</v>
      </c>
      <c r="H31" s="81">
        <f t="shared" si="2"/>
        <v>245743473</v>
      </c>
      <c r="I31" s="79">
        <f t="shared" si="2"/>
        <v>28654898</v>
      </c>
      <c r="J31" s="80">
        <f t="shared" si="2"/>
        <v>119368186</v>
      </c>
      <c r="K31" s="80">
        <f t="shared" si="2"/>
        <v>127837963</v>
      </c>
      <c r="L31" s="80">
        <f t="shared" si="2"/>
        <v>19435000</v>
      </c>
      <c r="M31" s="82">
        <f t="shared" si="2"/>
        <v>295296047</v>
      </c>
    </row>
    <row r="32" spans="1:13" x14ac:dyDescent="0.2">
      <c r="A32" s="47" t="s">
        <v>53</v>
      </c>
      <c r="B32" s="71" t="s">
        <v>474</v>
      </c>
      <c r="C32" s="72" t="s">
        <v>475</v>
      </c>
      <c r="D32" s="73">
        <v>2894632</v>
      </c>
      <c r="E32" s="74">
        <v>43119571</v>
      </c>
      <c r="F32" s="74">
        <v>45870177</v>
      </c>
      <c r="G32" s="74">
        <v>4135000</v>
      </c>
      <c r="H32" s="75">
        <v>96019380</v>
      </c>
      <c r="I32" s="73">
        <v>2789750</v>
      </c>
      <c r="J32" s="74">
        <v>33235735</v>
      </c>
      <c r="K32" s="74">
        <v>42834219</v>
      </c>
      <c r="L32" s="74">
        <v>459000</v>
      </c>
      <c r="M32" s="76">
        <v>79318704</v>
      </c>
    </row>
    <row r="33" spans="1:13" x14ac:dyDescent="0.2">
      <c r="A33" s="47" t="s">
        <v>53</v>
      </c>
      <c r="B33" s="71" t="s">
        <v>476</v>
      </c>
      <c r="C33" s="72" t="s">
        <v>477</v>
      </c>
      <c r="D33" s="73">
        <v>89666</v>
      </c>
      <c r="E33" s="74">
        <v>3101627</v>
      </c>
      <c r="F33" s="74">
        <v>10726432</v>
      </c>
      <c r="G33" s="74">
        <v>0</v>
      </c>
      <c r="H33" s="75">
        <v>13917725</v>
      </c>
      <c r="I33" s="73">
        <v>168420</v>
      </c>
      <c r="J33" s="74">
        <v>4909638</v>
      </c>
      <c r="K33" s="74">
        <v>14024722</v>
      </c>
      <c r="L33" s="74">
        <v>0</v>
      </c>
      <c r="M33" s="76">
        <v>19102780</v>
      </c>
    </row>
    <row r="34" spans="1:13" x14ac:dyDescent="0.2">
      <c r="A34" s="47" t="s">
        <v>53</v>
      </c>
      <c r="B34" s="71" t="s">
        <v>478</v>
      </c>
      <c r="C34" s="72" t="s">
        <v>479</v>
      </c>
      <c r="D34" s="73">
        <v>4316170</v>
      </c>
      <c r="E34" s="74">
        <v>-8575123</v>
      </c>
      <c r="F34" s="74">
        <v>-4271412</v>
      </c>
      <c r="G34" s="74">
        <v>5540000</v>
      </c>
      <c r="H34" s="75">
        <v>-2990365</v>
      </c>
      <c r="I34" s="73">
        <v>6989331</v>
      </c>
      <c r="J34" s="74">
        <v>28408706</v>
      </c>
      <c r="K34" s="74">
        <v>-123157</v>
      </c>
      <c r="L34" s="74">
        <v>600000</v>
      </c>
      <c r="M34" s="76">
        <v>35874880</v>
      </c>
    </row>
    <row r="35" spans="1:13" x14ac:dyDescent="0.2">
      <c r="A35" s="47" t="s">
        <v>53</v>
      </c>
      <c r="B35" s="71" t="s">
        <v>480</v>
      </c>
      <c r="C35" s="72" t="s">
        <v>481</v>
      </c>
      <c r="D35" s="73">
        <v>4775809</v>
      </c>
      <c r="E35" s="74">
        <v>14782632</v>
      </c>
      <c r="F35" s="74">
        <v>6318196</v>
      </c>
      <c r="G35" s="74">
        <v>9540000</v>
      </c>
      <c r="H35" s="75">
        <v>35416637</v>
      </c>
      <c r="I35" s="73">
        <v>4017133</v>
      </c>
      <c r="J35" s="74">
        <v>12119082</v>
      </c>
      <c r="K35" s="74">
        <v>-3011904</v>
      </c>
      <c r="L35" s="74">
        <v>4325000</v>
      </c>
      <c r="M35" s="76">
        <v>17449311</v>
      </c>
    </row>
    <row r="36" spans="1:13" x14ac:dyDescent="0.2">
      <c r="A36" s="47" t="s">
        <v>53</v>
      </c>
      <c r="B36" s="71" t="s">
        <v>482</v>
      </c>
      <c r="C36" s="72" t="s">
        <v>483</v>
      </c>
      <c r="D36" s="73">
        <v>36338613</v>
      </c>
      <c r="E36" s="74">
        <v>149584187</v>
      </c>
      <c r="F36" s="74">
        <v>38916945</v>
      </c>
      <c r="G36" s="74">
        <v>15540000</v>
      </c>
      <c r="H36" s="75">
        <v>240379745</v>
      </c>
      <c r="I36" s="73">
        <v>33261369</v>
      </c>
      <c r="J36" s="74">
        <v>138472339</v>
      </c>
      <c r="K36" s="74">
        <v>51069230</v>
      </c>
      <c r="L36" s="74">
        <v>2025000</v>
      </c>
      <c r="M36" s="76">
        <v>224827938</v>
      </c>
    </row>
    <row r="37" spans="1:13" x14ac:dyDescent="0.2">
      <c r="A37" s="47" t="s">
        <v>68</v>
      </c>
      <c r="B37" s="71" t="s">
        <v>484</v>
      </c>
      <c r="C37" s="72" t="s">
        <v>485</v>
      </c>
      <c r="D37" s="73">
        <v>0</v>
      </c>
      <c r="E37" s="74">
        <v>0</v>
      </c>
      <c r="F37" s="74">
        <v>30642080</v>
      </c>
      <c r="G37" s="74">
        <v>563000</v>
      </c>
      <c r="H37" s="75">
        <v>31205080</v>
      </c>
      <c r="I37" s="73">
        <v>0</v>
      </c>
      <c r="J37" s="74">
        <v>0</v>
      </c>
      <c r="K37" s="74">
        <v>131622</v>
      </c>
      <c r="L37" s="74">
        <v>2604000</v>
      </c>
      <c r="M37" s="76">
        <v>2735622</v>
      </c>
    </row>
    <row r="38" spans="1:13" ht="16.5" x14ac:dyDescent="0.3">
      <c r="A38" s="48" t="s">
        <v>0</v>
      </c>
      <c r="B38" s="77" t="s">
        <v>486</v>
      </c>
      <c r="C38" s="78" t="s">
        <v>0</v>
      </c>
      <c r="D38" s="79">
        <f t="shared" ref="D38:M38" si="3">SUM(D32:D37)</f>
        <v>48414890</v>
      </c>
      <c r="E38" s="80">
        <f t="shared" si="3"/>
        <v>202012894</v>
      </c>
      <c r="F38" s="80">
        <f t="shared" si="3"/>
        <v>128202418</v>
      </c>
      <c r="G38" s="80">
        <f t="shared" si="3"/>
        <v>35318000</v>
      </c>
      <c r="H38" s="81">
        <f t="shared" si="3"/>
        <v>413948202</v>
      </c>
      <c r="I38" s="79">
        <f t="shared" si="3"/>
        <v>47226003</v>
      </c>
      <c r="J38" s="80">
        <f t="shared" si="3"/>
        <v>217145500</v>
      </c>
      <c r="K38" s="80">
        <f t="shared" si="3"/>
        <v>104924732</v>
      </c>
      <c r="L38" s="80">
        <f t="shared" si="3"/>
        <v>10013000</v>
      </c>
      <c r="M38" s="82">
        <f t="shared" si="3"/>
        <v>379309235</v>
      </c>
    </row>
    <row r="39" spans="1:13" x14ac:dyDescent="0.2">
      <c r="A39" s="47" t="s">
        <v>53</v>
      </c>
      <c r="B39" s="71" t="s">
        <v>487</v>
      </c>
      <c r="C39" s="72" t="s">
        <v>488</v>
      </c>
      <c r="D39" s="73">
        <v>151324819</v>
      </c>
      <c r="E39" s="74">
        <v>353766420</v>
      </c>
      <c r="F39" s="74">
        <v>-70640216</v>
      </c>
      <c r="G39" s="74">
        <v>275589000</v>
      </c>
      <c r="H39" s="75">
        <v>710040023</v>
      </c>
      <c r="I39" s="73">
        <v>134010591</v>
      </c>
      <c r="J39" s="74">
        <v>326834366</v>
      </c>
      <c r="K39" s="74">
        <v>136959194</v>
      </c>
      <c r="L39" s="74">
        <v>43478000</v>
      </c>
      <c r="M39" s="76">
        <v>641282151</v>
      </c>
    </row>
    <row r="40" spans="1:13" x14ac:dyDescent="0.2">
      <c r="A40" s="47" t="s">
        <v>53</v>
      </c>
      <c r="B40" s="71" t="s">
        <v>489</v>
      </c>
      <c r="C40" s="72" t="s">
        <v>490</v>
      </c>
      <c r="D40" s="73">
        <v>5736274</v>
      </c>
      <c r="E40" s="74">
        <v>25549602</v>
      </c>
      <c r="F40" s="74">
        <v>54774717</v>
      </c>
      <c r="G40" s="74">
        <v>575000</v>
      </c>
      <c r="H40" s="75">
        <v>86635593</v>
      </c>
      <c r="I40" s="73">
        <v>3889550</v>
      </c>
      <c r="J40" s="74">
        <v>9372279</v>
      </c>
      <c r="K40" s="74">
        <v>6357803</v>
      </c>
      <c r="L40" s="74">
        <v>2707000</v>
      </c>
      <c r="M40" s="76">
        <v>22326632</v>
      </c>
    </row>
    <row r="41" spans="1:13" x14ac:dyDescent="0.2">
      <c r="A41" s="47" t="s">
        <v>53</v>
      </c>
      <c r="B41" s="71" t="s">
        <v>491</v>
      </c>
      <c r="C41" s="72" t="s">
        <v>492</v>
      </c>
      <c r="D41" s="73">
        <v>3385638</v>
      </c>
      <c r="E41" s="74">
        <v>9930446</v>
      </c>
      <c r="F41" s="74">
        <v>22865265</v>
      </c>
      <c r="G41" s="74">
        <v>6559000</v>
      </c>
      <c r="H41" s="75">
        <v>42740349</v>
      </c>
      <c r="I41" s="73">
        <v>4298808</v>
      </c>
      <c r="J41" s="74">
        <v>9949478</v>
      </c>
      <c r="K41" s="74">
        <v>21462779</v>
      </c>
      <c r="L41" s="74">
        <v>6282000</v>
      </c>
      <c r="M41" s="76">
        <v>41993065</v>
      </c>
    </row>
    <row r="42" spans="1:13" x14ac:dyDescent="0.2">
      <c r="A42" s="47" t="s">
        <v>53</v>
      </c>
      <c r="B42" s="71" t="s">
        <v>493</v>
      </c>
      <c r="C42" s="72" t="s">
        <v>494</v>
      </c>
      <c r="D42" s="73">
        <v>10731668</v>
      </c>
      <c r="E42" s="74">
        <v>77123645</v>
      </c>
      <c r="F42" s="74">
        <v>102183231</v>
      </c>
      <c r="G42" s="74">
        <v>6790000</v>
      </c>
      <c r="H42" s="75">
        <v>196828544</v>
      </c>
      <c r="I42" s="73">
        <v>9878535</v>
      </c>
      <c r="J42" s="74">
        <v>39731246</v>
      </c>
      <c r="K42" s="74">
        <v>12953774</v>
      </c>
      <c r="L42" s="74">
        <v>9200000</v>
      </c>
      <c r="M42" s="76">
        <v>71763555</v>
      </c>
    </row>
    <row r="43" spans="1:13" x14ac:dyDescent="0.2">
      <c r="A43" s="47" t="s">
        <v>68</v>
      </c>
      <c r="B43" s="71" t="s">
        <v>495</v>
      </c>
      <c r="C43" s="72" t="s">
        <v>496</v>
      </c>
      <c r="D43" s="73">
        <v>0</v>
      </c>
      <c r="E43" s="74">
        <v>0</v>
      </c>
      <c r="F43" s="74">
        <v>47049002</v>
      </c>
      <c r="G43" s="74">
        <v>2573000</v>
      </c>
      <c r="H43" s="75">
        <v>49622002</v>
      </c>
      <c r="I43" s="73">
        <v>0</v>
      </c>
      <c r="J43" s="74">
        <v>0</v>
      </c>
      <c r="K43" s="74">
        <v>45407420</v>
      </c>
      <c r="L43" s="74">
        <v>431000</v>
      </c>
      <c r="M43" s="76">
        <v>45838420</v>
      </c>
    </row>
    <row r="44" spans="1:13" ht="16.5" x14ac:dyDescent="0.3">
      <c r="A44" s="48" t="s">
        <v>0</v>
      </c>
      <c r="B44" s="77" t="s">
        <v>497</v>
      </c>
      <c r="C44" s="78" t="s">
        <v>0</v>
      </c>
      <c r="D44" s="79">
        <f t="shared" ref="D44:M44" si="4">SUM(D39:D43)</f>
        <v>171178399</v>
      </c>
      <c r="E44" s="80">
        <f t="shared" si="4"/>
        <v>466370113</v>
      </c>
      <c r="F44" s="80">
        <f t="shared" si="4"/>
        <v>156231999</v>
      </c>
      <c r="G44" s="80">
        <f t="shared" si="4"/>
        <v>292086000</v>
      </c>
      <c r="H44" s="81">
        <f t="shared" si="4"/>
        <v>1085866511</v>
      </c>
      <c r="I44" s="79">
        <f t="shared" si="4"/>
        <v>152077484</v>
      </c>
      <c r="J44" s="80">
        <f t="shared" si="4"/>
        <v>385887369</v>
      </c>
      <c r="K44" s="80">
        <f t="shared" si="4"/>
        <v>223140970</v>
      </c>
      <c r="L44" s="80">
        <f t="shared" si="4"/>
        <v>62098000</v>
      </c>
      <c r="M44" s="82">
        <f t="shared" si="4"/>
        <v>823203823</v>
      </c>
    </row>
    <row r="45" spans="1:13" ht="16.5" x14ac:dyDescent="0.3">
      <c r="A45" s="49" t="s">
        <v>0</v>
      </c>
      <c r="B45" s="83" t="s">
        <v>498</v>
      </c>
      <c r="C45" s="84" t="s">
        <v>0</v>
      </c>
      <c r="D45" s="85">
        <f t="shared" ref="D45:M45" si="5">SUM(D9:D12,D14:D20,D22:D30,D32:D37,D39:D43)</f>
        <v>325086561</v>
      </c>
      <c r="E45" s="86">
        <f t="shared" si="5"/>
        <v>1064070548</v>
      </c>
      <c r="F45" s="86">
        <f t="shared" si="5"/>
        <v>611009678</v>
      </c>
      <c r="G45" s="86">
        <f t="shared" si="5"/>
        <v>463352000</v>
      </c>
      <c r="H45" s="87">
        <f t="shared" si="5"/>
        <v>2463518787</v>
      </c>
      <c r="I45" s="85">
        <f t="shared" si="5"/>
        <v>297472230</v>
      </c>
      <c r="J45" s="86">
        <f t="shared" si="5"/>
        <v>954310607</v>
      </c>
      <c r="K45" s="86">
        <f t="shared" si="5"/>
        <v>625589518</v>
      </c>
      <c r="L45" s="86">
        <f t="shared" si="5"/>
        <v>224422000</v>
      </c>
      <c r="M45" s="88">
        <f t="shared" si="5"/>
        <v>2101794355</v>
      </c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DADBD9-56CC-44E5-B431-4CEA13FACA27}"/>
</file>

<file path=customXml/itemProps2.xml><?xml version="1.0" encoding="utf-8"?>
<ds:datastoreItem xmlns:ds="http://schemas.openxmlformats.org/officeDocument/2006/customXml" ds:itemID="{9E553453-2EB4-4DEB-A3A3-CA80DB03E6FD}"/>
</file>

<file path=customXml/itemProps3.xml><?xml version="1.0" encoding="utf-8"?>
<ds:datastoreItem xmlns:ds="http://schemas.openxmlformats.org/officeDocument/2006/customXml" ds:itemID="{2FCEDFEE-61C7-41A3-8297-A98DD0CA1B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Summary per Province</vt:lpstr>
      <vt:lpstr>Summary per Metro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2025-02-25T07:37:03Z</dcterms:created>
  <dcterms:modified xsi:type="dcterms:W3CDTF">2025-02-25T07:45:50Z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