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4-25\01. National publication\Q3\03. Final\"/>
    </mc:Choice>
  </mc:AlternateContent>
  <xr:revisionPtr revIDLastSave="0" documentId="8_{F0C5D8F9-8DB4-4753-8FF9-41C17707F06A}" xr6:coauthVersionLast="47" xr6:coauthVersionMax="47" xr10:uidLastSave="{00000000-0000-0000-0000-000000000000}"/>
  <workbookProtection workbookAlgorithmName="SHA-512" workbookHashValue="UKfZBpJV4rkcY0wMFQteJZWZZT5drJsA9qShlffSyMXRWwBUu11gSCFirxKZhsAXVLyQIVlvVJdt8nJnUh5vtg==" workbookSaltValue="C/qnlR4gh/QVSaC72zI86w==" workbookSpinCount="100000" lockStructure="1"/>
  <bookViews>
    <workbookView xWindow="-120" yWindow="-120" windowWidth="29040" windowHeight="16440" xr2:uid="{00000000-000D-0000-FFFF-FFFF00000000}"/>
  </bookViews>
  <sheets>
    <sheet name="Summary" sheetId="1" r:id="rId1"/>
    <sheet name="DC42" sheetId="2" r:id="rId2"/>
    <sheet name="DC48" sheetId="3" r:id="rId3"/>
    <sheet name="EKU" sheetId="4" r:id="rId4"/>
    <sheet name="GT421" sheetId="5" r:id="rId5"/>
    <sheet name="GT422" sheetId="6" r:id="rId6"/>
    <sheet name="GT423" sheetId="7" r:id="rId7"/>
    <sheet name="GT481" sheetId="8" r:id="rId8"/>
    <sheet name="GT484" sheetId="9" r:id="rId9"/>
    <sheet name="GT485" sheetId="10" r:id="rId10"/>
    <sheet name="JHB" sheetId="11" r:id="rId11"/>
    <sheet name="TSH" sheetId="12" r:id="rId12"/>
  </sheets>
  <definedNames>
    <definedName name="_xlnm.Print_Area" localSheetId="1">'DC42'!$A$1:$X$78</definedName>
    <definedName name="_xlnm.Print_Area" localSheetId="2">'DC48'!$A$1:$X$78</definedName>
    <definedName name="_xlnm.Print_Area" localSheetId="3">EKU!$A$1:$X$78</definedName>
    <definedName name="_xlnm.Print_Area" localSheetId="4">'GT421'!$A$1:$X$78</definedName>
    <definedName name="_xlnm.Print_Area" localSheetId="5">'GT422'!$A$1:$X$78</definedName>
    <definedName name="_xlnm.Print_Area" localSheetId="6">'GT423'!$A$1:$X$78</definedName>
    <definedName name="_xlnm.Print_Area" localSheetId="7">'GT481'!$A$1:$X$78</definedName>
    <definedName name="_xlnm.Print_Area" localSheetId="8">'GT484'!$A$1:$X$78</definedName>
    <definedName name="_xlnm.Print_Area" localSheetId="9">'GT485'!$A$1:$X$78</definedName>
    <definedName name="_xlnm.Print_Area" localSheetId="10">JHB!$A$1:$X$78</definedName>
    <definedName name="_xlnm.Print_Area" localSheetId="0">Summary!$A$1:$X$78</definedName>
    <definedName name="_xlnm.Print_Area" localSheetId="11">TSH!$A$1:$X$78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62" i="2" l="1"/>
  <c r="V62" i="2"/>
  <c r="W62" i="3"/>
  <c r="V62" i="3"/>
  <c r="W62" i="4"/>
  <c r="V62" i="4"/>
  <c r="W62" i="5"/>
  <c r="V62" i="5"/>
  <c r="W62" i="6"/>
  <c r="V62" i="6"/>
  <c r="W62" i="7"/>
  <c r="V62" i="7"/>
  <c r="W62" i="8"/>
  <c r="V62" i="8"/>
  <c r="W62" i="9"/>
  <c r="V62" i="9"/>
  <c r="W62" i="10"/>
  <c r="V62" i="10"/>
  <c r="W62" i="11"/>
  <c r="V62" i="11"/>
  <c r="W62" i="12"/>
  <c r="V62" i="12"/>
  <c r="W62" i="1"/>
  <c r="V62" i="1"/>
  <c r="O62" i="2"/>
  <c r="N62" i="2"/>
  <c r="M62" i="2"/>
  <c r="L62" i="2"/>
  <c r="K62" i="2"/>
  <c r="S62" i="2" s="1"/>
  <c r="J62" i="2"/>
  <c r="R62" i="2" s="1"/>
  <c r="I62" i="2"/>
  <c r="H62" i="2"/>
  <c r="G62" i="2"/>
  <c r="F62" i="2"/>
  <c r="D62" i="2"/>
  <c r="C62" i="2"/>
  <c r="B62" i="2"/>
  <c r="O62" i="3"/>
  <c r="N62" i="3"/>
  <c r="M62" i="3"/>
  <c r="L62" i="3"/>
  <c r="K62" i="3"/>
  <c r="S62" i="3" s="1"/>
  <c r="J62" i="3"/>
  <c r="R62" i="3" s="1"/>
  <c r="I62" i="3"/>
  <c r="H62" i="3"/>
  <c r="G62" i="3"/>
  <c r="F62" i="3"/>
  <c r="D62" i="3"/>
  <c r="C62" i="3"/>
  <c r="B62" i="3"/>
  <c r="O62" i="4"/>
  <c r="N62" i="4"/>
  <c r="M62" i="4"/>
  <c r="L62" i="4"/>
  <c r="K62" i="4"/>
  <c r="J62" i="4"/>
  <c r="R62" i="4" s="1"/>
  <c r="I62" i="4"/>
  <c r="H62" i="4"/>
  <c r="G62" i="4"/>
  <c r="F62" i="4"/>
  <c r="D62" i="4"/>
  <c r="C62" i="4"/>
  <c r="B62" i="4"/>
  <c r="O62" i="5"/>
  <c r="N62" i="5"/>
  <c r="M62" i="5"/>
  <c r="L62" i="5"/>
  <c r="K62" i="5"/>
  <c r="S62" i="5" s="1"/>
  <c r="J62" i="5"/>
  <c r="R62" i="5" s="1"/>
  <c r="I62" i="5"/>
  <c r="H62" i="5"/>
  <c r="G62" i="5"/>
  <c r="F62" i="5"/>
  <c r="D62" i="5"/>
  <c r="C62" i="5"/>
  <c r="B62" i="5"/>
  <c r="O62" i="6"/>
  <c r="N62" i="6"/>
  <c r="M62" i="6"/>
  <c r="L62" i="6"/>
  <c r="K62" i="6"/>
  <c r="S62" i="6" s="1"/>
  <c r="J62" i="6"/>
  <c r="R62" i="6" s="1"/>
  <c r="I62" i="6"/>
  <c r="H62" i="6"/>
  <c r="G62" i="6"/>
  <c r="F62" i="6"/>
  <c r="D62" i="6"/>
  <c r="C62" i="6"/>
  <c r="B62" i="6"/>
  <c r="O62" i="7"/>
  <c r="N62" i="7"/>
  <c r="M62" i="7"/>
  <c r="L62" i="7"/>
  <c r="K62" i="7"/>
  <c r="S62" i="7" s="1"/>
  <c r="J62" i="7"/>
  <c r="R62" i="7" s="1"/>
  <c r="I62" i="7"/>
  <c r="H62" i="7"/>
  <c r="G62" i="7"/>
  <c r="F62" i="7"/>
  <c r="D62" i="7"/>
  <c r="C62" i="7"/>
  <c r="B62" i="7"/>
  <c r="O62" i="8"/>
  <c r="N62" i="8"/>
  <c r="M62" i="8"/>
  <c r="L62" i="8"/>
  <c r="K62" i="8"/>
  <c r="S62" i="8" s="1"/>
  <c r="J62" i="8"/>
  <c r="R62" i="8" s="1"/>
  <c r="I62" i="8"/>
  <c r="H62" i="8"/>
  <c r="G62" i="8"/>
  <c r="F62" i="8"/>
  <c r="D62" i="8"/>
  <c r="C62" i="8"/>
  <c r="B62" i="8"/>
  <c r="O62" i="9"/>
  <c r="N62" i="9"/>
  <c r="M62" i="9"/>
  <c r="L62" i="9"/>
  <c r="K62" i="9"/>
  <c r="S62" i="9" s="1"/>
  <c r="J62" i="9"/>
  <c r="R62" i="9" s="1"/>
  <c r="I62" i="9"/>
  <c r="H62" i="9"/>
  <c r="G62" i="9"/>
  <c r="F62" i="9"/>
  <c r="D62" i="9"/>
  <c r="C62" i="9"/>
  <c r="B62" i="9"/>
  <c r="O62" i="10"/>
  <c r="N62" i="10"/>
  <c r="M62" i="10"/>
  <c r="L62" i="10"/>
  <c r="K62" i="10"/>
  <c r="S62" i="10" s="1"/>
  <c r="J62" i="10"/>
  <c r="R62" i="10" s="1"/>
  <c r="I62" i="10"/>
  <c r="H62" i="10"/>
  <c r="G62" i="10"/>
  <c r="F62" i="10"/>
  <c r="D62" i="10"/>
  <c r="C62" i="10"/>
  <c r="B62" i="10"/>
  <c r="O62" i="11"/>
  <c r="N62" i="11"/>
  <c r="M62" i="11"/>
  <c r="L62" i="11"/>
  <c r="K62" i="11"/>
  <c r="J62" i="11"/>
  <c r="R62" i="11" s="1"/>
  <c r="I62" i="11"/>
  <c r="H62" i="11"/>
  <c r="G62" i="11"/>
  <c r="F62" i="11"/>
  <c r="D62" i="11"/>
  <c r="C62" i="11"/>
  <c r="B62" i="11"/>
  <c r="O62" i="12"/>
  <c r="N62" i="12"/>
  <c r="M62" i="12"/>
  <c r="L62" i="12"/>
  <c r="K62" i="12"/>
  <c r="S62" i="12" s="1"/>
  <c r="J62" i="12"/>
  <c r="R62" i="12" s="1"/>
  <c r="I62" i="12"/>
  <c r="H62" i="12"/>
  <c r="G62" i="12"/>
  <c r="F62" i="12"/>
  <c r="D62" i="12"/>
  <c r="C62" i="12"/>
  <c r="B62" i="12"/>
  <c r="O62" i="1"/>
  <c r="N62" i="1"/>
  <c r="M62" i="1"/>
  <c r="L62" i="1"/>
  <c r="K62" i="1"/>
  <c r="S62" i="1" s="1"/>
  <c r="J62" i="1"/>
  <c r="R62" i="1" s="1"/>
  <c r="I62" i="1"/>
  <c r="H62" i="1"/>
  <c r="G62" i="1"/>
  <c r="F62" i="1"/>
  <c r="D62" i="1"/>
  <c r="C62" i="1"/>
  <c r="B62" i="1"/>
  <c r="W56" i="2"/>
  <c r="V56" i="2"/>
  <c r="W56" i="3"/>
  <c r="V56" i="3"/>
  <c r="W56" i="4"/>
  <c r="V56" i="4"/>
  <c r="W56" i="5"/>
  <c r="V56" i="5"/>
  <c r="W56" i="6"/>
  <c r="W43" i="6" s="1"/>
  <c r="V56" i="6"/>
  <c r="W56" i="7"/>
  <c r="V56" i="7"/>
  <c r="W56" i="8"/>
  <c r="V56" i="8"/>
  <c r="W56" i="9"/>
  <c r="V56" i="9"/>
  <c r="W56" i="10"/>
  <c r="V56" i="10"/>
  <c r="W56" i="11"/>
  <c r="V56" i="11"/>
  <c r="W56" i="12"/>
  <c r="V56" i="12"/>
  <c r="W56" i="1"/>
  <c r="V56" i="1"/>
  <c r="O56" i="2"/>
  <c r="N56" i="2"/>
  <c r="M56" i="2"/>
  <c r="L56" i="2"/>
  <c r="K56" i="2"/>
  <c r="J56" i="2"/>
  <c r="I56" i="2"/>
  <c r="H56" i="2"/>
  <c r="G56" i="2"/>
  <c r="F56" i="2"/>
  <c r="D56" i="2"/>
  <c r="C56" i="2"/>
  <c r="B56" i="2"/>
  <c r="O56" i="3"/>
  <c r="N56" i="3"/>
  <c r="M56" i="3"/>
  <c r="L56" i="3"/>
  <c r="K56" i="3"/>
  <c r="J56" i="3"/>
  <c r="I56" i="3"/>
  <c r="H56" i="3"/>
  <c r="G56" i="3"/>
  <c r="F56" i="3"/>
  <c r="D56" i="3"/>
  <c r="C56" i="3"/>
  <c r="B56" i="3"/>
  <c r="O56" i="4"/>
  <c r="N56" i="4"/>
  <c r="M56" i="4"/>
  <c r="L56" i="4"/>
  <c r="K56" i="4"/>
  <c r="J56" i="4"/>
  <c r="I56" i="4"/>
  <c r="H56" i="4"/>
  <c r="G56" i="4"/>
  <c r="F56" i="4"/>
  <c r="D56" i="4"/>
  <c r="C56" i="4"/>
  <c r="B56" i="4"/>
  <c r="O56" i="5"/>
  <c r="N56" i="5"/>
  <c r="M56" i="5"/>
  <c r="L56" i="5"/>
  <c r="K56" i="5"/>
  <c r="S56" i="5" s="1"/>
  <c r="J56" i="5"/>
  <c r="I56" i="5"/>
  <c r="H56" i="5"/>
  <c r="G56" i="5"/>
  <c r="F56" i="5"/>
  <c r="D56" i="5"/>
  <c r="C56" i="5"/>
  <c r="B56" i="5"/>
  <c r="O56" i="6"/>
  <c r="N56" i="6"/>
  <c r="M56" i="6"/>
  <c r="L56" i="6"/>
  <c r="K56" i="6"/>
  <c r="J56" i="6"/>
  <c r="I56" i="6"/>
  <c r="H56" i="6"/>
  <c r="G56" i="6"/>
  <c r="F56" i="6"/>
  <c r="D56" i="6"/>
  <c r="C56" i="6"/>
  <c r="B56" i="6"/>
  <c r="B43" i="6" s="1"/>
  <c r="O56" i="7"/>
  <c r="N56" i="7"/>
  <c r="M56" i="7"/>
  <c r="L56" i="7"/>
  <c r="K56" i="7"/>
  <c r="J56" i="7"/>
  <c r="I56" i="7"/>
  <c r="H56" i="7"/>
  <c r="G56" i="7"/>
  <c r="F56" i="7"/>
  <c r="D56" i="7"/>
  <c r="C56" i="7"/>
  <c r="B56" i="7"/>
  <c r="O56" i="8"/>
  <c r="N56" i="8"/>
  <c r="M56" i="8"/>
  <c r="L56" i="8"/>
  <c r="K56" i="8"/>
  <c r="J56" i="8"/>
  <c r="R56" i="8" s="1"/>
  <c r="I56" i="8"/>
  <c r="H56" i="8"/>
  <c r="G56" i="8"/>
  <c r="F56" i="8"/>
  <c r="D56" i="8"/>
  <c r="C56" i="8"/>
  <c r="B56" i="8"/>
  <c r="O56" i="9"/>
  <c r="N56" i="9"/>
  <c r="M56" i="9"/>
  <c r="L56" i="9"/>
  <c r="K56" i="9"/>
  <c r="J56" i="9"/>
  <c r="I56" i="9"/>
  <c r="H56" i="9"/>
  <c r="G56" i="9"/>
  <c r="F56" i="9"/>
  <c r="D56" i="9"/>
  <c r="C56" i="9"/>
  <c r="B56" i="9"/>
  <c r="O56" i="10"/>
  <c r="N56" i="10"/>
  <c r="M56" i="10"/>
  <c r="L56" i="10"/>
  <c r="K56" i="10"/>
  <c r="J56" i="10"/>
  <c r="I56" i="10"/>
  <c r="H56" i="10"/>
  <c r="G56" i="10"/>
  <c r="F56" i="10"/>
  <c r="D56" i="10"/>
  <c r="C56" i="10"/>
  <c r="B56" i="10"/>
  <c r="O56" i="11"/>
  <c r="N56" i="11"/>
  <c r="M56" i="11"/>
  <c r="M43" i="11" s="1"/>
  <c r="L56" i="11"/>
  <c r="L43" i="11" s="1"/>
  <c r="K56" i="11"/>
  <c r="S56" i="11" s="1"/>
  <c r="J56" i="11"/>
  <c r="R56" i="11" s="1"/>
  <c r="I56" i="11"/>
  <c r="H56" i="11"/>
  <c r="G56" i="11"/>
  <c r="F56" i="11"/>
  <c r="D56" i="11"/>
  <c r="C56" i="11"/>
  <c r="B56" i="11"/>
  <c r="O56" i="12"/>
  <c r="N56" i="12"/>
  <c r="M56" i="12"/>
  <c r="L56" i="12"/>
  <c r="K56" i="12"/>
  <c r="J56" i="12"/>
  <c r="I56" i="12"/>
  <c r="H56" i="12"/>
  <c r="G56" i="12"/>
  <c r="F56" i="12"/>
  <c r="D56" i="12"/>
  <c r="C56" i="12"/>
  <c r="B56" i="12"/>
  <c r="O56" i="1"/>
  <c r="N56" i="1"/>
  <c r="M56" i="1"/>
  <c r="L56" i="1"/>
  <c r="K56" i="1"/>
  <c r="S56" i="1" s="1"/>
  <c r="J56" i="1"/>
  <c r="I56" i="1"/>
  <c r="H56" i="1"/>
  <c r="G56" i="1"/>
  <c r="F56" i="1"/>
  <c r="D56" i="1"/>
  <c r="C56" i="1"/>
  <c r="B56" i="1"/>
  <c r="W44" i="2"/>
  <c r="V44" i="2"/>
  <c r="W44" i="3"/>
  <c r="V44" i="3"/>
  <c r="W44" i="4"/>
  <c r="V44" i="4"/>
  <c r="W44" i="5"/>
  <c r="V44" i="5"/>
  <c r="W44" i="6"/>
  <c r="V44" i="6"/>
  <c r="W44" i="7"/>
  <c r="V44" i="7"/>
  <c r="W44" i="8"/>
  <c r="W43" i="8" s="1"/>
  <c r="V44" i="8"/>
  <c r="V43" i="8" s="1"/>
  <c r="W44" i="9"/>
  <c r="V44" i="9"/>
  <c r="W44" i="10"/>
  <c r="V44" i="10"/>
  <c r="W44" i="11"/>
  <c r="V44" i="11"/>
  <c r="W44" i="12"/>
  <c r="W43" i="12" s="1"/>
  <c r="V44" i="12"/>
  <c r="V43" i="12" s="1"/>
  <c r="W44" i="1"/>
  <c r="V44" i="1"/>
  <c r="O44" i="2"/>
  <c r="N44" i="2"/>
  <c r="M44" i="2"/>
  <c r="M43" i="2" s="1"/>
  <c r="L44" i="2"/>
  <c r="K44" i="2"/>
  <c r="S44" i="2" s="1"/>
  <c r="J44" i="2"/>
  <c r="I44" i="2"/>
  <c r="H44" i="2"/>
  <c r="G44" i="2"/>
  <c r="F44" i="2"/>
  <c r="D44" i="2"/>
  <c r="C44" i="2"/>
  <c r="B44" i="2"/>
  <c r="O44" i="3"/>
  <c r="O43" i="3" s="1"/>
  <c r="N44" i="3"/>
  <c r="M44" i="3"/>
  <c r="L44" i="3"/>
  <c r="K44" i="3"/>
  <c r="J44" i="3"/>
  <c r="I44" i="3"/>
  <c r="H44" i="3"/>
  <c r="H43" i="3" s="1"/>
  <c r="G44" i="3"/>
  <c r="F44" i="3"/>
  <c r="D44" i="3"/>
  <c r="C44" i="3"/>
  <c r="B44" i="3"/>
  <c r="N43" i="3"/>
  <c r="M43" i="3"/>
  <c r="O44" i="4"/>
  <c r="O43" i="4" s="1"/>
  <c r="N44" i="4"/>
  <c r="M44" i="4"/>
  <c r="L44" i="4"/>
  <c r="K44" i="4"/>
  <c r="J44" i="4"/>
  <c r="I44" i="4"/>
  <c r="H44" i="4"/>
  <c r="G44" i="4"/>
  <c r="G43" i="4" s="1"/>
  <c r="F44" i="4"/>
  <c r="D44" i="4"/>
  <c r="C44" i="4"/>
  <c r="B44" i="4"/>
  <c r="M43" i="4"/>
  <c r="L43" i="4"/>
  <c r="O44" i="5"/>
  <c r="O43" i="5" s="1"/>
  <c r="N44" i="5"/>
  <c r="M44" i="5"/>
  <c r="L44" i="5"/>
  <c r="K44" i="5"/>
  <c r="J44" i="5"/>
  <c r="R44" i="5" s="1"/>
  <c r="I44" i="5"/>
  <c r="H44" i="5"/>
  <c r="H43" i="5" s="1"/>
  <c r="G44" i="5"/>
  <c r="G43" i="5" s="1"/>
  <c r="F44" i="5"/>
  <c r="D44" i="5"/>
  <c r="C44" i="5"/>
  <c r="B44" i="5"/>
  <c r="L43" i="5"/>
  <c r="I43" i="5"/>
  <c r="O44" i="6"/>
  <c r="O43" i="6" s="1"/>
  <c r="N44" i="6"/>
  <c r="N43" i="6" s="1"/>
  <c r="M44" i="6"/>
  <c r="L44" i="6"/>
  <c r="K44" i="6"/>
  <c r="J44" i="6"/>
  <c r="I44" i="6"/>
  <c r="H44" i="6"/>
  <c r="G44" i="6"/>
  <c r="G43" i="6" s="1"/>
  <c r="F44" i="6"/>
  <c r="F43" i="6" s="1"/>
  <c r="D44" i="6"/>
  <c r="C44" i="6"/>
  <c r="B44" i="6"/>
  <c r="M43" i="6"/>
  <c r="L43" i="6"/>
  <c r="O44" i="7"/>
  <c r="O43" i="7" s="1"/>
  <c r="N44" i="7"/>
  <c r="M44" i="7"/>
  <c r="M43" i="7" s="1"/>
  <c r="L44" i="7"/>
  <c r="K44" i="7"/>
  <c r="J44" i="7"/>
  <c r="I44" i="7"/>
  <c r="H44" i="7"/>
  <c r="G44" i="7"/>
  <c r="G43" i="7" s="1"/>
  <c r="F44" i="7"/>
  <c r="F43" i="7" s="1"/>
  <c r="D44" i="7"/>
  <c r="D43" i="7" s="1"/>
  <c r="C44" i="7"/>
  <c r="B44" i="7"/>
  <c r="L43" i="7"/>
  <c r="I43" i="7"/>
  <c r="O44" i="8"/>
  <c r="O43" i="8" s="1"/>
  <c r="N44" i="8"/>
  <c r="N43" i="8" s="1"/>
  <c r="M44" i="8"/>
  <c r="L44" i="8"/>
  <c r="L43" i="8" s="1"/>
  <c r="K44" i="8"/>
  <c r="J44" i="8"/>
  <c r="I44" i="8"/>
  <c r="I43" i="8" s="1"/>
  <c r="H44" i="8"/>
  <c r="H43" i="8" s="1"/>
  <c r="G44" i="8"/>
  <c r="F44" i="8"/>
  <c r="F43" i="8" s="1"/>
  <c r="D44" i="8"/>
  <c r="C44" i="8"/>
  <c r="B44" i="8"/>
  <c r="O44" i="9"/>
  <c r="N44" i="9"/>
  <c r="N43" i="9" s="1"/>
  <c r="M44" i="9"/>
  <c r="L44" i="9"/>
  <c r="L43" i="9" s="1"/>
  <c r="K44" i="9"/>
  <c r="S44" i="9" s="1"/>
  <c r="J44" i="9"/>
  <c r="I44" i="9"/>
  <c r="I43" i="9" s="1"/>
  <c r="H44" i="9"/>
  <c r="G44" i="9"/>
  <c r="F44" i="9"/>
  <c r="F43" i="9" s="1"/>
  <c r="D44" i="9"/>
  <c r="C44" i="9"/>
  <c r="B44" i="9"/>
  <c r="O44" i="10"/>
  <c r="N44" i="10"/>
  <c r="M44" i="10"/>
  <c r="L44" i="10"/>
  <c r="K44" i="10"/>
  <c r="J44" i="10"/>
  <c r="I44" i="10"/>
  <c r="I43" i="10" s="1"/>
  <c r="H44" i="10"/>
  <c r="H43" i="10" s="1"/>
  <c r="G44" i="10"/>
  <c r="F44" i="10"/>
  <c r="D44" i="10"/>
  <c r="C44" i="10"/>
  <c r="B44" i="10"/>
  <c r="M43" i="10"/>
  <c r="F43" i="10"/>
  <c r="O44" i="11"/>
  <c r="O43" i="11" s="1"/>
  <c r="N44" i="11"/>
  <c r="N43" i="11" s="1"/>
  <c r="M44" i="11"/>
  <c r="L44" i="11"/>
  <c r="K44" i="11"/>
  <c r="S44" i="11" s="1"/>
  <c r="J44" i="11"/>
  <c r="R44" i="11" s="1"/>
  <c r="I44" i="11"/>
  <c r="H44" i="11"/>
  <c r="H43" i="11" s="1"/>
  <c r="G44" i="11"/>
  <c r="G43" i="11" s="1"/>
  <c r="F44" i="11"/>
  <c r="F43" i="11" s="1"/>
  <c r="D44" i="11"/>
  <c r="C44" i="11"/>
  <c r="B44" i="11"/>
  <c r="O44" i="12"/>
  <c r="O43" i="12" s="1"/>
  <c r="N44" i="12"/>
  <c r="M44" i="12"/>
  <c r="M43" i="12" s="1"/>
  <c r="L44" i="12"/>
  <c r="L43" i="12" s="1"/>
  <c r="K44" i="12"/>
  <c r="S44" i="12" s="1"/>
  <c r="J44" i="12"/>
  <c r="R44" i="12" s="1"/>
  <c r="I44" i="12"/>
  <c r="H44" i="12"/>
  <c r="G44" i="12"/>
  <c r="F44" i="12"/>
  <c r="D44" i="12"/>
  <c r="D43" i="12" s="1"/>
  <c r="C44" i="12"/>
  <c r="B44" i="12"/>
  <c r="O44" i="1"/>
  <c r="O43" i="1" s="1"/>
  <c r="N44" i="1"/>
  <c r="M44" i="1"/>
  <c r="L44" i="1"/>
  <c r="K44" i="1"/>
  <c r="J44" i="1"/>
  <c r="I44" i="1"/>
  <c r="I43" i="1" s="1"/>
  <c r="H44" i="1"/>
  <c r="H43" i="1" s="1"/>
  <c r="G44" i="1"/>
  <c r="G43" i="1" s="1"/>
  <c r="F44" i="1"/>
  <c r="D44" i="1"/>
  <c r="C44" i="1"/>
  <c r="B44" i="1"/>
  <c r="W28" i="2"/>
  <c r="V28" i="2"/>
  <c r="W28" i="3"/>
  <c r="V28" i="3"/>
  <c r="W28" i="4"/>
  <c r="V28" i="4"/>
  <c r="W28" i="5"/>
  <c r="V28" i="5"/>
  <c r="W28" i="6"/>
  <c r="V28" i="6"/>
  <c r="W28" i="7"/>
  <c r="V28" i="7"/>
  <c r="W28" i="8"/>
  <c r="V28" i="8"/>
  <c r="W28" i="9"/>
  <c r="V28" i="9"/>
  <c r="W28" i="10"/>
  <c r="V28" i="10"/>
  <c r="W28" i="11"/>
  <c r="V28" i="11"/>
  <c r="W28" i="12"/>
  <c r="V28" i="12"/>
  <c r="W28" i="1"/>
  <c r="V28" i="1"/>
  <c r="O28" i="2"/>
  <c r="N28" i="2"/>
  <c r="M28" i="2"/>
  <c r="L28" i="2"/>
  <c r="K28" i="2"/>
  <c r="J28" i="2"/>
  <c r="I28" i="2"/>
  <c r="H28" i="2"/>
  <c r="G28" i="2"/>
  <c r="F28" i="2"/>
  <c r="D28" i="2"/>
  <c r="C28" i="2"/>
  <c r="B28" i="2"/>
  <c r="O28" i="3"/>
  <c r="N28" i="3"/>
  <c r="M28" i="3"/>
  <c r="L28" i="3"/>
  <c r="K28" i="3"/>
  <c r="J28" i="3"/>
  <c r="I28" i="3"/>
  <c r="H28" i="3"/>
  <c r="G28" i="3"/>
  <c r="F28" i="3"/>
  <c r="D28" i="3"/>
  <c r="C28" i="3"/>
  <c r="B28" i="3"/>
  <c r="O28" i="4"/>
  <c r="N28" i="4"/>
  <c r="M28" i="4"/>
  <c r="L28" i="4"/>
  <c r="K28" i="4"/>
  <c r="K8" i="4" s="1"/>
  <c r="J28" i="4"/>
  <c r="I28" i="4"/>
  <c r="H28" i="4"/>
  <c r="G28" i="4"/>
  <c r="F28" i="4"/>
  <c r="D28" i="4"/>
  <c r="C28" i="4"/>
  <c r="B28" i="4"/>
  <c r="B8" i="4" s="1"/>
  <c r="O28" i="5"/>
  <c r="N28" i="5"/>
  <c r="M28" i="5"/>
  <c r="L28" i="5"/>
  <c r="R28" i="5" s="1"/>
  <c r="K28" i="5"/>
  <c r="J28" i="5"/>
  <c r="I28" i="5"/>
  <c r="H28" i="5"/>
  <c r="G28" i="5"/>
  <c r="F28" i="5"/>
  <c r="D28" i="5"/>
  <c r="C28" i="5"/>
  <c r="B28" i="5"/>
  <c r="O28" i="6"/>
  <c r="N28" i="6"/>
  <c r="M28" i="6"/>
  <c r="L28" i="6"/>
  <c r="K28" i="6"/>
  <c r="J28" i="6"/>
  <c r="I28" i="6"/>
  <c r="I8" i="6" s="1"/>
  <c r="H28" i="6"/>
  <c r="G28" i="6"/>
  <c r="F28" i="6"/>
  <c r="D28" i="6"/>
  <c r="C28" i="6"/>
  <c r="B28" i="6"/>
  <c r="O28" i="7"/>
  <c r="N28" i="7"/>
  <c r="M28" i="7"/>
  <c r="L28" i="7"/>
  <c r="K28" i="7"/>
  <c r="J28" i="7"/>
  <c r="I28" i="7"/>
  <c r="H28" i="7"/>
  <c r="G28" i="7"/>
  <c r="F28" i="7"/>
  <c r="D28" i="7"/>
  <c r="C28" i="7"/>
  <c r="B28" i="7"/>
  <c r="O28" i="8"/>
  <c r="N28" i="8"/>
  <c r="M28" i="8"/>
  <c r="L28" i="8"/>
  <c r="K28" i="8"/>
  <c r="S28" i="8" s="1"/>
  <c r="J28" i="8"/>
  <c r="R28" i="8" s="1"/>
  <c r="I28" i="8"/>
  <c r="H28" i="8"/>
  <c r="G28" i="8"/>
  <c r="F28" i="8"/>
  <c r="D28" i="8"/>
  <c r="C28" i="8"/>
  <c r="B28" i="8"/>
  <c r="O28" i="9"/>
  <c r="N28" i="9"/>
  <c r="M28" i="9"/>
  <c r="L28" i="9"/>
  <c r="K28" i="9"/>
  <c r="J28" i="9"/>
  <c r="I28" i="9"/>
  <c r="H28" i="9"/>
  <c r="G28" i="9"/>
  <c r="F28" i="9"/>
  <c r="D28" i="9"/>
  <c r="C28" i="9"/>
  <c r="B28" i="9"/>
  <c r="O28" i="10"/>
  <c r="N28" i="10"/>
  <c r="M28" i="10"/>
  <c r="L28" i="10"/>
  <c r="K28" i="10"/>
  <c r="J28" i="10"/>
  <c r="J8" i="10" s="1"/>
  <c r="I28" i="10"/>
  <c r="H28" i="10"/>
  <c r="G28" i="10"/>
  <c r="F28" i="10"/>
  <c r="D28" i="10"/>
  <c r="C28" i="10"/>
  <c r="B28" i="10"/>
  <c r="O28" i="11"/>
  <c r="N28" i="11"/>
  <c r="M28" i="11"/>
  <c r="L28" i="11"/>
  <c r="K28" i="11"/>
  <c r="J28" i="11"/>
  <c r="R28" i="11" s="1"/>
  <c r="I28" i="11"/>
  <c r="H28" i="11"/>
  <c r="G28" i="11"/>
  <c r="F28" i="11"/>
  <c r="D28" i="11"/>
  <c r="C28" i="11"/>
  <c r="B28" i="11"/>
  <c r="O28" i="12"/>
  <c r="N28" i="12"/>
  <c r="M28" i="12"/>
  <c r="L28" i="12"/>
  <c r="K28" i="12"/>
  <c r="J28" i="12"/>
  <c r="I28" i="12"/>
  <c r="H28" i="12"/>
  <c r="G28" i="12"/>
  <c r="F28" i="12"/>
  <c r="D28" i="12"/>
  <c r="C28" i="12"/>
  <c r="B28" i="12"/>
  <c r="O28" i="1"/>
  <c r="N28" i="1"/>
  <c r="M28" i="1"/>
  <c r="L28" i="1"/>
  <c r="K28" i="1"/>
  <c r="J28" i="1"/>
  <c r="I28" i="1"/>
  <c r="H28" i="1"/>
  <c r="G28" i="1"/>
  <c r="F28" i="1"/>
  <c r="D28" i="1"/>
  <c r="C28" i="1"/>
  <c r="B28" i="1"/>
  <c r="W9" i="2"/>
  <c r="V9" i="2"/>
  <c r="W9" i="3"/>
  <c r="W8" i="3" s="1"/>
  <c r="V9" i="3"/>
  <c r="V8" i="3" s="1"/>
  <c r="W9" i="4"/>
  <c r="V9" i="4"/>
  <c r="W9" i="5"/>
  <c r="V9" i="5"/>
  <c r="W9" i="6"/>
  <c r="W8" i="6" s="1"/>
  <c r="V9" i="6"/>
  <c r="V8" i="6" s="1"/>
  <c r="W9" i="7"/>
  <c r="W8" i="7" s="1"/>
  <c r="V9" i="7"/>
  <c r="V8" i="7" s="1"/>
  <c r="W9" i="8"/>
  <c r="V9" i="8"/>
  <c r="W9" i="9"/>
  <c r="V9" i="9"/>
  <c r="W9" i="10"/>
  <c r="W8" i="10" s="1"/>
  <c r="V9" i="10"/>
  <c r="V8" i="10" s="1"/>
  <c r="W9" i="11"/>
  <c r="V9" i="11"/>
  <c r="W9" i="12"/>
  <c r="V9" i="12"/>
  <c r="W9" i="1"/>
  <c r="V9" i="1"/>
  <c r="V8" i="1" s="1"/>
  <c r="O9" i="2"/>
  <c r="O8" i="2" s="1"/>
  <c r="N9" i="2"/>
  <c r="M9" i="2"/>
  <c r="M8" i="2" s="1"/>
  <c r="L9" i="2"/>
  <c r="K9" i="2"/>
  <c r="K8" i="2" s="1"/>
  <c r="J9" i="2"/>
  <c r="I9" i="2"/>
  <c r="H9" i="2"/>
  <c r="H8" i="2" s="1"/>
  <c r="G9" i="2"/>
  <c r="G8" i="2" s="1"/>
  <c r="F9" i="2"/>
  <c r="D9" i="2"/>
  <c r="D8" i="2" s="1"/>
  <c r="C9" i="2"/>
  <c r="B9" i="2"/>
  <c r="B8" i="2" s="1"/>
  <c r="O9" i="3"/>
  <c r="N9" i="3"/>
  <c r="M9" i="3"/>
  <c r="L9" i="3"/>
  <c r="L8" i="3" s="1"/>
  <c r="K9" i="3"/>
  <c r="J9" i="3"/>
  <c r="I9" i="3"/>
  <c r="H9" i="3"/>
  <c r="G9" i="3"/>
  <c r="F9" i="3"/>
  <c r="D9" i="3"/>
  <c r="C9" i="3"/>
  <c r="C8" i="3" s="1"/>
  <c r="B9" i="3"/>
  <c r="H8" i="3"/>
  <c r="O9" i="4"/>
  <c r="N9" i="4"/>
  <c r="N8" i="4" s="1"/>
  <c r="M9" i="4"/>
  <c r="S9" i="4" s="1"/>
  <c r="L9" i="4"/>
  <c r="R9" i="4" s="1"/>
  <c r="K9" i="4"/>
  <c r="J9" i="4"/>
  <c r="I9" i="4"/>
  <c r="H9" i="4"/>
  <c r="H8" i="4" s="1"/>
  <c r="G9" i="4"/>
  <c r="F9" i="4"/>
  <c r="F8" i="4" s="1"/>
  <c r="D9" i="4"/>
  <c r="D8" i="4" s="1"/>
  <c r="C9" i="4"/>
  <c r="B9" i="4"/>
  <c r="O9" i="5"/>
  <c r="O8" i="5" s="1"/>
  <c r="N9" i="5"/>
  <c r="N8" i="5" s="1"/>
  <c r="M9" i="5"/>
  <c r="M8" i="5" s="1"/>
  <c r="L9" i="5"/>
  <c r="K9" i="5"/>
  <c r="K8" i="5" s="1"/>
  <c r="J9" i="5"/>
  <c r="I9" i="5"/>
  <c r="H9" i="5"/>
  <c r="G9" i="5"/>
  <c r="G8" i="5" s="1"/>
  <c r="F9" i="5"/>
  <c r="F8" i="5" s="1"/>
  <c r="D9" i="5"/>
  <c r="D8" i="5" s="1"/>
  <c r="C9" i="5"/>
  <c r="B9" i="5"/>
  <c r="B8" i="5" s="1"/>
  <c r="J8" i="5"/>
  <c r="O9" i="6"/>
  <c r="O8" i="6" s="1"/>
  <c r="N9" i="6"/>
  <c r="M9" i="6"/>
  <c r="L9" i="6"/>
  <c r="K9" i="6"/>
  <c r="J9" i="6"/>
  <c r="I9" i="6"/>
  <c r="H9" i="6"/>
  <c r="G9" i="6"/>
  <c r="G8" i="6" s="1"/>
  <c r="F9" i="6"/>
  <c r="D9" i="6"/>
  <c r="C9" i="6"/>
  <c r="C8" i="6" s="1"/>
  <c r="B9" i="6"/>
  <c r="O9" i="7"/>
  <c r="N9" i="7"/>
  <c r="M9" i="7"/>
  <c r="L9" i="7"/>
  <c r="K9" i="7"/>
  <c r="J9" i="7"/>
  <c r="R9" i="7" s="1"/>
  <c r="I9" i="7"/>
  <c r="H9" i="7"/>
  <c r="H8" i="7" s="1"/>
  <c r="G9" i="7"/>
  <c r="F9" i="7"/>
  <c r="D9" i="7"/>
  <c r="C9" i="7"/>
  <c r="B9" i="7"/>
  <c r="D8" i="7"/>
  <c r="O9" i="8"/>
  <c r="O8" i="8" s="1"/>
  <c r="N9" i="8"/>
  <c r="N8" i="8" s="1"/>
  <c r="M9" i="8"/>
  <c r="L9" i="8"/>
  <c r="L8" i="8" s="1"/>
  <c r="K9" i="8"/>
  <c r="K8" i="8" s="1"/>
  <c r="J9" i="8"/>
  <c r="J8" i="8" s="1"/>
  <c r="I9" i="8"/>
  <c r="I8" i="8" s="1"/>
  <c r="H9" i="8"/>
  <c r="G9" i="8"/>
  <c r="F9" i="8"/>
  <c r="D9" i="8"/>
  <c r="D8" i="8" s="1"/>
  <c r="C9" i="8"/>
  <c r="C8" i="8" s="1"/>
  <c r="B9" i="8"/>
  <c r="B8" i="8" s="1"/>
  <c r="H8" i="8"/>
  <c r="G8" i="8"/>
  <c r="F8" i="8"/>
  <c r="O9" i="9"/>
  <c r="O8" i="9" s="1"/>
  <c r="N9" i="9"/>
  <c r="N8" i="9" s="1"/>
  <c r="M9" i="9"/>
  <c r="L9" i="9"/>
  <c r="K9" i="9"/>
  <c r="J9" i="9"/>
  <c r="R9" i="9" s="1"/>
  <c r="I9" i="9"/>
  <c r="H9" i="9"/>
  <c r="G9" i="9"/>
  <c r="G8" i="9" s="1"/>
  <c r="F9" i="9"/>
  <c r="F8" i="9" s="1"/>
  <c r="D9" i="9"/>
  <c r="C9" i="9"/>
  <c r="B9" i="9"/>
  <c r="O9" i="10"/>
  <c r="O8" i="10" s="1"/>
  <c r="N9" i="10"/>
  <c r="M9" i="10"/>
  <c r="L9" i="10"/>
  <c r="K9" i="10"/>
  <c r="J9" i="10"/>
  <c r="I9" i="10"/>
  <c r="H9" i="10"/>
  <c r="G9" i="10"/>
  <c r="G8" i="10" s="1"/>
  <c r="F9" i="10"/>
  <c r="D9" i="10"/>
  <c r="C9" i="10"/>
  <c r="B9" i="10"/>
  <c r="O9" i="11"/>
  <c r="N9" i="11"/>
  <c r="M9" i="11"/>
  <c r="L9" i="11"/>
  <c r="K9" i="11"/>
  <c r="J9" i="11"/>
  <c r="I9" i="11"/>
  <c r="H9" i="11"/>
  <c r="G9" i="11"/>
  <c r="G8" i="11" s="1"/>
  <c r="F9" i="11"/>
  <c r="D9" i="11"/>
  <c r="D8" i="11" s="1"/>
  <c r="C9" i="11"/>
  <c r="C8" i="11" s="1"/>
  <c r="B9" i="11"/>
  <c r="B8" i="11" s="1"/>
  <c r="O9" i="12"/>
  <c r="O8" i="12" s="1"/>
  <c r="N9" i="12"/>
  <c r="N8" i="12" s="1"/>
  <c r="M9" i="12"/>
  <c r="L9" i="12"/>
  <c r="K9" i="12"/>
  <c r="K8" i="12" s="1"/>
  <c r="J9" i="12"/>
  <c r="J8" i="12" s="1"/>
  <c r="I9" i="12"/>
  <c r="H9" i="12"/>
  <c r="H8" i="12" s="1"/>
  <c r="G9" i="12"/>
  <c r="G8" i="12" s="1"/>
  <c r="F9" i="12"/>
  <c r="F8" i="12" s="1"/>
  <c r="D9" i="12"/>
  <c r="D8" i="12" s="1"/>
  <c r="C9" i="12"/>
  <c r="C8" i="12" s="1"/>
  <c r="B9" i="12"/>
  <c r="B8" i="12" s="1"/>
  <c r="O9" i="1"/>
  <c r="O8" i="1" s="1"/>
  <c r="N9" i="1"/>
  <c r="N8" i="1" s="1"/>
  <c r="M9" i="1"/>
  <c r="L9" i="1"/>
  <c r="K9" i="1"/>
  <c r="K8" i="1" s="1"/>
  <c r="J9" i="1"/>
  <c r="I9" i="1"/>
  <c r="H9" i="1"/>
  <c r="G9" i="1"/>
  <c r="G8" i="1" s="1"/>
  <c r="F9" i="1"/>
  <c r="F8" i="1" s="1"/>
  <c r="D9" i="1"/>
  <c r="D8" i="1" s="1"/>
  <c r="C9" i="1"/>
  <c r="B9" i="1"/>
  <c r="B8" i="1" s="1"/>
  <c r="S64" i="12"/>
  <c r="R64" i="12"/>
  <c r="Q64" i="12"/>
  <c r="P64" i="12"/>
  <c r="E64" i="12"/>
  <c r="T64" i="12" s="1"/>
  <c r="S63" i="12"/>
  <c r="R63" i="12"/>
  <c r="Q63" i="12"/>
  <c r="P63" i="12"/>
  <c r="E63" i="12"/>
  <c r="U63" i="12" s="1"/>
  <c r="S60" i="12"/>
  <c r="R60" i="12"/>
  <c r="Q60" i="12"/>
  <c r="P60" i="12"/>
  <c r="E60" i="12"/>
  <c r="U60" i="12" s="1"/>
  <c r="S59" i="12"/>
  <c r="R59" i="12"/>
  <c r="Q59" i="12"/>
  <c r="P59" i="12"/>
  <c r="E59" i="12"/>
  <c r="S58" i="12"/>
  <c r="R58" i="12"/>
  <c r="Q58" i="12"/>
  <c r="P58" i="12"/>
  <c r="E58" i="12"/>
  <c r="T58" i="12" s="1"/>
  <c r="S57" i="12"/>
  <c r="R57" i="12"/>
  <c r="Q57" i="12"/>
  <c r="P57" i="12"/>
  <c r="E57" i="12"/>
  <c r="U57" i="12" s="1"/>
  <c r="R56" i="12"/>
  <c r="S55" i="12"/>
  <c r="R55" i="12"/>
  <c r="Q55" i="12"/>
  <c r="P55" i="12"/>
  <c r="E55" i="12"/>
  <c r="T55" i="12" s="1"/>
  <c r="S54" i="12"/>
  <c r="R54" i="12"/>
  <c r="Q54" i="12"/>
  <c r="P54" i="12"/>
  <c r="E54" i="12"/>
  <c r="U54" i="12" s="1"/>
  <c r="S53" i="12"/>
  <c r="R53" i="12"/>
  <c r="Q53" i="12"/>
  <c r="P53" i="12"/>
  <c r="E53" i="12"/>
  <c r="T53" i="12" s="1"/>
  <c r="S52" i="12"/>
  <c r="R52" i="12"/>
  <c r="Q52" i="12"/>
  <c r="P52" i="12"/>
  <c r="E52" i="12"/>
  <c r="U52" i="12" s="1"/>
  <c r="S51" i="12"/>
  <c r="R51" i="12"/>
  <c r="Q51" i="12"/>
  <c r="P51" i="12"/>
  <c r="E51" i="12"/>
  <c r="U51" i="12" s="1"/>
  <c r="S50" i="12"/>
  <c r="R50" i="12"/>
  <c r="Q50" i="12"/>
  <c r="P50" i="12"/>
  <c r="E50" i="12"/>
  <c r="T50" i="12" s="1"/>
  <c r="U49" i="12"/>
  <c r="S49" i="12"/>
  <c r="R49" i="12"/>
  <c r="Q49" i="12"/>
  <c r="P49" i="12"/>
  <c r="E49" i="12"/>
  <c r="T49" i="12" s="1"/>
  <c r="U48" i="12"/>
  <c r="T48" i="12"/>
  <c r="S48" i="12"/>
  <c r="R48" i="12"/>
  <c r="Q48" i="12"/>
  <c r="P48" i="12"/>
  <c r="E48" i="12"/>
  <c r="S47" i="12"/>
  <c r="R47" i="12"/>
  <c r="Q47" i="12"/>
  <c r="P47" i="12"/>
  <c r="E47" i="12"/>
  <c r="T47" i="12" s="1"/>
  <c r="S46" i="12"/>
  <c r="R46" i="12"/>
  <c r="Q46" i="12"/>
  <c r="P46" i="12"/>
  <c r="E46" i="12"/>
  <c r="U46" i="12" s="1"/>
  <c r="U45" i="12"/>
  <c r="S45" i="12"/>
  <c r="R45" i="12"/>
  <c r="Q45" i="12"/>
  <c r="P45" i="12"/>
  <c r="E45" i="12"/>
  <c r="T42" i="12"/>
  <c r="S42" i="12"/>
  <c r="R42" i="12"/>
  <c r="Q42" i="12"/>
  <c r="P42" i="12"/>
  <c r="E42" i="12"/>
  <c r="U42" i="12" s="1"/>
  <c r="S41" i="12"/>
  <c r="R41" i="12"/>
  <c r="Q41" i="12"/>
  <c r="P41" i="12"/>
  <c r="E41" i="12"/>
  <c r="U41" i="12" s="1"/>
  <c r="S40" i="12"/>
  <c r="R40" i="12"/>
  <c r="Q40" i="12"/>
  <c r="P40" i="12"/>
  <c r="E40" i="12"/>
  <c r="T40" i="12" s="1"/>
  <c r="S39" i="12"/>
  <c r="R39" i="12"/>
  <c r="Q39" i="12"/>
  <c r="P39" i="12"/>
  <c r="E39" i="12"/>
  <c r="U39" i="12" s="1"/>
  <c r="S38" i="12"/>
  <c r="R38" i="12"/>
  <c r="Q38" i="12"/>
  <c r="P38" i="12"/>
  <c r="E38" i="12"/>
  <c r="T38" i="12" s="1"/>
  <c r="T37" i="12"/>
  <c r="S37" i="12"/>
  <c r="R37" i="12"/>
  <c r="Q37" i="12"/>
  <c r="P37" i="12"/>
  <c r="E37" i="12"/>
  <c r="U37" i="12" s="1"/>
  <c r="S36" i="12"/>
  <c r="R36" i="12"/>
  <c r="Q36" i="12"/>
  <c r="P36" i="12"/>
  <c r="E36" i="12"/>
  <c r="U36" i="12" s="1"/>
  <c r="U35" i="12"/>
  <c r="S35" i="12"/>
  <c r="R35" i="12"/>
  <c r="Q35" i="12"/>
  <c r="P35" i="12"/>
  <c r="E35" i="12"/>
  <c r="T35" i="12" s="1"/>
  <c r="S34" i="12"/>
  <c r="R34" i="12"/>
  <c r="Q34" i="12"/>
  <c r="P34" i="12"/>
  <c r="E34" i="12"/>
  <c r="U34" i="12" s="1"/>
  <c r="S33" i="12"/>
  <c r="R33" i="12"/>
  <c r="Q33" i="12"/>
  <c r="U33" i="12" s="1"/>
  <c r="P33" i="12"/>
  <c r="T33" i="12" s="1"/>
  <c r="E33" i="12"/>
  <c r="S32" i="12"/>
  <c r="R32" i="12"/>
  <c r="Q32" i="12"/>
  <c r="P32" i="12"/>
  <c r="E32" i="12"/>
  <c r="T32" i="12" s="1"/>
  <c r="S31" i="12"/>
  <c r="R31" i="12"/>
  <c r="Q31" i="12"/>
  <c r="P31" i="12"/>
  <c r="E31" i="12"/>
  <c r="U31" i="12" s="1"/>
  <c r="S30" i="12"/>
  <c r="R30" i="12"/>
  <c r="Q30" i="12"/>
  <c r="U30" i="12" s="1"/>
  <c r="P30" i="12"/>
  <c r="E30" i="12"/>
  <c r="S29" i="12"/>
  <c r="R29" i="12"/>
  <c r="Q29" i="12"/>
  <c r="P29" i="12"/>
  <c r="E29" i="12"/>
  <c r="S28" i="12"/>
  <c r="S27" i="12"/>
  <c r="R27" i="12"/>
  <c r="Q27" i="12"/>
  <c r="P27" i="12"/>
  <c r="E27" i="12"/>
  <c r="T27" i="12" s="1"/>
  <c r="S26" i="12"/>
  <c r="R26" i="12"/>
  <c r="Q26" i="12"/>
  <c r="P26" i="12"/>
  <c r="E26" i="12"/>
  <c r="S25" i="12"/>
  <c r="R25" i="12"/>
  <c r="Q25" i="12"/>
  <c r="P25" i="12"/>
  <c r="E25" i="12"/>
  <c r="T25" i="12" s="1"/>
  <c r="T24" i="12"/>
  <c r="S24" i="12"/>
  <c r="R24" i="12"/>
  <c r="Q24" i="12"/>
  <c r="P24" i="12"/>
  <c r="E24" i="12"/>
  <c r="U24" i="12" s="1"/>
  <c r="S23" i="12"/>
  <c r="R23" i="12"/>
  <c r="Q23" i="12"/>
  <c r="P23" i="12"/>
  <c r="E23" i="12"/>
  <c r="U23" i="12" s="1"/>
  <c r="S22" i="12"/>
  <c r="R22" i="12"/>
  <c r="Q22" i="12"/>
  <c r="P22" i="12"/>
  <c r="E22" i="12"/>
  <c r="U22" i="12" s="1"/>
  <c r="U21" i="12"/>
  <c r="S21" i="12"/>
  <c r="R21" i="12"/>
  <c r="Q21" i="12"/>
  <c r="P21" i="12"/>
  <c r="E21" i="12"/>
  <c r="T21" i="12" s="1"/>
  <c r="U20" i="12"/>
  <c r="T20" i="12"/>
  <c r="S20" i="12"/>
  <c r="R20" i="12"/>
  <c r="Q20" i="12"/>
  <c r="P20" i="12"/>
  <c r="E20" i="12"/>
  <c r="S19" i="12"/>
  <c r="R19" i="12"/>
  <c r="Q19" i="12"/>
  <c r="P19" i="12"/>
  <c r="E19" i="12"/>
  <c r="T19" i="12" s="1"/>
  <c r="S18" i="12"/>
  <c r="R18" i="12"/>
  <c r="Q18" i="12"/>
  <c r="P18" i="12"/>
  <c r="E18" i="12"/>
  <c r="U18" i="12" s="1"/>
  <c r="U17" i="12"/>
  <c r="S17" i="12"/>
  <c r="R17" i="12"/>
  <c r="Q17" i="12"/>
  <c r="P17" i="12"/>
  <c r="E17" i="12"/>
  <c r="T17" i="12" s="1"/>
  <c r="S16" i="12"/>
  <c r="R16" i="12"/>
  <c r="Q16" i="12"/>
  <c r="P16" i="12"/>
  <c r="E16" i="12"/>
  <c r="U16" i="12" s="1"/>
  <c r="S15" i="12"/>
  <c r="R15" i="12"/>
  <c r="Q15" i="12"/>
  <c r="P15" i="12"/>
  <c r="E15" i="12"/>
  <c r="U15" i="12" s="1"/>
  <c r="S14" i="12"/>
  <c r="R14" i="12"/>
  <c r="Q14" i="12"/>
  <c r="P14" i="12"/>
  <c r="E14" i="12"/>
  <c r="T13" i="12"/>
  <c r="S13" i="12"/>
  <c r="R13" i="12"/>
  <c r="Q13" i="12"/>
  <c r="P13" i="12"/>
  <c r="E13" i="12"/>
  <c r="U13" i="12" s="1"/>
  <c r="S12" i="12"/>
  <c r="R12" i="12"/>
  <c r="Q12" i="12"/>
  <c r="P12" i="12"/>
  <c r="E12" i="12"/>
  <c r="U12" i="12" s="1"/>
  <c r="S11" i="12"/>
  <c r="R11" i="12"/>
  <c r="Q11" i="12"/>
  <c r="P11" i="12"/>
  <c r="E11" i="12"/>
  <c r="T11" i="12" s="1"/>
  <c r="S10" i="12"/>
  <c r="R10" i="12"/>
  <c r="Q10" i="12"/>
  <c r="P10" i="12"/>
  <c r="E10" i="12"/>
  <c r="S64" i="11"/>
  <c r="R64" i="11"/>
  <c r="Q64" i="11"/>
  <c r="P64" i="11"/>
  <c r="E64" i="11"/>
  <c r="U64" i="11" s="1"/>
  <c r="S63" i="11"/>
  <c r="R63" i="11"/>
  <c r="Q63" i="11"/>
  <c r="U63" i="11" s="1"/>
  <c r="P63" i="11"/>
  <c r="P62" i="11" s="1"/>
  <c r="E63" i="11"/>
  <c r="S60" i="11"/>
  <c r="R60" i="11"/>
  <c r="Q60" i="11"/>
  <c r="P60" i="11"/>
  <c r="E60" i="11"/>
  <c r="U60" i="11" s="1"/>
  <c r="S59" i="11"/>
  <c r="R59" i="11"/>
  <c r="Q59" i="11"/>
  <c r="P59" i="11"/>
  <c r="E59" i="11"/>
  <c r="U59" i="11" s="1"/>
  <c r="S58" i="11"/>
  <c r="R58" i="11"/>
  <c r="Q58" i="11"/>
  <c r="P58" i="11"/>
  <c r="E58" i="11"/>
  <c r="U58" i="11" s="1"/>
  <c r="S57" i="11"/>
  <c r="R57" i="11"/>
  <c r="Q57" i="11"/>
  <c r="P57" i="11"/>
  <c r="E57" i="11"/>
  <c r="T57" i="11" s="1"/>
  <c r="S55" i="11"/>
  <c r="R55" i="11"/>
  <c r="Q55" i="11"/>
  <c r="P55" i="11"/>
  <c r="E55" i="11"/>
  <c r="U55" i="11" s="1"/>
  <c r="S54" i="11"/>
  <c r="R54" i="11"/>
  <c r="Q54" i="11"/>
  <c r="P54" i="11"/>
  <c r="E54" i="11"/>
  <c r="U54" i="11" s="1"/>
  <c r="U53" i="11"/>
  <c r="T53" i="11"/>
  <c r="S53" i="11"/>
  <c r="R53" i="11"/>
  <c r="Q53" i="11"/>
  <c r="P53" i="11"/>
  <c r="E53" i="11"/>
  <c r="S52" i="11"/>
  <c r="R52" i="11"/>
  <c r="Q52" i="11"/>
  <c r="P52" i="11"/>
  <c r="E52" i="11"/>
  <c r="T52" i="11" s="1"/>
  <c r="S51" i="11"/>
  <c r="R51" i="11"/>
  <c r="Q51" i="11"/>
  <c r="P51" i="11"/>
  <c r="E51" i="11"/>
  <c r="S50" i="11"/>
  <c r="R50" i="11"/>
  <c r="Q50" i="11"/>
  <c r="P50" i="11"/>
  <c r="E50" i="11"/>
  <c r="U50" i="11" s="1"/>
  <c r="S49" i="11"/>
  <c r="R49" i="11"/>
  <c r="Q49" i="11"/>
  <c r="P49" i="11"/>
  <c r="E49" i="11"/>
  <c r="T49" i="11" s="1"/>
  <c r="S48" i="11"/>
  <c r="R48" i="11"/>
  <c r="Q48" i="11"/>
  <c r="P48" i="11"/>
  <c r="E48" i="11"/>
  <c r="U48" i="11" s="1"/>
  <c r="S47" i="11"/>
  <c r="R47" i="11"/>
  <c r="Q47" i="11"/>
  <c r="P47" i="11"/>
  <c r="E47" i="11"/>
  <c r="U47" i="11" s="1"/>
  <c r="S46" i="11"/>
  <c r="R46" i="11"/>
  <c r="Q46" i="11"/>
  <c r="P46" i="11"/>
  <c r="E46" i="11"/>
  <c r="U46" i="11" s="1"/>
  <c r="U45" i="11"/>
  <c r="S45" i="11"/>
  <c r="R45" i="11"/>
  <c r="Q45" i="11"/>
  <c r="P45" i="11"/>
  <c r="E45" i="11"/>
  <c r="T45" i="11" s="1"/>
  <c r="S42" i="11"/>
  <c r="R42" i="11"/>
  <c r="Q42" i="11"/>
  <c r="P42" i="11"/>
  <c r="E42" i="11"/>
  <c r="U42" i="11" s="1"/>
  <c r="S41" i="11"/>
  <c r="R41" i="11"/>
  <c r="Q41" i="11"/>
  <c r="P41" i="11"/>
  <c r="E41" i="11"/>
  <c r="U41" i="11" s="1"/>
  <c r="S40" i="11"/>
  <c r="R40" i="11"/>
  <c r="Q40" i="11"/>
  <c r="P40" i="11"/>
  <c r="E40" i="11"/>
  <c r="T39" i="11"/>
  <c r="S39" i="11"/>
  <c r="R39" i="11"/>
  <c r="Q39" i="11"/>
  <c r="P39" i="11"/>
  <c r="E39" i="11"/>
  <c r="U39" i="11" s="1"/>
  <c r="S38" i="11"/>
  <c r="R38" i="11"/>
  <c r="Q38" i="11"/>
  <c r="P38" i="11"/>
  <c r="E38" i="11"/>
  <c r="U38" i="11" s="1"/>
  <c r="S37" i="11"/>
  <c r="R37" i="11"/>
  <c r="Q37" i="11"/>
  <c r="P37" i="11"/>
  <c r="E37" i="11"/>
  <c r="U37" i="11" s="1"/>
  <c r="S36" i="11"/>
  <c r="R36" i="11"/>
  <c r="Q36" i="11"/>
  <c r="P36" i="11"/>
  <c r="E36" i="11"/>
  <c r="U36" i="11" s="1"/>
  <c r="S35" i="11"/>
  <c r="R35" i="11"/>
  <c r="Q35" i="11"/>
  <c r="P35" i="11"/>
  <c r="E35" i="11"/>
  <c r="T35" i="11" s="1"/>
  <c r="S34" i="11"/>
  <c r="R34" i="11"/>
  <c r="Q34" i="11"/>
  <c r="P34" i="11"/>
  <c r="E34" i="11"/>
  <c r="U34" i="11" s="1"/>
  <c r="S33" i="11"/>
  <c r="R33" i="11"/>
  <c r="Q33" i="11"/>
  <c r="P33" i="11"/>
  <c r="E33" i="11"/>
  <c r="S32" i="11"/>
  <c r="R32" i="11"/>
  <c r="Q32" i="11"/>
  <c r="P32" i="11"/>
  <c r="E32" i="11"/>
  <c r="S31" i="11"/>
  <c r="R31" i="11"/>
  <c r="Q31" i="11"/>
  <c r="P31" i="11"/>
  <c r="E31" i="11"/>
  <c r="T31" i="11" s="1"/>
  <c r="U30" i="11"/>
  <c r="S30" i="11"/>
  <c r="R30" i="11"/>
  <c r="Q30" i="11"/>
  <c r="P30" i="11"/>
  <c r="T30" i="11" s="1"/>
  <c r="E30" i="11"/>
  <c r="S29" i="11"/>
  <c r="R29" i="11"/>
  <c r="Q29" i="11"/>
  <c r="P29" i="11"/>
  <c r="E29" i="11"/>
  <c r="S27" i="11"/>
  <c r="R27" i="11"/>
  <c r="Q27" i="11"/>
  <c r="P27" i="11"/>
  <c r="E27" i="11"/>
  <c r="T26" i="11"/>
  <c r="S26" i="11"/>
  <c r="R26" i="11"/>
  <c r="Q26" i="11"/>
  <c r="U26" i="11" s="1"/>
  <c r="P26" i="11"/>
  <c r="E26" i="11"/>
  <c r="T25" i="11"/>
  <c r="S25" i="11"/>
  <c r="R25" i="11"/>
  <c r="Q25" i="11"/>
  <c r="P25" i="11"/>
  <c r="E25" i="11"/>
  <c r="U25" i="11" s="1"/>
  <c r="S24" i="11"/>
  <c r="R24" i="11"/>
  <c r="Q24" i="11"/>
  <c r="P24" i="11"/>
  <c r="E24" i="11"/>
  <c r="U24" i="11" s="1"/>
  <c r="S23" i="11"/>
  <c r="R23" i="11"/>
  <c r="Q23" i="11"/>
  <c r="P23" i="11"/>
  <c r="E23" i="11"/>
  <c r="U23" i="11" s="1"/>
  <c r="U22" i="11"/>
  <c r="S22" i="11"/>
  <c r="R22" i="11"/>
  <c r="Q22" i="11"/>
  <c r="P22" i="11"/>
  <c r="E22" i="11"/>
  <c r="T22" i="11" s="1"/>
  <c r="S21" i="11"/>
  <c r="R21" i="11"/>
  <c r="Q21" i="11"/>
  <c r="P21" i="11"/>
  <c r="E21" i="11"/>
  <c r="U21" i="11" s="1"/>
  <c r="S20" i="11"/>
  <c r="R20" i="11"/>
  <c r="Q20" i="11"/>
  <c r="P20" i="11"/>
  <c r="E20" i="11"/>
  <c r="S19" i="11"/>
  <c r="R19" i="11"/>
  <c r="Q19" i="11"/>
  <c r="P19" i="11"/>
  <c r="E19" i="11"/>
  <c r="S18" i="11"/>
  <c r="R18" i="11"/>
  <c r="Q18" i="11"/>
  <c r="P18" i="11"/>
  <c r="E18" i="11"/>
  <c r="U18" i="11" s="1"/>
  <c r="U17" i="11"/>
  <c r="T17" i="11"/>
  <c r="S17" i="11"/>
  <c r="R17" i="11"/>
  <c r="Q17" i="11"/>
  <c r="P17" i="11"/>
  <c r="E17" i="11"/>
  <c r="S16" i="11"/>
  <c r="R16" i="11"/>
  <c r="Q16" i="11"/>
  <c r="P16" i="11"/>
  <c r="E16" i="11"/>
  <c r="U16" i="11" s="1"/>
  <c r="S15" i="11"/>
  <c r="R15" i="11"/>
  <c r="Q15" i="11"/>
  <c r="P15" i="11"/>
  <c r="E15" i="11"/>
  <c r="U15" i="11" s="1"/>
  <c r="S14" i="11"/>
  <c r="R14" i="11"/>
  <c r="Q14" i="11"/>
  <c r="P14" i="11"/>
  <c r="E14" i="11"/>
  <c r="S13" i="11"/>
  <c r="R13" i="11"/>
  <c r="Q13" i="11"/>
  <c r="P13" i="11"/>
  <c r="E13" i="11"/>
  <c r="U13" i="11" s="1"/>
  <c r="S12" i="11"/>
  <c r="R12" i="11"/>
  <c r="Q12" i="11"/>
  <c r="P12" i="11"/>
  <c r="E12" i="11"/>
  <c r="S11" i="11"/>
  <c r="R11" i="11"/>
  <c r="Q11" i="11"/>
  <c r="P11" i="11"/>
  <c r="E11" i="11"/>
  <c r="T11" i="11" s="1"/>
  <c r="S10" i="11"/>
  <c r="R10" i="11"/>
  <c r="Q10" i="11"/>
  <c r="P10" i="11"/>
  <c r="E10" i="11"/>
  <c r="U10" i="11" s="1"/>
  <c r="S64" i="10"/>
  <c r="R64" i="10"/>
  <c r="Q64" i="10"/>
  <c r="P64" i="10"/>
  <c r="E64" i="10"/>
  <c r="T64" i="10" s="1"/>
  <c r="S63" i="10"/>
  <c r="R63" i="10"/>
  <c r="Q63" i="10"/>
  <c r="P63" i="10"/>
  <c r="E63" i="10"/>
  <c r="T63" i="10" s="1"/>
  <c r="S60" i="10"/>
  <c r="R60" i="10"/>
  <c r="Q60" i="10"/>
  <c r="P60" i="10"/>
  <c r="E60" i="10"/>
  <c r="U60" i="10" s="1"/>
  <c r="S59" i="10"/>
  <c r="R59" i="10"/>
  <c r="Q59" i="10"/>
  <c r="P59" i="10"/>
  <c r="E59" i="10"/>
  <c r="U59" i="10" s="1"/>
  <c r="S58" i="10"/>
  <c r="R58" i="10"/>
  <c r="Q58" i="10"/>
  <c r="P58" i="10"/>
  <c r="E58" i="10"/>
  <c r="T58" i="10" s="1"/>
  <c r="T57" i="10"/>
  <c r="S57" i="10"/>
  <c r="R57" i="10"/>
  <c r="Q57" i="10"/>
  <c r="P57" i="10"/>
  <c r="E57" i="10"/>
  <c r="S56" i="10"/>
  <c r="R56" i="10"/>
  <c r="U55" i="10"/>
  <c r="S55" i="10"/>
  <c r="R55" i="10"/>
  <c r="Q55" i="10"/>
  <c r="P55" i="10"/>
  <c r="E55" i="10"/>
  <c r="T55" i="10" s="1"/>
  <c r="S54" i="10"/>
  <c r="R54" i="10"/>
  <c r="Q54" i="10"/>
  <c r="P54" i="10"/>
  <c r="E54" i="10"/>
  <c r="U54" i="10" s="1"/>
  <c r="S53" i="10"/>
  <c r="R53" i="10"/>
  <c r="Q53" i="10"/>
  <c r="P53" i="10"/>
  <c r="E53" i="10"/>
  <c r="U52" i="10"/>
  <c r="S52" i="10"/>
  <c r="R52" i="10"/>
  <c r="Q52" i="10"/>
  <c r="P52" i="10"/>
  <c r="E52" i="10"/>
  <c r="T52" i="10" s="1"/>
  <c r="S51" i="10"/>
  <c r="R51" i="10"/>
  <c r="Q51" i="10"/>
  <c r="P51" i="10"/>
  <c r="E51" i="10"/>
  <c r="T51" i="10" s="1"/>
  <c r="S50" i="10"/>
  <c r="R50" i="10"/>
  <c r="Q50" i="10"/>
  <c r="P50" i="10"/>
  <c r="E50" i="10"/>
  <c r="U50" i="10" s="1"/>
  <c r="S49" i="10"/>
  <c r="R49" i="10"/>
  <c r="Q49" i="10"/>
  <c r="P49" i="10"/>
  <c r="E49" i="10"/>
  <c r="U49" i="10" s="1"/>
  <c r="S48" i="10"/>
  <c r="R48" i="10"/>
  <c r="Q48" i="10"/>
  <c r="P48" i="10"/>
  <c r="E48" i="10"/>
  <c r="U47" i="10"/>
  <c r="S47" i="10"/>
  <c r="R47" i="10"/>
  <c r="Q47" i="10"/>
  <c r="P47" i="10"/>
  <c r="E47" i="10"/>
  <c r="T47" i="10" s="1"/>
  <c r="S46" i="10"/>
  <c r="R46" i="10"/>
  <c r="Q46" i="10"/>
  <c r="P46" i="10"/>
  <c r="E46" i="10"/>
  <c r="U46" i="10" s="1"/>
  <c r="S45" i="10"/>
  <c r="R45" i="10"/>
  <c r="Q45" i="10"/>
  <c r="U45" i="10" s="1"/>
  <c r="P45" i="10"/>
  <c r="E45" i="10"/>
  <c r="S44" i="10"/>
  <c r="R44" i="10"/>
  <c r="S42" i="10"/>
  <c r="R42" i="10"/>
  <c r="Q42" i="10"/>
  <c r="P42" i="10"/>
  <c r="E42" i="10"/>
  <c r="U42" i="10" s="1"/>
  <c r="S41" i="10"/>
  <c r="R41" i="10"/>
  <c r="Q41" i="10"/>
  <c r="P41" i="10"/>
  <c r="E41" i="10"/>
  <c r="U41" i="10" s="1"/>
  <c r="S40" i="10"/>
  <c r="R40" i="10"/>
  <c r="Q40" i="10"/>
  <c r="P40" i="10"/>
  <c r="E40" i="10"/>
  <c r="S39" i="10"/>
  <c r="R39" i="10"/>
  <c r="Q39" i="10"/>
  <c r="P39" i="10"/>
  <c r="E39" i="10"/>
  <c r="T39" i="10" s="1"/>
  <c r="S38" i="10"/>
  <c r="R38" i="10"/>
  <c r="Q38" i="10"/>
  <c r="P38" i="10"/>
  <c r="E38" i="10"/>
  <c r="U38" i="10" s="1"/>
  <c r="S37" i="10"/>
  <c r="R37" i="10"/>
  <c r="Q37" i="10"/>
  <c r="P37" i="10"/>
  <c r="E37" i="10"/>
  <c r="T37" i="10" s="1"/>
  <c r="T36" i="10"/>
  <c r="S36" i="10"/>
  <c r="R36" i="10"/>
  <c r="Q36" i="10"/>
  <c r="P36" i="10"/>
  <c r="E36" i="10"/>
  <c r="U36" i="10" s="1"/>
  <c r="S35" i="10"/>
  <c r="R35" i="10"/>
  <c r="Q35" i="10"/>
  <c r="P35" i="10"/>
  <c r="E35" i="10"/>
  <c r="T35" i="10" s="1"/>
  <c r="S34" i="10"/>
  <c r="R34" i="10"/>
  <c r="Q34" i="10"/>
  <c r="P34" i="10"/>
  <c r="E34" i="10"/>
  <c r="U34" i="10" s="1"/>
  <c r="S33" i="10"/>
  <c r="R33" i="10"/>
  <c r="Q33" i="10"/>
  <c r="P33" i="10"/>
  <c r="E33" i="10"/>
  <c r="U33" i="10" s="1"/>
  <c r="S32" i="10"/>
  <c r="R32" i="10"/>
  <c r="Q32" i="10"/>
  <c r="P32" i="10"/>
  <c r="E32" i="10"/>
  <c r="S31" i="10"/>
  <c r="R31" i="10"/>
  <c r="Q31" i="10"/>
  <c r="P31" i="10"/>
  <c r="E31" i="10"/>
  <c r="S30" i="10"/>
  <c r="R30" i="10"/>
  <c r="Q30" i="10"/>
  <c r="P30" i="10"/>
  <c r="E30" i="10"/>
  <c r="U30" i="10" s="1"/>
  <c r="S29" i="10"/>
  <c r="R29" i="10"/>
  <c r="Q29" i="10"/>
  <c r="P29" i="10"/>
  <c r="E29" i="10"/>
  <c r="T29" i="10" s="1"/>
  <c r="S27" i="10"/>
  <c r="R27" i="10"/>
  <c r="Q27" i="10"/>
  <c r="P27" i="10"/>
  <c r="E27" i="10"/>
  <c r="T27" i="10" s="1"/>
  <c r="S26" i="10"/>
  <c r="R26" i="10"/>
  <c r="Q26" i="10"/>
  <c r="P26" i="10"/>
  <c r="E26" i="10"/>
  <c r="U26" i="10" s="1"/>
  <c r="U25" i="10"/>
  <c r="T25" i="10"/>
  <c r="S25" i="10"/>
  <c r="R25" i="10"/>
  <c r="Q25" i="10"/>
  <c r="P25" i="10"/>
  <c r="E25" i="10"/>
  <c r="S24" i="10"/>
  <c r="R24" i="10"/>
  <c r="Q24" i="10"/>
  <c r="P24" i="10"/>
  <c r="E24" i="10"/>
  <c r="U24" i="10" s="1"/>
  <c r="S23" i="10"/>
  <c r="R23" i="10"/>
  <c r="Q23" i="10"/>
  <c r="P23" i="10"/>
  <c r="E23" i="10"/>
  <c r="T23" i="10" s="1"/>
  <c r="U22" i="10"/>
  <c r="S22" i="10"/>
  <c r="R22" i="10"/>
  <c r="Q22" i="10"/>
  <c r="P22" i="10"/>
  <c r="E22" i="10"/>
  <c r="T22" i="10" s="1"/>
  <c r="U21" i="10"/>
  <c r="T21" i="10"/>
  <c r="S21" i="10"/>
  <c r="R21" i="10"/>
  <c r="Q21" i="10"/>
  <c r="P21" i="10"/>
  <c r="E21" i="10"/>
  <c r="S20" i="10"/>
  <c r="R20" i="10"/>
  <c r="Q20" i="10"/>
  <c r="P20" i="10"/>
  <c r="E20" i="10"/>
  <c r="U20" i="10" s="1"/>
  <c r="S19" i="10"/>
  <c r="R19" i="10"/>
  <c r="Q19" i="10"/>
  <c r="P19" i="10"/>
  <c r="E19" i="10"/>
  <c r="T19" i="10" s="1"/>
  <c r="S18" i="10"/>
  <c r="R18" i="10"/>
  <c r="Q18" i="10"/>
  <c r="P18" i="10"/>
  <c r="E18" i="10"/>
  <c r="U18" i="10" s="1"/>
  <c r="S17" i="10"/>
  <c r="R17" i="10"/>
  <c r="Q17" i="10"/>
  <c r="P17" i="10"/>
  <c r="E17" i="10"/>
  <c r="T17" i="10" s="1"/>
  <c r="S16" i="10"/>
  <c r="R16" i="10"/>
  <c r="Q16" i="10"/>
  <c r="P16" i="10"/>
  <c r="E16" i="10"/>
  <c r="T16" i="10" s="1"/>
  <c r="S15" i="10"/>
  <c r="R15" i="10"/>
  <c r="Q15" i="10"/>
  <c r="P15" i="10"/>
  <c r="E15" i="10"/>
  <c r="T15" i="10" s="1"/>
  <c r="S14" i="10"/>
  <c r="R14" i="10"/>
  <c r="Q14" i="10"/>
  <c r="P14" i="10"/>
  <c r="T14" i="10" s="1"/>
  <c r="E14" i="10"/>
  <c r="S13" i="10"/>
  <c r="R13" i="10"/>
  <c r="Q13" i="10"/>
  <c r="P13" i="10"/>
  <c r="E13" i="10"/>
  <c r="U13" i="10" s="1"/>
  <c r="T12" i="10"/>
  <c r="S12" i="10"/>
  <c r="R12" i="10"/>
  <c r="Q12" i="10"/>
  <c r="P12" i="10"/>
  <c r="E12" i="10"/>
  <c r="U12" i="10" s="1"/>
  <c r="S11" i="10"/>
  <c r="R11" i="10"/>
  <c r="Q11" i="10"/>
  <c r="P11" i="10"/>
  <c r="E11" i="10"/>
  <c r="T11" i="10" s="1"/>
  <c r="S10" i="10"/>
  <c r="R10" i="10"/>
  <c r="Q10" i="10"/>
  <c r="P10" i="10"/>
  <c r="E10" i="10"/>
  <c r="R9" i="10"/>
  <c r="S64" i="9"/>
  <c r="R64" i="9"/>
  <c r="Q64" i="9"/>
  <c r="P64" i="9"/>
  <c r="E64" i="9"/>
  <c r="T64" i="9" s="1"/>
  <c r="S63" i="9"/>
  <c r="R63" i="9"/>
  <c r="Q63" i="9"/>
  <c r="P63" i="9"/>
  <c r="E63" i="9"/>
  <c r="U63" i="9" s="1"/>
  <c r="S60" i="9"/>
  <c r="R60" i="9"/>
  <c r="Q60" i="9"/>
  <c r="P60" i="9"/>
  <c r="E60" i="9"/>
  <c r="U60" i="9" s="1"/>
  <c r="S59" i="9"/>
  <c r="R59" i="9"/>
  <c r="Q59" i="9"/>
  <c r="P59" i="9"/>
  <c r="E59" i="9"/>
  <c r="T59" i="9" s="1"/>
  <c r="S58" i="9"/>
  <c r="R58" i="9"/>
  <c r="Q58" i="9"/>
  <c r="P58" i="9"/>
  <c r="E58" i="9"/>
  <c r="T58" i="9" s="1"/>
  <c r="U57" i="9"/>
  <c r="S57" i="9"/>
  <c r="R57" i="9"/>
  <c r="Q57" i="9"/>
  <c r="P57" i="9"/>
  <c r="E57" i="9"/>
  <c r="T57" i="9" s="1"/>
  <c r="S56" i="9"/>
  <c r="R56" i="9"/>
  <c r="S55" i="9"/>
  <c r="R55" i="9"/>
  <c r="Q55" i="9"/>
  <c r="P55" i="9"/>
  <c r="E55" i="9"/>
  <c r="U55" i="9" s="1"/>
  <c r="S54" i="9"/>
  <c r="R54" i="9"/>
  <c r="Q54" i="9"/>
  <c r="P54" i="9"/>
  <c r="E54" i="9"/>
  <c r="T54" i="9" s="1"/>
  <c r="S53" i="9"/>
  <c r="R53" i="9"/>
  <c r="Q53" i="9"/>
  <c r="P53" i="9"/>
  <c r="E53" i="9"/>
  <c r="T53" i="9" s="1"/>
  <c r="T52" i="9"/>
  <c r="S52" i="9"/>
  <c r="R52" i="9"/>
  <c r="Q52" i="9"/>
  <c r="P52" i="9"/>
  <c r="E52" i="9"/>
  <c r="U52" i="9" s="1"/>
  <c r="S51" i="9"/>
  <c r="R51" i="9"/>
  <c r="Q51" i="9"/>
  <c r="P51" i="9"/>
  <c r="E51" i="9"/>
  <c r="U51" i="9" s="1"/>
  <c r="S50" i="9"/>
  <c r="R50" i="9"/>
  <c r="Q50" i="9"/>
  <c r="P50" i="9"/>
  <c r="E50" i="9"/>
  <c r="U50" i="9" s="1"/>
  <c r="U49" i="9"/>
  <c r="S49" i="9"/>
  <c r="R49" i="9"/>
  <c r="Q49" i="9"/>
  <c r="P49" i="9"/>
  <c r="E49" i="9"/>
  <c r="T49" i="9" s="1"/>
  <c r="S48" i="9"/>
  <c r="R48" i="9"/>
  <c r="Q48" i="9"/>
  <c r="P48" i="9"/>
  <c r="E48" i="9"/>
  <c r="U48" i="9" s="1"/>
  <c r="S47" i="9"/>
  <c r="R47" i="9"/>
  <c r="Q47" i="9"/>
  <c r="P47" i="9"/>
  <c r="E47" i="9"/>
  <c r="U47" i="9" s="1"/>
  <c r="U46" i="9"/>
  <c r="S46" i="9"/>
  <c r="R46" i="9"/>
  <c r="Q46" i="9"/>
  <c r="P46" i="9"/>
  <c r="E46" i="9"/>
  <c r="S45" i="9"/>
  <c r="R45" i="9"/>
  <c r="Q45" i="9"/>
  <c r="P45" i="9"/>
  <c r="E45" i="9"/>
  <c r="R44" i="9"/>
  <c r="T42" i="9"/>
  <c r="S42" i="9"/>
  <c r="R42" i="9"/>
  <c r="Q42" i="9"/>
  <c r="P42" i="9"/>
  <c r="E42" i="9"/>
  <c r="U42" i="9" s="1"/>
  <c r="S41" i="9"/>
  <c r="R41" i="9"/>
  <c r="Q41" i="9"/>
  <c r="P41" i="9"/>
  <c r="E41" i="9"/>
  <c r="T41" i="9" s="1"/>
  <c r="S40" i="9"/>
  <c r="R40" i="9"/>
  <c r="Q40" i="9"/>
  <c r="P40" i="9"/>
  <c r="E40" i="9"/>
  <c r="U40" i="9" s="1"/>
  <c r="T39" i="9"/>
  <c r="S39" i="9"/>
  <c r="R39" i="9"/>
  <c r="Q39" i="9"/>
  <c r="P39" i="9"/>
  <c r="E39" i="9"/>
  <c r="U39" i="9" s="1"/>
  <c r="S38" i="9"/>
  <c r="R38" i="9"/>
  <c r="Q38" i="9"/>
  <c r="P38" i="9"/>
  <c r="E38" i="9"/>
  <c r="T38" i="9" s="1"/>
  <c r="S37" i="9"/>
  <c r="R37" i="9"/>
  <c r="Q37" i="9"/>
  <c r="P37" i="9"/>
  <c r="E37" i="9"/>
  <c r="T37" i="9" s="1"/>
  <c r="S36" i="9"/>
  <c r="R36" i="9"/>
  <c r="Q36" i="9"/>
  <c r="P36" i="9"/>
  <c r="E36" i="9"/>
  <c r="U36" i="9" s="1"/>
  <c r="U35" i="9"/>
  <c r="S35" i="9"/>
  <c r="R35" i="9"/>
  <c r="Q35" i="9"/>
  <c r="P35" i="9"/>
  <c r="E35" i="9"/>
  <c r="T35" i="9" s="1"/>
  <c r="S34" i="9"/>
  <c r="R34" i="9"/>
  <c r="Q34" i="9"/>
  <c r="P34" i="9"/>
  <c r="E34" i="9"/>
  <c r="U34" i="9" s="1"/>
  <c r="S33" i="9"/>
  <c r="R33" i="9"/>
  <c r="Q33" i="9"/>
  <c r="P33" i="9"/>
  <c r="E33" i="9"/>
  <c r="T33" i="9" s="1"/>
  <c r="S32" i="9"/>
  <c r="R32" i="9"/>
  <c r="Q32" i="9"/>
  <c r="P32" i="9"/>
  <c r="E32" i="9"/>
  <c r="U32" i="9" s="1"/>
  <c r="S31" i="9"/>
  <c r="R31" i="9"/>
  <c r="Q31" i="9"/>
  <c r="P31" i="9"/>
  <c r="T31" i="9" s="1"/>
  <c r="E31" i="9"/>
  <c r="S30" i="9"/>
  <c r="R30" i="9"/>
  <c r="Q30" i="9"/>
  <c r="P30" i="9"/>
  <c r="E30" i="9"/>
  <c r="T30" i="9" s="1"/>
  <c r="S29" i="9"/>
  <c r="R29" i="9"/>
  <c r="Q29" i="9"/>
  <c r="P29" i="9"/>
  <c r="E29" i="9"/>
  <c r="S28" i="9"/>
  <c r="S27" i="9"/>
  <c r="R27" i="9"/>
  <c r="Q27" i="9"/>
  <c r="P27" i="9"/>
  <c r="E27" i="9"/>
  <c r="U27" i="9" s="1"/>
  <c r="S26" i="9"/>
  <c r="R26" i="9"/>
  <c r="Q26" i="9"/>
  <c r="P26" i="9"/>
  <c r="E26" i="9"/>
  <c r="U26" i="9" s="1"/>
  <c r="S25" i="9"/>
  <c r="R25" i="9"/>
  <c r="Q25" i="9"/>
  <c r="P25" i="9"/>
  <c r="E25" i="9"/>
  <c r="T25" i="9" s="1"/>
  <c r="S24" i="9"/>
  <c r="R24" i="9"/>
  <c r="Q24" i="9"/>
  <c r="P24" i="9"/>
  <c r="E24" i="9"/>
  <c r="T24" i="9" s="1"/>
  <c r="S23" i="9"/>
  <c r="R23" i="9"/>
  <c r="Q23" i="9"/>
  <c r="P23" i="9"/>
  <c r="T23" i="9" s="1"/>
  <c r="E23" i="9"/>
  <c r="S22" i="9"/>
  <c r="R22" i="9"/>
  <c r="Q22" i="9"/>
  <c r="P22" i="9"/>
  <c r="E22" i="9"/>
  <c r="U22" i="9" s="1"/>
  <c r="T21" i="9"/>
  <c r="S21" i="9"/>
  <c r="R21" i="9"/>
  <c r="Q21" i="9"/>
  <c r="P21" i="9"/>
  <c r="E21" i="9"/>
  <c r="U21" i="9" s="1"/>
  <c r="S20" i="9"/>
  <c r="R20" i="9"/>
  <c r="Q20" i="9"/>
  <c r="P20" i="9"/>
  <c r="E20" i="9"/>
  <c r="T20" i="9" s="1"/>
  <c r="S19" i="9"/>
  <c r="R19" i="9"/>
  <c r="Q19" i="9"/>
  <c r="P19" i="9"/>
  <c r="E19" i="9"/>
  <c r="U19" i="9" s="1"/>
  <c r="S18" i="9"/>
  <c r="R18" i="9"/>
  <c r="Q18" i="9"/>
  <c r="P18" i="9"/>
  <c r="E18" i="9"/>
  <c r="U18" i="9" s="1"/>
  <c r="U17" i="9"/>
  <c r="S17" i="9"/>
  <c r="R17" i="9"/>
  <c r="Q17" i="9"/>
  <c r="P17" i="9"/>
  <c r="E17" i="9"/>
  <c r="T17" i="9" s="1"/>
  <c r="S16" i="9"/>
  <c r="R16" i="9"/>
  <c r="Q16" i="9"/>
  <c r="P16" i="9"/>
  <c r="E16" i="9"/>
  <c r="T16" i="9" s="1"/>
  <c r="S15" i="9"/>
  <c r="R15" i="9"/>
  <c r="Q15" i="9"/>
  <c r="P15" i="9"/>
  <c r="E15" i="9"/>
  <c r="U15" i="9" s="1"/>
  <c r="U14" i="9"/>
  <c r="T14" i="9"/>
  <c r="S14" i="9"/>
  <c r="R14" i="9"/>
  <c r="Q14" i="9"/>
  <c r="P14" i="9"/>
  <c r="E14" i="9"/>
  <c r="S13" i="9"/>
  <c r="R13" i="9"/>
  <c r="Q13" i="9"/>
  <c r="P13" i="9"/>
  <c r="E13" i="9"/>
  <c r="U13" i="9" s="1"/>
  <c r="U12" i="9"/>
  <c r="S12" i="9"/>
  <c r="R12" i="9"/>
  <c r="Q12" i="9"/>
  <c r="P12" i="9"/>
  <c r="E12" i="9"/>
  <c r="T12" i="9" s="1"/>
  <c r="S11" i="9"/>
  <c r="R11" i="9"/>
  <c r="Q11" i="9"/>
  <c r="P11" i="9"/>
  <c r="E11" i="9"/>
  <c r="U11" i="9" s="1"/>
  <c r="S10" i="9"/>
  <c r="R10" i="9"/>
  <c r="Q10" i="9"/>
  <c r="P10" i="9"/>
  <c r="E10" i="9"/>
  <c r="S9" i="9"/>
  <c r="S64" i="8"/>
  <c r="R64" i="8"/>
  <c r="Q64" i="8"/>
  <c r="P64" i="8"/>
  <c r="E64" i="8"/>
  <c r="U64" i="8" s="1"/>
  <c r="U63" i="8"/>
  <c r="S63" i="8"/>
  <c r="R63" i="8"/>
  <c r="Q63" i="8"/>
  <c r="P63" i="8"/>
  <c r="P62" i="8" s="1"/>
  <c r="E63" i="8"/>
  <c r="S60" i="8"/>
  <c r="R60" i="8"/>
  <c r="Q60" i="8"/>
  <c r="P60" i="8"/>
  <c r="E60" i="8"/>
  <c r="U60" i="8" s="1"/>
  <c r="T59" i="8"/>
  <c r="S59" i="8"/>
  <c r="R59" i="8"/>
  <c r="Q59" i="8"/>
  <c r="P59" i="8"/>
  <c r="E59" i="8"/>
  <c r="U59" i="8" s="1"/>
  <c r="S58" i="8"/>
  <c r="R58" i="8"/>
  <c r="Q58" i="8"/>
  <c r="P58" i="8"/>
  <c r="E58" i="8"/>
  <c r="T58" i="8" s="1"/>
  <c r="S57" i="8"/>
  <c r="R57" i="8"/>
  <c r="Q57" i="8"/>
  <c r="P57" i="8"/>
  <c r="E57" i="8"/>
  <c r="S56" i="8"/>
  <c r="S55" i="8"/>
  <c r="R55" i="8"/>
  <c r="Q55" i="8"/>
  <c r="P55" i="8"/>
  <c r="E55" i="8"/>
  <c r="U55" i="8" s="1"/>
  <c r="T54" i="8"/>
  <c r="S54" i="8"/>
  <c r="R54" i="8"/>
  <c r="Q54" i="8"/>
  <c r="P54" i="8"/>
  <c r="E54" i="8"/>
  <c r="U54" i="8" s="1"/>
  <c r="S53" i="8"/>
  <c r="R53" i="8"/>
  <c r="Q53" i="8"/>
  <c r="P53" i="8"/>
  <c r="E53" i="8"/>
  <c r="U53" i="8" s="1"/>
  <c r="S52" i="8"/>
  <c r="R52" i="8"/>
  <c r="Q52" i="8"/>
  <c r="P52" i="8"/>
  <c r="E52" i="8"/>
  <c r="S51" i="8"/>
  <c r="R51" i="8"/>
  <c r="Q51" i="8"/>
  <c r="P51" i="8"/>
  <c r="E51" i="8"/>
  <c r="U51" i="8" s="1"/>
  <c r="S50" i="8"/>
  <c r="R50" i="8"/>
  <c r="Q50" i="8"/>
  <c r="P50" i="8"/>
  <c r="E50" i="8"/>
  <c r="T50" i="8" s="1"/>
  <c r="S49" i="8"/>
  <c r="R49" i="8"/>
  <c r="Q49" i="8"/>
  <c r="P49" i="8"/>
  <c r="E49" i="8"/>
  <c r="U49" i="8" s="1"/>
  <c r="S48" i="8"/>
  <c r="R48" i="8"/>
  <c r="Q48" i="8"/>
  <c r="P48" i="8"/>
  <c r="E48" i="8"/>
  <c r="U48" i="8" s="1"/>
  <c r="S47" i="8"/>
  <c r="R47" i="8"/>
  <c r="Q47" i="8"/>
  <c r="P47" i="8"/>
  <c r="E47" i="8"/>
  <c r="U47" i="8" s="1"/>
  <c r="S46" i="8"/>
  <c r="R46" i="8"/>
  <c r="Q46" i="8"/>
  <c r="P46" i="8"/>
  <c r="T46" i="8" s="1"/>
  <c r="E46" i="8"/>
  <c r="S45" i="8"/>
  <c r="R45" i="8"/>
  <c r="Q45" i="8"/>
  <c r="P45" i="8"/>
  <c r="E45" i="8"/>
  <c r="T45" i="8" s="1"/>
  <c r="S44" i="8"/>
  <c r="R44" i="8"/>
  <c r="S42" i="8"/>
  <c r="R42" i="8"/>
  <c r="Q42" i="8"/>
  <c r="P42" i="8"/>
  <c r="E42" i="8"/>
  <c r="T42" i="8" s="1"/>
  <c r="S41" i="8"/>
  <c r="R41" i="8"/>
  <c r="Q41" i="8"/>
  <c r="P41" i="8"/>
  <c r="E41" i="8"/>
  <c r="U41" i="8" s="1"/>
  <c r="S40" i="8"/>
  <c r="R40" i="8"/>
  <c r="Q40" i="8"/>
  <c r="P40" i="8"/>
  <c r="E40" i="8"/>
  <c r="U40" i="8" s="1"/>
  <c r="S39" i="8"/>
  <c r="R39" i="8"/>
  <c r="Q39" i="8"/>
  <c r="P39" i="8"/>
  <c r="E39" i="8"/>
  <c r="T39" i="8" s="1"/>
  <c r="T38" i="8"/>
  <c r="S38" i="8"/>
  <c r="R38" i="8"/>
  <c r="Q38" i="8"/>
  <c r="P38" i="8"/>
  <c r="E38" i="8"/>
  <c r="U38" i="8" s="1"/>
  <c r="S37" i="8"/>
  <c r="R37" i="8"/>
  <c r="Q37" i="8"/>
  <c r="P37" i="8"/>
  <c r="E37" i="8"/>
  <c r="T37" i="8" s="1"/>
  <c r="S36" i="8"/>
  <c r="R36" i="8"/>
  <c r="Q36" i="8"/>
  <c r="P36" i="8"/>
  <c r="E36" i="8"/>
  <c r="T36" i="8" s="1"/>
  <c r="S35" i="8"/>
  <c r="R35" i="8"/>
  <c r="Q35" i="8"/>
  <c r="P35" i="8"/>
  <c r="E35" i="8"/>
  <c r="U35" i="8" s="1"/>
  <c r="U34" i="8"/>
  <c r="S34" i="8"/>
  <c r="R34" i="8"/>
  <c r="Q34" i="8"/>
  <c r="P34" i="8"/>
  <c r="E34" i="8"/>
  <c r="T34" i="8" s="1"/>
  <c r="S33" i="8"/>
  <c r="R33" i="8"/>
  <c r="Q33" i="8"/>
  <c r="P33" i="8"/>
  <c r="E33" i="8"/>
  <c r="U32" i="8"/>
  <c r="T32" i="8"/>
  <c r="S32" i="8"/>
  <c r="R32" i="8"/>
  <c r="Q32" i="8"/>
  <c r="P32" i="8"/>
  <c r="E32" i="8"/>
  <c r="S31" i="8"/>
  <c r="R31" i="8"/>
  <c r="Q31" i="8"/>
  <c r="P31" i="8"/>
  <c r="E31" i="8"/>
  <c r="S30" i="8"/>
  <c r="R30" i="8"/>
  <c r="Q30" i="8"/>
  <c r="P30" i="8"/>
  <c r="E30" i="8"/>
  <c r="U30" i="8" s="1"/>
  <c r="S29" i="8"/>
  <c r="R29" i="8"/>
  <c r="Q29" i="8"/>
  <c r="P29" i="8"/>
  <c r="E29" i="8"/>
  <c r="T29" i="8" s="1"/>
  <c r="S27" i="8"/>
  <c r="R27" i="8"/>
  <c r="Q27" i="8"/>
  <c r="P27" i="8"/>
  <c r="E27" i="8"/>
  <c r="U27" i="8" s="1"/>
  <c r="S26" i="8"/>
  <c r="R26" i="8"/>
  <c r="Q26" i="8"/>
  <c r="P26" i="8"/>
  <c r="E26" i="8"/>
  <c r="T26" i="8" s="1"/>
  <c r="S25" i="8"/>
  <c r="R25" i="8"/>
  <c r="Q25" i="8"/>
  <c r="P25" i="8"/>
  <c r="E25" i="8"/>
  <c r="T25" i="8" s="1"/>
  <c r="S24" i="8"/>
  <c r="R24" i="8"/>
  <c r="Q24" i="8"/>
  <c r="P24" i="8"/>
  <c r="E24" i="8"/>
  <c r="T24" i="8" s="1"/>
  <c r="S23" i="8"/>
  <c r="R23" i="8"/>
  <c r="Q23" i="8"/>
  <c r="P23" i="8"/>
  <c r="E23" i="8"/>
  <c r="S22" i="8"/>
  <c r="R22" i="8"/>
  <c r="Q22" i="8"/>
  <c r="P22" i="8"/>
  <c r="E22" i="8"/>
  <c r="U22" i="8" s="1"/>
  <c r="S21" i="8"/>
  <c r="R21" i="8"/>
  <c r="Q21" i="8"/>
  <c r="P21" i="8"/>
  <c r="E21" i="8"/>
  <c r="T21" i="8" s="1"/>
  <c r="S20" i="8"/>
  <c r="R20" i="8"/>
  <c r="Q20" i="8"/>
  <c r="P20" i="8"/>
  <c r="E20" i="8"/>
  <c r="U20" i="8" s="1"/>
  <c r="S19" i="8"/>
  <c r="R19" i="8"/>
  <c r="Q19" i="8"/>
  <c r="P19" i="8"/>
  <c r="E19" i="8"/>
  <c r="U19" i="8" s="1"/>
  <c r="S18" i="8"/>
  <c r="R18" i="8"/>
  <c r="Q18" i="8"/>
  <c r="P18" i="8"/>
  <c r="E18" i="8"/>
  <c r="U18" i="8" s="1"/>
  <c r="S17" i="8"/>
  <c r="R17" i="8"/>
  <c r="Q17" i="8"/>
  <c r="P17" i="8"/>
  <c r="E17" i="8"/>
  <c r="U17" i="8" s="1"/>
  <c r="U16" i="8"/>
  <c r="S16" i="8"/>
  <c r="R16" i="8"/>
  <c r="Q16" i="8"/>
  <c r="P16" i="8"/>
  <c r="E16" i="8"/>
  <c r="T16" i="8" s="1"/>
  <c r="S15" i="8"/>
  <c r="R15" i="8"/>
  <c r="Q15" i="8"/>
  <c r="P15" i="8"/>
  <c r="E15" i="8"/>
  <c r="U15" i="8" s="1"/>
  <c r="S14" i="8"/>
  <c r="R14" i="8"/>
  <c r="Q14" i="8"/>
  <c r="P14" i="8"/>
  <c r="T14" i="8" s="1"/>
  <c r="E14" i="8"/>
  <c r="S13" i="8"/>
  <c r="R13" i="8"/>
  <c r="Q13" i="8"/>
  <c r="P13" i="8"/>
  <c r="E13" i="8"/>
  <c r="T13" i="8" s="1"/>
  <c r="S12" i="8"/>
  <c r="R12" i="8"/>
  <c r="Q12" i="8"/>
  <c r="P12" i="8"/>
  <c r="E12" i="8"/>
  <c r="U12" i="8" s="1"/>
  <c r="S11" i="8"/>
  <c r="R11" i="8"/>
  <c r="Q11" i="8"/>
  <c r="P11" i="8"/>
  <c r="E11" i="8"/>
  <c r="U11" i="8" s="1"/>
  <c r="S10" i="8"/>
  <c r="R10" i="8"/>
  <c r="Q10" i="8"/>
  <c r="P10" i="8"/>
  <c r="E10" i="8"/>
  <c r="S64" i="7"/>
  <c r="R64" i="7"/>
  <c r="Q64" i="7"/>
  <c r="P64" i="7"/>
  <c r="E64" i="7"/>
  <c r="U64" i="7" s="1"/>
  <c r="S63" i="7"/>
  <c r="R63" i="7"/>
  <c r="Q63" i="7"/>
  <c r="P63" i="7"/>
  <c r="E63" i="7"/>
  <c r="S60" i="7"/>
  <c r="R60" i="7"/>
  <c r="Q60" i="7"/>
  <c r="P60" i="7"/>
  <c r="E60" i="7"/>
  <c r="T60" i="7" s="1"/>
  <c r="S59" i="7"/>
  <c r="R59" i="7"/>
  <c r="Q59" i="7"/>
  <c r="P59" i="7"/>
  <c r="E59" i="7"/>
  <c r="U59" i="7" s="1"/>
  <c r="S58" i="7"/>
  <c r="R58" i="7"/>
  <c r="Q58" i="7"/>
  <c r="P58" i="7"/>
  <c r="E58" i="7"/>
  <c r="U58" i="7" s="1"/>
  <c r="S57" i="7"/>
  <c r="R57" i="7"/>
  <c r="Q57" i="7"/>
  <c r="P57" i="7"/>
  <c r="E57" i="7"/>
  <c r="S56" i="7"/>
  <c r="R56" i="7"/>
  <c r="S55" i="7"/>
  <c r="R55" i="7"/>
  <c r="Q55" i="7"/>
  <c r="P55" i="7"/>
  <c r="E55" i="7"/>
  <c r="T55" i="7" s="1"/>
  <c r="S54" i="7"/>
  <c r="R54" i="7"/>
  <c r="Q54" i="7"/>
  <c r="P54" i="7"/>
  <c r="E54" i="7"/>
  <c r="U54" i="7" s="1"/>
  <c r="S53" i="7"/>
  <c r="R53" i="7"/>
  <c r="Q53" i="7"/>
  <c r="P53" i="7"/>
  <c r="E53" i="7"/>
  <c r="S52" i="7"/>
  <c r="R52" i="7"/>
  <c r="Q52" i="7"/>
  <c r="P52" i="7"/>
  <c r="E52" i="7"/>
  <c r="T52" i="7" s="1"/>
  <c r="S51" i="7"/>
  <c r="R51" i="7"/>
  <c r="Q51" i="7"/>
  <c r="P51" i="7"/>
  <c r="E51" i="7"/>
  <c r="U51" i="7" s="1"/>
  <c r="S50" i="7"/>
  <c r="R50" i="7"/>
  <c r="Q50" i="7"/>
  <c r="P50" i="7"/>
  <c r="E50" i="7"/>
  <c r="S49" i="7"/>
  <c r="R49" i="7"/>
  <c r="Q49" i="7"/>
  <c r="P49" i="7"/>
  <c r="E49" i="7"/>
  <c r="U49" i="7" s="1"/>
  <c r="S48" i="7"/>
  <c r="R48" i="7"/>
  <c r="Q48" i="7"/>
  <c r="P48" i="7"/>
  <c r="E48" i="7"/>
  <c r="U48" i="7" s="1"/>
  <c r="S47" i="7"/>
  <c r="R47" i="7"/>
  <c r="Q47" i="7"/>
  <c r="P47" i="7"/>
  <c r="E47" i="7"/>
  <c r="T47" i="7" s="1"/>
  <c r="U46" i="7"/>
  <c r="S46" i="7"/>
  <c r="R46" i="7"/>
  <c r="Q46" i="7"/>
  <c r="P46" i="7"/>
  <c r="E46" i="7"/>
  <c r="T46" i="7" s="1"/>
  <c r="U45" i="7"/>
  <c r="T45" i="7"/>
  <c r="S45" i="7"/>
  <c r="R45" i="7"/>
  <c r="Q45" i="7"/>
  <c r="P45" i="7"/>
  <c r="E45" i="7"/>
  <c r="S44" i="7"/>
  <c r="R44" i="7"/>
  <c r="S42" i="7"/>
  <c r="R42" i="7"/>
  <c r="Q42" i="7"/>
  <c r="P42" i="7"/>
  <c r="E42" i="7"/>
  <c r="T42" i="7" s="1"/>
  <c r="S41" i="7"/>
  <c r="R41" i="7"/>
  <c r="Q41" i="7"/>
  <c r="P41" i="7"/>
  <c r="E41" i="7"/>
  <c r="T41" i="7" s="1"/>
  <c r="S40" i="7"/>
  <c r="R40" i="7"/>
  <c r="Q40" i="7"/>
  <c r="P40" i="7"/>
  <c r="E40" i="7"/>
  <c r="U39" i="7"/>
  <c r="S39" i="7"/>
  <c r="R39" i="7"/>
  <c r="Q39" i="7"/>
  <c r="P39" i="7"/>
  <c r="E39" i="7"/>
  <c r="T39" i="7" s="1"/>
  <c r="S38" i="7"/>
  <c r="R38" i="7"/>
  <c r="Q38" i="7"/>
  <c r="P38" i="7"/>
  <c r="E38" i="7"/>
  <c r="U38" i="7" s="1"/>
  <c r="U37" i="7"/>
  <c r="S37" i="7"/>
  <c r="R37" i="7"/>
  <c r="Q37" i="7"/>
  <c r="P37" i="7"/>
  <c r="E37" i="7"/>
  <c r="T37" i="7" s="1"/>
  <c r="S36" i="7"/>
  <c r="R36" i="7"/>
  <c r="Q36" i="7"/>
  <c r="P36" i="7"/>
  <c r="E36" i="7"/>
  <c r="U36" i="7" s="1"/>
  <c r="S35" i="7"/>
  <c r="R35" i="7"/>
  <c r="Q35" i="7"/>
  <c r="P35" i="7"/>
  <c r="E35" i="7"/>
  <c r="U35" i="7" s="1"/>
  <c r="S34" i="7"/>
  <c r="R34" i="7"/>
  <c r="Q34" i="7"/>
  <c r="P34" i="7"/>
  <c r="E34" i="7"/>
  <c r="T34" i="7" s="1"/>
  <c r="S33" i="7"/>
  <c r="R33" i="7"/>
  <c r="Q33" i="7"/>
  <c r="P33" i="7"/>
  <c r="E33" i="7"/>
  <c r="S32" i="7"/>
  <c r="R32" i="7"/>
  <c r="Q32" i="7"/>
  <c r="P32" i="7"/>
  <c r="E32" i="7"/>
  <c r="S31" i="7"/>
  <c r="R31" i="7"/>
  <c r="Q31" i="7"/>
  <c r="P31" i="7"/>
  <c r="E31" i="7"/>
  <c r="U31" i="7" s="1"/>
  <c r="S30" i="7"/>
  <c r="R30" i="7"/>
  <c r="Q30" i="7"/>
  <c r="P30" i="7"/>
  <c r="E30" i="7"/>
  <c r="U30" i="7" s="1"/>
  <c r="S29" i="7"/>
  <c r="R29" i="7"/>
  <c r="Q29" i="7"/>
  <c r="P29" i="7"/>
  <c r="E29" i="7"/>
  <c r="S28" i="7"/>
  <c r="R28" i="7"/>
  <c r="U27" i="7"/>
  <c r="T27" i="7"/>
  <c r="S27" i="7"/>
  <c r="R27" i="7"/>
  <c r="Q27" i="7"/>
  <c r="P27" i="7"/>
  <c r="E27" i="7"/>
  <c r="S26" i="7"/>
  <c r="R26" i="7"/>
  <c r="Q26" i="7"/>
  <c r="P26" i="7"/>
  <c r="E26" i="7"/>
  <c r="S25" i="7"/>
  <c r="R25" i="7"/>
  <c r="Q25" i="7"/>
  <c r="P25" i="7"/>
  <c r="E25" i="7"/>
  <c r="U25" i="7" s="1"/>
  <c r="S24" i="7"/>
  <c r="R24" i="7"/>
  <c r="Q24" i="7"/>
  <c r="P24" i="7"/>
  <c r="E24" i="7"/>
  <c r="U24" i="7" s="1"/>
  <c r="S23" i="7"/>
  <c r="R23" i="7"/>
  <c r="Q23" i="7"/>
  <c r="U23" i="7" s="1"/>
  <c r="P23" i="7"/>
  <c r="E23" i="7"/>
  <c r="S22" i="7"/>
  <c r="R22" i="7"/>
  <c r="Q22" i="7"/>
  <c r="P22" i="7"/>
  <c r="E22" i="7"/>
  <c r="U22" i="7" s="1"/>
  <c r="U21" i="7"/>
  <c r="S21" i="7"/>
  <c r="R21" i="7"/>
  <c r="Q21" i="7"/>
  <c r="P21" i="7"/>
  <c r="E21" i="7"/>
  <c r="T21" i="7" s="1"/>
  <c r="S20" i="7"/>
  <c r="R20" i="7"/>
  <c r="Q20" i="7"/>
  <c r="P20" i="7"/>
  <c r="E20" i="7"/>
  <c r="U20" i="7" s="1"/>
  <c r="S19" i="7"/>
  <c r="R19" i="7"/>
  <c r="Q19" i="7"/>
  <c r="P19" i="7"/>
  <c r="E19" i="7"/>
  <c r="U19" i="7" s="1"/>
  <c r="U18" i="7"/>
  <c r="S18" i="7"/>
  <c r="R18" i="7"/>
  <c r="Q18" i="7"/>
  <c r="P18" i="7"/>
  <c r="E18" i="7"/>
  <c r="T18" i="7" s="1"/>
  <c r="S17" i="7"/>
  <c r="R17" i="7"/>
  <c r="Q17" i="7"/>
  <c r="P17" i="7"/>
  <c r="E17" i="7"/>
  <c r="T17" i="7" s="1"/>
  <c r="U16" i="7"/>
  <c r="S16" i="7"/>
  <c r="R16" i="7"/>
  <c r="Q16" i="7"/>
  <c r="P16" i="7"/>
  <c r="E16" i="7"/>
  <c r="T16" i="7" s="1"/>
  <c r="S15" i="7"/>
  <c r="R15" i="7"/>
  <c r="Q15" i="7"/>
  <c r="P15" i="7"/>
  <c r="E15" i="7"/>
  <c r="U15" i="7" s="1"/>
  <c r="T14" i="7"/>
  <c r="S14" i="7"/>
  <c r="R14" i="7"/>
  <c r="Q14" i="7"/>
  <c r="P14" i="7"/>
  <c r="E14" i="7"/>
  <c r="S13" i="7"/>
  <c r="R13" i="7"/>
  <c r="Q13" i="7"/>
  <c r="P13" i="7"/>
  <c r="E13" i="7"/>
  <c r="T13" i="7" s="1"/>
  <c r="S12" i="7"/>
  <c r="R12" i="7"/>
  <c r="Q12" i="7"/>
  <c r="P12" i="7"/>
  <c r="E12" i="7"/>
  <c r="S11" i="7"/>
  <c r="R11" i="7"/>
  <c r="Q11" i="7"/>
  <c r="P11" i="7"/>
  <c r="E11" i="7"/>
  <c r="T11" i="7" s="1"/>
  <c r="S10" i="7"/>
  <c r="R10" i="7"/>
  <c r="Q10" i="7"/>
  <c r="P10" i="7"/>
  <c r="E10" i="7"/>
  <c r="S64" i="6"/>
  <c r="R64" i="6"/>
  <c r="Q64" i="6"/>
  <c r="P64" i="6"/>
  <c r="E64" i="6"/>
  <c r="U64" i="6" s="1"/>
  <c r="U63" i="6"/>
  <c r="S63" i="6"/>
  <c r="R63" i="6"/>
  <c r="Q63" i="6"/>
  <c r="P63" i="6"/>
  <c r="E63" i="6"/>
  <c r="T63" i="6" s="1"/>
  <c r="S60" i="6"/>
  <c r="R60" i="6"/>
  <c r="Q60" i="6"/>
  <c r="P60" i="6"/>
  <c r="E60" i="6"/>
  <c r="T60" i="6" s="1"/>
  <c r="S59" i="6"/>
  <c r="R59" i="6"/>
  <c r="Q59" i="6"/>
  <c r="P59" i="6"/>
  <c r="E59" i="6"/>
  <c r="S58" i="6"/>
  <c r="R58" i="6"/>
  <c r="Q58" i="6"/>
  <c r="P58" i="6"/>
  <c r="E58" i="6"/>
  <c r="U58" i="6" s="1"/>
  <c r="T57" i="6"/>
  <c r="S57" i="6"/>
  <c r="R57" i="6"/>
  <c r="Q57" i="6"/>
  <c r="P57" i="6"/>
  <c r="E57" i="6"/>
  <c r="U57" i="6" s="1"/>
  <c r="S56" i="6"/>
  <c r="R56" i="6"/>
  <c r="S55" i="6"/>
  <c r="R55" i="6"/>
  <c r="Q55" i="6"/>
  <c r="P55" i="6"/>
  <c r="E55" i="6"/>
  <c r="S54" i="6"/>
  <c r="R54" i="6"/>
  <c r="Q54" i="6"/>
  <c r="P54" i="6"/>
  <c r="E54" i="6"/>
  <c r="U54" i="6" s="1"/>
  <c r="S53" i="6"/>
  <c r="R53" i="6"/>
  <c r="Q53" i="6"/>
  <c r="P53" i="6"/>
  <c r="E53" i="6"/>
  <c r="U52" i="6"/>
  <c r="S52" i="6"/>
  <c r="R52" i="6"/>
  <c r="Q52" i="6"/>
  <c r="P52" i="6"/>
  <c r="E52" i="6"/>
  <c r="T52" i="6" s="1"/>
  <c r="S51" i="6"/>
  <c r="R51" i="6"/>
  <c r="Q51" i="6"/>
  <c r="P51" i="6"/>
  <c r="E51" i="6"/>
  <c r="U51" i="6" s="1"/>
  <c r="S50" i="6"/>
  <c r="R50" i="6"/>
  <c r="Q50" i="6"/>
  <c r="P50" i="6"/>
  <c r="E50" i="6"/>
  <c r="U50" i="6" s="1"/>
  <c r="S49" i="6"/>
  <c r="R49" i="6"/>
  <c r="Q49" i="6"/>
  <c r="P49" i="6"/>
  <c r="E49" i="6"/>
  <c r="T49" i="6" s="1"/>
  <c r="S48" i="6"/>
  <c r="R48" i="6"/>
  <c r="Q48" i="6"/>
  <c r="P48" i="6"/>
  <c r="E48" i="6"/>
  <c r="S47" i="6"/>
  <c r="R47" i="6"/>
  <c r="Q47" i="6"/>
  <c r="U47" i="6" s="1"/>
  <c r="P47" i="6"/>
  <c r="E47" i="6"/>
  <c r="S46" i="6"/>
  <c r="R46" i="6"/>
  <c r="Q46" i="6"/>
  <c r="P46" i="6"/>
  <c r="E46" i="6"/>
  <c r="S45" i="6"/>
  <c r="R45" i="6"/>
  <c r="Q45" i="6"/>
  <c r="P45" i="6"/>
  <c r="E45" i="6"/>
  <c r="S44" i="6"/>
  <c r="R44" i="6"/>
  <c r="U42" i="6"/>
  <c r="S42" i="6"/>
  <c r="R42" i="6"/>
  <c r="Q42" i="6"/>
  <c r="P42" i="6"/>
  <c r="E42" i="6"/>
  <c r="T42" i="6" s="1"/>
  <c r="S41" i="6"/>
  <c r="R41" i="6"/>
  <c r="Q41" i="6"/>
  <c r="P41" i="6"/>
  <c r="E41" i="6"/>
  <c r="U41" i="6" s="1"/>
  <c r="S40" i="6"/>
  <c r="R40" i="6"/>
  <c r="Q40" i="6"/>
  <c r="P40" i="6"/>
  <c r="E40" i="6"/>
  <c r="S39" i="6"/>
  <c r="R39" i="6"/>
  <c r="Q39" i="6"/>
  <c r="P39" i="6"/>
  <c r="E39" i="6"/>
  <c r="S38" i="6"/>
  <c r="R38" i="6"/>
  <c r="Q38" i="6"/>
  <c r="P38" i="6"/>
  <c r="E38" i="6"/>
  <c r="T38" i="6" s="1"/>
  <c r="S37" i="6"/>
  <c r="R37" i="6"/>
  <c r="Q37" i="6"/>
  <c r="P37" i="6"/>
  <c r="E37" i="6"/>
  <c r="T37" i="6" s="1"/>
  <c r="S36" i="6"/>
  <c r="R36" i="6"/>
  <c r="Q36" i="6"/>
  <c r="P36" i="6"/>
  <c r="E36" i="6"/>
  <c r="U36" i="6" s="1"/>
  <c r="S35" i="6"/>
  <c r="R35" i="6"/>
  <c r="Q35" i="6"/>
  <c r="P35" i="6"/>
  <c r="E35" i="6"/>
  <c r="T35" i="6" s="1"/>
  <c r="U34" i="6"/>
  <c r="S34" i="6"/>
  <c r="R34" i="6"/>
  <c r="Q34" i="6"/>
  <c r="P34" i="6"/>
  <c r="E34" i="6"/>
  <c r="T34" i="6" s="1"/>
  <c r="S33" i="6"/>
  <c r="R33" i="6"/>
  <c r="Q33" i="6"/>
  <c r="P33" i="6"/>
  <c r="E33" i="6"/>
  <c r="S32" i="6"/>
  <c r="R32" i="6"/>
  <c r="Q32" i="6"/>
  <c r="P32" i="6"/>
  <c r="E32" i="6"/>
  <c r="S31" i="6"/>
  <c r="R31" i="6"/>
  <c r="Q31" i="6"/>
  <c r="P31" i="6"/>
  <c r="E31" i="6"/>
  <c r="S30" i="6"/>
  <c r="R30" i="6"/>
  <c r="Q30" i="6"/>
  <c r="P30" i="6"/>
  <c r="E30" i="6"/>
  <c r="U30" i="6" s="1"/>
  <c r="S29" i="6"/>
  <c r="R29" i="6"/>
  <c r="Q29" i="6"/>
  <c r="P29" i="6"/>
  <c r="E29" i="6"/>
  <c r="S28" i="6"/>
  <c r="S27" i="6"/>
  <c r="R27" i="6"/>
  <c r="Q27" i="6"/>
  <c r="P27" i="6"/>
  <c r="E27" i="6"/>
  <c r="S26" i="6"/>
  <c r="R26" i="6"/>
  <c r="Q26" i="6"/>
  <c r="P26" i="6"/>
  <c r="E26" i="6"/>
  <c r="U25" i="6"/>
  <c r="S25" i="6"/>
  <c r="R25" i="6"/>
  <c r="Q25" i="6"/>
  <c r="P25" i="6"/>
  <c r="E25" i="6"/>
  <c r="T25" i="6" s="1"/>
  <c r="U24" i="6"/>
  <c r="T24" i="6"/>
  <c r="S24" i="6"/>
  <c r="R24" i="6"/>
  <c r="Q24" i="6"/>
  <c r="P24" i="6"/>
  <c r="E24" i="6"/>
  <c r="S23" i="6"/>
  <c r="R23" i="6"/>
  <c r="Q23" i="6"/>
  <c r="P23" i="6"/>
  <c r="E23" i="6"/>
  <c r="S22" i="6"/>
  <c r="R22" i="6"/>
  <c r="Q22" i="6"/>
  <c r="P22" i="6"/>
  <c r="E22" i="6"/>
  <c r="U21" i="6"/>
  <c r="S21" i="6"/>
  <c r="R21" i="6"/>
  <c r="Q21" i="6"/>
  <c r="P21" i="6"/>
  <c r="E21" i="6"/>
  <c r="T21" i="6" s="1"/>
  <c r="U20" i="6"/>
  <c r="S20" i="6"/>
  <c r="R20" i="6"/>
  <c r="Q20" i="6"/>
  <c r="P20" i="6"/>
  <c r="E20" i="6"/>
  <c r="T20" i="6" s="1"/>
  <c r="S19" i="6"/>
  <c r="R19" i="6"/>
  <c r="Q19" i="6"/>
  <c r="P19" i="6"/>
  <c r="E19" i="6"/>
  <c r="S18" i="6"/>
  <c r="R18" i="6"/>
  <c r="Q18" i="6"/>
  <c r="P18" i="6"/>
  <c r="E18" i="6"/>
  <c r="T17" i="6"/>
  <c r="S17" i="6"/>
  <c r="R17" i="6"/>
  <c r="Q17" i="6"/>
  <c r="P17" i="6"/>
  <c r="E17" i="6"/>
  <c r="U17" i="6" s="1"/>
  <c r="S16" i="6"/>
  <c r="R16" i="6"/>
  <c r="Q16" i="6"/>
  <c r="P16" i="6"/>
  <c r="E16" i="6"/>
  <c r="S15" i="6"/>
  <c r="R15" i="6"/>
  <c r="Q15" i="6"/>
  <c r="P15" i="6"/>
  <c r="E15" i="6"/>
  <c r="T15" i="6" s="1"/>
  <c r="U14" i="6"/>
  <c r="S14" i="6"/>
  <c r="R14" i="6"/>
  <c r="Q14" i="6"/>
  <c r="P14" i="6"/>
  <c r="E14" i="6"/>
  <c r="T13" i="6"/>
  <c r="S13" i="6"/>
  <c r="R13" i="6"/>
  <c r="Q13" i="6"/>
  <c r="P13" i="6"/>
  <c r="E13" i="6"/>
  <c r="U13" i="6" s="1"/>
  <c r="S12" i="6"/>
  <c r="R12" i="6"/>
  <c r="Q12" i="6"/>
  <c r="P12" i="6"/>
  <c r="E12" i="6"/>
  <c r="T12" i="6" s="1"/>
  <c r="S11" i="6"/>
  <c r="R11" i="6"/>
  <c r="Q11" i="6"/>
  <c r="P11" i="6"/>
  <c r="E11" i="6"/>
  <c r="S10" i="6"/>
  <c r="R10" i="6"/>
  <c r="Q10" i="6"/>
  <c r="P10" i="6"/>
  <c r="E10" i="6"/>
  <c r="R9" i="6"/>
  <c r="S64" i="5"/>
  <c r="R64" i="5"/>
  <c r="Q64" i="5"/>
  <c r="P64" i="5"/>
  <c r="E64" i="5"/>
  <c r="T64" i="5" s="1"/>
  <c r="S63" i="5"/>
  <c r="R63" i="5"/>
  <c r="Q63" i="5"/>
  <c r="P63" i="5"/>
  <c r="E63" i="5"/>
  <c r="S60" i="5"/>
  <c r="R60" i="5"/>
  <c r="Q60" i="5"/>
  <c r="P60" i="5"/>
  <c r="E60" i="5"/>
  <c r="U60" i="5" s="1"/>
  <c r="S59" i="5"/>
  <c r="R59" i="5"/>
  <c r="Q59" i="5"/>
  <c r="P59" i="5"/>
  <c r="E59" i="5"/>
  <c r="U59" i="5" s="1"/>
  <c r="S58" i="5"/>
  <c r="R58" i="5"/>
  <c r="Q58" i="5"/>
  <c r="P58" i="5"/>
  <c r="E58" i="5"/>
  <c r="U58" i="5" s="1"/>
  <c r="S57" i="5"/>
  <c r="R57" i="5"/>
  <c r="Q57" i="5"/>
  <c r="P57" i="5"/>
  <c r="E57" i="5"/>
  <c r="R56" i="5"/>
  <c r="U55" i="5"/>
  <c r="S55" i="5"/>
  <c r="R55" i="5"/>
  <c r="Q55" i="5"/>
  <c r="P55" i="5"/>
  <c r="E55" i="5"/>
  <c r="T55" i="5" s="1"/>
  <c r="U54" i="5"/>
  <c r="S54" i="5"/>
  <c r="R54" i="5"/>
  <c r="Q54" i="5"/>
  <c r="P54" i="5"/>
  <c r="T54" i="5" s="1"/>
  <c r="E54" i="5"/>
  <c r="S53" i="5"/>
  <c r="R53" i="5"/>
  <c r="Q53" i="5"/>
  <c r="P53" i="5"/>
  <c r="E53" i="5"/>
  <c r="U53" i="5" s="1"/>
  <c r="S52" i="5"/>
  <c r="R52" i="5"/>
  <c r="Q52" i="5"/>
  <c r="P52" i="5"/>
  <c r="E52" i="5"/>
  <c r="U51" i="5"/>
  <c r="S51" i="5"/>
  <c r="R51" i="5"/>
  <c r="Q51" i="5"/>
  <c r="P51" i="5"/>
  <c r="E51" i="5"/>
  <c r="T51" i="5" s="1"/>
  <c r="S50" i="5"/>
  <c r="R50" i="5"/>
  <c r="Q50" i="5"/>
  <c r="P50" i="5"/>
  <c r="E50" i="5"/>
  <c r="U50" i="5" s="1"/>
  <c r="S49" i="5"/>
  <c r="R49" i="5"/>
  <c r="Q49" i="5"/>
  <c r="P49" i="5"/>
  <c r="E49" i="5"/>
  <c r="S48" i="5"/>
  <c r="R48" i="5"/>
  <c r="Q48" i="5"/>
  <c r="P48" i="5"/>
  <c r="E48" i="5"/>
  <c r="U48" i="5" s="1"/>
  <c r="S47" i="5"/>
  <c r="R47" i="5"/>
  <c r="Q47" i="5"/>
  <c r="P47" i="5"/>
  <c r="E47" i="5"/>
  <c r="T47" i="5" s="1"/>
  <c r="S46" i="5"/>
  <c r="R46" i="5"/>
  <c r="Q46" i="5"/>
  <c r="P46" i="5"/>
  <c r="T46" i="5" s="1"/>
  <c r="E46" i="5"/>
  <c r="S45" i="5"/>
  <c r="R45" i="5"/>
  <c r="Q45" i="5"/>
  <c r="P45" i="5"/>
  <c r="E45" i="5"/>
  <c r="S44" i="5"/>
  <c r="S42" i="5"/>
  <c r="R42" i="5"/>
  <c r="Q42" i="5"/>
  <c r="P42" i="5"/>
  <c r="E42" i="5"/>
  <c r="U42" i="5" s="1"/>
  <c r="S41" i="5"/>
  <c r="R41" i="5"/>
  <c r="Q41" i="5"/>
  <c r="P41" i="5"/>
  <c r="E41" i="5"/>
  <c r="U41" i="5" s="1"/>
  <c r="S40" i="5"/>
  <c r="R40" i="5"/>
  <c r="Q40" i="5"/>
  <c r="P40" i="5"/>
  <c r="E40" i="5"/>
  <c r="T40" i="5" s="1"/>
  <c r="S39" i="5"/>
  <c r="R39" i="5"/>
  <c r="Q39" i="5"/>
  <c r="P39" i="5"/>
  <c r="E39" i="5"/>
  <c r="U39" i="5" s="1"/>
  <c r="S38" i="5"/>
  <c r="R38" i="5"/>
  <c r="Q38" i="5"/>
  <c r="P38" i="5"/>
  <c r="E38" i="5"/>
  <c r="S37" i="5"/>
  <c r="R37" i="5"/>
  <c r="Q37" i="5"/>
  <c r="P37" i="5"/>
  <c r="E37" i="5"/>
  <c r="U37" i="5" s="1"/>
  <c r="S36" i="5"/>
  <c r="R36" i="5"/>
  <c r="Q36" i="5"/>
  <c r="P36" i="5"/>
  <c r="E36" i="5"/>
  <c r="S35" i="5"/>
  <c r="R35" i="5"/>
  <c r="Q35" i="5"/>
  <c r="P35" i="5"/>
  <c r="E35" i="5"/>
  <c r="T35" i="5" s="1"/>
  <c r="U34" i="5"/>
  <c r="S34" i="5"/>
  <c r="R34" i="5"/>
  <c r="Q34" i="5"/>
  <c r="P34" i="5"/>
  <c r="E34" i="5"/>
  <c r="T34" i="5" s="1"/>
  <c r="U33" i="5"/>
  <c r="T33" i="5"/>
  <c r="S33" i="5"/>
  <c r="R33" i="5"/>
  <c r="Q33" i="5"/>
  <c r="P33" i="5"/>
  <c r="E33" i="5"/>
  <c r="S32" i="5"/>
  <c r="R32" i="5"/>
  <c r="Q32" i="5"/>
  <c r="P32" i="5"/>
  <c r="E32" i="5"/>
  <c r="U32" i="5" s="1"/>
  <c r="S31" i="5"/>
  <c r="R31" i="5"/>
  <c r="Q31" i="5"/>
  <c r="P31" i="5"/>
  <c r="E31" i="5"/>
  <c r="T31" i="5" s="1"/>
  <c r="S30" i="5"/>
  <c r="R30" i="5"/>
  <c r="Q30" i="5"/>
  <c r="P30" i="5"/>
  <c r="E30" i="5"/>
  <c r="S29" i="5"/>
  <c r="R29" i="5"/>
  <c r="Q29" i="5"/>
  <c r="P29" i="5"/>
  <c r="E29" i="5"/>
  <c r="S28" i="5"/>
  <c r="S27" i="5"/>
  <c r="R27" i="5"/>
  <c r="Q27" i="5"/>
  <c r="P27" i="5"/>
  <c r="E27" i="5"/>
  <c r="U27" i="5" s="1"/>
  <c r="U26" i="5"/>
  <c r="T26" i="5"/>
  <c r="S26" i="5"/>
  <c r="R26" i="5"/>
  <c r="Q26" i="5"/>
  <c r="P26" i="5"/>
  <c r="E26" i="5"/>
  <c r="S25" i="5"/>
  <c r="R25" i="5"/>
  <c r="Q25" i="5"/>
  <c r="P25" i="5"/>
  <c r="E25" i="5"/>
  <c r="S24" i="5"/>
  <c r="R24" i="5"/>
  <c r="Q24" i="5"/>
  <c r="P24" i="5"/>
  <c r="E24" i="5"/>
  <c r="U24" i="5" s="1"/>
  <c r="S23" i="5"/>
  <c r="R23" i="5"/>
  <c r="Q23" i="5"/>
  <c r="P23" i="5"/>
  <c r="E23" i="5"/>
  <c r="S22" i="5"/>
  <c r="R22" i="5"/>
  <c r="Q22" i="5"/>
  <c r="P22" i="5"/>
  <c r="E22" i="5"/>
  <c r="T22" i="5" s="1"/>
  <c r="S21" i="5"/>
  <c r="R21" i="5"/>
  <c r="Q21" i="5"/>
  <c r="P21" i="5"/>
  <c r="E21" i="5"/>
  <c r="T21" i="5" s="1"/>
  <c r="U20" i="5"/>
  <c r="T20" i="5"/>
  <c r="S20" i="5"/>
  <c r="R20" i="5"/>
  <c r="Q20" i="5"/>
  <c r="P20" i="5"/>
  <c r="E20" i="5"/>
  <c r="S19" i="5"/>
  <c r="R19" i="5"/>
  <c r="Q19" i="5"/>
  <c r="P19" i="5"/>
  <c r="E19" i="5"/>
  <c r="U19" i="5" s="1"/>
  <c r="S18" i="5"/>
  <c r="R18" i="5"/>
  <c r="Q18" i="5"/>
  <c r="P18" i="5"/>
  <c r="E18" i="5"/>
  <c r="S17" i="5"/>
  <c r="R17" i="5"/>
  <c r="Q17" i="5"/>
  <c r="P17" i="5"/>
  <c r="E17" i="5"/>
  <c r="S16" i="5"/>
  <c r="R16" i="5"/>
  <c r="Q16" i="5"/>
  <c r="P16" i="5"/>
  <c r="E16" i="5"/>
  <c r="U16" i="5" s="1"/>
  <c r="S15" i="5"/>
  <c r="R15" i="5"/>
  <c r="Q15" i="5"/>
  <c r="P15" i="5"/>
  <c r="E15" i="5"/>
  <c r="S14" i="5"/>
  <c r="R14" i="5"/>
  <c r="Q14" i="5"/>
  <c r="P14" i="5"/>
  <c r="E14" i="5"/>
  <c r="T14" i="5" s="1"/>
  <c r="S13" i="5"/>
  <c r="R13" i="5"/>
  <c r="Q13" i="5"/>
  <c r="P13" i="5"/>
  <c r="E13" i="5"/>
  <c r="U13" i="5" s="1"/>
  <c r="U12" i="5"/>
  <c r="S12" i="5"/>
  <c r="R12" i="5"/>
  <c r="Q12" i="5"/>
  <c r="P12" i="5"/>
  <c r="E12" i="5"/>
  <c r="T12" i="5" s="1"/>
  <c r="S11" i="5"/>
  <c r="R11" i="5"/>
  <c r="Q11" i="5"/>
  <c r="P11" i="5"/>
  <c r="E11" i="5"/>
  <c r="U11" i="5" s="1"/>
  <c r="U10" i="5"/>
  <c r="S10" i="5"/>
  <c r="R10" i="5"/>
  <c r="Q10" i="5"/>
  <c r="P10" i="5"/>
  <c r="T10" i="5" s="1"/>
  <c r="E10" i="5"/>
  <c r="S64" i="4"/>
  <c r="R64" i="4"/>
  <c r="Q64" i="4"/>
  <c r="P64" i="4"/>
  <c r="E64" i="4"/>
  <c r="U64" i="4" s="1"/>
  <c r="S63" i="4"/>
  <c r="R63" i="4"/>
  <c r="Q63" i="4"/>
  <c r="P63" i="4"/>
  <c r="P62" i="4" s="1"/>
  <c r="E63" i="4"/>
  <c r="S60" i="4"/>
  <c r="R60" i="4"/>
  <c r="Q60" i="4"/>
  <c r="P60" i="4"/>
  <c r="E60" i="4"/>
  <c r="U60" i="4" s="1"/>
  <c r="U59" i="4"/>
  <c r="T59" i="4"/>
  <c r="S59" i="4"/>
  <c r="R59" i="4"/>
  <c r="Q59" i="4"/>
  <c r="P59" i="4"/>
  <c r="E59" i="4"/>
  <c r="S58" i="4"/>
  <c r="R58" i="4"/>
  <c r="Q58" i="4"/>
  <c r="P58" i="4"/>
  <c r="E58" i="4"/>
  <c r="U58" i="4" s="1"/>
  <c r="U57" i="4"/>
  <c r="S57" i="4"/>
  <c r="R57" i="4"/>
  <c r="Q57" i="4"/>
  <c r="P57" i="4"/>
  <c r="E57" i="4"/>
  <c r="T57" i="4" s="1"/>
  <c r="S56" i="4"/>
  <c r="R56" i="4"/>
  <c r="S55" i="4"/>
  <c r="R55" i="4"/>
  <c r="Q55" i="4"/>
  <c r="P55" i="4"/>
  <c r="E55" i="4"/>
  <c r="U55" i="4" s="1"/>
  <c r="U54" i="4"/>
  <c r="S54" i="4"/>
  <c r="R54" i="4"/>
  <c r="Q54" i="4"/>
  <c r="P54" i="4"/>
  <c r="E54" i="4"/>
  <c r="T54" i="4" s="1"/>
  <c r="S53" i="4"/>
  <c r="R53" i="4"/>
  <c r="Q53" i="4"/>
  <c r="P53" i="4"/>
  <c r="E53" i="4"/>
  <c r="S52" i="4"/>
  <c r="R52" i="4"/>
  <c r="Q52" i="4"/>
  <c r="P52" i="4"/>
  <c r="E52" i="4"/>
  <c r="U51" i="4"/>
  <c r="S51" i="4"/>
  <c r="R51" i="4"/>
  <c r="Q51" i="4"/>
  <c r="P51" i="4"/>
  <c r="E51" i="4"/>
  <c r="T51" i="4" s="1"/>
  <c r="S50" i="4"/>
  <c r="R50" i="4"/>
  <c r="Q50" i="4"/>
  <c r="P50" i="4"/>
  <c r="E50" i="4"/>
  <c r="U50" i="4" s="1"/>
  <c r="S49" i="4"/>
  <c r="R49" i="4"/>
  <c r="Q49" i="4"/>
  <c r="P49" i="4"/>
  <c r="E49" i="4"/>
  <c r="S48" i="4"/>
  <c r="R48" i="4"/>
  <c r="Q48" i="4"/>
  <c r="P48" i="4"/>
  <c r="E48" i="4"/>
  <c r="T48" i="4" s="1"/>
  <c r="U47" i="4"/>
  <c r="S47" i="4"/>
  <c r="R47" i="4"/>
  <c r="Q47" i="4"/>
  <c r="P47" i="4"/>
  <c r="E47" i="4"/>
  <c r="T47" i="4" s="1"/>
  <c r="S46" i="4"/>
  <c r="R46" i="4"/>
  <c r="Q46" i="4"/>
  <c r="P46" i="4"/>
  <c r="E46" i="4"/>
  <c r="S45" i="4"/>
  <c r="R45" i="4"/>
  <c r="Q45" i="4"/>
  <c r="P45" i="4"/>
  <c r="E45" i="4"/>
  <c r="S44" i="4"/>
  <c r="R44" i="4"/>
  <c r="S42" i="4"/>
  <c r="R42" i="4"/>
  <c r="Q42" i="4"/>
  <c r="P42" i="4"/>
  <c r="E42" i="4"/>
  <c r="U42" i="4" s="1"/>
  <c r="S41" i="4"/>
  <c r="R41" i="4"/>
  <c r="Q41" i="4"/>
  <c r="P41" i="4"/>
  <c r="E41" i="4"/>
  <c r="U41" i="4" s="1"/>
  <c r="S40" i="4"/>
  <c r="R40" i="4"/>
  <c r="Q40" i="4"/>
  <c r="P40" i="4"/>
  <c r="E40" i="4"/>
  <c r="T40" i="4" s="1"/>
  <c r="S39" i="4"/>
  <c r="R39" i="4"/>
  <c r="Q39" i="4"/>
  <c r="P39" i="4"/>
  <c r="E39" i="4"/>
  <c r="T39" i="4" s="1"/>
  <c r="S38" i="4"/>
  <c r="R38" i="4"/>
  <c r="Q38" i="4"/>
  <c r="P38" i="4"/>
  <c r="E38" i="4"/>
  <c r="U38" i="4" s="1"/>
  <c r="U37" i="4"/>
  <c r="T37" i="4"/>
  <c r="S37" i="4"/>
  <c r="R37" i="4"/>
  <c r="Q37" i="4"/>
  <c r="P37" i="4"/>
  <c r="E37" i="4"/>
  <c r="S36" i="4"/>
  <c r="R36" i="4"/>
  <c r="Q36" i="4"/>
  <c r="P36" i="4"/>
  <c r="E36" i="4"/>
  <c r="U35" i="4"/>
  <c r="S35" i="4"/>
  <c r="R35" i="4"/>
  <c r="Q35" i="4"/>
  <c r="P35" i="4"/>
  <c r="E35" i="4"/>
  <c r="T35" i="4" s="1"/>
  <c r="S34" i="4"/>
  <c r="R34" i="4"/>
  <c r="Q34" i="4"/>
  <c r="P34" i="4"/>
  <c r="E34" i="4"/>
  <c r="U34" i="4" s="1"/>
  <c r="S33" i="4"/>
  <c r="R33" i="4"/>
  <c r="Q33" i="4"/>
  <c r="P33" i="4"/>
  <c r="E33" i="4"/>
  <c r="U33" i="4" s="1"/>
  <c r="S32" i="4"/>
  <c r="R32" i="4"/>
  <c r="Q32" i="4"/>
  <c r="P32" i="4"/>
  <c r="E32" i="4"/>
  <c r="T32" i="4" s="1"/>
  <c r="S31" i="4"/>
  <c r="R31" i="4"/>
  <c r="Q31" i="4"/>
  <c r="U31" i="4" s="1"/>
  <c r="P31" i="4"/>
  <c r="T31" i="4" s="1"/>
  <c r="E31" i="4"/>
  <c r="S30" i="4"/>
  <c r="R30" i="4"/>
  <c r="Q30" i="4"/>
  <c r="P30" i="4"/>
  <c r="E30" i="4"/>
  <c r="T29" i="4"/>
  <c r="S29" i="4"/>
  <c r="R29" i="4"/>
  <c r="Q29" i="4"/>
  <c r="P29" i="4"/>
  <c r="E29" i="4"/>
  <c r="U29" i="4" s="1"/>
  <c r="S28" i="4"/>
  <c r="U27" i="4"/>
  <c r="S27" i="4"/>
  <c r="R27" i="4"/>
  <c r="Q27" i="4"/>
  <c r="P27" i="4"/>
  <c r="E27" i="4"/>
  <c r="T27" i="4" s="1"/>
  <c r="S26" i="4"/>
  <c r="R26" i="4"/>
  <c r="Q26" i="4"/>
  <c r="P26" i="4"/>
  <c r="E26" i="4"/>
  <c r="T26" i="4" s="1"/>
  <c r="S25" i="4"/>
  <c r="R25" i="4"/>
  <c r="Q25" i="4"/>
  <c r="P25" i="4"/>
  <c r="E25" i="4"/>
  <c r="U25" i="4" s="1"/>
  <c r="S24" i="4"/>
  <c r="R24" i="4"/>
  <c r="Q24" i="4"/>
  <c r="P24" i="4"/>
  <c r="E24" i="4"/>
  <c r="U24" i="4" s="1"/>
  <c r="S23" i="4"/>
  <c r="R23" i="4"/>
  <c r="Q23" i="4"/>
  <c r="P23" i="4"/>
  <c r="E23" i="4"/>
  <c r="U23" i="4" s="1"/>
  <c r="U22" i="4"/>
  <c r="T22" i="4"/>
  <c r="S22" i="4"/>
  <c r="R22" i="4"/>
  <c r="Q22" i="4"/>
  <c r="P22" i="4"/>
  <c r="E22" i="4"/>
  <c r="S21" i="4"/>
  <c r="R21" i="4"/>
  <c r="Q21" i="4"/>
  <c r="P21" i="4"/>
  <c r="E21" i="4"/>
  <c r="T21" i="4" s="1"/>
  <c r="T20" i="4"/>
  <c r="S20" i="4"/>
  <c r="R20" i="4"/>
  <c r="Q20" i="4"/>
  <c r="P20" i="4"/>
  <c r="E20" i="4"/>
  <c r="U20" i="4" s="1"/>
  <c r="S19" i="4"/>
  <c r="R19" i="4"/>
  <c r="Q19" i="4"/>
  <c r="P19" i="4"/>
  <c r="E19" i="4"/>
  <c r="T19" i="4" s="1"/>
  <c r="S18" i="4"/>
  <c r="R18" i="4"/>
  <c r="Q18" i="4"/>
  <c r="P18" i="4"/>
  <c r="E18" i="4"/>
  <c r="U18" i="4" s="1"/>
  <c r="S17" i="4"/>
  <c r="R17" i="4"/>
  <c r="Q17" i="4"/>
  <c r="P17" i="4"/>
  <c r="E17" i="4"/>
  <c r="U17" i="4" s="1"/>
  <c r="S16" i="4"/>
  <c r="R16" i="4"/>
  <c r="Q16" i="4"/>
  <c r="P16" i="4"/>
  <c r="E16" i="4"/>
  <c r="T16" i="4" s="1"/>
  <c r="S15" i="4"/>
  <c r="R15" i="4"/>
  <c r="Q15" i="4"/>
  <c r="P15" i="4"/>
  <c r="E15" i="4"/>
  <c r="T15" i="4" s="1"/>
  <c r="S14" i="4"/>
  <c r="R14" i="4"/>
  <c r="Q14" i="4"/>
  <c r="U14" i="4" s="1"/>
  <c r="P14" i="4"/>
  <c r="E14" i="4"/>
  <c r="T14" i="4" s="1"/>
  <c r="U13" i="4"/>
  <c r="T13" i="4"/>
  <c r="S13" i="4"/>
  <c r="R13" i="4"/>
  <c r="Q13" i="4"/>
  <c r="P13" i="4"/>
  <c r="E13" i="4"/>
  <c r="S12" i="4"/>
  <c r="R12" i="4"/>
  <c r="Q12" i="4"/>
  <c r="P12" i="4"/>
  <c r="E12" i="4"/>
  <c r="S11" i="4"/>
  <c r="R11" i="4"/>
  <c r="Q11" i="4"/>
  <c r="P11" i="4"/>
  <c r="E11" i="4"/>
  <c r="T11" i="4" s="1"/>
  <c r="U10" i="4"/>
  <c r="S10" i="4"/>
  <c r="R10" i="4"/>
  <c r="Q10" i="4"/>
  <c r="P10" i="4"/>
  <c r="E10" i="4"/>
  <c r="S64" i="3"/>
  <c r="R64" i="3"/>
  <c r="Q64" i="3"/>
  <c r="P64" i="3"/>
  <c r="E64" i="3"/>
  <c r="T64" i="3" s="1"/>
  <c r="U63" i="3"/>
  <c r="T63" i="3"/>
  <c r="S63" i="3"/>
  <c r="R63" i="3"/>
  <c r="Q63" i="3"/>
  <c r="P63" i="3"/>
  <c r="E63" i="3"/>
  <c r="S60" i="3"/>
  <c r="R60" i="3"/>
  <c r="Q60" i="3"/>
  <c r="P60" i="3"/>
  <c r="E60" i="3"/>
  <c r="U60" i="3" s="1"/>
  <c r="S59" i="3"/>
  <c r="R59" i="3"/>
  <c r="Q59" i="3"/>
  <c r="P59" i="3"/>
  <c r="E59" i="3"/>
  <c r="U59" i="3" s="1"/>
  <c r="S58" i="3"/>
  <c r="R58" i="3"/>
  <c r="Q58" i="3"/>
  <c r="P58" i="3"/>
  <c r="E58" i="3"/>
  <c r="T58" i="3" s="1"/>
  <c r="S57" i="3"/>
  <c r="R57" i="3"/>
  <c r="Q57" i="3"/>
  <c r="P57" i="3"/>
  <c r="E57" i="3"/>
  <c r="U57" i="3" s="1"/>
  <c r="S56" i="3"/>
  <c r="R56" i="3"/>
  <c r="S55" i="3"/>
  <c r="R55" i="3"/>
  <c r="Q55" i="3"/>
  <c r="P55" i="3"/>
  <c r="E55" i="3"/>
  <c r="T55" i="3" s="1"/>
  <c r="S54" i="3"/>
  <c r="R54" i="3"/>
  <c r="Q54" i="3"/>
  <c r="P54" i="3"/>
  <c r="E54" i="3"/>
  <c r="U53" i="3"/>
  <c r="S53" i="3"/>
  <c r="R53" i="3"/>
  <c r="Q53" i="3"/>
  <c r="P53" i="3"/>
  <c r="E53" i="3"/>
  <c r="T53" i="3" s="1"/>
  <c r="S52" i="3"/>
  <c r="R52" i="3"/>
  <c r="Q52" i="3"/>
  <c r="P52" i="3"/>
  <c r="E52" i="3"/>
  <c r="U52" i="3" s="1"/>
  <c r="S51" i="3"/>
  <c r="R51" i="3"/>
  <c r="Q51" i="3"/>
  <c r="P51" i="3"/>
  <c r="E51" i="3"/>
  <c r="U51" i="3" s="1"/>
  <c r="S50" i="3"/>
  <c r="R50" i="3"/>
  <c r="Q50" i="3"/>
  <c r="P50" i="3"/>
  <c r="E50" i="3"/>
  <c r="U50" i="3" s="1"/>
  <c r="S49" i="3"/>
  <c r="R49" i="3"/>
  <c r="Q49" i="3"/>
  <c r="P49" i="3"/>
  <c r="E49" i="3"/>
  <c r="T49" i="3" s="1"/>
  <c r="S48" i="3"/>
  <c r="R48" i="3"/>
  <c r="Q48" i="3"/>
  <c r="P48" i="3"/>
  <c r="E48" i="3"/>
  <c r="U47" i="3"/>
  <c r="S47" i="3"/>
  <c r="R47" i="3"/>
  <c r="Q47" i="3"/>
  <c r="P47" i="3"/>
  <c r="E47" i="3"/>
  <c r="T47" i="3" s="1"/>
  <c r="T46" i="3"/>
  <c r="S46" i="3"/>
  <c r="R46" i="3"/>
  <c r="Q46" i="3"/>
  <c r="P46" i="3"/>
  <c r="E46" i="3"/>
  <c r="U46" i="3" s="1"/>
  <c r="S45" i="3"/>
  <c r="R45" i="3"/>
  <c r="Q45" i="3"/>
  <c r="P45" i="3"/>
  <c r="E45" i="3"/>
  <c r="S44" i="3"/>
  <c r="R44" i="3"/>
  <c r="U42" i="3"/>
  <c r="S42" i="3"/>
  <c r="R42" i="3"/>
  <c r="Q42" i="3"/>
  <c r="P42" i="3"/>
  <c r="E42" i="3"/>
  <c r="T42" i="3" s="1"/>
  <c r="S41" i="3"/>
  <c r="R41" i="3"/>
  <c r="Q41" i="3"/>
  <c r="P41" i="3"/>
  <c r="E41" i="3"/>
  <c r="U41" i="3" s="1"/>
  <c r="S40" i="3"/>
  <c r="R40" i="3"/>
  <c r="Q40" i="3"/>
  <c r="P40" i="3"/>
  <c r="E40" i="3"/>
  <c r="U40" i="3" s="1"/>
  <c r="S39" i="3"/>
  <c r="R39" i="3"/>
  <c r="Q39" i="3"/>
  <c r="P39" i="3"/>
  <c r="E39" i="3"/>
  <c r="U39" i="3" s="1"/>
  <c r="S38" i="3"/>
  <c r="R38" i="3"/>
  <c r="Q38" i="3"/>
  <c r="P38" i="3"/>
  <c r="E38" i="3"/>
  <c r="U38" i="3" s="1"/>
  <c r="S37" i="3"/>
  <c r="R37" i="3"/>
  <c r="Q37" i="3"/>
  <c r="P37" i="3"/>
  <c r="E37" i="3"/>
  <c r="T37" i="3" s="1"/>
  <c r="S36" i="3"/>
  <c r="R36" i="3"/>
  <c r="Q36" i="3"/>
  <c r="P36" i="3"/>
  <c r="E36" i="3"/>
  <c r="U35" i="3"/>
  <c r="S35" i="3"/>
  <c r="R35" i="3"/>
  <c r="Q35" i="3"/>
  <c r="P35" i="3"/>
  <c r="E35" i="3"/>
  <c r="T35" i="3" s="1"/>
  <c r="S34" i="3"/>
  <c r="R34" i="3"/>
  <c r="Q34" i="3"/>
  <c r="P34" i="3"/>
  <c r="E34" i="3"/>
  <c r="S33" i="3"/>
  <c r="R33" i="3"/>
  <c r="Q33" i="3"/>
  <c r="P33" i="3"/>
  <c r="T33" i="3" s="1"/>
  <c r="E33" i="3"/>
  <c r="S32" i="3"/>
  <c r="R32" i="3"/>
  <c r="Q32" i="3"/>
  <c r="P32" i="3"/>
  <c r="E32" i="3"/>
  <c r="U32" i="3" s="1"/>
  <c r="S31" i="3"/>
  <c r="R31" i="3"/>
  <c r="Q31" i="3"/>
  <c r="P31" i="3"/>
  <c r="E31" i="3"/>
  <c r="S30" i="3"/>
  <c r="R30" i="3"/>
  <c r="Q30" i="3"/>
  <c r="P30" i="3"/>
  <c r="E30" i="3"/>
  <c r="U30" i="3" s="1"/>
  <c r="S29" i="3"/>
  <c r="R29" i="3"/>
  <c r="Q29" i="3"/>
  <c r="P29" i="3"/>
  <c r="E29" i="3"/>
  <c r="U29" i="3" s="1"/>
  <c r="R28" i="3"/>
  <c r="S27" i="3"/>
  <c r="R27" i="3"/>
  <c r="Q27" i="3"/>
  <c r="P27" i="3"/>
  <c r="E27" i="3"/>
  <c r="U27" i="3" s="1"/>
  <c r="S26" i="3"/>
  <c r="R26" i="3"/>
  <c r="Q26" i="3"/>
  <c r="P26" i="3"/>
  <c r="E26" i="3"/>
  <c r="T26" i="3" s="1"/>
  <c r="S25" i="3"/>
  <c r="R25" i="3"/>
  <c r="Q25" i="3"/>
  <c r="P25" i="3"/>
  <c r="E25" i="3"/>
  <c r="S24" i="3"/>
  <c r="R24" i="3"/>
  <c r="Q24" i="3"/>
  <c r="P24" i="3"/>
  <c r="E24" i="3"/>
  <c r="T24" i="3" s="1"/>
  <c r="S23" i="3"/>
  <c r="R23" i="3"/>
  <c r="Q23" i="3"/>
  <c r="P23" i="3"/>
  <c r="E23" i="3"/>
  <c r="U23" i="3" s="1"/>
  <c r="S22" i="3"/>
  <c r="R22" i="3"/>
  <c r="Q22" i="3"/>
  <c r="P22" i="3"/>
  <c r="E22" i="3"/>
  <c r="U22" i="3" s="1"/>
  <c r="S21" i="3"/>
  <c r="R21" i="3"/>
  <c r="Q21" i="3"/>
  <c r="P21" i="3"/>
  <c r="E21" i="3"/>
  <c r="U21" i="3" s="1"/>
  <c r="S20" i="3"/>
  <c r="R20" i="3"/>
  <c r="Q20" i="3"/>
  <c r="P20" i="3"/>
  <c r="E20" i="3"/>
  <c r="T20" i="3" s="1"/>
  <c r="S19" i="3"/>
  <c r="R19" i="3"/>
  <c r="Q19" i="3"/>
  <c r="P19" i="3"/>
  <c r="E19" i="3"/>
  <c r="U19" i="3" s="1"/>
  <c r="S18" i="3"/>
  <c r="R18" i="3"/>
  <c r="Q18" i="3"/>
  <c r="P18" i="3"/>
  <c r="E18" i="3"/>
  <c r="U18" i="3" s="1"/>
  <c r="S17" i="3"/>
  <c r="R17" i="3"/>
  <c r="Q17" i="3"/>
  <c r="P17" i="3"/>
  <c r="E17" i="3"/>
  <c r="U17" i="3" s="1"/>
  <c r="S16" i="3"/>
  <c r="R16" i="3"/>
  <c r="Q16" i="3"/>
  <c r="P16" i="3"/>
  <c r="E16" i="3"/>
  <c r="S15" i="3"/>
  <c r="R15" i="3"/>
  <c r="Q15" i="3"/>
  <c r="P15" i="3"/>
  <c r="E15" i="3"/>
  <c r="U15" i="3" s="1"/>
  <c r="S14" i="3"/>
  <c r="R14" i="3"/>
  <c r="Q14" i="3"/>
  <c r="P14" i="3"/>
  <c r="E14" i="3"/>
  <c r="T14" i="3" s="1"/>
  <c r="U13" i="3"/>
  <c r="T13" i="3"/>
  <c r="S13" i="3"/>
  <c r="R13" i="3"/>
  <c r="Q13" i="3"/>
  <c r="P13" i="3"/>
  <c r="E13" i="3"/>
  <c r="T12" i="3"/>
  <c r="S12" i="3"/>
  <c r="R12" i="3"/>
  <c r="Q12" i="3"/>
  <c r="P12" i="3"/>
  <c r="E12" i="3"/>
  <c r="U12" i="3" s="1"/>
  <c r="S11" i="3"/>
  <c r="R11" i="3"/>
  <c r="Q11" i="3"/>
  <c r="P11" i="3"/>
  <c r="E11" i="3"/>
  <c r="U11" i="3" s="1"/>
  <c r="S10" i="3"/>
  <c r="R10" i="3"/>
  <c r="Q10" i="3"/>
  <c r="P10" i="3"/>
  <c r="E10" i="3"/>
  <c r="U10" i="3" s="1"/>
  <c r="S64" i="2"/>
  <c r="R64" i="2"/>
  <c r="Q64" i="2"/>
  <c r="P64" i="2"/>
  <c r="E64" i="2"/>
  <c r="U64" i="2" s="1"/>
  <c r="S63" i="2"/>
  <c r="R63" i="2"/>
  <c r="Q63" i="2"/>
  <c r="P63" i="2"/>
  <c r="E63" i="2"/>
  <c r="S60" i="2"/>
  <c r="R60" i="2"/>
  <c r="Q60" i="2"/>
  <c r="P60" i="2"/>
  <c r="E60" i="2"/>
  <c r="U60" i="2" s="1"/>
  <c r="S59" i="2"/>
  <c r="R59" i="2"/>
  <c r="Q59" i="2"/>
  <c r="P59" i="2"/>
  <c r="E59" i="2"/>
  <c r="U59" i="2" s="1"/>
  <c r="S58" i="2"/>
  <c r="R58" i="2"/>
  <c r="Q58" i="2"/>
  <c r="P58" i="2"/>
  <c r="E58" i="2"/>
  <c r="T58" i="2" s="1"/>
  <c r="S57" i="2"/>
  <c r="R57" i="2"/>
  <c r="Q57" i="2"/>
  <c r="P57" i="2"/>
  <c r="E57" i="2"/>
  <c r="T57" i="2" s="1"/>
  <c r="S56" i="2"/>
  <c r="R56" i="2"/>
  <c r="S55" i="2"/>
  <c r="R55" i="2"/>
  <c r="Q55" i="2"/>
  <c r="P55" i="2"/>
  <c r="E55" i="2"/>
  <c r="U55" i="2" s="1"/>
  <c r="S54" i="2"/>
  <c r="R54" i="2"/>
  <c r="Q54" i="2"/>
  <c r="P54" i="2"/>
  <c r="E54" i="2"/>
  <c r="T54" i="2" s="1"/>
  <c r="U53" i="2"/>
  <c r="T53" i="2"/>
  <c r="S53" i="2"/>
  <c r="R53" i="2"/>
  <c r="Q53" i="2"/>
  <c r="P53" i="2"/>
  <c r="E53" i="2"/>
  <c r="S52" i="2"/>
  <c r="R52" i="2"/>
  <c r="Q52" i="2"/>
  <c r="P52" i="2"/>
  <c r="E52" i="2"/>
  <c r="T51" i="2"/>
  <c r="S51" i="2"/>
  <c r="R51" i="2"/>
  <c r="Q51" i="2"/>
  <c r="P51" i="2"/>
  <c r="E51" i="2"/>
  <c r="U51" i="2" s="1"/>
  <c r="S50" i="2"/>
  <c r="R50" i="2"/>
  <c r="Q50" i="2"/>
  <c r="P50" i="2"/>
  <c r="E50" i="2"/>
  <c r="U50" i="2" s="1"/>
  <c r="S49" i="2"/>
  <c r="R49" i="2"/>
  <c r="Q49" i="2"/>
  <c r="P49" i="2"/>
  <c r="E49" i="2"/>
  <c r="U49" i="2" s="1"/>
  <c r="S48" i="2"/>
  <c r="R48" i="2"/>
  <c r="Q48" i="2"/>
  <c r="P48" i="2"/>
  <c r="E48" i="2"/>
  <c r="U48" i="2" s="1"/>
  <c r="S47" i="2"/>
  <c r="R47" i="2"/>
  <c r="Q47" i="2"/>
  <c r="P47" i="2"/>
  <c r="E47" i="2"/>
  <c r="U47" i="2" s="1"/>
  <c r="S46" i="2"/>
  <c r="R46" i="2"/>
  <c r="Q46" i="2"/>
  <c r="P46" i="2"/>
  <c r="E46" i="2"/>
  <c r="T46" i="2" s="1"/>
  <c r="U45" i="2"/>
  <c r="T45" i="2"/>
  <c r="S45" i="2"/>
  <c r="R45" i="2"/>
  <c r="Q45" i="2"/>
  <c r="P45" i="2"/>
  <c r="E45" i="2"/>
  <c r="R44" i="2"/>
  <c r="S42" i="2"/>
  <c r="R42" i="2"/>
  <c r="Q42" i="2"/>
  <c r="P42" i="2"/>
  <c r="E42" i="2"/>
  <c r="U42" i="2" s="1"/>
  <c r="S41" i="2"/>
  <c r="R41" i="2"/>
  <c r="Q41" i="2"/>
  <c r="P41" i="2"/>
  <c r="E41" i="2"/>
  <c r="U41" i="2" s="1"/>
  <c r="S40" i="2"/>
  <c r="R40" i="2"/>
  <c r="Q40" i="2"/>
  <c r="P40" i="2"/>
  <c r="E40" i="2"/>
  <c r="U40" i="2" s="1"/>
  <c r="S39" i="2"/>
  <c r="R39" i="2"/>
  <c r="Q39" i="2"/>
  <c r="P39" i="2"/>
  <c r="E39" i="2"/>
  <c r="U39" i="2" s="1"/>
  <c r="S38" i="2"/>
  <c r="R38" i="2"/>
  <c r="Q38" i="2"/>
  <c r="P38" i="2"/>
  <c r="E38" i="2"/>
  <c r="T38" i="2" s="1"/>
  <c r="U37" i="2"/>
  <c r="S37" i="2"/>
  <c r="R37" i="2"/>
  <c r="Q37" i="2"/>
  <c r="P37" i="2"/>
  <c r="E37" i="2"/>
  <c r="T37" i="2" s="1"/>
  <c r="U36" i="2"/>
  <c r="S36" i="2"/>
  <c r="R36" i="2"/>
  <c r="Q36" i="2"/>
  <c r="P36" i="2"/>
  <c r="T36" i="2" s="1"/>
  <c r="E36" i="2"/>
  <c r="S35" i="2"/>
  <c r="R35" i="2"/>
  <c r="Q35" i="2"/>
  <c r="P35" i="2"/>
  <c r="E35" i="2"/>
  <c r="S34" i="2"/>
  <c r="R34" i="2"/>
  <c r="Q34" i="2"/>
  <c r="P34" i="2"/>
  <c r="E34" i="2"/>
  <c r="U34" i="2" s="1"/>
  <c r="S33" i="2"/>
  <c r="R33" i="2"/>
  <c r="Q33" i="2"/>
  <c r="P33" i="2"/>
  <c r="E33" i="2"/>
  <c r="S32" i="2"/>
  <c r="R32" i="2"/>
  <c r="Q32" i="2"/>
  <c r="P32" i="2"/>
  <c r="E32" i="2"/>
  <c r="U32" i="2" s="1"/>
  <c r="S31" i="2"/>
  <c r="R31" i="2"/>
  <c r="Q31" i="2"/>
  <c r="P31" i="2"/>
  <c r="E31" i="2"/>
  <c r="U31" i="2" s="1"/>
  <c r="S30" i="2"/>
  <c r="R30" i="2"/>
  <c r="Q30" i="2"/>
  <c r="P30" i="2"/>
  <c r="E30" i="2"/>
  <c r="T30" i="2" s="1"/>
  <c r="S29" i="2"/>
  <c r="R29" i="2"/>
  <c r="Q29" i="2"/>
  <c r="P29" i="2"/>
  <c r="E29" i="2"/>
  <c r="U29" i="2" s="1"/>
  <c r="S28" i="2"/>
  <c r="S27" i="2"/>
  <c r="R27" i="2"/>
  <c r="Q27" i="2"/>
  <c r="P27" i="2"/>
  <c r="E27" i="2"/>
  <c r="U27" i="2" s="1"/>
  <c r="S26" i="2"/>
  <c r="R26" i="2"/>
  <c r="Q26" i="2"/>
  <c r="P26" i="2"/>
  <c r="E26" i="2"/>
  <c r="U26" i="2" s="1"/>
  <c r="S25" i="2"/>
  <c r="R25" i="2"/>
  <c r="Q25" i="2"/>
  <c r="P25" i="2"/>
  <c r="E25" i="2"/>
  <c r="T25" i="2" s="1"/>
  <c r="S24" i="2"/>
  <c r="R24" i="2"/>
  <c r="Q24" i="2"/>
  <c r="P24" i="2"/>
  <c r="E24" i="2"/>
  <c r="U24" i="2" s="1"/>
  <c r="S23" i="2"/>
  <c r="R23" i="2"/>
  <c r="Q23" i="2"/>
  <c r="P23" i="2"/>
  <c r="E23" i="2"/>
  <c r="T22" i="2"/>
  <c r="S22" i="2"/>
  <c r="R22" i="2"/>
  <c r="Q22" i="2"/>
  <c r="P22" i="2"/>
  <c r="E22" i="2"/>
  <c r="U22" i="2" s="1"/>
  <c r="S21" i="2"/>
  <c r="R21" i="2"/>
  <c r="Q21" i="2"/>
  <c r="P21" i="2"/>
  <c r="E21" i="2"/>
  <c r="U21" i="2" s="1"/>
  <c r="S20" i="2"/>
  <c r="R20" i="2"/>
  <c r="Q20" i="2"/>
  <c r="P20" i="2"/>
  <c r="E20" i="2"/>
  <c r="U20" i="2" s="1"/>
  <c r="S19" i="2"/>
  <c r="R19" i="2"/>
  <c r="Q19" i="2"/>
  <c r="P19" i="2"/>
  <c r="E19" i="2"/>
  <c r="U19" i="2" s="1"/>
  <c r="S18" i="2"/>
  <c r="R18" i="2"/>
  <c r="Q18" i="2"/>
  <c r="P18" i="2"/>
  <c r="E18" i="2"/>
  <c r="U18" i="2" s="1"/>
  <c r="S17" i="2"/>
  <c r="R17" i="2"/>
  <c r="Q17" i="2"/>
  <c r="P17" i="2"/>
  <c r="E17" i="2"/>
  <c r="T17" i="2" s="1"/>
  <c r="S16" i="2"/>
  <c r="R16" i="2"/>
  <c r="Q16" i="2"/>
  <c r="U16" i="2" s="1"/>
  <c r="P16" i="2"/>
  <c r="T16" i="2" s="1"/>
  <c r="E16" i="2"/>
  <c r="S15" i="2"/>
  <c r="R15" i="2"/>
  <c r="Q15" i="2"/>
  <c r="P15" i="2"/>
  <c r="E15" i="2"/>
  <c r="T14" i="2"/>
  <c r="S14" i="2"/>
  <c r="R14" i="2"/>
  <c r="Q14" i="2"/>
  <c r="P14" i="2"/>
  <c r="E14" i="2"/>
  <c r="U14" i="2" s="1"/>
  <c r="S13" i="2"/>
  <c r="R13" i="2"/>
  <c r="Q13" i="2"/>
  <c r="P13" i="2"/>
  <c r="E13" i="2"/>
  <c r="U13" i="2" s="1"/>
  <c r="S12" i="2"/>
  <c r="R12" i="2"/>
  <c r="Q12" i="2"/>
  <c r="P12" i="2"/>
  <c r="E12" i="2"/>
  <c r="U12" i="2" s="1"/>
  <c r="S11" i="2"/>
  <c r="R11" i="2"/>
  <c r="Q11" i="2"/>
  <c r="P11" i="2"/>
  <c r="E11" i="2"/>
  <c r="U11" i="2" s="1"/>
  <c r="S10" i="2"/>
  <c r="R10" i="2"/>
  <c r="Q10" i="2"/>
  <c r="P10" i="2"/>
  <c r="E10" i="2"/>
  <c r="U10" i="2" s="1"/>
  <c r="R9" i="2"/>
  <c r="S64" i="1"/>
  <c r="R64" i="1"/>
  <c r="Q64" i="1"/>
  <c r="P64" i="1"/>
  <c r="E64" i="1"/>
  <c r="T64" i="1" s="1"/>
  <c r="S63" i="1"/>
  <c r="R63" i="1"/>
  <c r="Q63" i="1"/>
  <c r="P63" i="1"/>
  <c r="E63" i="1"/>
  <c r="S60" i="1"/>
  <c r="R60" i="1"/>
  <c r="Q60" i="1"/>
  <c r="P60" i="1"/>
  <c r="E60" i="1"/>
  <c r="U60" i="1" s="1"/>
  <c r="S59" i="1"/>
  <c r="R59" i="1"/>
  <c r="Q59" i="1"/>
  <c r="P59" i="1"/>
  <c r="E59" i="1"/>
  <c r="T59" i="1" s="1"/>
  <c r="S58" i="1"/>
  <c r="R58" i="1"/>
  <c r="Q58" i="1"/>
  <c r="P58" i="1"/>
  <c r="E58" i="1"/>
  <c r="T58" i="1" s="1"/>
  <c r="U57" i="1"/>
  <c r="S57" i="1"/>
  <c r="R57" i="1"/>
  <c r="Q57" i="1"/>
  <c r="P57" i="1"/>
  <c r="E57" i="1"/>
  <c r="T57" i="1" s="1"/>
  <c r="R56" i="1"/>
  <c r="S55" i="1"/>
  <c r="R55" i="1"/>
  <c r="Q55" i="1"/>
  <c r="P55" i="1"/>
  <c r="E55" i="1"/>
  <c r="U55" i="1" s="1"/>
  <c r="S54" i="1"/>
  <c r="R54" i="1"/>
  <c r="Q54" i="1"/>
  <c r="P54" i="1"/>
  <c r="E54" i="1"/>
  <c r="S53" i="1"/>
  <c r="R53" i="1"/>
  <c r="Q53" i="1"/>
  <c r="P53" i="1"/>
  <c r="E53" i="1"/>
  <c r="S52" i="1"/>
  <c r="R52" i="1"/>
  <c r="Q52" i="1"/>
  <c r="P52" i="1"/>
  <c r="E52" i="1"/>
  <c r="U52" i="1" s="1"/>
  <c r="S51" i="1"/>
  <c r="R51" i="1"/>
  <c r="Q51" i="1"/>
  <c r="P51" i="1"/>
  <c r="E51" i="1"/>
  <c r="U51" i="1" s="1"/>
  <c r="T50" i="1"/>
  <c r="S50" i="1"/>
  <c r="R50" i="1"/>
  <c r="Q50" i="1"/>
  <c r="P50" i="1"/>
  <c r="E50" i="1"/>
  <c r="U50" i="1" s="1"/>
  <c r="S49" i="1"/>
  <c r="R49" i="1"/>
  <c r="Q49" i="1"/>
  <c r="P49" i="1"/>
  <c r="E49" i="1"/>
  <c r="U49" i="1" s="1"/>
  <c r="S48" i="1"/>
  <c r="R48" i="1"/>
  <c r="Q48" i="1"/>
  <c r="P48" i="1"/>
  <c r="E48" i="1"/>
  <c r="U48" i="1" s="1"/>
  <c r="S47" i="1"/>
  <c r="R47" i="1"/>
  <c r="Q47" i="1"/>
  <c r="P47" i="1"/>
  <c r="E47" i="1"/>
  <c r="U47" i="1" s="1"/>
  <c r="S46" i="1"/>
  <c r="R46" i="1"/>
  <c r="Q46" i="1"/>
  <c r="U46" i="1" s="1"/>
  <c r="P46" i="1"/>
  <c r="E46" i="1"/>
  <c r="S45" i="1"/>
  <c r="R45" i="1"/>
  <c r="Q45" i="1"/>
  <c r="P45" i="1"/>
  <c r="E45" i="1"/>
  <c r="S44" i="1"/>
  <c r="R44" i="1"/>
  <c r="S42" i="1"/>
  <c r="R42" i="1"/>
  <c r="Q42" i="1"/>
  <c r="P42" i="1"/>
  <c r="E42" i="1"/>
  <c r="U42" i="1" s="1"/>
  <c r="S41" i="1"/>
  <c r="R41" i="1"/>
  <c r="Q41" i="1"/>
  <c r="P41" i="1"/>
  <c r="E41" i="1"/>
  <c r="U41" i="1" s="1"/>
  <c r="S40" i="1"/>
  <c r="R40" i="1"/>
  <c r="Q40" i="1"/>
  <c r="P40" i="1"/>
  <c r="E40" i="1"/>
  <c r="U40" i="1" s="1"/>
  <c r="S39" i="1"/>
  <c r="R39" i="1"/>
  <c r="Q39" i="1"/>
  <c r="P39" i="1"/>
  <c r="E39" i="1"/>
  <c r="U39" i="1" s="1"/>
  <c r="S38" i="1"/>
  <c r="R38" i="1"/>
  <c r="Q38" i="1"/>
  <c r="P38" i="1"/>
  <c r="E38" i="1"/>
  <c r="T38" i="1" s="1"/>
  <c r="T37" i="1"/>
  <c r="S37" i="1"/>
  <c r="R37" i="1"/>
  <c r="Q37" i="1"/>
  <c r="P37" i="1"/>
  <c r="E37" i="1"/>
  <c r="U37" i="1" s="1"/>
  <c r="S36" i="1"/>
  <c r="R36" i="1"/>
  <c r="Q36" i="1"/>
  <c r="P36" i="1"/>
  <c r="E36" i="1"/>
  <c r="U36" i="1" s="1"/>
  <c r="S35" i="1"/>
  <c r="R35" i="1"/>
  <c r="Q35" i="1"/>
  <c r="P35" i="1"/>
  <c r="E35" i="1"/>
  <c r="U35" i="1" s="1"/>
  <c r="S34" i="1"/>
  <c r="R34" i="1"/>
  <c r="Q34" i="1"/>
  <c r="P34" i="1"/>
  <c r="E34" i="1"/>
  <c r="U34" i="1" s="1"/>
  <c r="S33" i="1"/>
  <c r="R33" i="1"/>
  <c r="Q33" i="1"/>
  <c r="P33" i="1"/>
  <c r="E33" i="1"/>
  <c r="U33" i="1" s="1"/>
  <c r="S32" i="1"/>
  <c r="R32" i="1"/>
  <c r="Q32" i="1"/>
  <c r="P32" i="1"/>
  <c r="E32" i="1"/>
  <c r="U32" i="1" s="1"/>
  <c r="S31" i="1"/>
  <c r="R31" i="1"/>
  <c r="Q31" i="1"/>
  <c r="P31" i="1"/>
  <c r="E31" i="1"/>
  <c r="S30" i="1"/>
  <c r="R30" i="1"/>
  <c r="Q30" i="1"/>
  <c r="P30" i="1"/>
  <c r="E30" i="1"/>
  <c r="T30" i="1" s="1"/>
  <c r="T29" i="1"/>
  <c r="S29" i="1"/>
  <c r="R29" i="1"/>
  <c r="Q29" i="1"/>
  <c r="P29" i="1"/>
  <c r="E29" i="1"/>
  <c r="U29" i="1" s="1"/>
  <c r="S28" i="1"/>
  <c r="R28" i="1"/>
  <c r="S27" i="1"/>
  <c r="R27" i="1"/>
  <c r="Q27" i="1"/>
  <c r="P27" i="1"/>
  <c r="E27" i="1"/>
  <c r="U27" i="1" s="1"/>
  <c r="S26" i="1"/>
  <c r="R26" i="1"/>
  <c r="Q26" i="1"/>
  <c r="P26" i="1"/>
  <c r="E26" i="1"/>
  <c r="S25" i="1"/>
  <c r="R25" i="1"/>
  <c r="Q25" i="1"/>
  <c r="P25" i="1"/>
  <c r="E25" i="1"/>
  <c r="T25" i="1" s="1"/>
  <c r="T24" i="1"/>
  <c r="S24" i="1"/>
  <c r="R24" i="1"/>
  <c r="Q24" i="1"/>
  <c r="P24" i="1"/>
  <c r="E24" i="1"/>
  <c r="U24" i="1" s="1"/>
  <c r="T23" i="1"/>
  <c r="S23" i="1"/>
  <c r="R23" i="1"/>
  <c r="Q23" i="1"/>
  <c r="P23" i="1"/>
  <c r="E23" i="1"/>
  <c r="U23" i="1" s="1"/>
  <c r="S22" i="1"/>
  <c r="R22" i="1"/>
  <c r="Q22" i="1"/>
  <c r="P22" i="1"/>
  <c r="E22" i="1"/>
  <c r="U22" i="1" s="1"/>
  <c r="T21" i="1"/>
  <c r="S21" i="1"/>
  <c r="R21" i="1"/>
  <c r="Q21" i="1"/>
  <c r="P21" i="1"/>
  <c r="E21" i="1"/>
  <c r="U21" i="1" s="1"/>
  <c r="S20" i="1"/>
  <c r="R20" i="1"/>
  <c r="Q20" i="1"/>
  <c r="P20" i="1"/>
  <c r="E20" i="1"/>
  <c r="U20" i="1" s="1"/>
  <c r="S19" i="1"/>
  <c r="R19" i="1"/>
  <c r="Q19" i="1"/>
  <c r="P19" i="1"/>
  <c r="E19" i="1"/>
  <c r="U19" i="1" s="1"/>
  <c r="S18" i="1"/>
  <c r="R18" i="1"/>
  <c r="Q18" i="1"/>
  <c r="P18" i="1"/>
  <c r="E18" i="1"/>
  <c r="U18" i="1" s="1"/>
  <c r="S17" i="1"/>
  <c r="R17" i="1"/>
  <c r="Q17" i="1"/>
  <c r="P17" i="1"/>
  <c r="E17" i="1"/>
  <c r="T17" i="1" s="1"/>
  <c r="T16" i="1"/>
  <c r="S16" i="1"/>
  <c r="R16" i="1"/>
  <c r="Q16" i="1"/>
  <c r="P16" i="1"/>
  <c r="E16" i="1"/>
  <c r="U16" i="1" s="1"/>
  <c r="S15" i="1"/>
  <c r="R15" i="1"/>
  <c r="Q15" i="1"/>
  <c r="P15" i="1"/>
  <c r="E15" i="1"/>
  <c r="U15" i="1" s="1"/>
  <c r="U14" i="1"/>
  <c r="S14" i="1"/>
  <c r="R14" i="1"/>
  <c r="Q14" i="1"/>
  <c r="P14" i="1"/>
  <c r="E14" i="1"/>
  <c r="T14" i="1" s="1"/>
  <c r="S13" i="1"/>
  <c r="R13" i="1"/>
  <c r="Q13" i="1"/>
  <c r="P13" i="1"/>
  <c r="T13" i="1" s="1"/>
  <c r="E13" i="1"/>
  <c r="S12" i="1"/>
  <c r="R12" i="1"/>
  <c r="Q12" i="1"/>
  <c r="P12" i="1"/>
  <c r="E12" i="1"/>
  <c r="S11" i="1"/>
  <c r="R11" i="1"/>
  <c r="Q11" i="1"/>
  <c r="P11" i="1"/>
  <c r="E11" i="1"/>
  <c r="U11" i="1" s="1"/>
  <c r="S10" i="1"/>
  <c r="R10" i="1"/>
  <c r="Q10" i="1"/>
  <c r="P10" i="1"/>
  <c r="E10" i="1"/>
  <c r="R9" i="1"/>
  <c r="U25" i="1" l="1"/>
  <c r="U30" i="1"/>
  <c r="T36" i="1"/>
  <c r="T15" i="2"/>
  <c r="U15" i="2"/>
  <c r="T32" i="3"/>
  <c r="T41" i="3"/>
  <c r="U36" i="4"/>
  <c r="T36" i="4"/>
  <c r="T18" i="5"/>
  <c r="U18" i="5"/>
  <c r="T18" i="6"/>
  <c r="U18" i="6"/>
  <c r="U40" i="6"/>
  <c r="T40" i="6"/>
  <c r="T12" i="7"/>
  <c r="U12" i="7"/>
  <c r="T29" i="7"/>
  <c r="U29" i="7"/>
  <c r="U17" i="1"/>
  <c r="U26" i="1"/>
  <c r="U31" i="1"/>
  <c r="T46" i="1"/>
  <c r="T27" i="3"/>
  <c r="U54" i="3"/>
  <c r="T54" i="3"/>
  <c r="U53" i="4"/>
  <c r="T53" i="4"/>
  <c r="T40" i="7"/>
  <c r="U40" i="7"/>
  <c r="U13" i="1"/>
  <c r="U25" i="3"/>
  <c r="T25" i="3"/>
  <c r="U36" i="3"/>
  <c r="T36" i="3"/>
  <c r="T48" i="3"/>
  <c r="U48" i="3"/>
  <c r="U11" i="6"/>
  <c r="T11" i="6"/>
  <c r="U26" i="7"/>
  <c r="T26" i="7"/>
  <c r="T63" i="7"/>
  <c r="U63" i="7"/>
  <c r="T54" i="1"/>
  <c r="U54" i="1"/>
  <c r="U63" i="1"/>
  <c r="T63" i="1"/>
  <c r="U23" i="2"/>
  <c r="T23" i="2"/>
  <c r="U17" i="5"/>
  <c r="T17" i="5"/>
  <c r="T22" i="1"/>
  <c r="U35" i="2"/>
  <c r="T35" i="2"/>
  <c r="T25" i="4"/>
  <c r="U52" i="4"/>
  <c r="T52" i="4"/>
  <c r="T64" i="4"/>
  <c r="U30" i="5"/>
  <c r="T30" i="5"/>
  <c r="T59" i="5"/>
  <c r="T33" i="6"/>
  <c r="T33" i="7"/>
  <c r="U33" i="7"/>
  <c r="T15" i="1"/>
  <c r="U12" i="1"/>
  <c r="T34" i="1"/>
  <c r="U38" i="1"/>
  <c r="T24" i="2"/>
  <c r="T25" i="5"/>
  <c r="U25" i="5"/>
  <c r="U49" i="5"/>
  <c r="T49" i="5"/>
  <c r="U53" i="6"/>
  <c r="T53" i="6"/>
  <c r="T53" i="7"/>
  <c r="U53" i="7"/>
  <c r="T53" i="1"/>
  <c r="T52" i="2"/>
  <c r="U52" i="2"/>
  <c r="T51" i="6"/>
  <c r="T50" i="7"/>
  <c r="U50" i="7"/>
  <c r="U34" i="3"/>
  <c r="T34" i="3"/>
  <c r="U30" i="4"/>
  <c r="T30" i="4"/>
  <c r="T38" i="5"/>
  <c r="U38" i="5"/>
  <c r="T46" i="6"/>
  <c r="U46" i="6"/>
  <c r="U32" i="7"/>
  <c r="T32" i="7"/>
  <c r="T59" i="2"/>
  <c r="U23" i="6"/>
  <c r="T20" i="8"/>
  <c r="T27" i="8"/>
  <c r="U33" i="8"/>
  <c r="U39" i="8"/>
  <c r="U42" i="8"/>
  <c r="U45" i="8"/>
  <c r="T55" i="8"/>
  <c r="T22" i="9"/>
  <c r="U30" i="9"/>
  <c r="U38" i="9"/>
  <c r="T47" i="9"/>
  <c r="U17" i="10"/>
  <c r="T20" i="10"/>
  <c r="T34" i="10"/>
  <c r="U35" i="10"/>
  <c r="U51" i="10"/>
  <c r="T10" i="11"/>
  <c r="T37" i="11"/>
  <c r="U52" i="11"/>
  <c r="U57" i="11"/>
  <c r="T60" i="11"/>
  <c r="U25" i="12"/>
  <c r="U50" i="12"/>
  <c r="U53" i="12"/>
  <c r="U59" i="12"/>
  <c r="T60" i="12"/>
  <c r="I8" i="12"/>
  <c r="L8" i="11"/>
  <c r="R28" i="9"/>
  <c r="F43" i="12"/>
  <c r="I43" i="11"/>
  <c r="L43" i="10"/>
  <c r="O43" i="9"/>
  <c r="V43" i="11"/>
  <c r="V43" i="3"/>
  <c r="U59" i="1"/>
  <c r="Q62" i="1"/>
  <c r="U31" i="3"/>
  <c r="U16" i="4"/>
  <c r="U19" i="4"/>
  <c r="U32" i="4"/>
  <c r="T42" i="4"/>
  <c r="U46" i="4"/>
  <c r="U48" i="4"/>
  <c r="T63" i="4"/>
  <c r="U21" i="5"/>
  <c r="T24" i="5"/>
  <c r="U47" i="5"/>
  <c r="T23" i="6"/>
  <c r="T36" i="6"/>
  <c r="T47" i="6"/>
  <c r="U60" i="7"/>
  <c r="T35" i="8"/>
  <c r="E62" i="8"/>
  <c r="U62" i="8" s="1"/>
  <c r="T18" i="9"/>
  <c r="U25" i="9"/>
  <c r="U31" i="9"/>
  <c r="U33" i="9"/>
  <c r="U59" i="9"/>
  <c r="Q62" i="9"/>
  <c r="U16" i="10"/>
  <c r="T41" i="10"/>
  <c r="T45" i="10"/>
  <c r="T13" i="11"/>
  <c r="T12" i="12"/>
  <c r="U26" i="12"/>
  <c r="T30" i="12"/>
  <c r="D8" i="10"/>
  <c r="L8" i="5"/>
  <c r="L61" i="5" s="1"/>
  <c r="L65" i="5" s="1"/>
  <c r="G8" i="4"/>
  <c r="O8" i="4"/>
  <c r="O61" i="4" s="1"/>
  <c r="O65" i="4" s="1"/>
  <c r="H8" i="10"/>
  <c r="K8" i="9"/>
  <c r="S8" i="9" s="1"/>
  <c r="J8" i="4"/>
  <c r="G43" i="10"/>
  <c r="G61" i="10" s="1"/>
  <c r="G65" i="10" s="1"/>
  <c r="O43" i="10"/>
  <c r="L43" i="1"/>
  <c r="G43" i="12"/>
  <c r="D43" i="10"/>
  <c r="D61" i="10" s="1"/>
  <c r="D65" i="10" s="1"/>
  <c r="H43" i="9"/>
  <c r="N43" i="7"/>
  <c r="D43" i="2"/>
  <c r="S62" i="4"/>
  <c r="P56" i="10"/>
  <c r="J8" i="7"/>
  <c r="D43" i="8"/>
  <c r="M43" i="8"/>
  <c r="F43" i="5"/>
  <c r="N43" i="5"/>
  <c r="M43" i="1"/>
  <c r="B43" i="11"/>
  <c r="B61" i="11" s="1"/>
  <c r="B65" i="11" s="1"/>
  <c r="N43" i="10"/>
  <c r="J43" i="6"/>
  <c r="R43" i="6" s="1"/>
  <c r="M43" i="5"/>
  <c r="H43" i="4"/>
  <c r="H61" i="4" s="1"/>
  <c r="H65" i="4" s="1"/>
  <c r="B43" i="3"/>
  <c r="L8" i="12"/>
  <c r="U26" i="4"/>
  <c r="T55" i="4"/>
  <c r="T58" i="4"/>
  <c r="U31" i="5"/>
  <c r="U46" i="5"/>
  <c r="U64" i="5"/>
  <c r="U33" i="6"/>
  <c r="U38" i="6"/>
  <c r="U17" i="7"/>
  <c r="T24" i="7"/>
  <c r="T15" i="8"/>
  <c r="U31" i="8"/>
  <c r="U37" i="8"/>
  <c r="T47" i="8"/>
  <c r="T64" i="8"/>
  <c r="T13" i="9"/>
  <c r="U20" i="9"/>
  <c r="U23" i="9"/>
  <c r="T36" i="9"/>
  <c r="T63" i="9"/>
  <c r="U10" i="10"/>
  <c r="U14" i="10"/>
  <c r="U31" i="10"/>
  <c r="U37" i="10"/>
  <c r="T46" i="10"/>
  <c r="U58" i="10"/>
  <c r="U14" i="11"/>
  <c r="T21" i="11"/>
  <c r="T34" i="11"/>
  <c r="E44" i="11"/>
  <c r="T44" i="11" s="1"/>
  <c r="T64" i="11"/>
  <c r="T16" i="12"/>
  <c r="T34" i="12"/>
  <c r="U38" i="12"/>
  <c r="T41" i="12"/>
  <c r="S9" i="11"/>
  <c r="D8" i="6"/>
  <c r="J8" i="1"/>
  <c r="R8" i="1" s="1"/>
  <c r="B8" i="10"/>
  <c r="K8" i="10"/>
  <c r="H43" i="7"/>
  <c r="I43" i="4"/>
  <c r="H43" i="2"/>
  <c r="V43" i="1"/>
  <c r="U33" i="2"/>
  <c r="U33" i="3"/>
  <c r="T57" i="3"/>
  <c r="T12" i="4"/>
  <c r="T45" i="5"/>
  <c r="T14" i="6"/>
  <c r="U45" i="6"/>
  <c r="P62" i="6"/>
  <c r="T20" i="7"/>
  <c r="U23" i="8"/>
  <c r="T33" i="8"/>
  <c r="U58" i="8"/>
  <c r="T46" i="9"/>
  <c r="T55" i="9"/>
  <c r="T13" i="10"/>
  <c r="T24" i="11"/>
  <c r="U31" i="11"/>
  <c r="U35" i="11"/>
  <c r="U14" i="12"/>
  <c r="C8" i="1"/>
  <c r="L8" i="1"/>
  <c r="F8" i="11"/>
  <c r="N8" i="11"/>
  <c r="N61" i="11" s="1"/>
  <c r="N65" i="11" s="1"/>
  <c r="R8" i="8"/>
  <c r="H8" i="5"/>
  <c r="I8" i="11"/>
  <c r="I61" i="11" s="1"/>
  <c r="I65" i="11" s="1"/>
  <c r="R28" i="2"/>
  <c r="F43" i="1"/>
  <c r="N43" i="1"/>
  <c r="N61" i="1" s="1"/>
  <c r="N65" i="1" s="1"/>
  <c r="D43" i="9"/>
  <c r="M43" i="9"/>
  <c r="G43" i="8"/>
  <c r="F43" i="3"/>
  <c r="I43" i="2"/>
  <c r="Q44" i="11"/>
  <c r="E9" i="12"/>
  <c r="P44" i="12"/>
  <c r="O8" i="11"/>
  <c r="D8" i="9"/>
  <c r="I8" i="5"/>
  <c r="C8" i="4"/>
  <c r="F8" i="3"/>
  <c r="F61" i="3" s="1"/>
  <c r="F65" i="3" s="1"/>
  <c r="N8" i="3"/>
  <c r="W8" i="9"/>
  <c r="W8" i="5"/>
  <c r="J8" i="3"/>
  <c r="R8" i="3" s="1"/>
  <c r="G43" i="3"/>
  <c r="T31" i="7"/>
  <c r="U21" i="8"/>
  <c r="U24" i="8"/>
  <c r="T26" i="9"/>
  <c r="T34" i="9"/>
  <c r="U54" i="9"/>
  <c r="T60" i="10"/>
  <c r="U49" i="11"/>
  <c r="T59" i="12"/>
  <c r="F8" i="7"/>
  <c r="N8" i="7"/>
  <c r="N61" i="7" s="1"/>
  <c r="N65" i="7" s="1"/>
  <c r="J8" i="2"/>
  <c r="K8" i="11"/>
  <c r="F8" i="10"/>
  <c r="F61" i="10" s="1"/>
  <c r="F65" i="10" s="1"/>
  <c r="J8" i="6"/>
  <c r="B8" i="3"/>
  <c r="K8" i="3"/>
  <c r="P62" i="12"/>
  <c r="Q62" i="12"/>
  <c r="F61" i="12"/>
  <c r="F65" i="12" s="1"/>
  <c r="G61" i="12"/>
  <c r="G65" i="12" s="1"/>
  <c r="N43" i="12"/>
  <c r="N61" i="12" s="1"/>
  <c r="N65" i="12" s="1"/>
  <c r="H43" i="12"/>
  <c r="H61" i="12" s="1"/>
  <c r="H65" i="12" s="1"/>
  <c r="I43" i="12"/>
  <c r="I61" i="12" s="1"/>
  <c r="I65" i="12" s="1"/>
  <c r="Q44" i="12"/>
  <c r="O61" i="12"/>
  <c r="O65" i="12" s="1"/>
  <c r="D61" i="12"/>
  <c r="D65" i="12" s="1"/>
  <c r="T52" i="12"/>
  <c r="L61" i="12"/>
  <c r="L65" i="12" s="1"/>
  <c r="E44" i="12"/>
  <c r="U44" i="12" s="1"/>
  <c r="E28" i="12"/>
  <c r="P28" i="12"/>
  <c r="Q28" i="12"/>
  <c r="R28" i="12"/>
  <c r="T29" i="12"/>
  <c r="P9" i="12"/>
  <c r="P8" i="12" s="1"/>
  <c r="R9" i="12"/>
  <c r="Q9" i="12"/>
  <c r="U9" i="12" s="1"/>
  <c r="S62" i="11"/>
  <c r="E62" i="11"/>
  <c r="T62" i="11" s="1"/>
  <c r="W43" i="11"/>
  <c r="Q56" i="11"/>
  <c r="Q43" i="11" s="1"/>
  <c r="D43" i="11"/>
  <c r="P44" i="11"/>
  <c r="O61" i="11"/>
  <c r="O65" i="11" s="1"/>
  <c r="L61" i="11"/>
  <c r="L65" i="11" s="1"/>
  <c r="T48" i="11"/>
  <c r="T42" i="11"/>
  <c r="Q28" i="11"/>
  <c r="T38" i="11"/>
  <c r="S28" i="11"/>
  <c r="H8" i="11"/>
  <c r="H61" i="11" s="1"/>
  <c r="H65" i="11" s="1"/>
  <c r="J8" i="11"/>
  <c r="R8" i="11" s="1"/>
  <c r="V8" i="11"/>
  <c r="W8" i="11"/>
  <c r="W61" i="11" s="1"/>
  <c r="W65" i="11" s="1"/>
  <c r="T18" i="11"/>
  <c r="Q9" i="11"/>
  <c r="Q8" i="11" s="1"/>
  <c r="R9" i="11"/>
  <c r="P62" i="10"/>
  <c r="U64" i="10"/>
  <c r="V43" i="10"/>
  <c r="V61" i="10" s="1"/>
  <c r="V65" i="10" s="1"/>
  <c r="W43" i="10"/>
  <c r="W61" i="10" s="1"/>
  <c r="W65" i="10" s="1"/>
  <c r="O61" i="10"/>
  <c r="O65" i="10" s="1"/>
  <c r="T50" i="10"/>
  <c r="T42" i="10"/>
  <c r="Q28" i="10"/>
  <c r="T38" i="10"/>
  <c r="N8" i="10"/>
  <c r="N61" i="10" s="1"/>
  <c r="N65" i="10" s="1"/>
  <c r="I8" i="10"/>
  <c r="R28" i="10"/>
  <c r="U29" i="10"/>
  <c r="S28" i="10"/>
  <c r="C8" i="10"/>
  <c r="L8" i="10"/>
  <c r="L61" i="10" s="1"/>
  <c r="L65" i="10" s="1"/>
  <c r="U19" i="10"/>
  <c r="U11" i="10"/>
  <c r="P62" i="9"/>
  <c r="T60" i="9"/>
  <c r="F61" i="9"/>
  <c r="F65" i="9" s="1"/>
  <c r="O61" i="9"/>
  <c r="O65" i="9" s="1"/>
  <c r="G43" i="9"/>
  <c r="G61" i="9" s="1"/>
  <c r="G65" i="9" s="1"/>
  <c r="N61" i="9"/>
  <c r="N65" i="9" s="1"/>
  <c r="J43" i="9"/>
  <c r="R43" i="9" s="1"/>
  <c r="V43" i="9"/>
  <c r="T51" i="9"/>
  <c r="E44" i="9"/>
  <c r="T50" i="9"/>
  <c r="E28" i="9"/>
  <c r="U41" i="9"/>
  <c r="H8" i="9"/>
  <c r="H61" i="9" s="1"/>
  <c r="H65" i="9" s="1"/>
  <c r="I8" i="9"/>
  <c r="I61" i="9" s="1"/>
  <c r="I65" i="9" s="1"/>
  <c r="J8" i="9"/>
  <c r="J61" i="9" s="1"/>
  <c r="J65" i="9" s="1"/>
  <c r="B8" i="9"/>
  <c r="C8" i="9"/>
  <c r="L8" i="9"/>
  <c r="L61" i="9" s="1"/>
  <c r="V8" i="9"/>
  <c r="T15" i="9"/>
  <c r="Q9" i="9"/>
  <c r="T62" i="8"/>
  <c r="T60" i="8"/>
  <c r="I61" i="8"/>
  <c r="I65" i="8" s="1"/>
  <c r="N61" i="8"/>
  <c r="N65" i="8" s="1"/>
  <c r="L61" i="8"/>
  <c r="L65" i="8" s="1"/>
  <c r="D61" i="8"/>
  <c r="D65" i="8" s="1"/>
  <c r="T48" i="8"/>
  <c r="F61" i="8"/>
  <c r="F65" i="8" s="1"/>
  <c r="P44" i="8"/>
  <c r="T51" i="8"/>
  <c r="G61" i="8"/>
  <c r="G65" i="8" s="1"/>
  <c r="O61" i="8"/>
  <c r="O65" i="8" s="1"/>
  <c r="T40" i="8"/>
  <c r="U29" i="8"/>
  <c r="T19" i="8"/>
  <c r="R9" i="8"/>
  <c r="E9" i="8"/>
  <c r="T11" i="8"/>
  <c r="P62" i="7"/>
  <c r="Q62" i="7"/>
  <c r="F61" i="7"/>
  <c r="F65" i="7" s="1"/>
  <c r="E56" i="7"/>
  <c r="U56" i="7" s="1"/>
  <c r="V43" i="7"/>
  <c r="V61" i="7" s="1"/>
  <c r="V65" i="7" s="1"/>
  <c r="P56" i="7"/>
  <c r="W43" i="7"/>
  <c r="W61" i="7" s="1"/>
  <c r="W65" i="7" s="1"/>
  <c r="T58" i="7"/>
  <c r="T51" i="7"/>
  <c r="T38" i="7"/>
  <c r="Q28" i="7"/>
  <c r="G8" i="7"/>
  <c r="O8" i="7"/>
  <c r="O61" i="7" s="1"/>
  <c r="O65" i="7" s="1"/>
  <c r="I8" i="7"/>
  <c r="I61" i="7" s="1"/>
  <c r="I65" i="7" s="1"/>
  <c r="B8" i="7"/>
  <c r="K8" i="7"/>
  <c r="C8" i="7"/>
  <c r="L8" i="7"/>
  <c r="R8" i="7" s="1"/>
  <c r="U11" i="7"/>
  <c r="Q62" i="6"/>
  <c r="T64" i="6"/>
  <c r="H43" i="6"/>
  <c r="I43" i="6"/>
  <c r="I61" i="6" s="1"/>
  <c r="I65" i="6" s="1"/>
  <c r="W61" i="6"/>
  <c r="W65" i="6" s="1"/>
  <c r="V43" i="6"/>
  <c r="V61" i="6" s="1"/>
  <c r="V65" i="6" s="1"/>
  <c r="J61" i="6"/>
  <c r="J65" i="6" s="1"/>
  <c r="D43" i="6"/>
  <c r="D61" i="6" s="1"/>
  <c r="D65" i="6" s="1"/>
  <c r="G61" i="6"/>
  <c r="G65" i="6" s="1"/>
  <c r="O61" i="6"/>
  <c r="O65" i="6" s="1"/>
  <c r="P44" i="6"/>
  <c r="T50" i="6"/>
  <c r="U49" i="6"/>
  <c r="B8" i="6"/>
  <c r="B61" i="6" s="1"/>
  <c r="B65" i="6" s="1"/>
  <c r="K8" i="6"/>
  <c r="R28" i="6"/>
  <c r="U35" i="6"/>
  <c r="F8" i="6"/>
  <c r="F61" i="6" s="1"/>
  <c r="F65" i="6" s="1"/>
  <c r="N8" i="6"/>
  <c r="N61" i="6" s="1"/>
  <c r="N65" i="6" s="1"/>
  <c r="H8" i="6"/>
  <c r="H61" i="6" s="1"/>
  <c r="H65" i="6" s="1"/>
  <c r="L8" i="6"/>
  <c r="L61" i="6" s="1"/>
  <c r="U15" i="6"/>
  <c r="S9" i="6"/>
  <c r="E62" i="5"/>
  <c r="U62" i="5" s="1"/>
  <c r="T60" i="5"/>
  <c r="G61" i="5"/>
  <c r="G65" i="5" s="1"/>
  <c r="T58" i="5"/>
  <c r="D43" i="5"/>
  <c r="D61" i="5" s="1"/>
  <c r="D65" i="5" s="1"/>
  <c r="T50" i="5"/>
  <c r="M61" i="5"/>
  <c r="M65" i="5" s="1"/>
  <c r="F61" i="5"/>
  <c r="F65" i="5" s="1"/>
  <c r="N61" i="5"/>
  <c r="N65" i="5" s="1"/>
  <c r="O61" i="5"/>
  <c r="O65" i="5" s="1"/>
  <c r="V43" i="5"/>
  <c r="I61" i="5"/>
  <c r="I65" i="5" s="1"/>
  <c r="C8" i="5"/>
  <c r="T39" i="5"/>
  <c r="V8" i="5"/>
  <c r="R9" i="5"/>
  <c r="R8" i="5"/>
  <c r="T19" i="5"/>
  <c r="S9" i="5"/>
  <c r="T60" i="4"/>
  <c r="D43" i="4"/>
  <c r="D61" i="4" s="1"/>
  <c r="D65" i="4" s="1"/>
  <c r="Q56" i="4"/>
  <c r="F43" i="4"/>
  <c r="F61" i="4" s="1"/>
  <c r="F65" i="4" s="1"/>
  <c r="N43" i="4"/>
  <c r="G61" i="4"/>
  <c r="G65" i="4" s="1"/>
  <c r="J43" i="4"/>
  <c r="R43" i="4" s="1"/>
  <c r="B43" i="4"/>
  <c r="B61" i="4" s="1"/>
  <c r="B65" i="4" s="1"/>
  <c r="E44" i="4"/>
  <c r="P44" i="4"/>
  <c r="T38" i="4"/>
  <c r="R28" i="4"/>
  <c r="P9" i="4"/>
  <c r="P8" i="4" s="1"/>
  <c r="L8" i="4"/>
  <c r="M8" i="4"/>
  <c r="M61" i="4" s="1"/>
  <c r="M65" i="4" s="1"/>
  <c r="I8" i="4"/>
  <c r="I61" i="4" s="1"/>
  <c r="I65" i="4" s="1"/>
  <c r="Q62" i="3"/>
  <c r="L43" i="3"/>
  <c r="L61" i="3" s="1"/>
  <c r="L65" i="3" s="1"/>
  <c r="D43" i="3"/>
  <c r="I43" i="3"/>
  <c r="B61" i="3"/>
  <c r="B65" i="3" s="1"/>
  <c r="N61" i="3"/>
  <c r="N65" i="3" s="1"/>
  <c r="V61" i="3"/>
  <c r="V65" i="3" s="1"/>
  <c r="W43" i="3"/>
  <c r="W61" i="3" s="1"/>
  <c r="W65" i="3" s="1"/>
  <c r="U58" i="3"/>
  <c r="Q44" i="3"/>
  <c r="H61" i="3"/>
  <c r="H65" i="3" s="1"/>
  <c r="T40" i="3"/>
  <c r="T39" i="3"/>
  <c r="D8" i="3"/>
  <c r="M8" i="3"/>
  <c r="M61" i="3" s="1"/>
  <c r="M65" i="3" s="1"/>
  <c r="G8" i="3"/>
  <c r="O8" i="3"/>
  <c r="O61" i="3" s="1"/>
  <c r="O65" i="3" s="1"/>
  <c r="S28" i="3"/>
  <c r="T19" i="3"/>
  <c r="T18" i="3"/>
  <c r="S9" i="3"/>
  <c r="R9" i="3"/>
  <c r="T11" i="3"/>
  <c r="I8" i="3"/>
  <c r="L43" i="2"/>
  <c r="D61" i="2"/>
  <c r="D65" i="2" s="1"/>
  <c r="F43" i="2"/>
  <c r="N43" i="2"/>
  <c r="G43" i="2"/>
  <c r="G61" i="2" s="1"/>
  <c r="G65" i="2" s="1"/>
  <c r="O43" i="2"/>
  <c r="O61" i="2" s="1"/>
  <c r="O65" i="2" s="1"/>
  <c r="H61" i="2"/>
  <c r="H65" i="2" s="1"/>
  <c r="V43" i="2"/>
  <c r="W43" i="2"/>
  <c r="J43" i="2"/>
  <c r="R43" i="2" s="1"/>
  <c r="B43" i="2"/>
  <c r="B61" i="2" s="1"/>
  <c r="B65" i="2" s="1"/>
  <c r="F8" i="2"/>
  <c r="F61" i="2" s="1"/>
  <c r="F65" i="2" s="1"/>
  <c r="N8" i="2"/>
  <c r="T29" i="2"/>
  <c r="V8" i="2"/>
  <c r="C8" i="2"/>
  <c r="L8" i="2"/>
  <c r="L61" i="2" s="1"/>
  <c r="L65" i="2" s="1"/>
  <c r="W8" i="2"/>
  <c r="P9" i="2"/>
  <c r="J61" i="2"/>
  <c r="J65" i="2" s="1"/>
  <c r="I8" i="2"/>
  <c r="L61" i="1"/>
  <c r="L65" i="1" s="1"/>
  <c r="D43" i="1"/>
  <c r="E44" i="1"/>
  <c r="F61" i="1"/>
  <c r="F65" i="1" s="1"/>
  <c r="O61" i="1"/>
  <c r="O65" i="1" s="1"/>
  <c r="T52" i="1"/>
  <c r="T51" i="1"/>
  <c r="V61" i="1"/>
  <c r="V65" i="1" s="1"/>
  <c r="T42" i="1"/>
  <c r="T35" i="1"/>
  <c r="H8" i="1"/>
  <c r="H61" i="1" s="1"/>
  <c r="H65" i="1" s="1"/>
  <c r="I8" i="1"/>
  <c r="I61" i="1" s="1"/>
  <c r="I65" i="1" s="1"/>
  <c r="W8" i="1"/>
  <c r="P9" i="1"/>
  <c r="E9" i="1"/>
  <c r="U45" i="1"/>
  <c r="U53" i="1"/>
  <c r="U58" i="1"/>
  <c r="U64" i="1"/>
  <c r="U17" i="2"/>
  <c r="U25" i="2"/>
  <c r="U30" i="2"/>
  <c r="U38" i="2"/>
  <c r="U46" i="2"/>
  <c r="U54" i="2"/>
  <c r="U58" i="2"/>
  <c r="Q9" i="3"/>
  <c r="U14" i="3"/>
  <c r="T16" i="3"/>
  <c r="U20" i="3"/>
  <c r="U26" i="3"/>
  <c r="E44" i="3"/>
  <c r="T45" i="3"/>
  <c r="U49" i="3"/>
  <c r="U55" i="3"/>
  <c r="U64" i="3"/>
  <c r="U15" i="4"/>
  <c r="U21" i="4"/>
  <c r="U39" i="4"/>
  <c r="Q62" i="4"/>
  <c r="U23" i="5"/>
  <c r="T23" i="5"/>
  <c r="U35" i="5"/>
  <c r="U40" i="5"/>
  <c r="Q56" i="5"/>
  <c r="U63" i="5"/>
  <c r="U16" i="6"/>
  <c r="T16" i="6"/>
  <c r="T59" i="6"/>
  <c r="U59" i="6"/>
  <c r="E9" i="2"/>
  <c r="P44" i="3"/>
  <c r="E9" i="4"/>
  <c r="U36" i="5"/>
  <c r="T36" i="5"/>
  <c r="U19" i="6"/>
  <c r="T19" i="6"/>
  <c r="U27" i="6"/>
  <c r="T27" i="6"/>
  <c r="U48" i="6"/>
  <c r="T48" i="6"/>
  <c r="E28" i="5"/>
  <c r="U29" i="5"/>
  <c r="U52" i="5"/>
  <c r="T52" i="5"/>
  <c r="E28" i="6"/>
  <c r="T29" i="6"/>
  <c r="E62" i="2"/>
  <c r="U63" i="2"/>
  <c r="T20" i="1"/>
  <c r="T33" i="1"/>
  <c r="P44" i="1"/>
  <c r="T49" i="1"/>
  <c r="E62" i="1"/>
  <c r="Q9" i="2"/>
  <c r="T34" i="2"/>
  <c r="T42" i="2"/>
  <c r="E44" i="2"/>
  <c r="T50" i="2"/>
  <c r="P62" i="2"/>
  <c r="T10" i="3"/>
  <c r="T17" i="3"/>
  <c r="U24" i="3"/>
  <c r="E62" i="3"/>
  <c r="Q9" i="4"/>
  <c r="U14" i="5"/>
  <c r="P28" i="5"/>
  <c r="T32" i="5"/>
  <c r="T37" i="5"/>
  <c r="E44" i="5"/>
  <c r="U45" i="5"/>
  <c r="P62" i="5"/>
  <c r="U22" i="6"/>
  <c r="T22" i="6"/>
  <c r="U32" i="6"/>
  <c r="T32" i="6"/>
  <c r="T12" i="1"/>
  <c r="P28" i="1"/>
  <c r="T41" i="1"/>
  <c r="E56" i="1"/>
  <c r="E43" i="1" s="1"/>
  <c r="T13" i="2"/>
  <c r="T21" i="2"/>
  <c r="E28" i="2"/>
  <c r="T11" i="1"/>
  <c r="T19" i="1"/>
  <c r="T27" i="1"/>
  <c r="Q28" i="1"/>
  <c r="T32" i="1"/>
  <c r="T40" i="1"/>
  <c r="Q44" i="1"/>
  <c r="T48" i="1"/>
  <c r="P56" i="1"/>
  <c r="P62" i="1"/>
  <c r="T12" i="2"/>
  <c r="T20" i="2"/>
  <c r="P28" i="2"/>
  <c r="P8" i="2" s="1"/>
  <c r="T33" i="2"/>
  <c r="T41" i="2"/>
  <c r="P44" i="2"/>
  <c r="T49" i="2"/>
  <c r="E56" i="2"/>
  <c r="U57" i="2"/>
  <c r="Q62" i="2"/>
  <c r="T23" i="3"/>
  <c r="E28" i="3"/>
  <c r="T29" i="3"/>
  <c r="T52" i="3"/>
  <c r="P62" i="3"/>
  <c r="T18" i="4"/>
  <c r="T24" i="4"/>
  <c r="T34" i="4"/>
  <c r="T41" i="4"/>
  <c r="U49" i="4"/>
  <c r="T49" i="4"/>
  <c r="Q9" i="5"/>
  <c r="T13" i="5"/>
  <c r="U15" i="5"/>
  <c r="T15" i="5"/>
  <c r="Q28" i="5"/>
  <c r="P44" i="5"/>
  <c r="T48" i="5"/>
  <c r="T53" i="5"/>
  <c r="Q62" i="5"/>
  <c r="E9" i="6"/>
  <c r="T10" i="6"/>
  <c r="U10" i="6"/>
  <c r="U12" i="6"/>
  <c r="T26" i="6"/>
  <c r="U26" i="6"/>
  <c r="T55" i="6"/>
  <c r="U55" i="6"/>
  <c r="Q9" i="1"/>
  <c r="E28" i="1"/>
  <c r="T18" i="1"/>
  <c r="T26" i="1"/>
  <c r="T31" i="1"/>
  <c r="T39" i="1"/>
  <c r="T47" i="1"/>
  <c r="T55" i="1"/>
  <c r="Q56" i="1"/>
  <c r="T60" i="1"/>
  <c r="T11" i="2"/>
  <c r="T19" i="2"/>
  <c r="T27" i="2"/>
  <c r="Q28" i="2"/>
  <c r="T32" i="2"/>
  <c r="T40" i="2"/>
  <c r="Q44" i="2"/>
  <c r="T48" i="2"/>
  <c r="P56" i="2"/>
  <c r="T60" i="2"/>
  <c r="T64" i="2"/>
  <c r="U16" i="3"/>
  <c r="T22" i="3"/>
  <c r="P28" i="3"/>
  <c r="T31" i="3"/>
  <c r="T38" i="3"/>
  <c r="U45" i="3"/>
  <c r="T51" i="3"/>
  <c r="E56" i="3"/>
  <c r="T60" i="3"/>
  <c r="U11" i="4"/>
  <c r="T17" i="4"/>
  <c r="T23" i="4"/>
  <c r="T46" i="4"/>
  <c r="T42" i="5"/>
  <c r="Q44" i="5"/>
  <c r="Q43" i="5" s="1"/>
  <c r="T30" i="6"/>
  <c r="E9" i="7"/>
  <c r="T10" i="7"/>
  <c r="U10" i="7"/>
  <c r="T10" i="1"/>
  <c r="U10" i="1"/>
  <c r="T10" i="2"/>
  <c r="T18" i="2"/>
  <c r="T26" i="2"/>
  <c r="T31" i="2"/>
  <c r="T39" i="2"/>
  <c r="T47" i="2"/>
  <c r="T55" i="2"/>
  <c r="Q56" i="2"/>
  <c r="E9" i="3"/>
  <c r="T15" i="3"/>
  <c r="T21" i="3"/>
  <c r="Q28" i="3"/>
  <c r="T50" i="3"/>
  <c r="P56" i="3"/>
  <c r="T10" i="4"/>
  <c r="U12" i="4"/>
  <c r="E28" i="4"/>
  <c r="T33" i="4"/>
  <c r="U40" i="4"/>
  <c r="T45" i="4"/>
  <c r="T50" i="4"/>
  <c r="E62" i="4"/>
  <c r="U63" i="4"/>
  <c r="T11" i="5"/>
  <c r="T16" i="5"/>
  <c r="T27" i="5"/>
  <c r="T41" i="5"/>
  <c r="E56" i="5"/>
  <c r="U57" i="5"/>
  <c r="T57" i="5"/>
  <c r="Q9" i="6"/>
  <c r="T31" i="6"/>
  <c r="U31" i="6"/>
  <c r="T39" i="6"/>
  <c r="U39" i="6"/>
  <c r="T45" i="1"/>
  <c r="T63" i="2"/>
  <c r="P9" i="3"/>
  <c r="P8" i="3" s="1"/>
  <c r="T30" i="3"/>
  <c r="U37" i="3"/>
  <c r="Q56" i="3"/>
  <c r="T59" i="3"/>
  <c r="P28" i="4"/>
  <c r="T44" i="4"/>
  <c r="U45" i="4"/>
  <c r="U22" i="5"/>
  <c r="T29" i="5"/>
  <c r="T63" i="5"/>
  <c r="U29" i="6"/>
  <c r="U37" i="6"/>
  <c r="T23" i="7"/>
  <c r="P56" i="5"/>
  <c r="P9" i="6"/>
  <c r="T41" i="6"/>
  <c r="Q44" i="6"/>
  <c r="T54" i="6"/>
  <c r="T58" i="6"/>
  <c r="T15" i="7"/>
  <c r="T22" i="7"/>
  <c r="U34" i="7"/>
  <c r="U41" i="7"/>
  <c r="U47" i="7"/>
  <c r="U52" i="7"/>
  <c r="U10" i="8"/>
  <c r="U26" i="8"/>
  <c r="T53" i="8"/>
  <c r="P28" i="7"/>
  <c r="T45" i="6"/>
  <c r="P9" i="7"/>
  <c r="T59" i="7"/>
  <c r="T64" i="7"/>
  <c r="P9" i="8"/>
  <c r="T18" i="8"/>
  <c r="U52" i="8"/>
  <c r="T52" i="8"/>
  <c r="E56" i="4"/>
  <c r="E9" i="5"/>
  <c r="P28" i="6"/>
  <c r="E56" i="6"/>
  <c r="U13" i="7"/>
  <c r="T19" i="7"/>
  <c r="T25" i="7"/>
  <c r="T30" i="7"/>
  <c r="T36" i="7"/>
  <c r="T49" i="7"/>
  <c r="U55" i="7"/>
  <c r="U13" i="8"/>
  <c r="T23" i="8"/>
  <c r="U25" i="8"/>
  <c r="U50" i="8"/>
  <c r="Q28" i="4"/>
  <c r="Q44" i="4"/>
  <c r="Q43" i="4" s="1"/>
  <c r="P56" i="4"/>
  <c r="P43" i="4" s="1"/>
  <c r="P9" i="5"/>
  <c r="P8" i="5" s="1"/>
  <c r="Q28" i="6"/>
  <c r="P56" i="6"/>
  <c r="P43" i="6" s="1"/>
  <c r="U14" i="7"/>
  <c r="T54" i="7"/>
  <c r="T57" i="7"/>
  <c r="T12" i="8"/>
  <c r="U14" i="8"/>
  <c r="T17" i="8"/>
  <c r="P28" i="8"/>
  <c r="T31" i="8"/>
  <c r="U36" i="8"/>
  <c r="T41" i="8"/>
  <c r="U46" i="8"/>
  <c r="E56" i="8"/>
  <c r="U57" i="8"/>
  <c r="T57" i="8"/>
  <c r="E44" i="6"/>
  <c r="U60" i="6"/>
  <c r="T35" i="7"/>
  <c r="U42" i="7"/>
  <c r="P44" i="7"/>
  <c r="T48" i="7"/>
  <c r="U57" i="7"/>
  <c r="T22" i="8"/>
  <c r="Q28" i="8"/>
  <c r="T49" i="8"/>
  <c r="Q44" i="7"/>
  <c r="T10" i="8"/>
  <c r="T30" i="8"/>
  <c r="Q44" i="8"/>
  <c r="P56" i="8"/>
  <c r="E9" i="9"/>
  <c r="U16" i="9"/>
  <c r="U24" i="9"/>
  <c r="U29" i="9"/>
  <c r="U37" i="9"/>
  <c r="U45" i="9"/>
  <c r="U53" i="9"/>
  <c r="U58" i="9"/>
  <c r="U64" i="9"/>
  <c r="P9" i="10"/>
  <c r="U15" i="10"/>
  <c r="U23" i="10"/>
  <c r="E28" i="10"/>
  <c r="U40" i="10"/>
  <c r="T40" i="10"/>
  <c r="Q44" i="10"/>
  <c r="U12" i="11"/>
  <c r="T12" i="11"/>
  <c r="E28" i="11"/>
  <c r="U29" i="11"/>
  <c r="Q56" i="8"/>
  <c r="P9" i="9"/>
  <c r="Q9" i="10"/>
  <c r="Q8" i="10" s="1"/>
  <c r="P28" i="10"/>
  <c r="U53" i="10"/>
  <c r="T53" i="10"/>
  <c r="U27" i="11"/>
  <c r="T27" i="11"/>
  <c r="P28" i="11"/>
  <c r="U33" i="11"/>
  <c r="T33" i="11"/>
  <c r="E8" i="9"/>
  <c r="U48" i="10"/>
  <c r="T48" i="10"/>
  <c r="U19" i="11"/>
  <c r="T19" i="11"/>
  <c r="E8" i="12"/>
  <c r="U28" i="12"/>
  <c r="T28" i="12"/>
  <c r="Q56" i="6"/>
  <c r="E62" i="6"/>
  <c r="Q9" i="7"/>
  <c r="Q8" i="7" s="1"/>
  <c r="E28" i="7"/>
  <c r="E44" i="7"/>
  <c r="Q62" i="8"/>
  <c r="P28" i="9"/>
  <c r="T28" i="9" s="1"/>
  <c r="P44" i="9"/>
  <c r="E56" i="9"/>
  <c r="E62" i="9"/>
  <c r="U27" i="10"/>
  <c r="T54" i="10"/>
  <c r="E9" i="11"/>
  <c r="U9" i="11" s="1"/>
  <c r="T14" i="11"/>
  <c r="T16" i="11"/>
  <c r="U40" i="11"/>
  <c r="T40" i="11"/>
  <c r="T11" i="9"/>
  <c r="T19" i="9"/>
  <c r="T27" i="9"/>
  <c r="Q28" i="9"/>
  <c r="Q8" i="9" s="1"/>
  <c r="T32" i="9"/>
  <c r="T40" i="9"/>
  <c r="Q44" i="9"/>
  <c r="T48" i="9"/>
  <c r="P56" i="9"/>
  <c r="T10" i="10"/>
  <c r="T18" i="10"/>
  <c r="T26" i="10"/>
  <c r="T30" i="10"/>
  <c r="U32" i="10"/>
  <c r="T32" i="10"/>
  <c r="T49" i="10"/>
  <c r="E56" i="10"/>
  <c r="U56" i="10" s="1"/>
  <c r="U57" i="10"/>
  <c r="E62" i="10"/>
  <c r="U63" i="10"/>
  <c r="P9" i="11"/>
  <c r="U32" i="11"/>
  <c r="T32" i="11"/>
  <c r="T10" i="9"/>
  <c r="Q56" i="9"/>
  <c r="T29" i="11"/>
  <c r="U44" i="11"/>
  <c r="Q56" i="7"/>
  <c r="E62" i="7"/>
  <c r="Q9" i="8"/>
  <c r="Q8" i="8" s="1"/>
  <c r="E28" i="8"/>
  <c r="E44" i="8"/>
  <c r="T63" i="8"/>
  <c r="U10" i="9"/>
  <c r="T24" i="10"/>
  <c r="T31" i="10"/>
  <c r="T33" i="10"/>
  <c r="E44" i="10"/>
  <c r="Q56" i="10"/>
  <c r="Q62" i="10"/>
  <c r="T44" i="12"/>
  <c r="T29" i="9"/>
  <c r="T45" i="9"/>
  <c r="E9" i="10"/>
  <c r="T9" i="10" s="1"/>
  <c r="U39" i="10"/>
  <c r="P44" i="10"/>
  <c r="P43" i="10" s="1"/>
  <c r="U11" i="11"/>
  <c r="U20" i="11"/>
  <c r="T20" i="11"/>
  <c r="T51" i="11"/>
  <c r="U51" i="11"/>
  <c r="T59" i="10"/>
  <c r="T15" i="11"/>
  <c r="T23" i="11"/>
  <c r="T36" i="11"/>
  <c r="T50" i="11"/>
  <c r="E56" i="11"/>
  <c r="T10" i="12"/>
  <c r="U11" i="12"/>
  <c r="T18" i="12"/>
  <c r="U19" i="12"/>
  <c r="T26" i="12"/>
  <c r="U27" i="12"/>
  <c r="T31" i="12"/>
  <c r="U32" i="12"/>
  <c r="T39" i="12"/>
  <c r="U40" i="12"/>
  <c r="T46" i="12"/>
  <c r="U47" i="12"/>
  <c r="T54" i="12"/>
  <c r="U55" i="12"/>
  <c r="T57" i="12"/>
  <c r="U58" i="12"/>
  <c r="T63" i="12"/>
  <c r="U64" i="12"/>
  <c r="S9" i="10"/>
  <c r="J43" i="11"/>
  <c r="R43" i="11" s="1"/>
  <c r="B43" i="8"/>
  <c r="B61" i="8" s="1"/>
  <c r="B65" i="8" s="1"/>
  <c r="J43" i="3"/>
  <c r="R43" i="3" s="1"/>
  <c r="P56" i="11"/>
  <c r="P43" i="11" s="1"/>
  <c r="U10" i="12"/>
  <c r="T45" i="12"/>
  <c r="G61" i="1"/>
  <c r="G65" i="1" s="1"/>
  <c r="S9" i="7"/>
  <c r="H61" i="5"/>
  <c r="H65" i="5" s="1"/>
  <c r="D61" i="7"/>
  <c r="D65" i="7" s="1"/>
  <c r="T41" i="11"/>
  <c r="T47" i="11"/>
  <c r="T55" i="11"/>
  <c r="T59" i="11"/>
  <c r="Q62" i="11"/>
  <c r="U62" i="11" s="1"/>
  <c r="T15" i="12"/>
  <c r="T23" i="12"/>
  <c r="U29" i="12"/>
  <c r="T36" i="12"/>
  <c r="T51" i="12"/>
  <c r="E56" i="12"/>
  <c r="E62" i="12"/>
  <c r="D61" i="11"/>
  <c r="D65" i="11" s="1"/>
  <c r="S9" i="8"/>
  <c r="J43" i="12"/>
  <c r="R43" i="12" s="1"/>
  <c r="B43" i="9"/>
  <c r="T46" i="11"/>
  <c r="T54" i="11"/>
  <c r="T58" i="11"/>
  <c r="T14" i="12"/>
  <c r="T22" i="12"/>
  <c r="P56" i="12"/>
  <c r="P43" i="12" s="1"/>
  <c r="S9" i="12"/>
  <c r="F61" i="11"/>
  <c r="F65" i="11" s="1"/>
  <c r="H61" i="10"/>
  <c r="H65" i="10" s="1"/>
  <c r="G61" i="7"/>
  <c r="G65" i="7" s="1"/>
  <c r="S8" i="2"/>
  <c r="M61" i="2"/>
  <c r="M65" i="2" s="1"/>
  <c r="S9" i="2"/>
  <c r="B43" i="12"/>
  <c r="B61" i="12" s="1"/>
  <c r="B65" i="12" s="1"/>
  <c r="J43" i="7"/>
  <c r="R43" i="7" s="1"/>
  <c r="Q56" i="12"/>
  <c r="Q43" i="12" s="1"/>
  <c r="G61" i="11"/>
  <c r="G65" i="11" s="1"/>
  <c r="I61" i="10"/>
  <c r="I65" i="10" s="1"/>
  <c r="H61" i="7"/>
  <c r="H65" i="7" s="1"/>
  <c r="V8" i="12"/>
  <c r="V61" i="12" s="1"/>
  <c r="V65" i="12" s="1"/>
  <c r="V8" i="8"/>
  <c r="V61" i="8" s="1"/>
  <c r="V65" i="8" s="1"/>
  <c r="V8" i="4"/>
  <c r="J43" i="10"/>
  <c r="R43" i="10" s="1"/>
  <c r="B43" i="7"/>
  <c r="T63" i="11"/>
  <c r="S9" i="1"/>
  <c r="N61" i="4"/>
  <c r="N65" i="4" s="1"/>
  <c r="M8" i="12"/>
  <c r="M8" i="11"/>
  <c r="M8" i="10"/>
  <c r="M8" i="9"/>
  <c r="M61" i="9" s="1"/>
  <c r="M65" i="9" s="1"/>
  <c r="M8" i="8"/>
  <c r="M8" i="7"/>
  <c r="M8" i="6"/>
  <c r="W8" i="12"/>
  <c r="W61" i="12" s="1"/>
  <c r="W65" i="12" s="1"/>
  <c r="W8" i="8"/>
  <c r="W61" i="8" s="1"/>
  <c r="W65" i="8" s="1"/>
  <c r="W8" i="4"/>
  <c r="J43" i="1"/>
  <c r="R43" i="1" s="1"/>
  <c r="B43" i="10"/>
  <c r="B61" i="10" s="1"/>
  <c r="B65" i="10" s="1"/>
  <c r="J43" i="5"/>
  <c r="R43" i="5" s="1"/>
  <c r="D61" i="1"/>
  <c r="D65" i="1" s="1"/>
  <c r="K61" i="10"/>
  <c r="D61" i="9"/>
  <c r="D65" i="9" s="1"/>
  <c r="H61" i="8"/>
  <c r="H65" i="8" s="1"/>
  <c r="B43" i="1"/>
  <c r="B61" i="1" s="1"/>
  <c r="B65" i="1" s="1"/>
  <c r="J43" i="8"/>
  <c r="R43" i="8" s="1"/>
  <c r="B43" i="5"/>
  <c r="B61" i="5" s="1"/>
  <c r="B65" i="5" s="1"/>
  <c r="C43" i="1"/>
  <c r="C61" i="1" s="1"/>
  <c r="C65" i="1" s="1"/>
  <c r="K43" i="1"/>
  <c r="S43" i="1" s="1"/>
  <c r="C43" i="12"/>
  <c r="C61" i="12" s="1"/>
  <c r="C65" i="12" s="1"/>
  <c r="K43" i="12"/>
  <c r="S43" i="12" s="1"/>
  <c r="C43" i="11"/>
  <c r="C61" i="11" s="1"/>
  <c r="C65" i="11" s="1"/>
  <c r="K43" i="11"/>
  <c r="S43" i="11" s="1"/>
  <c r="C43" i="10"/>
  <c r="K43" i="10"/>
  <c r="S43" i="10" s="1"/>
  <c r="C43" i="9"/>
  <c r="K43" i="9"/>
  <c r="S43" i="9" s="1"/>
  <c r="C43" i="8"/>
  <c r="C61" i="8" s="1"/>
  <c r="C65" i="8" s="1"/>
  <c r="K43" i="8"/>
  <c r="S43" i="8" s="1"/>
  <c r="C43" i="7"/>
  <c r="K43" i="7"/>
  <c r="S43" i="7" s="1"/>
  <c r="C43" i="6"/>
  <c r="C61" i="6" s="1"/>
  <c r="C65" i="6" s="1"/>
  <c r="K43" i="6"/>
  <c r="S43" i="6" s="1"/>
  <c r="C43" i="5"/>
  <c r="K43" i="5"/>
  <c r="S43" i="5" s="1"/>
  <c r="C43" i="4"/>
  <c r="C61" i="4" s="1"/>
  <c r="C65" i="4" s="1"/>
  <c r="K43" i="4"/>
  <c r="S43" i="4" s="1"/>
  <c r="C43" i="3"/>
  <c r="C61" i="3" s="1"/>
  <c r="C65" i="3" s="1"/>
  <c r="K43" i="3"/>
  <c r="S43" i="3" s="1"/>
  <c r="C43" i="2"/>
  <c r="C61" i="2" s="1"/>
  <c r="C65" i="2" s="1"/>
  <c r="K43" i="2"/>
  <c r="S43" i="2" s="1"/>
  <c r="W43" i="1"/>
  <c r="W61" i="1" s="1"/>
  <c r="W65" i="1" s="1"/>
  <c r="W43" i="9"/>
  <c r="W61" i="9" s="1"/>
  <c r="W65" i="9" s="1"/>
  <c r="W43" i="5"/>
  <c r="W61" i="5" s="1"/>
  <c r="W65" i="5" s="1"/>
  <c r="W43" i="4"/>
  <c r="V43" i="4"/>
  <c r="T56" i="10"/>
  <c r="S56" i="12"/>
  <c r="S8" i="5"/>
  <c r="R8" i="12"/>
  <c r="M8" i="1"/>
  <c r="T9" i="12"/>
  <c r="S8" i="3" l="1"/>
  <c r="T62" i="5"/>
  <c r="K61" i="6"/>
  <c r="I61" i="2"/>
  <c r="I65" i="2" s="1"/>
  <c r="G61" i="3"/>
  <c r="G65" i="3" s="1"/>
  <c r="N61" i="2"/>
  <c r="N65" i="2" s="1"/>
  <c r="D61" i="3"/>
  <c r="D65" i="3" s="1"/>
  <c r="V61" i="11"/>
  <c r="V65" i="11" s="1"/>
  <c r="P8" i="1"/>
  <c r="W61" i="2"/>
  <c r="W65" i="2" s="1"/>
  <c r="P8" i="8"/>
  <c r="Q43" i="6"/>
  <c r="C61" i="5"/>
  <c r="C65" i="5" s="1"/>
  <c r="V61" i="2"/>
  <c r="V65" i="2" s="1"/>
  <c r="P61" i="12"/>
  <c r="P65" i="12" s="1"/>
  <c r="Q8" i="12"/>
  <c r="U8" i="12" s="1"/>
  <c r="Q61" i="11"/>
  <c r="T9" i="11"/>
  <c r="J61" i="10"/>
  <c r="Q43" i="10"/>
  <c r="Q61" i="10" s="1"/>
  <c r="Q65" i="10" s="1"/>
  <c r="P8" i="10"/>
  <c r="P61" i="10" s="1"/>
  <c r="P65" i="10" s="1"/>
  <c r="C61" i="10"/>
  <c r="C65" i="10" s="1"/>
  <c r="R8" i="10"/>
  <c r="B61" i="9"/>
  <c r="B65" i="9" s="1"/>
  <c r="V61" i="9"/>
  <c r="V65" i="9" s="1"/>
  <c r="U28" i="9"/>
  <c r="C61" i="9"/>
  <c r="C65" i="9" s="1"/>
  <c r="L65" i="9"/>
  <c r="R61" i="9"/>
  <c r="R65" i="9"/>
  <c r="R8" i="9"/>
  <c r="P8" i="9"/>
  <c r="T8" i="9" s="1"/>
  <c r="U8" i="9"/>
  <c r="J61" i="8"/>
  <c r="P43" i="8"/>
  <c r="T56" i="7"/>
  <c r="P43" i="7"/>
  <c r="P61" i="7" s="1"/>
  <c r="P65" i="7" s="1"/>
  <c r="B61" i="7"/>
  <c r="B65" i="7" s="1"/>
  <c r="L61" i="7"/>
  <c r="L65" i="7" s="1"/>
  <c r="P8" i="7"/>
  <c r="C61" i="7"/>
  <c r="C65" i="7" s="1"/>
  <c r="R8" i="6"/>
  <c r="P8" i="6"/>
  <c r="Q8" i="6"/>
  <c r="Q61" i="6" s="1"/>
  <c r="Q65" i="6" s="1"/>
  <c r="L65" i="6"/>
  <c r="R65" i="6" s="1"/>
  <c r="R61" i="6"/>
  <c r="V61" i="5"/>
  <c r="V65" i="5" s="1"/>
  <c r="J61" i="5"/>
  <c r="J61" i="4"/>
  <c r="J65" i="4" s="1"/>
  <c r="S8" i="4"/>
  <c r="L61" i="4"/>
  <c r="R8" i="4"/>
  <c r="I61" i="3"/>
  <c r="I65" i="3" s="1"/>
  <c r="Q43" i="3"/>
  <c r="R65" i="2"/>
  <c r="R61" i="2"/>
  <c r="Q8" i="2"/>
  <c r="R8" i="2"/>
  <c r="K61" i="8"/>
  <c r="J65" i="5"/>
  <c r="R65" i="5" s="1"/>
  <c r="R61" i="5"/>
  <c r="K65" i="6"/>
  <c r="E43" i="10"/>
  <c r="U44" i="10"/>
  <c r="T44" i="10"/>
  <c r="U62" i="10"/>
  <c r="T62" i="10"/>
  <c r="E8" i="11"/>
  <c r="U28" i="11"/>
  <c r="T28" i="11"/>
  <c r="U9" i="5"/>
  <c r="T9" i="5"/>
  <c r="U28" i="4"/>
  <c r="T28" i="4"/>
  <c r="E8" i="3"/>
  <c r="U9" i="3"/>
  <c r="T9" i="3"/>
  <c r="T9" i="8"/>
  <c r="P61" i="4"/>
  <c r="P65" i="4" s="1"/>
  <c r="Q8" i="3"/>
  <c r="S8" i="10"/>
  <c r="M61" i="10"/>
  <c r="M65" i="10" s="1"/>
  <c r="K61" i="3"/>
  <c r="U62" i="12"/>
  <c r="T62" i="12"/>
  <c r="T56" i="11"/>
  <c r="U56" i="11"/>
  <c r="J65" i="8"/>
  <c r="R65" i="8" s="1"/>
  <c r="R61" i="8"/>
  <c r="U62" i="7"/>
  <c r="T62" i="7"/>
  <c r="R61" i="10"/>
  <c r="J65" i="10"/>
  <c r="R65" i="10" s="1"/>
  <c r="E43" i="7"/>
  <c r="U44" i="7"/>
  <c r="T44" i="7"/>
  <c r="U56" i="8"/>
  <c r="T56" i="8"/>
  <c r="U56" i="4"/>
  <c r="T56" i="4"/>
  <c r="E43" i="5"/>
  <c r="U44" i="5"/>
  <c r="T44" i="5"/>
  <c r="U62" i="1"/>
  <c r="T62" i="1"/>
  <c r="E8" i="7"/>
  <c r="U28" i="7"/>
  <c r="T28" i="7"/>
  <c r="Q43" i="7"/>
  <c r="Q61" i="7" s="1"/>
  <c r="Q65" i="7" s="1"/>
  <c r="U9" i="8"/>
  <c r="E8" i="1"/>
  <c r="U28" i="1"/>
  <c r="T28" i="1"/>
  <c r="T56" i="2"/>
  <c r="U56" i="2"/>
  <c r="E8" i="6"/>
  <c r="U28" i="6"/>
  <c r="T28" i="6"/>
  <c r="T56" i="12"/>
  <c r="U56" i="12"/>
  <c r="E43" i="12"/>
  <c r="E61" i="12" s="1"/>
  <c r="S8" i="12"/>
  <c r="M61" i="12"/>
  <c r="M65" i="12" s="1"/>
  <c r="K61" i="4"/>
  <c r="J61" i="12"/>
  <c r="Q65" i="11"/>
  <c r="K61" i="12"/>
  <c r="J61" i="3"/>
  <c r="U62" i="4"/>
  <c r="T62" i="4"/>
  <c r="T43" i="1"/>
  <c r="Q43" i="2"/>
  <c r="Q61" i="2" s="1"/>
  <c r="Q65" i="2" s="1"/>
  <c r="Q8" i="1"/>
  <c r="U9" i="6"/>
  <c r="T9" i="6"/>
  <c r="P43" i="1"/>
  <c r="P61" i="1" s="1"/>
  <c r="P65" i="1" s="1"/>
  <c r="E43" i="3"/>
  <c r="U44" i="3"/>
  <c r="T44" i="3"/>
  <c r="V61" i="4"/>
  <c r="V65" i="4" s="1"/>
  <c r="K61" i="1"/>
  <c r="Q43" i="9"/>
  <c r="Q61" i="9" s="1"/>
  <c r="Q65" i="9" s="1"/>
  <c r="U62" i="9"/>
  <c r="T62" i="9"/>
  <c r="U62" i="6"/>
  <c r="T62" i="6"/>
  <c r="K61" i="7"/>
  <c r="U9" i="9"/>
  <c r="T9" i="9"/>
  <c r="P61" i="6"/>
  <c r="P65" i="6" s="1"/>
  <c r="Q8" i="5"/>
  <c r="Q61" i="5" s="1"/>
  <c r="Q65" i="5" s="1"/>
  <c r="P43" i="2"/>
  <c r="P61" i="2" s="1"/>
  <c r="P65" i="2" s="1"/>
  <c r="U28" i="2"/>
  <c r="T28" i="2"/>
  <c r="E43" i="4"/>
  <c r="T44" i="1"/>
  <c r="W61" i="4"/>
  <c r="W65" i="4" s="1"/>
  <c r="T8" i="12"/>
  <c r="S8" i="1"/>
  <c r="M61" i="1"/>
  <c r="M65" i="1" s="1"/>
  <c r="S8" i="6"/>
  <c r="M61" i="6"/>
  <c r="M65" i="6" s="1"/>
  <c r="K61" i="9"/>
  <c r="K61" i="5"/>
  <c r="K61" i="11"/>
  <c r="U9" i="10"/>
  <c r="Q61" i="12"/>
  <c r="Q65" i="12" s="1"/>
  <c r="U56" i="9"/>
  <c r="T56" i="9"/>
  <c r="E43" i="6"/>
  <c r="U44" i="6"/>
  <c r="T44" i="6"/>
  <c r="P61" i="8"/>
  <c r="P65" i="8" s="1"/>
  <c r="T56" i="5"/>
  <c r="U56" i="5"/>
  <c r="Q43" i="1"/>
  <c r="U43" i="1" s="1"/>
  <c r="E43" i="2"/>
  <c r="U44" i="2"/>
  <c r="T44" i="2"/>
  <c r="E8" i="4"/>
  <c r="T9" i="4"/>
  <c r="U9" i="4"/>
  <c r="U9" i="1"/>
  <c r="T9" i="1"/>
  <c r="S8" i="11"/>
  <c r="M61" i="11"/>
  <c r="M65" i="11" s="1"/>
  <c r="K65" i="10"/>
  <c r="S8" i="7"/>
  <c r="M61" i="7"/>
  <c r="M65" i="7" s="1"/>
  <c r="K61" i="2"/>
  <c r="E43" i="8"/>
  <c r="U44" i="8"/>
  <c r="T44" i="8"/>
  <c r="J61" i="7"/>
  <c r="P8" i="11"/>
  <c r="P61" i="11" s="1"/>
  <c r="P65" i="11" s="1"/>
  <c r="P43" i="9"/>
  <c r="J61" i="11"/>
  <c r="E8" i="10"/>
  <c r="U28" i="10"/>
  <c r="T28" i="10"/>
  <c r="T44" i="9"/>
  <c r="Q43" i="8"/>
  <c r="Q61" i="8" s="1"/>
  <c r="Q65" i="8" s="1"/>
  <c r="U44" i="9"/>
  <c r="U56" i="6"/>
  <c r="T56" i="6"/>
  <c r="U9" i="7"/>
  <c r="T9" i="7"/>
  <c r="U28" i="3"/>
  <c r="T28" i="3"/>
  <c r="Q8" i="4"/>
  <c r="Q61" i="4" s="1"/>
  <c r="Q65" i="4" s="1"/>
  <c r="E8" i="5"/>
  <c r="U28" i="5"/>
  <c r="T28" i="5"/>
  <c r="P43" i="3"/>
  <c r="P61" i="3" s="1"/>
  <c r="P65" i="3" s="1"/>
  <c r="U44" i="4"/>
  <c r="S8" i="8"/>
  <c r="M61" i="8"/>
  <c r="M65" i="8" s="1"/>
  <c r="E8" i="8"/>
  <c r="U28" i="8"/>
  <c r="T28" i="8"/>
  <c r="E43" i="11"/>
  <c r="J61" i="1"/>
  <c r="E43" i="9"/>
  <c r="U56" i="3"/>
  <c r="T56" i="3"/>
  <c r="P43" i="5"/>
  <c r="P61" i="5" s="1"/>
  <c r="P65" i="5" s="1"/>
  <c r="U56" i="1"/>
  <c r="T56" i="1"/>
  <c r="U62" i="3"/>
  <c r="T62" i="3"/>
  <c r="T62" i="2"/>
  <c r="U62" i="2"/>
  <c r="E8" i="2"/>
  <c r="T9" i="2"/>
  <c r="U9" i="2"/>
  <c r="U44" i="1"/>
  <c r="Q61" i="3" l="1"/>
  <c r="Q65" i="3" s="1"/>
  <c r="P61" i="9"/>
  <c r="P65" i="9" s="1"/>
  <c r="L65" i="4"/>
  <c r="R65" i="4" s="1"/>
  <c r="R61" i="4"/>
  <c r="U43" i="6"/>
  <c r="T43" i="6"/>
  <c r="T43" i="4"/>
  <c r="U43" i="4"/>
  <c r="S61" i="12"/>
  <c r="K65" i="12"/>
  <c r="S65" i="12" s="1"/>
  <c r="E61" i="7"/>
  <c r="T8" i="7"/>
  <c r="U8" i="7"/>
  <c r="K65" i="3"/>
  <c r="S65" i="3" s="1"/>
  <c r="S61" i="3"/>
  <c r="U43" i="10"/>
  <c r="T43" i="10"/>
  <c r="S61" i="6"/>
  <c r="U43" i="3"/>
  <c r="T43" i="3"/>
  <c r="U43" i="2"/>
  <c r="T43" i="2"/>
  <c r="U43" i="9"/>
  <c r="T43" i="9"/>
  <c r="E61" i="11"/>
  <c r="T8" i="11"/>
  <c r="U8" i="11"/>
  <c r="E61" i="10"/>
  <c r="T8" i="10"/>
  <c r="U8" i="10"/>
  <c r="S61" i="2"/>
  <c r="K65" i="2"/>
  <c r="S65" i="2" s="1"/>
  <c r="E61" i="6"/>
  <c r="T8" i="6"/>
  <c r="U8" i="6"/>
  <c r="E61" i="1"/>
  <c r="T8" i="1"/>
  <c r="U8" i="1"/>
  <c r="S65" i="6"/>
  <c r="U43" i="11"/>
  <c r="T43" i="11"/>
  <c r="K65" i="11"/>
  <c r="S65" i="11" s="1"/>
  <c r="S61" i="11"/>
  <c r="E65" i="12"/>
  <c r="T61" i="12"/>
  <c r="U61" i="12"/>
  <c r="T43" i="5"/>
  <c r="U43" i="5"/>
  <c r="T43" i="8"/>
  <c r="U43" i="8"/>
  <c r="T8" i="3"/>
  <c r="E61" i="3"/>
  <c r="U8" i="3"/>
  <c r="E61" i="9"/>
  <c r="R61" i="11"/>
  <c r="J65" i="11"/>
  <c r="R65" i="11" s="1"/>
  <c r="E61" i="5"/>
  <c r="T8" i="5"/>
  <c r="U8" i="5"/>
  <c r="S65" i="10"/>
  <c r="T8" i="4"/>
  <c r="E61" i="4"/>
  <c r="U8" i="4"/>
  <c r="K65" i="5"/>
  <c r="S65" i="5" s="1"/>
  <c r="S61" i="5"/>
  <c r="R61" i="3"/>
  <c r="J65" i="3"/>
  <c r="R65" i="3" s="1"/>
  <c r="T43" i="12"/>
  <c r="U43" i="12"/>
  <c r="T43" i="7"/>
  <c r="U43" i="7"/>
  <c r="K65" i="8"/>
  <c r="S65" i="8" s="1"/>
  <c r="S61" i="8"/>
  <c r="K65" i="7"/>
  <c r="S65" i="7" s="1"/>
  <c r="S61" i="7"/>
  <c r="R61" i="12"/>
  <c r="J65" i="12"/>
  <c r="R65" i="12" s="1"/>
  <c r="R61" i="1"/>
  <c r="J65" i="1"/>
  <c r="R65" i="1" s="1"/>
  <c r="K65" i="4"/>
  <c r="S65" i="4" s="1"/>
  <c r="S61" i="4"/>
  <c r="E61" i="2"/>
  <c r="T8" i="2"/>
  <c r="U8" i="2"/>
  <c r="E61" i="8"/>
  <c r="T8" i="8"/>
  <c r="U8" i="8"/>
  <c r="J65" i="7"/>
  <c r="R65" i="7" s="1"/>
  <c r="R61" i="7"/>
  <c r="S61" i="10"/>
  <c r="S61" i="9"/>
  <c r="K65" i="9"/>
  <c r="S65" i="9" s="1"/>
  <c r="S61" i="1"/>
  <c r="K65" i="1"/>
  <c r="S65" i="1" s="1"/>
  <c r="Q61" i="1"/>
  <c r="Q65" i="1" s="1"/>
  <c r="E65" i="3" l="1"/>
  <c r="T61" i="3"/>
  <c r="U61" i="3"/>
  <c r="U65" i="12"/>
  <c r="T65" i="12"/>
  <c r="E65" i="1"/>
  <c r="T61" i="1"/>
  <c r="U61" i="1"/>
  <c r="E65" i="10"/>
  <c r="T61" i="10"/>
  <c r="U61" i="10"/>
  <c r="E65" i="11"/>
  <c r="U61" i="11"/>
  <c r="T61" i="11"/>
  <c r="E65" i="7"/>
  <c r="U61" i="7"/>
  <c r="T61" i="7"/>
  <c r="E65" i="2"/>
  <c r="T61" i="2"/>
  <c r="U61" i="2"/>
  <c r="E65" i="5"/>
  <c r="T61" i="5"/>
  <c r="U61" i="5"/>
  <c r="E65" i="4"/>
  <c r="U61" i="4"/>
  <c r="T61" i="4"/>
  <c r="E65" i="9"/>
  <c r="T61" i="9"/>
  <c r="U61" i="9"/>
  <c r="E65" i="6"/>
  <c r="T61" i="6"/>
  <c r="U61" i="6"/>
  <c r="E65" i="8"/>
  <c r="U61" i="8"/>
  <c r="T61" i="8"/>
  <c r="U65" i="1" l="1"/>
  <c r="T65" i="1"/>
  <c r="U65" i="4"/>
  <c r="T65" i="4"/>
  <c r="T65" i="7"/>
  <c r="U65" i="7"/>
  <c r="T65" i="6"/>
  <c r="U65" i="6"/>
  <c r="U65" i="5"/>
  <c r="T65" i="5"/>
  <c r="U65" i="11"/>
  <c r="T65" i="11"/>
  <c r="U65" i="9"/>
  <c r="T65" i="9"/>
  <c r="U65" i="2"/>
  <c r="T65" i="2"/>
  <c r="T65" i="8"/>
  <c r="U65" i="8"/>
  <c r="U65" i="10"/>
  <c r="T65" i="10"/>
  <c r="U65" i="3"/>
  <c r="T65" i="3"/>
</calcChain>
</file>

<file path=xl/sharedStrings.xml><?xml version="1.0" encoding="utf-8"?>
<sst xmlns="http://schemas.openxmlformats.org/spreadsheetml/2006/main" count="1320" uniqueCount="111">
  <si>
    <t>Figures Finalised as at 2025/04/25</t>
  </si>
  <si>
    <t/>
  </si>
  <si>
    <t>3rd Quarter Ended 31 March 2025</t>
  </si>
  <si>
    <t>CONDITIONAL GRANTS TRANSFERRED FROM NATIONAL DEPARTMENTS AND ACTUAL PAYMENTS MADE BY MUNICIPALITIES: PRELIMINARY RESULTS</t>
  </si>
  <si>
    <t>Summary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</si>
  <si>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</si>
  <si>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</si>
  <si>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</si>
  <si>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</si>
  <si>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</si>
  <si>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</si>
  <si>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2nd to 3rd Q</t>
  </si>
  <si>
    <t>% Changes for the 3rd Q</t>
  </si>
  <si>
    <t>Approved Roll Over</t>
  </si>
  <si>
    <t>R thousands</t>
  </si>
  <si>
    <t>Division of revenue Act No. 24 of 2024</t>
  </si>
  <si>
    <t>Adjustment (Mid year)</t>
  </si>
  <si>
    <t>Other Adjustments</t>
  </si>
  <si>
    <t>Total Available 2024/25</t>
  </si>
  <si>
    <t>Approved payment schedule</t>
  </si>
  <si>
    <t>Transferred to municipalities for direct grants</t>
  </si>
  <si>
    <t>Actual expenditure National Department by 30 September 2024</t>
  </si>
  <si>
    <t>Actual expenditure by municipalities by 30 September 2024</t>
  </si>
  <si>
    <t>Actual expenditure National Department by 31 December 2024</t>
  </si>
  <si>
    <t>Actual expenditure by municipalities by 31 December 2024</t>
  </si>
  <si>
    <t>Actual expenditure National Department by 31 March 2025</t>
  </si>
  <si>
    <t>Actual expenditure by municipalities by 31 March 2025</t>
  </si>
  <si>
    <t>Actual expenditure National Department by 30 June 2025</t>
  </si>
  <si>
    <t>Actual expenditure by municipalities by 30 June 2025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</si>
  <si>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</si>
  <si>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</si>
  <si>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</si>
  <si>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</si>
  <si>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</si>
  <si>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Direct Transfers</t>
  </si>
  <si>
    <t>Infrastructure</t>
  </si>
  <si>
    <t>Municipal Infrastructure Grant</t>
  </si>
  <si>
    <t>Public Transport Infrastructure Grant</t>
  </si>
  <si>
    <t>Public Transport Network Grant</t>
  </si>
  <si>
    <t>Integrated National Electrification Programme (Municipal) Grant</t>
  </si>
  <si>
    <t>Neighbourhood Development Partnership Grant (Capital Grant)</t>
  </si>
  <si>
    <t>2010 FIFA World Cup Stadiums Development Grant</t>
  </si>
  <si>
    <t>Rural Road Assets Management Systems Grant</t>
  </si>
  <si>
    <t>Municipal Drought Relief Grant</t>
  </si>
  <si>
    <t>Municipal Water Infrastructure Grant</t>
  </si>
  <si>
    <t>Rural Household Infrastructure Grant</t>
  </si>
  <si>
    <t>Municipal Disaster Recovery Grant</t>
  </si>
  <si>
    <t>Integrated City Development Grant</t>
  </si>
  <si>
    <t>Regional Bulk Infrastructure Grant (Schedule 5B)</t>
  </si>
  <si>
    <t>Water Services Infrastructure Grant (Schedule 5B)</t>
  </si>
  <si>
    <t>Municipal Emergency Housing Grant</t>
  </si>
  <si>
    <t>Integrated Urban Development Grant</t>
  </si>
  <si>
    <t>Informal Settlements Upgrading Partnership Grant (Schedule 5B)</t>
  </si>
  <si>
    <t>Urban Development Financing Grant (Schedule 4B)</t>
  </si>
  <si>
    <t>Capacity and Others</t>
  </si>
  <si>
    <t>2010 FIFA World Cup Host City Operating Grant</t>
  </si>
  <si>
    <t>Programme and Project Preperation Support Grant</t>
  </si>
  <si>
    <t>Local Government Financial Management Grant</t>
  </si>
  <si>
    <t>Municipal Systems Improvement Grant</t>
  </si>
  <si>
    <t>Expanded Public Works Programme Integrated Grant (Municipality)</t>
  </si>
  <si>
    <t>Infrastructure Skills Development Grant</t>
  </si>
  <si>
    <t>Water Services Operating Subsidy Grant</t>
  </si>
  <si>
    <t>Energy Efficiency and Demand Side Management</t>
  </si>
  <si>
    <t>Municipal Disaster Grant</t>
  </si>
  <si>
    <t>2013 Africa Cup of Nations Host City Operating Grant</t>
  </si>
  <si>
    <t>2014 African Nations Championship Host City Operating Grant</t>
  </si>
  <si>
    <t>Public Transport Network Operations Grant</t>
  </si>
  <si>
    <t>Municipal Human Settlements Capacity Grant</t>
  </si>
  <si>
    <t>Municipal Demarcation Transition Grant (Schedule 5B)</t>
  </si>
  <si>
    <t>Indirect Transfers</t>
  </si>
  <si>
    <t>Regional Bulk Infrastructure Grant</t>
  </si>
  <si>
    <t>Integrated National Electrification Programme (Eskom) Grant</t>
  </si>
  <si>
    <t>Neighbourhood Development Partnership Grant (Technical Assistance)</t>
  </si>
  <si>
    <t>Backlogs in Water and Sanitation at Clinics and Schools</t>
  </si>
  <si>
    <t>Backlogs in the Electrification of Clinics and Schools</t>
  </si>
  <si>
    <t>Rural Household Infrastructure Grant (Indirect)</t>
  </si>
  <si>
    <t>Municipal Water Infrastructure Grant (Indirect)</t>
  </si>
  <si>
    <t>Bucket Eradication Programme Grant</t>
  </si>
  <si>
    <t>Water Services Infrastructure Grant (Schedule 6B)</t>
  </si>
  <si>
    <t>Municipal Infrastructure Grant (Schedule 6B)</t>
  </si>
  <si>
    <t>Smart Meter Grant (Schedule 6B)</t>
  </si>
  <si>
    <t>Energy Efficiency and Demand Side Management (Eskom)</t>
  </si>
  <si>
    <t>Water Services Operating Subsidy Grant (Indirect)</t>
  </si>
  <si>
    <t>Municipal Systems Improvement Grant (Schedule 6B)</t>
  </si>
  <si>
    <t>Municipal Demarcation Transition Grant (Schedule 6B)</t>
  </si>
  <si>
    <t>Total</t>
  </si>
  <si>
    <t>Grants excluded from the publication</t>
  </si>
  <si>
    <t>Urban Settlement Development Grant</t>
  </si>
  <si>
    <t>Finance Mangement Grant: Technical Programme</t>
  </si>
  <si>
    <t>Total as per DoRA</t>
  </si>
  <si>
    <t>GAUTENG: SEDIBENG (DC42)</t>
  </si>
  <si>
    <t>GAUTENG: WEST RAND (DC48)</t>
  </si>
  <si>
    <t>GAUTENG: CITY OF EKURHULENI (EKU)</t>
  </si>
  <si>
    <t>GAUTENG: EMFULENI (GT421)</t>
  </si>
  <si>
    <t>GAUTENG: MIDVAAL (GT422)</t>
  </si>
  <si>
    <t>GAUTENG: LESEDI (GT423)</t>
  </si>
  <si>
    <t>GAUTENG: MOGALE CITY (GT481)</t>
  </si>
  <si>
    <t>GAUTENG: MERAFONG CITY (GT484)</t>
  </si>
  <si>
    <t>GAUTENG: RAND WEST CITY (GT485)</t>
  </si>
  <si>
    <t>GAUTENG: CITY OF JOHANNESBURG (JHB)</t>
  </si>
  <si>
    <t>GAUTENG: CITY OF TSHWANE (TSH)</t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</si>
  <si>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</si>
  <si>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</si>
  <si>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</si>
  <si>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</si>
  <si>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</si>
  <si>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</si>
  <si>
    <t>Municpal Manager:</t>
  </si>
  <si>
    <t>Chief Financial Officer:</t>
  </si>
  <si>
    <t>Date: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</si>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</sst>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 ###\ ###,"/>
    <numFmt numFmtId="165" formatCode="_(* #,##0_);_(* \(#,##0\);_(* &quot;- &quot;?_);_(@_)"/>
    <numFmt numFmtId="166" formatCode="0.0\%;\(0.0\%\);_(* &quot;-&quot;_)"/>
    <numFmt numFmtId="167" formatCode="_(* #,##0,_);_(* \(#,##0,\);_(* &quot;- &quot;?_);_(@_)"/>
  </numFmts>
  <fonts count="13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 Narrow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164" fontId="2" fillId="0" borderId="0" xfId="0" applyNumberFormat="1" applyFont="1"/>
    <xf numFmtId="10" fontId="2" fillId="0" borderId="0" xfId="1" applyNumberFormat="1" applyFont="1" applyFill="1" applyBorder="1" applyAlignment="1" applyProtection="1">
      <alignment horizontal="right"/>
    </xf>
    <xf numFmtId="0" fontId="4" fillId="0" borderId="0" xfId="0" applyFont="1"/>
    <xf numFmtId="165" fontId="5" fillId="0" borderId="0" xfId="0" applyNumberFormat="1" applyFont="1"/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10" fillId="0" borderId="5" xfId="0" applyFont="1" applyBorder="1"/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9" xfId="0" applyFont="1" applyBorder="1"/>
    <xf numFmtId="166" fontId="10" fillId="0" borderId="11" xfId="0" applyNumberFormat="1" applyFont="1" applyBorder="1"/>
    <xf numFmtId="166" fontId="10" fillId="0" borderId="12" xfId="0" applyNumberFormat="1" applyFont="1" applyBorder="1"/>
    <xf numFmtId="166" fontId="10" fillId="0" borderId="12" xfId="0" applyNumberFormat="1" applyFont="1" applyBorder="1" applyAlignment="1">
      <alignment shrinkToFit="1"/>
    </xf>
    <xf numFmtId="0" fontId="10" fillId="0" borderId="13" xfId="0" applyFont="1" applyBorder="1"/>
    <xf numFmtId="166" fontId="10" fillId="0" borderId="15" xfId="0" applyNumberFormat="1" applyFont="1" applyBorder="1"/>
    <xf numFmtId="166" fontId="10" fillId="0" borderId="16" xfId="0" applyNumberFormat="1" applyFont="1" applyBorder="1"/>
    <xf numFmtId="166" fontId="10" fillId="0" borderId="16" xfId="0" applyNumberFormat="1" applyFont="1" applyBorder="1" applyAlignment="1">
      <alignment shrinkToFit="1"/>
    </xf>
    <xf numFmtId="0" fontId="11" fillId="0" borderId="9" xfId="0" applyFont="1" applyBorder="1"/>
    <xf numFmtId="166" fontId="11" fillId="0" borderId="11" xfId="0" applyNumberFormat="1" applyFont="1" applyBorder="1" applyAlignment="1">
      <alignment wrapText="1"/>
    </xf>
    <xf numFmtId="166" fontId="11" fillId="0" borderId="12" xfId="0" applyNumberFormat="1" applyFont="1" applyBorder="1" applyAlignment="1">
      <alignment wrapText="1"/>
    </xf>
    <xf numFmtId="166" fontId="11" fillId="0" borderId="12" xfId="0" applyNumberFormat="1" applyFont="1" applyBorder="1" applyAlignment="1">
      <alignment shrinkToFit="1"/>
    </xf>
    <xf numFmtId="0" fontId="3" fillId="0" borderId="0" xfId="0" applyFont="1"/>
    <xf numFmtId="0" fontId="10" fillId="0" borderId="17" xfId="0" applyFont="1" applyBorder="1"/>
    <xf numFmtId="166" fontId="10" fillId="0" borderId="19" xfId="0" applyNumberFormat="1" applyFont="1" applyBorder="1"/>
    <xf numFmtId="166" fontId="10" fillId="0" borderId="20" xfId="0" applyNumberFormat="1" applyFont="1" applyBorder="1"/>
    <xf numFmtId="166" fontId="10" fillId="0" borderId="20" xfId="0" applyNumberFormat="1" applyFont="1" applyBorder="1" applyAlignment="1">
      <alignment shrinkToFit="1"/>
    </xf>
    <xf numFmtId="0" fontId="0" fillId="0" borderId="21" xfId="0" applyBorder="1"/>
    <xf numFmtId="0" fontId="12" fillId="2" borderId="22" xfId="0" applyFont="1" applyFill="1" applyBorder="1" applyAlignment="1">
      <alignment horizontal="left"/>
    </xf>
    <xf numFmtId="164" fontId="12" fillId="2" borderId="23" xfId="0" applyNumberFormat="1" applyFont="1" applyFill="1" applyBorder="1" applyAlignment="1">
      <alignment horizontal="right"/>
    </xf>
    <xf numFmtId="164" fontId="12" fillId="2" borderId="24" xfId="0" applyNumberFormat="1" applyFont="1" applyFill="1" applyBorder="1" applyAlignment="1">
      <alignment horizontal="right"/>
    </xf>
    <xf numFmtId="167" fontId="10" fillId="0" borderId="10" xfId="0" applyNumberFormat="1" applyFont="1" applyBorder="1"/>
    <xf numFmtId="167" fontId="10" fillId="0" borderId="11" xfId="0" applyNumberFormat="1" applyFont="1" applyBorder="1"/>
    <xf numFmtId="167" fontId="10" fillId="0" borderId="12" xfId="0" applyNumberFormat="1" applyFont="1" applyBorder="1"/>
    <xf numFmtId="167" fontId="10" fillId="0" borderId="14" xfId="0" applyNumberFormat="1" applyFont="1" applyBorder="1"/>
    <xf numFmtId="167" fontId="10" fillId="0" borderId="15" xfId="0" applyNumberFormat="1" applyFont="1" applyBorder="1"/>
    <xf numFmtId="167" fontId="10" fillId="0" borderId="16" xfId="0" applyNumberFormat="1" applyFont="1" applyBorder="1"/>
    <xf numFmtId="167" fontId="11" fillId="0" borderId="10" xfId="0" applyNumberFormat="1" applyFont="1" applyBorder="1" applyAlignment="1">
      <alignment wrapText="1"/>
    </xf>
    <xf numFmtId="167" fontId="11" fillId="0" borderId="11" xfId="0" applyNumberFormat="1" applyFont="1" applyBorder="1" applyAlignment="1">
      <alignment wrapText="1"/>
    </xf>
    <xf numFmtId="167" fontId="11" fillId="0" borderId="12" xfId="0" applyNumberFormat="1" applyFont="1" applyBorder="1" applyAlignment="1">
      <alignment wrapText="1"/>
    </xf>
    <xf numFmtId="167" fontId="10" fillId="0" borderId="18" xfId="0" applyNumberFormat="1" applyFont="1" applyBorder="1"/>
    <xf numFmtId="167" fontId="10" fillId="0" borderId="19" xfId="0" applyNumberFormat="1" applyFont="1" applyBorder="1"/>
    <xf numFmtId="167" fontId="10" fillId="0" borderId="20" xfId="0" applyNumberFormat="1" applyFont="1" applyBorder="1"/>
    <xf numFmtId="167" fontId="12" fillId="2" borderId="22" xfId="0" applyNumberFormat="1" applyFont="1" applyFill="1" applyBorder="1" applyAlignment="1">
      <alignment horizontal="right"/>
    </xf>
    <xf numFmtId="167" fontId="12" fillId="2" borderId="23" xfId="0" applyNumberFormat="1" applyFont="1" applyFill="1" applyBorder="1" applyAlignment="1">
      <alignment horizontal="right"/>
    </xf>
    <xf numFmtId="167" fontId="12" fillId="2" borderId="24" xfId="0" applyNumberFormat="1" applyFont="1" applyFill="1" applyBorder="1" applyAlignment="1">
      <alignment horizontal="right"/>
    </xf>
    <xf numFmtId="167" fontId="12" fillId="2" borderId="25" xfId="0" applyNumberFormat="1" applyFont="1" applyFill="1" applyBorder="1" applyAlignment="1">
      <alignment horizontal="right"/>
    </xf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80"/>
  <sheetViews>
    <sheetView showGridLines="0" tabSelected="1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6"/>
      <c r="W1" s="6"/>
    </row>
    <row r="2" spans="1:23" ht="18" x14ac:dyDescent="0.25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7"/>
      <c r="W2" s="7"/>
    </row>
    <row r="3" spans="1:23" ht="18" customHeight="1" x14ac:dyDescent="0.25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7"/>
      <c r="W3" s="7"/>
    </row>
    <row r="4" spans="1:23" ht="18" customHeight="1" x14ac:dyDescent="0.25">
      <c r="A4" s="53" t="s">
        <v>3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7"/>
      <c r="W4" s="7"/>
    </row>
    <row r="5" spans="1:23" ht="15" customHeight="1" x14ac:dyDescent="0.25">
      <c r="A5" s="54" t="s">
        <v>4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8"/>
      <c r="W5" s="8"/>
    </row>
    <row r="6" spans="1:23" ht="12.75" customHeight="1" x14ac:dyDescent="0.2">
      <c r="A6" s="9" t="s">
        <v>110</v>
      </c>
      <c r="B6" s="9" t="s">
        <v>1</v>
      </c>
      <c r="C6" s="9" t="s">
        <v>110</v>
      </c>
      <c r="D6" s="9" t="s">
        <v>1</v>
      </c>
      <c r="E6" s="10" t="s">
        <v>1</v>
      </c>
      <c r="F6" s="55" t="s">
        <v>5</v>
      </c>
      <c r="G6" s="56"/>
      <c r="H6" s="55" t="s">
        <v>6</v>
      </c>
      <c r="I6" s="56"/>
      <c r="J6" s="55" t="s">
        <v>7</v>
      </c>
      <c r="K6" s="56"/>
      <c r="L6" s="55" t="s">
        <v>8</v>
      </c>
      <c r="M6" s="56"/>
      <c r="N6" s="55" t="s">
        <v>9</v>
      </c>
      <c r="O6" s="56"/>
      <c r="P6" s="55" t="s">
        <v>10</v>
      </c>
      <c r="Q6" s="56"/>
      <c r="R6" s="55" t="s">
        <v>11</v>
      </c>
      <c r="S6" s="56"/>
      <c r="T6" s="55" t="s">
        <v>12</v>
      </c>
      <c r="U6" s="56"/>
      <c r="V6" s="55" t="s">
        <v>13</v>
      </c>
      <c r="W6" s="56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6655882000</v>
      </c>
      <c r="C8" s="36">
        <f t="shared" si="0"/>
        <v>15390000</v>
      </c>
      <c r="D8" s="36">
        <f t="shared" si="0"/>
        <v>0</v>
      </c>
      <c r="E8" s="36">
        <f t="shared" si="0"/>
        <v>6671272000</v>
      </c>
      <c r="F8" s="37">
        <f t="shared" si="0"/>
        <v>6643894000</v>
      </c>
      <c r="G8" s="38">
        <f t="shared" si="0"/>
        <v>4781944000</v>
      </c>
      <c r="H8" s="37">
        <f t="shared" si="0"/>
        <v>685068000</v>
      </c>
      <c r="I8" s="38">
        <f t="shared" si="0"/>
        <v>374436529</v>
      </c>
      <c r="J8" s="37">
        <f t="shared" si="0"/>
        <v>1349211000</v>
      </c>
      <c r="K8" s="38">
        <f t="shared" si="0"/>
        <v>1076065988</v>
      </c>
      <c r="L8" s="37">
        <f t="shared" si="0"/>
        <v>1013490000</v>
      </c>
      <c r="M8" s="38">
        <f t="shared" si="0"/>
        <v>1217691088</v>
      </c>
      <c r="N8" s="37">
        <f t="shared" si="0"/>
        <v>0</v>
      </c>
      <c r="O8" s="38">
        <f t="shared" si="0"/>
        <v>0</v>
      </c>
      <c r="P8" s="37">
        <f t="shared" si="0"/>
        <v>3047769000</v>
      </c>
      <c r="Q8" s="38">
        <f t="shared" si="0"/>
        <v>2668193605</v>
      </c>
      <c r="R8" s="16">
        <f>IF(($J8       =0),0,((($L8       -$J8       )/$J8       )*100))</f>
        <v>-24.882764815881281</v>
      </c>
      <c r="S8" s="17">
        <f>IF(($K8       =0),0,((($M8       -$K8       )/$K8       )*100))</f>
        <v>13.16137686530057</v>
      </c>
      <c r="T8" s="16">
        <f>IF(($E8       =0),0,(($P8       /$E8       )*100))</f>
        <v>45.684975818704437</v>
      </c>
      <c r="U8" s="18">
        <f>IF(($E8       =0),0,(($Q8       /$E8       )*100))</f>
        <v>39.995275338795963</v>
      </c>
      <c r="V8" s="37">
        <f t="shared" ref="V8:W8" si="1">+V9+V28</f>
        <v>5141000</v>
      </c>
      <c r="W8" s="38">
        <f t="shared" si="1"/>
        <v>354000</v>
      </c>
    </row>
    <row r="9" spans="1:23" x14ac:dyDescent="0.2">
      <c r="A9" s="19" t="s">
        <v>35</v>
      </c>
      <c r="B9" s="39">
        <f t="shared" ref="B9:Q9" si="2">SUM(B10:B27)</f>
        <v>6318352000</v>
      </c>
      <c r="C9" s="39">
        <f t="shared" si="2"/>
        <v>24290000</v>
      </c>
      <c r="D9" s="39">
        <f t="shared" si="2"/>
        <v>0</v>
      </c>
      <c r="E9" s="39">
        <f t="shared" si="2"/>
        <v>6342642000</v>
      </c>
      <c r="F9" s="40">
        <f t="shared" si="2"/>
        <v>6315264000</v>
      </c>
      <c r="G9" s="41">
        <f t="shared" si="2"/>
        <v>4453314000</v>
      </c>
      <c r="H9" s="40">
        <f t="shared" si="2"/>
        <v>671274000</v>
      </c>
      <c r="I9" s="41">
        <f t="shared" si="2"/>
        <v>364199803</v>
      </c>
      <c r="J9" s="40">
        <f t="shared" si="2"/>
        <v>1269380000</v>
      </c>
      <c r="K9" s="41">
        <f t="shared" si="2"/>
        <v>1043284044</v>
      </c>
      <c r="L9" s="40">
        <f t="shared" si="2"/>
        <v>891599000</v>
      </c>
      <c r="M9" s="41">
        <f t="shared" si="2"/>
        <v>1117597941</v>
      </c>
      <c r="N9" s="40">
        <f t="shared" si="2"/>
        <v>0</v>
      </c>
      <c r="O9" s="41">
        <f t="shared" si="2"/>
        <v>0</v>
      </c>
      <c r="P9" s="40">
        <f t="shared" si="2"/>
        <v>2832253000</v>
      </c>
      <c r="Q9" s="41">
        <f t="shared" si="2"/>
        <v>2525081788</v>
      </c>
      <c r="R9" s="20">
        <f>IF(($J9       =0),0,((($L9       -$J9       )/$J9       )*100))</f>
        <v>-29.761064456663881</v>
      </c>
      <c r="S9" s="21">
        <f>IF(($K9       =0),0,((($M9       -$K9       )/$K9       )*100))</f>
        <v>7.1230742411315937</v>
      </c>
      <c r="T9" s="20">
        <f>IF(($E9       =0),0,(($P9       /$E9       )*100))</f>
        <v>44.654152007948738</v>
      </c>
      <c r="U9" s="22">
        <f>IF(($E9       =0),0,(($Q9       /$E9       )*100))</f>
        <v>39.811198361818306</v>
      </c>
      <c r="V9" s="40">
        <f t="shared" ref="V9:W9" si="3">SUM(V10:V27)</f>
        <v>4854000</v>
      </c>
      <c r="W9" s="41">
        <f t="shared" si="3"/>
        <v>354000</v>
      </c>
    </row>
    <row r="10" spans="1:23" x14ac:dyDescent="0.2">
      <c r="A10" s="23" t="s">
        <v>36</v>
      </c>
      <c r="B10" s="42">
        <v>441458000</v>
      </c>
      <c r="C10" s="42">
        <v>-1469000</v>
      </c>
      <c r="D10" s="42"/>
      <c r="E10" s="42">
        <f t="shared" ref="E10:E41" si="4">$B10      +$C10      +$D10</f>
        <v>439989000</v>
      </c>
      <c r="F10" s="43">
        <v>439989000</v>
      </c>
      <c r="G10" s="44">
        <v>439989000</v>
      </c>
      <c r="H10" s="43">
        <v>48104000</v>
      </c>
      <c r="I10" s="44">
        <v>-31230430</v>
      </c>
      <c r="J10" s="43">
        <v>184183000</v>
      </c>
      <c r="K10" s="44">
        <v>126097946</v>
      </c>
      <c r="L10" s="43">
        <v>172185000</v>
      </c>
      <c r="M10" s="44">
        <v>124154709</v>
      </c>
      <c r="N10" s="43"/>
      <c r="O10" s="44"/>
      <c r="P10" s="43">
        <f t="shared" ref="P10:P41" si="5">$H10      +$J10      +$L10      +$N10</f>
        <v>404472000</v>
      </c>
      <c r="Q10" s="44">
        <f t="shared" ref="Q10:Q41" si="6">$I10      +$K10      +$M10      +$O10</f>
        <v>219022225</v>
      </c>
      <c r="R10" s="24">
        <f t="shared" ref="R10:R41" si="7">IF(($J10      =0),0,((($L10      -$J10      )/$J10      )*100))</f>
        <v>-6.5141734036257422</v>
      </c>
      <c r="S10" s="25">
        <f t="shared" ref="S10:S41" si="8">IF(($K10      =0),0,((($M10      -$K10      )/$K10      )*100))</f>
        <v>-1.5410536504694534</v>
      </c>
      <c r="T10" s="24">
        <f t="shared" ref="T10:T41" si="9">IF(($E10      =0),0,(($P10      /$E10      )*100))</f>
        <v>91.927752739273032</v>
      </c>
      <c r="U10" s="26">
        <f t="shared" ref="U10:U41" si="10">IF(($E10      =0),0,(($Q10      /$E10      )*100))</f>
        <v>49.779022884663028</v>
      </c>
      <c r="V10" s="43">
        <v>323000</v>
      </c>
      <c r="W10" s="44">
        <v>323000</v>
      </c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>
        <v>2689328000</v>
      </c>
      <c r="C12" s="42"/>
      <c r="D12" s="42"/>
      <c r="E12" s="42">
        <f t="shared" si="4"/>
        <v>2689328000</v>
      </c>
      <c r="F12" s="43">
        <v>2689328000</v>
      </c>
      <c r="G12" s="44">
        <v>800000000</v>
      </c>
      <c r="H12" s="43">
        <v>210454000</v>
      </c>
      <c r="I12" s="44">
        <v>92511329</v>
      </c>
      <c r="J12" s="43">
        <v>294003000</v>
      </c>
      <c r="K12" s="44">
        <v>328625696</v>
      </c>
      <c r="L12" s="43"/>
      <c r="M12" s="44">
        <v>268648447</v>
      </c>
      <c r="N12" s="43"/>
      <c r="O12" s="44"/>
      <c r="P12" s="43">
        <f t="shared" si="5"/>
        <v>504457000</v>
      </c>
      <c r="Q12" s="44">
        <f t="shared" si="6"/>
        <v>689785472</v>
      </c>
      <c r="R12" s="24">
        <f t="shared" si="7"/>
        <v>-100</v>
      </c>
      <c r="S12" s="25">
        <f t="shared" si="8"/>
        <v>-18.250930992322644</v>
      </c>
      <c r="T12" s="24">
        <f t="shared" si="9"/>
        <v>18.757734274138372</v>
      </c>
      <c r="U12" s="26">
        <f t="shared" si="10"/>
        <v>25.648990082280775</v>
      </c>
      <c r="V12" s="43"/>
      <c r="W12" s="44"/>
    </row>
    <row r="13" spans="1:23" x14ac:dyDescent="0.2">
      <c r="A13" s="23" t="s">
        <v>39</v>
      </c>
      <c r="B13" s="42">
        <v>121249000</v>
      </c>
      <c r="C13" s="42">
        <v>9095000</v>
      </c>
      <c r="D13" s="42"/>
      <c r="E13" s="42">
        <f t="shared" si="4"/>
        <v>130344000</v>
      </c>
      <c r="F13" s="43">
        <v>130344000</v>
      </c>
      <c r="G13" s="44">
        <v>130344000</v>
      </c>
      <c r="H13" s="43">
        <v>32195000</v>
      </c>
      <c r="I13" s="44">
        <v>4769644</v>
      </c>
      <c r="J13" s="43">
        <v>27047000</v>
      </c>
      <c r="K13" s="44">
        <v>32288765</v>
      </c>
      <c r="L13" s="43">
        <v>44755000</v>
      </c>
      <c r="M13" s="44">
        <v>37947303</v>
      </c>
      <c r="N13" s="43"/>
      <c r="O13" s="44"/>
      <c r="P13" s="43">
        <f t="shared" si="5"/>
        <v>103997000</v>
      </c>
      <c r="Q13" s="44">
        <f t="shared" si="6"/>
        <v>75005712</v>
      </c>
      <c r="R13" s="24">
        <f t="shared" si="7"/>
        <v>65.471216770806379</v>
      </c>
      <c r="S13" s="25">
        <f t="shared" si="8"/>
        <v>17.524789195251042</v>
      </c>
      <c r="T13" s="24">
        <f t="shared" si="9"/>
        <v>79.786564782421891</v>
      </c>
      <c r="U13" s="26">
        <f t="shared" si="10"/>
        <v>57.544430123365863</v>
      </c>
      <c r="V13" s="43"/>
      <c r="W13" s="44"/>
    </row>
    <row r="14" spans="1:23" x14ac:dyDescent="0.2">
      <c r="A14" s="23" t="s">
        <v>40</v>
      </c>
      <c r="B14" s="42">
        <v>554563000</v>
      </c>
      <c r="C14" s="42">
        <v>3667000</v>
      </c>
      <c r="D14" s="42"/>
      <c r="E14" s="42">
        <f t="shared" si="4"/>
        <v>558230000</v>
      </c>
      <c r="F14" s="43">
        <v>563230000</v>
      </c>
      <c r="G14" s="44">
        <v>558230000</v>
      </c>
      <c r="H14" s="43">
        <v>136543000</v>
      </c>
      <c r="I14" s="44">
        <v>70650462</v>
      </c>
      <c r="J14" s="43">
        <v>81338000</v>
      </c>
      <c r="K14" s="44">
        <v>78349826</v>
      </c>
      <c r="L14" s="43">
        <v>141908000</v>
      </c>
      <c r="M14" s="44">
        <v>156609900</v>
      </c>
      <c r="N14" s="43"/>
      <c r="O14" s="44"/>
      <c r="P14" s="43">
        <f t="shared" si="5"/>
        <v>359789000</v>
      </c>
      <c r="Q14" s="44">
        <f t="shared" si="6"/>
        <v>305610188</v>
      </c>
      <c r="R14" s="24">
        <f t="shared" si="7"/>
        <v>74.467038776463639</v>
      </c>
      <c r="S14" s="25">
        <f t="shared" si="8"/>
        <v>99.885447097227768</v>
      </c>
      <c r="T14" s="24">
        <f t="shared" si="9"/>
        <v>64.451749278971036</v>
      </c>
      <c r="U14" s="26">
        <f t="shared" si="10"/>
        <v>54.746285222936784</v>
      </c>
      <c r="V14" s="43">
        <v>31000</v>
      </c>
      <c r="W14" s="44">
        <v>31000</v>
      </c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>
        <v>5644000</v>
      </c>
      <c r="C16" s="42">
        <v>619000</v>
      </c>
      <c r="D16" s="42"/>
      <c r="E16" s="42">
        <f t="shared" si="4"/>
        <v>6263000</v>
      </c>
      <c r="F16" s="43">
        <v>6263000</v>
      </c>
      <c r="G16" s="44">
        <v>6263000</v>
      </c>
      <c r="H16" s="43">
        <v>775000</v>
      </c>
      <c r="I16" s="44">
        <v>681793</v>
      </c>
      <c r="J16" s="43">
        <v>2062000</v>
      </c>
      <c r="K16" s="44">
        <v>965044</v>
      </c>
      <c r="L16" s="43">
        <v>1125000</v>
      </c>
      <c r="M16" s="44">
        <v>653379</v>
      </c>
      <c r="N16" s="43"/>
      <c r="O16" s="44"/>
      <c r="P16" s="43">
        <f t="shared" si="5"/>
        <v>3962000</v>
      </c>
      <c r="Q16" s="44">
        <f t="shared" si="6"/>
        <v>2300216</v>
      </c>
      <c r="R16" s="24">
        <f t="shared" si="7"/>
        <v>-45.441319107662466</v>
      </c>
      <c r="S16" s="25">
        <f t="shared" si="8"/>
        <v>-32.29541865448622</v>
      </c>
      <c r="T16" s="24">
        <f t="shared" si="9"/>
        <v>63.260418329873858</v>
      </c>
      <c r="U16" s="26">
        <f t="shared" si="10"/>
        <v>36.727063707488419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>
        <v>185295000</v>
      </c>
      <c r="C23" s="42">
        <v>-2000000</v>
      </c>
      <c r="D23" s="42"/>
      <c r="E23" s="42">
        <f t="shared" si="4"/>
        <v>183295000</v>
      </c>
      <c r="F23" s="43">
        <v>185295000</v>
      </c>
      <c r="G23" s="44">
        <v>183295000</v>
      </c>
      <c r="H23" s="43">
        <v>42562000</v>
      </c>
      <c r="I23" s="44">
        <v>22274030</v>
      </c>
      <c r="J23" s="43">
        <v>51069000</v>
      </c>
      <c r="K23" s="44">
        <v>59662169</v>
      </c>
      <c r="L23" s="43">
        <v>14457000</v>
      </c>
      <c r="M23" s="44">
        <v>30278310</v>
      </c>
      <c r="N23" s="43"/>
      <c r="O23" s="44"/>
      <c r="P23" s="43">
        <f t="shared" si="5"/>
        <v>108088000</v>
      </c>
      <c r="Q23" s="44">
        <f t="shared" si="6"/>
        <v>112214509</v>
      </c>
      <c r="R23" s="24">
        <f t="shared" si="7"/>
        <v>-71.691241261822242</v>
      </c>
      <c r="S23" s="25">
        <f t="shared" si="8"/>
        <v>-49.250403551369374</v>
      </c>
      <c r="T23" s="24">
        <f t="shared" si="9"/>
        <v>58.969420878911052</v>
      </c>
      <c r="U23" s="26">
        <f t="shared" si="10"/>
        <v>61.220714694890752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>
        <v>152461000</v>
      </c>
      <c r="C25" s="42">
        <v>-20000000</v>
      </c>
      <c r="D25" s="42"/>
      <c r="E25" s="42">
        <f t="shared" si="4"/>
        <v>132461000</v>
      </c>
      <c r="F25" s="43">
        <v>132461000</v>
      </c>
      <c r="G25" s="44">
        <v>132461000</v>
      </c>
      <c r="H25" s="43">
        <v>10253000</v>
      </c>
      <c r="I25" s="44">
        <v>31014456</v>
      </c>
      <c r="J25" s="43">
        <v>30216000</v>
      </c>
      <c r="K25" s="44">
        <v>44079526</v>
      </c>
      <c r="L25" s="43">
        <v>15919000</v>
      </c>
      <c r="M25" s="44">
        <v>-33872671</v>
      </c>
      <c r="N25" s="43"/>
      <c r="O25" s="44"/>
      <c r="P25" s="43">
        <f t="shared" si="5"/>
        <v>56388000</v>
      </c>
      <c r="Q25" s="44">
        <f t="shared" si="6"/>
        <v>41221311</v>
      </c>
      <c r="R25" s="24">
        <f t="shared" si="7"/>
        <v>-47.315991527667464</v>
      </c>
      <c r="S25" s="25">
        <f t="shared" si="8"/>
        <v>-176.84445381740267</v>
      </c>
      <c r="T25" s="24">
        <f t="shared" si="9"/>
        <v>42.569511025886861</v>
      </c>
      <c r="U25" s="26">
        <f t="shared" si="10"/>
        <v>31.119583122579474</v>
      </c>
      <c r="V25" s="43"/>
      <c r="W25" s="44"/>
    </row>
    <row r="26" spans="1:23" x14ac:dyDescent="0.2">
      <c r="A26" s="23" t="s">
        <v>52</v>
      </c>
      <c r="B26" s="42">
        <v>2168354000</v>
      </c>
      <c r="C26" s="42">
        <v>34378000</v>
      </c>
      <c r="D26" s="42"/>
      <c r="E26" s="42">
        <f t="shared" si="4"/>
        <v>2202732000</v>
      </c>
      <c r="F26" s="43">
        <v>2168354000</v>
      </c>
      <c r="G26" s="44">
        <v>2202732000</v>
      </c>
      <c r="H26" s="43">
        <v>190388000</v>
      </c>
      <c r="I26" s="44">
        <v>173528519</v>
      </c>
      <c r="J26" s="43">
        <v>599462000</v>
      </c>
      <c r="K26" s="44">
        <v>373215072</v>
      </c>
      <c r="L26" s="43">
        <v>501250000</v>
      </c>
      <c r="M26" s="44">
        <v>533178564</v>
      </c>
      <c r="N26" s="43"/>
      <c r="O26" s="44"/>
      <c r="P26" s="43">
        <f t="shared" si="5"/>
        <v>1291100000</v>
      </c>
      <c r="Q26" s="44">
        <f t="shared" si="6"/>
        <v>1079922155</v>
      </c>
      <c r="R26" s="24">
        <f t="shared" si="7"/>
        <v>-16.383357076845574</v>
      </c>
      <c r="S26" s="25">
        <f t="shared" si="8"/>
        <v>42.860941050097786</v>
      </c>
      <c r="T26" s="24">
        <f t="shared" si="9"/>
        <v>58.613576231697728</v>
      </c>
      <c r="U26" s="26">
        <f t="shared" si="10"/>
        <v>49.026488696763835</v>
      </c>
      <c r="V26" s="43">
        <v>4500000</v>
      </c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337530000</v>
      </c>
      <c r="C28" s="39">
        <f t="shared" si="11"/>
        <v>-8900000</v>
      </c>
      <c r="D28" s="39">
        <f t="shared" si="11"/>
        <v>0</v>
      </c>
      <c r="E28" s="39">
        <f t="shared" si="11"/>
        <v>328630000</v>
      </c>
      <c r="F28" s="40">
        <f t="shared" si="11"/>
        <v>328630000</v>
      </c>
      <c r="G28" s="41">
        <f t="shared" si="11"/>
        <v>328630000</v>
      </c>
      <c r="H28" s="40">
        <f t="shared" si="11"/>
        <v>13794000</v>
      </c>
      <c r="I28" s="41">
        <f t="shared" si="11"/>
        <v>10236726</v>
      </c>
      <c r="J28" s="40">
        <f t="shared" si="11"/>
        <v>79831000</v>
      </c>
      <c r="K28" s="41">
        <f t="shared" si="11"/>
        <v>32781944</v>
      </c>
      <c r="L28" s="40">
        <f t="shared" si="11"/>
        <v>121891000</v>
      </c>
      <c r="M28" s="41">
        <f t="shared" si="11"/>
        <v>100093147</v>
      </c>
      <c r="N28" s="40">
        <f t="shared" si="11"/>
        <v>0</v>
      </c>
      <c r="O28" s="41">
        <f t="shared" si="11"/>
        <v>0</v>
      </c>
      <c r="P28" s="40">
        <f t="shared" si="11"/>
        <v>215516000</v>
      </c>
      <c r="Q28" s="41">
        <f t="shared" si="11"/>
        <v>143111817</v>
      </c>
      <c r="R28" s="20">
        <f t="shared" si="7"/>
        <v>52.686299808345126</v>
      </c>
      <c r="S28" s="21">
        <f t="shared" si="8"/>
        <v>205.33011404082689</v>
      </c>
      <c r="T28" s="20">
        <f t="shared" si="9"/>
        <v>65.580135714937768</v>
      </c>
      <c r="U28" s="22">
        <f t="shared" si="10"/>
        <v>43.548007485622122</v>
      </c>
      <c r="V28" s="40">
        <f t="shared" ref="V28:W28" si="12">SUM(V29:V42)</f>
        <v>287000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>
        <v>235840000</v>
      </c>
      <c r="C30" s="42">
        <v>-10000000</v>
      </c>
      <c r="D30" s="42"/>
      <c r="E30" s="42">
        <f t="shared" si="4"/>
        <v>225840000</v>
      </c>
      <c r="F30" s="43">
        <v>225840000</v>
      </c>
      <c r="G30" s="44">
        <v>225840000</v>
      </c>
      <c r="H30" s="43">
        <v>938000</v>
      </c>
      <c r="I30" s="44">
        <v>156282</v>
      </c>
      <c r="J30" s="43">
        <v>50150000</v>
      </c>
      <c r="K30" s="44">
        <v>17197752</v>
      </c>
      <c r="L30" s="43">
        <v>96715000</v>
      </c>
      <c r="M30" s="44">
        <v>84022882</v>
      </c>
      <c r="N30" s="43"/>
      <c r="O30" s="44"/>
      <c r="P30" s="43">
        <f t="shared" si="5"/>
        <v>147803000</v>
      </c>
      <c r="Q30" s="44">
        <f t="shared" si="6"/>
        <v>101376916</v>
      </c>
      <c r="R30" s="24">
        <f t="shared" si="7"/>
        <v>92.851445663010963</v>
      </c>
      <c r="S30" s="25">
        <f t="shared" si="8"/>
        <v>388.5689827368135</v>
      </c>
      <c r="T30" s="24">
        <f t="shared" si="9"/>
        <v>65.445890896209704</v>
      </c>
      <c r="U30" s="26">
        <f t="shared" si="10"/>
        <v>44.888822174991141</v>
      </c>
      <c r="V30" s="43">
        <v>287000</v>
      </c>
      <c r="W30" s="44"/>
    </row>
    <row r="31" spans="1:23" x14ac:dyDescent="0.2">
      <c r="A31" s="23" t="s">
        <v>57</v>
      </c>
      <c r="B31" s="42">
        <v>19200000</v>
      </c>
      <c r="C31" s="42"/>
      <c r="D31" s="42"/>
      <c r="E31" s="42">
        <f t="shared" si="4"/>
        <v>19200000</v>
      </c>
      <c r="F31" s="43">
        <v>19200000</v>
      </c>
      <c r="G31" s="44">
        <v>19200000</v>
      </c>
      <c r="H31" s="43">
        <v>3475000</v>
      </c>
      <c r="I31" s="44">
        <v>1697279</v>
      </c>
      <c r="J31" s="43">
        <v>2842000</v>
      </c>
      <c r="K31" s="44">
        <v>3737337</v>
      </c>
      <c r="L31" s="43">
        <v>3505000</v>
      </c>
      <c r="M31" s="44">
        <v>3137742</v>
      </c>
      <c r="N31" s="43"/>
      <c r="O31" s="44"/>
      <c r="P31" s="43">
        <f t="shared" si="5"/>
        <v>9822000</v>
      </c>
      <c r="Q31" s="44">
        <f t="shared" si="6"/>
        <v>8572358</v>
      </c>
      <c r="R31" s="24">
        <f t="shared" si="7"/>
        <v>23.328641801548205</v>
      </c>
      <c r="S31" s="25">
        <f t="shared" si="8"/>
        <v>-16.043375269610422</v>
      </c>
      <c r="T31" s="24">
        <f t="shared" si="9"/>
        <v>51.15625</v>
      </c>
      <c r="U31" s="26">
        <f t="shared" si="10"/>
        <v>44.647697916666665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47990000</v>
      </c>
      <c r="C33" s="42">
        <v>600000</v>
      </c>
      <c r="D33" s="42"/>
      <c r="E33" s="42">
        <f t="shared" si="4"/>
        <v>48590000</v>
      </c>
      <c r="F33" s="43">
        <v>48590000</v>
      </c>
      <c r="G33" s="44">
        <v>48590000</v>
      </c>
      <c r="H33" s="43">
        <v>7297000</v>
      </c>
      <c r="I33" s="44">
        <v>6359582</v>
      </c>
      <c r="J33" s="43">
        <v>18729000</v>
      </c>
      <c r="K33" s="44">
        <v>7661143</v>
      </c>
      <c r="L33" s="43">
        <v>12716000</v>
      </c>
      <c r="M33" s="44">
        <v>7325661</v>
      </c>
      <c r="N33" s="43"/>
      <c r="O33" s="44"/>
      <c r="P33" s="43">
        <f t="shared" si="5"/>
        <v>38742000</v>
      </c>
      <c r="Q33" s="44">
        <f t="shared" si="6"/>
        <v>21346386</v>
      </c>
      <c r="R33" s="24">
        <f t="shared" si="7"/>
        <v>-32.105291259544025</v>
      </c>
      <c r="S33" s="25">
        <f t="shared" si="8"/>
        <v>-4.3790071533712398</v>
      </c>
      <c r="T33" s="24">
        <f t="shared" si="9"/>
        <v>79.732455237703221</v>
      </c>
      <c r="U33" s="26">
        <f t="shared" si="10"/>
        <v>43.931644371269805</v>
      </c>
      <c r="V33" s="43"/>
      <c r="W33" s="44"/>
    </row>
    <row r="34" spans="1:23" x14ac:dyDescent="0.2">
      <c r="A34" s="23" t="s">
        <v>60</v>
      </c>
      <c r="B34" s="42">
        <v>6000000</v>
      </c>
      <c r="C34" s="42">
        <v>500000</v>
      </c>
      <c r="D34" s="42"/>
      <c r="E34" s="42">
        <f t="shared" si="4"/>
        <v>6500000</v>
      </c>
      <c r="F34" s="43">
        <v>6500000</v>
      </c>
      <c r="G34" s="44">
        <v>6500000</v>
      </c>
      <c r="H34" s="43">
        <v>2022000</v>
      </c>
      <c r="I34" s="44">
        <v>2023583</v>
      </c>
      <c r="J34" s="43">
        <v>978000</v>
      </c>
      <c r="K34" s="44">
        <v>1022931</v>
      </c>
      <c r="L34" s="43">
        <v>1533000</v>
      </c>
      <c r="M34" s="44">
        <v>1534427</v>
      </c>
      <c r="N34" s="43"/>
      <c r="O34" s="44"/>
      <c r="P34" s="43">
        <f t="shared" si="5"/>
        <v>4533000</v>
      </c>
      <c r="Q34" s="44">
        <f t="shared" si="6"/>
        <v>4580941</v>
      </c>
      <c r="R34" s="24">
        <f t="shared" si="7"/>
        <v>56.748466257668717</v>
      </c>
      <c r="S34" s="25">
        <f t="shared" si="8"/>
        <v>50.002981628281873</v>
      </c>
      <c r="T34" s="24">
        <f t="shared" si="9"/>
        <v>69.738461538461536</v>
      </c>
      <c r="U34" s="26">
        <f t="shared" si="10"/>
        <v>70.47601538461538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>
        <v>28500000</v>
      </c>
      <c r="C36" s="42"/>
      <c r="D36" s="42"/>
      <c r="E36" s="42">
        <f t="shared" si="4"/>
        <v>28500000</v>
      </c>
      <c r="F36" s="43">
        <v>28500000</v>
      </c>
      <c r="G36" s="44">
        <v>28500000</v>
      </c>
      <c r="H36" s="43">
        <v>62000</v>
      </c>
      <c r="I36" s="44"/>
      <c r="J36" s="43">
        <v>7132000</v>
      </c>
      <c r="K36" s="44">
        <v>3162781</v>
      </c>
      <c r="L36" s="43">
        <v>7422000</v>
      </c>
      <c r="M36" s="44">
        <v>4072435</v>
      </c>
      <c r="N36" s="43"/>
      <c r="O36" s="44"/>
      <c r="P36" s="43">
        <f t="shared" si="5"/>
        <v>14616000</v>
      </c>
      <c r="Q36" s="44">
        <f t="shared" si="6"/>
        <v>7235216</v>
      </c>
      <c r="R36" s="24">
        <f t="shared" si="7"/>
        <v>4.0661805945036456</v>
      </c>
      <c r="S36" s="25">
        <f t="shared" si="8"/>
        <v>28.761207304584165</v>
      </c>
      <c r="T36" s="24">
        <f t="shared" si="9"/>
        <v>51.284210526315789</v>
      </c>
      <c r="U36" s="26">
        <f t="shared" si="10"/>
        <v>25.386722807017541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901295000</v>
      </c>
      <c r="C43" s="45">
        <f t="shared" si="20"/>
        <v>-14865000</v>
      </c>
      <c r="D43" s="45">
        <f t="shared" si="20"/>
        <v>0</v>
      </c>
      <c r="E43" s="45">
        <f t="shared" si="20"/>
        <v>886430000</v>
      </c>
      <c r="F43" s="46">
        <f t="shared" si="20"/>
        <v>886230000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892352000</v>
      </c>
      <c r="C44" s="39">
        <f t="shared" si="22"/>
        <v>-14865000</v>
      </c>
      <c r="D44" s="39">
        <f t="shared" si="22"/>
        <v>0</v>
      </c>
      <c r="E44" s="39">
        <f t="shared" si="22"/>
        <v>877487000</v>
      </c>
      <c r="F44" s="40">
        <f t="shared" si="22"/>
        <v>877287000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>
        <v>710863000</v>
      </c>
      <c r="C45" s="42"/>
      <c r="D45" s="42"/>
      <c r="E45" s="42">
        <f t="shared" si="13"/>
        <v>710863000</v>
      </c>
      <c r="F45" s="43">
        <v>710863000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79565000</v>
      </c>
      <c r="C46" s="42"/>
      <c r="D46" s="42"/>
      <c r="E46" s="42">
        <f t="shared" si="13"/>
        <v>79565000</v>
      </c>
      <c r="F46" s="43">
        <v>79565000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>
        <v>35190000</v>
      </c>
      <c r="C47" s="42">
        <v>-14865000</v>
      </c>
      <c r="D47" s="42"/>
      <c r="E47" s="42">
        <f t="shared" si="13"/>
        <v>20325000</v>
      </c>
      <c r="F47" s="43">
        <v>20125000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>
        <v>28425000</v>
      </c>
      <c r="C53" s="42"/>
      <c r="D53" s="42"/>
      <c r="E53" s="42">
        <f t="shared" si="13"/>
        <v>28425000</v>
      </c>
      <c r="F53" s="43">
        <v>28425000</v>
      </c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>
        <v>38309000</v>
      </c>
      <c r="C54" s="42"/>
      <c r="D54" s="42"/>
      <c r="E54" s="42">
        <f t="shared" si="13"/>
        <v>38309000</v>
      </c>
      <c r="F54" s="43">
        <v>38309000</v>
      </c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8943000</v>
      </c>
      <c r="C56" s="39">
        <f t="shared" si="24"/>
        <v>0</v>
      </c>
      <c r="D56" s="39">
        <f t="shared" si="24"/>
        <v>0</v>
      </c>
      <c r="E56" s="39">
        <f t="shared" si="24"/>
        <v>8943000</v>
      </c>
      <c r="F56" s="40">
        <f t="shared" si="24"/>
        <v>8943000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>
        <v>8943000</v>
      </c>
      <c r="C59" s="42"/>
      <c r="D59" s="42"/>
      <c r="E59" s="42">
        <f t="shared" si="13"/>
        <v>8943000</v>
      </c>
      <c r="F59" s="43">
        <v>8943000</v>
      </c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7557177000</v>
      </c>
      <c r="C61" s="39">
        <f t="shared" si="26"/>
        <v>525000</v>
      </c>
      <c r="D61" s="39">
        <f t="shared" si="26"/>
        <v>0</v>
      </c>
      <c r="E61" s="39">
        <f t="shared" si="26"/>
        <v>7557702000</v>
      </c>
      <c r="F61" s="40">
        <f t="shared" si="26"/>
        <v>7530124000</v>
      </c>
      <c r="G61" s="41">
        <f t="shared" si="26"/>
        <v>4781944000</v>
      </c>
      <c r="H61" s="40">
        <f t="shared" si="26"/>
        <v>685068000</v>
      </c>
      <c r="I61" s="41">
        <f t="shared" si="26"/>
        <v>374436529</v>
      </c>
      <c r="J61" s="40">
        <f t="shared" si="26"/>
        <v>1349211000</v>
      </c>
      <c r="K61" s="41">
        <f t="shared" si="26"/>
        <v>1076065988</v>
      </c>
      <c r="L61" s="40">
        <f t="shared" si="26"/>
        <v>1013490000</v>
      </c>
      <c r="M61" s="41">
        <f t="shared" si="26"/>
        <v>1217691088</v>
      </c>
      <c r="N61" s="40">
        <f t="shared" si="26"/>
        <v>0</v>
      </c>
      <c r="O61" s="41">
        <f t="shared" si="26"/>
        <v>0</v>
      </c>
      <c r="P61" s="40">
        <f t="shared" si="26"/>
        <v>3047769000</v>
      </c>
      <c r="Q61" s="41">
        <f t="shared" si="26"/>
        <v>2668193605</v>
      </c>
      <c r="R61" s="20">
        <f t="shared" si="16"/>
        <v>-24.882764815881281</v>
      </c>
      <c r="S61" s="21">
        <f t="shared" si="17"/>
        <v>13.16137686530057</v>
      </c>
      <c r="T61" s="20">
        <f t="shared" si="18"/>
        <v>40.326662787180545</v>
      </c>
      <c r="U61" s="22">
        <f t="shared" si="19"/>
        <v>35.304297589399532</v>
      </c>
      <c r="V61" s="40">
        <f t="shared" ref="V61:W61" si="27">+V8+V43</f>
        <v>5141000</v>
      </c>
      <c r="W61" s="41">
        <f t="shared" si="27"/>
        <v>354000</v>
      </c>
    </row>
    <row r="62" spans="1:23" x14ac:dyDescent="0.2">
      <c r="A62" s="19" t="s">
        <v>86</v>
      </c>
      <c r="B62" s="39">
        <f t="shared" ref="B62:Q62" si="28">SUM(B63:B64)</f>
        <v>4463767000</v>
      </c>
      <c r="C62" s="39">
        <f t="shared" si="28"/>
        <v>0</v>
      </c>
      <c r="D62" s="39">
        <f t="shared" si="28"/>
        <v>0</v>
      </c>
      <c r="E62" s="39">
        <f t="shared" si="28"/>
        <v>4463767000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373105213</v>
      </c>
      <c r="J62" s="40">
        <f t="shared" si="28"/>
        <v>0</v>
      </c>
      <c r="K62" s="41">
        <f t="shared" si="28"/>
        <v>584299423</v>
      </c>
      <c r="L62" s="40">
        <f t="shared" si="28"/>
        <v>0</v>
      </c>
      <c r="M62" s="41">
        <f t="shared" si="28"/>
        <v>802169061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1759573697</v>
      </c>
      <c r="R62" s="20">
        <f t="shared" si="16"/>
        <v>0</v>
      </c>
      <c r="S62" s="21">
        <f t="shared" si="17"/>
        <v>37.28732725447172</v>
      </c>
      <c r="T62" s="20">
        <f t="shared" si="18"/>
        <v>0</v>
      </c>
      <c r="U62" s="22">
        <f t="shared" si="19"/>
        <v>39.419030988848661</v>
      </c>
      <c r="V62" s="40">
        <f t="shared" ref="V62:W62" si="29">SUM(V63:V64)</f>
        <v>7210000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>
        <v>4463767000</v>
      </c>
      <c r="C63" s="42"/>
      <c r="D63" s="42"/>
      <c r="E63" s="42">
        <f t="shared" si="13"/>
        <v>4463767000</v>
      </c>
      <c r="F63" s="43"/>
      <c r="G63" s="44"/>
      <c r="H63" s="43"/>
      <c r="I63" s="44">
        <v>373105213</v>
      </c>
      <c r="J63" s="43"/>
      <c r="K63" s="44">
        <v>584299423</v>
      </c>
      <c r="L63" s="43"/>
      <c r="M63" s="44">
        <v>802169061</v>
      </c>
      <c r="N63" s="43"/>
      <c r="O63" s="44"/>
      <c r="P63" s="43">
        <f t="shared" si="14"/>
        <v>0</v>
      </c>
      <c r="Q63" s="44">
        <f t="shared" si="15"/>
        <v>1759573697</v>
      </c>
      <c r="R63" s="24">
        <f t="shared" si="16"/>
        <v>0</v>
      </c>
      <c r="S63" s="25">
        <f t="shared" si="17"/>
        <v>37.28732725447172</v>
      </c>
      <c r="T63" s="24">
        <f t="shared" si="18"/>
        <v>0</v>
      </c>
      <c r="U63" s="26">
        <f t="shared" si="19"/>
        <v>39.419030988848661</v>
      </c>
      <c r="V63" s="43">
        <v>7210000</v>
      </c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12020944000</v>
      </c>
      <c r="C65" s="48">
        <f t="shared" si="30"/>
        <v>525000</v>
      </c>
      <c r="D65" s="48">
        <f t="shared" si="30"/>
        <v>0</v>
      </c>
      <c r="E65" s="48">
        <f t="shared" si="30"/>
        <v>12021469000</v>
      </c>
      <c r="F65" s="49">
        <f t="shared" si="30"/>
        <v>7530124000</v>
      </c>
      <c r="G65" s="50">
        <f t="shared" si="30"/>
        <v>4781944000</v>
      </c>
      <c r="H65" s="49">
        <f t="shared" si="30"/>
        <v>685068000</v>
      </c>
      <c r="I65" s="50">
        <f t="shared" si="30"/>
        <v>747541742</v>
      </c>
      <c r="J65" s="49">
        <f t="shared" si="30"/>
        <v>1349211000</v>
      </c>
      <c r="K65" s="50">
        <f t="shared" si="30"/>
        <v>1660365411</v>
      </c>
      <c r="L65" s="49">
        <f t="shared" si="30"/>
        <v>1013490000</v>
      </c>
      <c r="M65" s="51">
        <f t="shared" si="30"/>
        <v>2019860149</v>
      </c>
      <c r="N65" s="49">
        <f t="shared" si="30"/>
        <v>0</v>
      </c>
      <c r="O65" s="50">
        <f t="shared" si="30"/>
        <v>0</v>
      </c>
      <c r="P65" s="49">
        <f t="shared" si="30"/>
        <v>3047769000</v>
      </c>
      <c r="Q65" s="50">
        <f t="shared" si="30"/>
        <v>4427767302</v>
      </c>
      <c r="R65" s="34">
        <f t="shared" si="16"/>
        <v>-24.882764815881281</v>
      </c>
      <c r="S65" s="35">
        <f t="shared" si="17"/>
        <v>21.651543426424702</v>
      </c>
      <c r="T65" s="34">
        <f t="shared" si="18"/>
        <v>25.352716876781034</v>
      </c>
      <c r="U65" s="35">
        <f t="shared" si="19"/>
        <v>36.832165037401005</v>
      </c>
      <c r="V65" s="49">
        <f>+V61+V62</f>
        <v>12351000</v>
      </c>
      <c r="W65" s="50">
        <f>+W61+W62</f>
        <v>354000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101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102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103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104</v>
      </c>
    </row>
    <row r="74" spans="1:23" x14ac:dyDescent="0.2">
      <c r="A74" t="s">
        <v>105</v>
      </c>
    </row>
    <row r="75" spans="1:23" x14ac:dyDescent="0.2">
      <c r="A75" t="s">
        <v>106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107</v>
      </c>
      <c r="G78" s="5" t="s">
        <v>108</v>
      </c>
      <c r="W78" s="5"/>
    </row>
    <row r="80" spans="1:23" x14ac:dyDescent="0.2">
      <c r="A80" t="s">
        <v>109</v>
      </c>
      <c r="G80" t="s">
        <v>109</v>
      </c>
    </row>
  </sheetData>
  <mergeCells count="14"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6"/>
      <c r="W1" s="6"/>
    </row>
    <row r="2" spans="1:23" ht="18" x14ac:dyDescent="0.25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7"/>
      <c r="W2" s="7"/>
    </row>
    <row r="3" spans="1:23" ht="18" customHeight="1" x14ac:dyDescent="0.25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7"/>
      <c r="W3" s="7"/>
    </row>
    <row r="4" spans="1:23" ht="18" customHeight="1" x14ac:dyDescent="0.25">
      <c r="A4" s="53" t="s">
        <v>3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7"/>
      <c r="W4" s="7"/>
    </row>
    <row r="5" spans="1:23" ht="15" customHeight="1" x14ac:dyDescent="0.25">
      <c r="A5" s="54" t="s">
        <v>98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8"/>
      <c r="W5" s="8"/>
    </row>
    <row r="6" spans="1:23" ht="12.75" customHeight="1" x14ac:dyDescent="0.2">
      <c r="A6" s="9" t="s">
        <v>110</v>
      </c>
      <c r="B6" s="9" t="s">
        <v>1</v>
      </c>
      <c r="C6" s="9" t="s">
        <v>110</v>
      </c>
      <c r="D6" s="9" t="s">
        <v>1</v>
      </c>
      <c r="E6" s="10" t="s">
        <v>1</v>
      </c>
      <c r="F6" s="55" t="s">
        <v>5</v>
      </c>
      <c r="G6" s="56"/>
      <c r="H6" s="55" t="s">
        <v>6</v>
      </c>
      <c r="I6" s="56"/>
      <c r="J6" s="55" t="s">
        <v>7</v>
      </c>
      <c r="K6" s="56"/>
      <c r="L6" s="55" t="s">
        <v>8</v>
      </c>
      <c r="M6" s="56"/>
      <c r="N6" s="55" t="s">
        <v>9</v>
      </c>
      <c r="O6" s="56"/>
      <c r="P6" s="55" t="s">
        <v>10</v>
      </c>
      <c r="Q6" s="56"/>
      <c r="R6" s="55" t="s">
        <v>11</v>
      </c>
      <c r="S6" s="56"/>
      <c r="T6" s="55" t="s">
        <v>12</v>
      </c>
      <c r="U6" s="56"/>
      <c r="V6" s="55" t="s">
        <v>13</v>
      </c>
      <c r="W6" s="56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190651000</v>
      </c>
      <c r="C8" s="36">
        <f t="shared" si="0"/>
        <v>-2499000</v>
      </c>
      <c r="D8" s="36">
        <f t="shared" si="0"/>
        <v>0</v>
      </c>
      <c r="E8" s="36">
        <f t="shared" si="0"/>
        <v>188152000</v>
      </c>
      <c r="F8" s="37">
        <f t="shared" si="0"/>
        <v>188152000</v>
      </c>
      <c r="G8" s="38">
        <f t="shared" si="0"/>
        <v>188152000</v>
      </c>
      <c r="H8" s="37">
        <f t="shared" si="0"/>
        <v>27729000</v>
      </c>
      <c r="I8" s="38">
        <f t="shared" si="0"/>
        <v>42937303</v>
      </c>
      <c r="J8" s="37">
        <f t="shared" si="0"/>
        <v>63305000</v>
      </c>
      <c r="K8" s="38">
        <f t="shared" si="0"/>
        <v>59268175</v>
      </c>
      <c r="L8" s="37">
        <f t="shared" si="0"/>
        <v>77459000</v>
      </c>
      <c r="M8" s="38">
        <f t="shared" si="0"/>
        <v>48892367</v>
      </c>
      <c r="N8" s="37">
        <f t="shared" si="0"/>
        <v>0</v>
      </c>
      <c r="O8" s="38">
        <f t="shared" si="0"/>
        <v>0</v>
      </c>
      <c r="P8" s="37">
        <f t="shared" si="0"/>
        <v>168493000</v>
      </c>
      <c r="Q8" s="38">
        <f t="shared" si="0"/>
        <v>151097845</v>
      </c>
      <c r="R8" s="16">
        <f>IF(($J8       =0),0,((($L8       -$J8       )/$J8       )*100))</f>
        <v>22.35842350525235</v>
      </c>
      <c r="S8" s="17">
        <f>IF(($K8       =0),0,((($M8       -$K8       )/$K8       )*100))</f>
        <v>-17.506542086035211</v>
      </c>
      <c r="T8" s="16">
        <f>IF(($E8       =0),0,(($P8       /$E8       )*100))</f>
        <v>89.551532803265445</v>
      </c>
      <c r="U8" s="18">
        <f>IF(($E8       =0),0,(($Q8       /$E8       )*100))</f>
        <v>80.306265678812878</v>
      </c>
      <c r="V8" s="37">
        <f t="shared" ref="V8:W8" si="1">+V9+V28</f>
        <v>354000</v>
      </c>
      <c r="W8" s="38">
        <f t="shared" si="1"/>
        <v>354000</v>
      </c>
    </row>
    <row r="9" spans="1:23" x14ac:dyDescent="0.2">
      <c r="A9" s="19" t="s">
        <v>35</v>
      </c>
      <c r="B9" s="39">
        <f t="shared" ref="B9:Q9" si="2">SUM(B10:B27)</f>
        <v>186623000</v>
      </c>
      <c r="C9" s="39">
        <f t="shared" si="2"/>
        <v>-2799000</v>
      </c>
      <c r="D9" s="39">
        <f t="shared" si="2"/>
        <v>0</v>
      </c>
      <c r="E9" s="39">
        <f t="shared" si="2"/>
        <v>183824000</v>
      </c>
      <c r="F9" s="40">
        <f t="shared" si="2"/>
        <v>183824000</v>
      </c>
      <c r="G9" s="41">
        <f t="shared" si="2"/>
        <v>183824000</v>
      </c>
      <c r="H9" s="40">
        <f t="shared" si="2"/>
        <v>27168000</v>
      </c>
      <c r="I9" s="41">
        <f t="shared" si="2"/>
        <v>41430279</v>
      </c>
      <c r="J9" s="40">
        <f t="shared" si="2"/>
        <v>62724000</v>
      </c>
      <c r="K9" s="41">
        <f t="shared" si="2"/>
        <v>57746788</v>
      </c>
      <c r="L9" s="40">
        <f t="shared" si="2"/>
        <v>77077000</v>
      </c>
      <c r="M9" s="41">
        <f t="shared" si="2"/>
        <v>49514715</v>
      </c>
      <c r="N9" s="40">
        <f t="shared" si="2"/>
        <v>0</v>
      </c>
      <c r="O9" s="41">
        <f t="shared" si="2"/>
        <v>0</v>
      </c>
      <c r="P9" s="40">
        <f t="shared" si="2"/>
        <v>166969000</v>
      </c>
      <c r="Q9" s="41">
        <f t="shared" si="2"/>
        <v>148691782</v>
      </c>
      <c r="R9" s="20">
        <f>IF(($J9       =0),0,((($L9       -$J9       )/$J9       )*100))</f>
        <v>22.882788087494422</v>
      </c>
      <c r="S9" s="21">
        <f>IF(($K9       =0),0,((($M9       -$K9       )/$K9       )*100))</f>
        <v>-14.255464736843892</v>
      </c>
      <c r="T9" s="20">
        <f>IF(($E9       =0),0,(($P9       /$E9       )*100))</f>
        <v>90.830903472887115</v>
      </c>
      <c r="U9" s="22">
        <f>IF(($E9       =0),0,(($Q9       /$E9       )*100))</f>
        <v>80.888122334406816</v>
      </c>
      <c r="V9" s="40">
        <f t="shared" ref="V9:W9" si="3">SUM(V10:V27)</f>
        <v>354000</v>
      </c>
      <c r="W9" s="41">
        <f t="shared" si="3"/>
        <v>354000</v>
      </c>
    </row>
    <row r="10" spans="1:23" x14ac:dyDescent="0.2">
      <c r="A10" s="23" t="s">
        <v>36</v>
      </c>
      <c r="B10" s="42">
        <v>116549000</v>
      </c>
      <c r="C10" s="42">
        <v>-518000</v>
      </c>
      <c r="D10" s="42"/>
      <c r="E10" s="42">
        <f t="shared" ref="E10:E41" si="4">$B10      +$C10      +$D10</f>
        <v>116031000</v>
      </c>
      <c r="F10" s="43">
        <v>116031000</v>
      </c>
      <c r="G10" s="44">
        <v>116031000</v>
      </c>
      <c r="H10" s="43">
        <v>6168000</v>
      </c>
      <c r="I10" s="44">
        <v>22856279</v>
      </c>
      <c r="J10" s="43">
        <v>60005000</v>
      </c>
      <c r="K10" s="44">
        <v>44496960</v>
      </c>
      <c r="L10" s="43">
        <v>45722000</v>
      </c>
      <c r="M10" s="44">
        <v>25059530</v>
      </c>
      <c r="N10" s="43"/>
      <c r="O10" s="44"/>
      <c r="P10" s="43">
        <f t="shared" ref="P10:P41" si="5">$H10      +$J10      +$L10      +$N10</f>
        <v>111895000</v>
      </c>
      <c r="Q10" s="44">
        <f t="shared" ref="Q10:Q41" si="6">$I10      +$K10      +$M10      +$O10</f>
        <v>92412769</v>
      </c>
      <c r="R10" s="24">
        <f t="shared" ref="R10:R41" si="7">IF(($J10      =0),0,((($L10      -$J10      )/$J10      )*100))</f>
        <v>-23.803016415298725</v>
      </c>
      <c r="S10" s="25">
        <f t="shared" ref="S10:S41" si="8">IF(($K10      =0),0,((($M10      -$K10      )/$K10      )*100))</f>
        <v>-43.682602137314547</v>
      </c>
      <c r="T10" s="24">
        <f t="shared" ref="T10:T41" si="9">IF(($E10      =0),0,(($P10      /$E10      )*100))</f>
        <v>96.435435357792315</v>
      </c>
      <c r="U10" s="26">
        <f t="shared" ref="U10:U41" si="10">IF(($E10      =0),0,(($Q10      /$E10      )*100))</f>
        <v>79.644895760615697</v>
      </c>
      <c r="V10" s="43">
        <v>323000</v>
      </c>
      <c r="W10" s="44">
        <v>323000</v>
      </c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50074000</v>
      </c>
      <c r="C13" s="42"/>
      <c r="D13" s="42"/>
      <c r="E13" s="42">
        <f t="shared" si="4"/>
        <v>50074000</v>
      </c>
      <c r="F13" s="43">
        <v>50074000</v>
      </c>
      <c r="G13" s="44">
        <v>50074000</v>
      </c>
      <c r="H13" s="43">
        <v>21000000</v>
      </c>
      <c r="I13" s="44">
        <v>18574000</v>
      </c>
      <c r="J13" s="43"/>
      <c r="K13" s="44">
        <v>13062810</v>
      </c>
      <c r="L13" s="43">
        <v>29074000</v>
      </c>
      <c r="M13" s="44">
        <v>9890887</v>
      </c>
      <c r="N13" s="43"/>
      <c r="O13" s="44"/>
      <c r="P13" s="43">
        <f t="shared" si="5"/>
        <v>50074000</v>
      </c>
      <c r="Q13" s="44">
        <f t="shared" si="6"/>
        <v>41527697</v>
      </c>
      <c r="R13" s="24">
        <f t="shared" si="7"/>
        <v>0</v>
      </c>
      <c r="S13" s="25">
        <f t="shared" si="8"/>
        <v>-24.282087850929472</v>
      </c>
      <c r="T13" s="24">
        <f t="shared" si="9"/>
        <v>100</v>
      </c>
      <c r="U13" s="26">
        <f t="shared" si="10"/>
        <v>82.932653672564598</v>
      </c>
      <c r="V13" s="43"/>
      <c r="W13" s="44"/>
    </row>
    <row r="14" spans="1:23" x14ac:dyDescent="0.2">
      <c r="A14" s="23" t="s">
        <v>40</v>
      </c>
      <c r="B14" s="42">
        <v>20000000</v>
      </c>
      <c r="C14" s="42">
        <v>-2281000</v>
      </c>
      <c r="D14" s="42"/>
      <c r="E14" s="42">
        <f t="shared" si="4"/>
        <v>17719000</v>
      </c>
      <c r="F14" s="43">
        <v>17719000</v>
      </c>
      <c r="G14" s="44">
        <v>17719000</v>
      </c>
      <c r="H14" s="43"/>
      <c r="I14" s="44"/>
      <c r="J14" s="43">
        <v>2719000</v>
      </c>
      <c r="K14" s="44">
        <v>187018</v>
      </c>
      <c r="L14" s="43">
        <v>2281000</v>
      </c>
      <c r="M14" s="44">
        <v>14564298</v>
      </c>
      <c r="N14" s="43"/>
      <c r="O14" s="44"/>
      <c r="P14" s="43">
        <f t="shared" si="5"/>
        <v>5000000</v>
      </c>
      <c r="Q14" s="44">
        <f t="shared" si="6"/>
        <v>14751316</v>
      </c>
      <c r="R14" s="24">
        <f t="shared" si="7"/>
        <v>-16.108863552776757</v>
      </c>
      <c r="S14" s="25">
        <f t="shared" si="8"/>
        <v>7687.6450395149132</v>
      </c>
      <c r="T14" s="24">
        <f t="shared" si="9"/>
        <v>28.218296743608555</v>
      </c>
      <c r="U14" s="26">
        <f t="shared" si="10"/>
        <v>83.251402449348149</v>
      </c>
      <c r="V14" s="43">
        <v>31000</v>
      </c>
      <c r="W14" s="44">
        <v>31000</v>
      </c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4028000</v>
      </c>
      <c r="C28" s="39">
        <f t="shared" si="11"/>
        <v>300000</v>
      </c>
      <c r="D28" s="39">
        <f t="shared" si="11"/>
        <v>0</v>
      </c>
      <c r="E28" s="39">
        <f t="shared" si="11"/>
        <v>4328000</v>
      </c>
      <c r="F28" s="40">
        <f t="shared" si="11"/>
        <v>4328000</v>
      </c>
      <c r="G28" s="41">
        <f t="shared" si="11"/>
        <v>4328000</v>
      </c>
      <c r="H28" s="40">
        <f t="shared" si="11"/>
        <v>561000</v>
      </c>
      <c r="I28" s="41">
        <f t="shared" si="11"/>
        <v>1507024</v>
      </c>
      <c r="J28" s="40">
        <f t="shared" si="11"/>
        <v>581000</v>
      </c>
      <c r="K28" s="41">
        <f t="shared" si="11"/>
        <v>1521387</v>
      </c>
      <c r="L28" s="40">
        <f t="shared" si="11"/>
        <v>382000</v>
      </c>
      <c r="M28" s="41">
        <f t="shared" si="11"/>
        <v>-622348</v>
      </c>
      <c r="N28" s="40">
        <f t="shared" si="11"/>
        <v>0</v>
      </c>
      <c r="O28" s="41">
        <f t="shared" si="11"/>
        <v>0</v>
      </c>
      <c r="P28" s="40">
        <f t="shared" si="11"/>
        <v>1524000</v>
      </c>
      <c r="Q28" s="41">
        <f t="shared" si="11"/>
        <v>2406063</v>
      </c>
      <c r="R28" s="20">
        <f t="shared" si="7"/>
        <v>-34.251290877796905</v>
      </c>
      <c r="S28" s="21">
        <f t="shared" si="8"/>
        <v>-140.90662007760025</v>
      </c>
      <c r="T28" s="20">
        <f t="shared" si="9"/>
        <v>35.212569316081336</v>
      </c>
      <c r="U28" s="22">
        <f t="shared" si="10"/>
        <v>55.592952865064696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2300000</v>
      </c>
      <c r="C31" s="42"/>
      <c r="D31" s="42"/>
      <c r="E31" s="42">
        <f t="shared" si="4"/>
        <v>2300000</v>
      </c>
      <c r="F31" s="43">
        <v>2300000</v>
      </c>
      <c r="G31" s="44">
        <v>2300000</v>
      </c>
      <c r="H31" s="43">
        <v>129000</v>
      </c>
      <c r="I31" s="44">
        <v>128904</v>
      </c>
      <c r="J31" s="43">
        <v>170000</v>
      </c>
      <c r="K31" s="44">
        <v>169767</v>
      </c>
      <c r="L31" s="43">
        <v>382000</v>
      </c>
      <c r="M31" s="44">
        <v>373824</v>
      </c>
      <c r="N31" s="43"/>
      <c r="O31" s="44"/>
      <c r="P31" s="43">
        <f t="shared" si="5"/>
        <v>681000</v>
      </c>
      <c r="Q31" s="44">
        <f t="shared" si="6"/>
        <v>672495</v>
      </c>
      <c r="R31" s="24">
        <f t="shared" si="7"/>
        <v>124.70588235294117</v>
      </c>
      <c r="S31" s="25">
        <f t="shared" si="8"/>
        <v>120.19827174892647</v>
      </c>
      <c r="T31" s="24">
        <f t="shared" si="9"/>
        <v>29.60869565217391</v>
      </c>
      <c r="U31" s="26">
        <f t="shared" si="10"/>
        <v>29.238913043478259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1728000</v>
      </c>
      <c r="C33" s="42">
        <v>300000</v>
      </c>
      <c r="D33" s="42"/>
      <c r="E33" s="42">
        <f t="shared" si="4"/>
        <v>2028000</v>
      </c>
      <c r="F33" s="43">
        <v>2028000</v>
      </c>
      <c r="G33" s="44">
        <v>2028000</v>
      </c>
      <c r="H33" s="43">
        <v>432000</v>
      </c>
      <c r="I33" s="44">
        <v>1378120</v>
      </c>
      <c r="J33" s="43">
        <v>411000</v>
      </c>
      <c r="K33" s="44">
        <v>1351620</v>
      </c>
      <c r="L33" s="43"/>
      <c r="M33" s="44">
        <v>-996172</v>
      </c>
      <c r="N33" s="43"/>
      <c r="O33" s="44"/>
      <c r="P33" s="43">
        <f t="shared" si="5"/>
        <v>843000</v>
      </c>
      <c r="Q33" s="44">
        <f t="shared" si="6"/>
        <v>1733568</v>
      </c>
      <c r="R33" s="24">
        <f t="shared" si="7"/>
        <v>-100</v>
      </c>
      <c r="S33" s="25">
        <f t="shared" si="8"/>
        <v>-173.70207602728578</v>
      </c>
      <c r="T33" s="24">
        <f t="shared" si="9"/>
        <v>41.568047337278109</v>
      </c>
      <c r="U33" s="26">
        <f t="shared" si="10"/>
        <v>85.481656804733731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63374000</v>
      </c>
      <c r="C43" s="45">
        <f t="shared" si="20"/>
        <v>233000</v>
      </c>
      <c r="D43" s="45">
        <f t="shared" si="20"/>
        <v>0</v>
      </c>
      <c r="E43" s="45">
        <f t="shared" si="20"/>
        <v>63607000</v>
      </c>
      <c r="F43" s="46">
        <f t="shared" si="20"/>
        <v>63274000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63374000</v>
      </c>
      <c r="C44" s="39">
        <f t="shared" si="22"/>
        <v>233000</v>
      </c>
      <c r="D44" s="39">
        <f t="shared" si="22"/>
        <v>0</v>
      </c>
      <c r="E44" s="39">
        <f t="shared" si="22"/>
        <v>63607000</v>
      </c>
      <c r="F44" s="40">
        <f t="shared" si="22"/>
        <v>63274000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>
        <v>60000000</v>
      </c>
      <c r="C45" s="42"/>
      <c r="D45" s="42"/>
      <c r="E45" s="42">
        <f t="shared" si="13"/>
        <v>60000000</v>
      </c>
      <c r="F45" s="43">
        <v>60000000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3274000</v>
      </c>
      <c r="C46" s="42">
        <v>333000</v>
      </c>
      <c r="D46" s="42"/>
      <c r="E46" s="42">
        <f t="shared" si="13"/>
        <v>3607000</v>
      </c>
      <c r="F46" s="43">
        <v>3274000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>
        <v>100000</v>
      </c>
      <c r="C47" s="42">
        <v>-100000</v>
      </c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254025000</v>
      </c>
      <c r="C61" s="39">
        <f t="shared" si="26"/>
        <v>-2266000</v>
      </c>
      <c r="D61" s="39">
        <f t="shared" si="26"/>
        <v>0</v>
      </c>
      <c r="E61" s="39">
        <f t="shared" si="26"/>
        <v>251759000</v>
      </c>
      <c r="F61" s="40">
        <f t="shared" si="26"/>
        <v>251426000</v>
      </c>
      <c r="G61" s="41">
        <f t="shared" si="26"/>
        <v>188152000</v>
      </c>
      <c r="H61" s="40">
        <f t="shared" si="26"/>
        <v>27729000</v>
      </c>
      <c r="I61" s="41">
        <f t="shared" si="26"/>
        <v>42937303</v>
      </c>
      <c r="J61" s="40">
        <f t="shared" si="26"/>
        <v>63305000</v>
      </c>
      <c r="K61" s="41">
        <f t="shared" si="26"/>
        <v>59268175</v>
      </c>
      <c r="L61" s="40">
        <f t="shared" si="26"/>
        <v>77459000</v>
      </c>
      <c r="M61" s="41">
        <f t="shared" si="26"/>
        <v>48892367</v>
      </c>
      <c r="N61" s="40">
        <f t="shared" si="26"/>
        <v>0</v>
      </c>
      <c r="O61" s="41">
        <f t="shared" si="26"/>
        <v>0</v>
      </c>
      <c r="P61" s="40">
        <f t="shared" si="26"/>
        <v>168493000</v>
      </c>
      <c r="Q61" s="41">
        <f t="shared" si="26"/>
        <v>151097845</v>
      </c>
      <c r="R61" s="20">
        <f t="shared" si="16"/>
        <v>22.35842350525235</v>
      </c>
      <c r="S61" s="21">
        <f t="shared" si="17"/>
        <v>-17.506542086035211</v>
      </c>
      <c r="T61" s="20">
        <f t="shared" si="18"/>
        <v>66.926306507413841</v>
      </c>
      <c r="U61" s="22">
        <f t="shared" si="19"/>
        <v>60.016859377420474</v>
      </c>
      <c r="V61" s="40">
        <f t="shared" ref="V61:W61" si="27">+V8+V43</f>
        <v>354000</v>
      </c>
      <c r="W61" s="41">
        <f t="shared" si="27"/>
        <v>354000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254025000</v>
      </c>
      <c r="C65" s="48">
        <f t="shared" si="30"/>
        <v>-2266000</v>
      </c>
      <c r="D65" s="48">
        <f t="shared" si="30"/>
        <v>0</v>
      </c>
      <c r="E65" s="48">
        <f t="shared" si="30"/>
        <v>251759000</v>
      </c>
      <c r="F65" s="49">
        <f t="shared" si="30"/>
        <v>251426000</v>
      </c>
      <c r="G65" s="50">
        <f t="shared" si="30"/>
        <v>188152000</v>
      </c>
      <c r="H65" s="49">
        <f t="shared" si="30"/>
        <v>27729000</v>
      </c>
      <c r="I65" s="50">
        <f t="shared" si="30"/>
        <v>42937303</v>
      </c>
      <c r="J65" s="49">
        <f t="shared" si="30"/>
        <v>63305000</v>
      </c>
      <c r="K65" s="50">
        <f t="shared" si="30"/>
        <v>59268175</v>
      </c>
      <c r="L65" s="49">
        <f t="shared" si="30"/>
        <v>77459000</v>
      </c>
      <c r="M65" s="51">
        <f t="shared" si="30"/>
        <v>48892367</v>
      </c>
      <c r="N65" s="49">
        <f t="shared" si="30"/>
        <v>0</v>
      </c>
      <c r="O65" s="50">
        <f t="shared" si="30"/>
        <v>0</v>
      </c>
      <c r="P65" s="49">
        <f t="shared" si="30"/>
        <v>168493000</v>
      </c>
      <c r="Q65" s="50">
        <f t="shared" si="30"/>
        <v>151097845</v>
      </c>
      <c r="R65" s="34">
        <f t="shared" si="16"/>
        <v>22.35842350525235</v>
      </c>
      <c r="S65" s="35">
        <f t="shared" si="17"/>
        <v>-17.506542086035211</v>
      </c>
      <c r="T65" s="34">
        <f t="shared" si="18"/>
        <v>66.926306507413841</v>
      </c>
      <c r="U65" s="35">
        <f t="shared" si="19"/>
        <v>60.016859377420474</v>
      </c>
      <c r="V65" s="49">
        <f>+V61+V62</f>
        <v>354000</v>
      </c>
      <c r="W65" s="50">
        <f>+W61+W62</f>
        <v>354000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101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102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103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104</v>
      </c>
    </row>
    <row r="74" spans="1:23" x14ac:dyDescent="0.2">
      <c r="A74" t="s">
        <v>105</v>
      </c>
    </row>
    <row r="75" spans="1:23" x14ac:dyDescent="0.2">
      <c r="A75" t="s">
        <v>106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107</v>
      </c>
      <c r="G78" s="5" t="s">
        <v>108</v>
      </c>
      <c r="W78" s="5"/>
    </row>
    <row r="80" spans="1:23" x14ac:dyDescent="0.2">
      <c r="A80" t="s">
        <v>109</v>
      </c>
      <c r="G80" t="s">
        <v>109</v>
      </c>
    </row>
  </sheetData>
  <mergeCells count="14"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6"/>
      <c r="W1" s="6"/>
    </row>
    <row r="2" spans="1:23" ht="18" x14ac:dyDescent="0.25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7"/>
      <c r="W2" s="7"/>
    </row>
    <row r="3" spans="1:23" ht="18" customHeight="1" x14ac:dyDescent="0.25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7"/>
      <c r="W3" s="7"/>
    </row>
    <row r="4" spans="1:23" ht="18" customHeight="1" x14ac:dyDescent="0.25">
      <c r="A4" s="53" t="s">
        <v>3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7"/>
      <c r="W4" s="7"/>
    </row>
    <row r="5" spans="1:23" ht="15" customHeight="1" x14ac:dyDescent="0.25">
      <c r="A5" s="54" t="s">
        <v>99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8"/>
      <c r="W5" s="8"/>
    </row>
    <row r="6" spans="1:23" ht="12.75" customHeight="1" x14ac:dyDescent="0.2">
      <c r="A6" s="9" t="s">
        <v>110</v>
      </c>
      <c r="B6" s="9" t="s">
        <v>1</v>
      </c>
      <c r="C6" s="9" t="s">
        <v>110</v>
      </c>
      <c r="D6" s="9" t="s">
        <v>1</v>
      </c>
      <c r="E6" s="10" t="s">
        <v>1</v>
      </c>
      <c r="F6" s="55" t="s">
        <v>5</v>
      </c>
      <c r="G6" s="56"/>
      <c r="H6" s="55" t="s">
        <v>6</v>
      </c>
      <c r="I6" s="56"/>
      <c r="J6" s="55" t="s">
        <v>7</v>
      </c>
      <c r="K6" s="56"/>
      <c r="L6" s="55" t="s">
        <v>8</v>
      </c>
      <c r="M6" s="56"/>
      <c r="N6" s="55" t="s">
        <v>9</v>
      </c>
      <c r="O6" s="56"/>
      <c r="P6" s="55" t="s">
        <v>10</v>
      </c>
      <c r="Q6" s="56"/>
      <c r="R6" s="55" t="s">
        <v>11</v>
      </c>
      <c r="S6" s="56"/>
      <c r="T6" s="55" t="s">
        <v>12</v>
      </c>
      <c r="U6" s="56"/>
      <c r="V6" s="55" t="s">
        <v>13</v>
      </c>
      <c r="W6" s="56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2044109000</v>
      </c>
      <c r="C8" s="36">
        <f t="shared" si="0"/>
        <v>30472000</v>
      </c>
      <c r="D8" s="36">
        <f t="shared" si="0"/>
        <v>0</v>
      </c>
      <c r="E8" s="36">
        <f t="shared" si="0"/>
        <v>2074581000</v>
      </c>
      <c r="F8" s="37">
        <f t="shared" si="0"/>
        <v>2074581000</v>
      </c>
      <c r="G8" s="38">
        <f t="shared" si="0"/>
        <v>1239110000</v>
      </c>
      <c r="H8" s="37">
        <f t="shared" si="0"/>
        <v>179788000</v>
      </c>
      <c r="I8" s="38">
        <f t="shared" si="0"/>
        <v>108925980</v>
      </c>
      <c r="J8" s="37">
        <f t="shared" si="0"/>
        <v>314008000</v>
      </c>
      <c r="K8" s="38">
        <f t="shared" si="0"/>
        <v>154241996</v>
      </c>
      <c r="L8" s="37">
        <f t="shared" si="0"/>
        <v>91186000</v>
      </c>
      <c r="M8" s="38">
        <f t="shared" si="0"/>
        <v>112146209</v>
      </c>
      <c r="N8" s="37">
        <f t="shared" si="0"/>
        <v>0</v>
      </c>
      <c r="O8" s="38">
        <f t="shared" si="0"/>
        <v>0</v>
      </c>
      <c r="P8" s="37">
        <f t="shared" si="0"/>
        <v>584982000</v>
      </c>
      <c r="Q8" s="38">
        <f t="shared" si="0"/>
        <v>375314185</v>
      </c>
      <c r="R8" s="16">
        <f>IF(($J8       =0),0,((($L8       -$J8       )/$J8       )*100))</f>
        <v>-70.960612468472135</v>
      </c>
      <c r="S8" s="17">
        <f>IF(($K8       =0),0,((($M8       -$K8       )/$K8       )*100))</f>
        <v>-27.292039841081934</v>
      </c>
      <c r="T8" s="16">
        <f>IF(($E8       =0),0,(($P8       /$E8       )*100))</f>
        <v>28.197597490770427</v>
      </c>
      <c r="U8" s="18">
        <f>IF(($E8       =0),0,(($Q8       /$E8       )*100))</f>
        <v>18.091083693526549</v>
      </c>
      <c r="V8" s="37">
        <f t="shared" ref="V8:W8" si="1">+V9+V28</f>
        <v>287000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1985908000</v>
      </c>
      <c r="C9" s="39">
        <f t="shared" si="2"/>
        <v>3972000</v>
      </c>
      <c r="D9" s="39">
        <f t="shared" si="2"/>
        <v>0</v>
      </c>
      <c r="E9" s="39">
        <f t="shared" si="2"/>
        <v>1989880000</v>
      </c>
      <c r="F9" s="40">
        <f t="shared" si="2"/>
        <v>1989880000</v>
      </c>
      <c r="G9" s="41">
        <f t="shared" si="2"/>
        <v>1154409000</v>
      </c>
      <c r="H9" s="40">
        <f t="shared" si="2"/>
        <v>175577000</v>
      </c>
      <c r="I9" s="41">
        <f t="shared" si="2"/>
        <v>105824596</v>
      </c>
      <c r="J9" s="40">
        <f t="shared" si="2"/>
        <v>300843000</v>
      </c>
      <c r="K9" s="41">
        <f t="shared" si="2"/>
        <v>150899219</v>
      </c>
      <c r="L9" s="40">
        <f t="shared" si="2"/>
        <v>86623000</v>
      </c>
      <c r="M9" s="41">
        <f t="shared" si="2"/>
        <v>109120020</v>
      </c>
      <c r="N9" s="40">
        <f t="shared" si="2"/>
        <v>0</v>
      </c>
      <c r="O9" s="41">
        <f t="shared" si="2"/>
        <v>0</v>
      </c>
      <c r="P9" s="40">
        <f t="shared" si="2"/>
        <v>563043000</v>
      </c>
      <c r="Q9" s="41">
        <f t="shared" si="2"/>
        <v>365843835</v>
      </c>
      <c r="R9" s="20">
        <f>IF(($J9       =0),0,((($L9       -$J9       )/$J9       )*100))</f>
        <v>-71.206576187579572</v>
      </c>
      <c r="S9" s="21">
        <f>IF(($K9       =0),0,((($M9       -$K9       )/$K9       )*100))</f>
        <v>-27.686822554065042</v>
      </c>
      <c r="T9" s="20">
        <f>IF(($E9       =0),0,(($P9       /$E9       )*100))</f>
        <v>28.2953243411663</v>
      </c>
      <c r="U9" s="22">
        <f>IF(($E9       =0),0,(($Q9       /$E9       )*100))</f>
        <v>18.385220968098579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>
        <v>1135471000</v>
      </c>
      <c r="C12" s="42"/>
      <c r="D12" s="42"/>
      <c r="E12" s="42">
        <f t="shared" si="4"/>
        <v>1135471000</v>
      </c>
      <c r="F12" s="43">
        <v>1135471000</v>
      </c>
      <c r="G12" s="44">
        <v>300000000</v>
      </c>
      <c r="H12" s="43">
        <v>47954000</v>
      </c>
      <c r="I12" s="44">
        <v>38860000</v>
      </c>
      <c r="J12" s="43">
        <v>42118000</v>
      </c>
      <c r="K12" s="44">
        <v>42118000</v>
      </c>
      <c r="L12" s="43"/>
      <c r="M12" s="44">
        <v>45988262</v>
      </c>
      <c r="N12" s="43"/>
      <c r="O12" s="44"/>
      <c r="P12" s="43">
        <f t="shared" si="5"/>
        <v>90072000</v>
      </c>
      <c r="Q12" s="44">
        <f t="shared" si="6"/>
        <v>126966262</v>
      </c>
      <c r="R12" s="24">
        <f t="shared" si="7"/>
        <v>-100</v>
      </c>
      <c r="S12" s="25">
        <f t="shared" si="8"/>
        <v>9.1890925495037745</v>
      </c>
      <c r="T12" s="24">
        <f t="shared" si="9"/>
        <v>7.9325671901792294</v>
      </c>
      <c r="U12" s="26">
        <f t="shared" si="10"/>
        <v>11.181814595000665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>
        <v>110723000</v>
      </c>
      <c r="C14" s="42">
        <v>3972000</v>
      </c>
      <c r="D14" s="42"/>
      <c r="E14" s="42">
        <f t="shared" si="4"/>
        <v>114695000</v>
      </c>
      <c r="F14" s="43">
        <v>114695000</v>
      </c>
      <c r="G14" s="44">
        <v>114695000</v>
      </c>
      <c r="H14" s="43">
        <v>27829000</v>
      </c>
      <c r="I14" s="44">
        <v>495000</v>
      </c>
      <c r="J14" s="43">
        <v>27711000</v>
      </c>
      <c r="K14" s="44">
        <v>23071000</v>
      </c>
      <c r="L14" s="43">
        <v>34523000</v>
      </c>
      <c r="M14" s="44">
        <v>20019000</v>
      </c>
      <c r="N14" s="43"/>
      <c r="O14" s="44"/>
      <c r="P14" s="43">
        <f t="shared" si="5"/>
        <v>90063000</v>
      </c>
      <c r="Q14" s="44">
        <f t="shared" si="6"/>
        <v>43585000</v>
      </c>
      <c r="R14" s="24">
        <f t="shared" si="7"/>
        <v>24.582295839197428</v>
      </c>
      <c r="S14" s="25">
        <f t="shared" si="8"/>
        <v>-13.228728707034806</v>
      </c>
      <c r="T14" s="24">
        <f t="shared" si="9"/>
        <v>78.523911242861502</v>
      </c>
      <c r="U14" s="26">
        <f t="shared" si="10"/>
        <v>38.000784689829544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>
        <v>739714000</v>
      </c>
      <c r="C26" s="42"/>
      <c r="D26" s="42"/>
      <c r="E26" s="42">
        <f t="shared" si="4"/>
        <v>739714000</v>
      </c>
      <c r="F26" s="43">
        <v>739714000</v>
      </c>
      <c r="G26" s="44">
        <v>739714000</v>
      </c>
      <c r="H26" s="43">
        <v>99794000</v>
      </c>
      <c r="I26" s="44">
        <v>66469596</v>
      </c>
      <c r="J26" s="43">
        <v>231014000</v>
      </c>
      <c r="K26" s="44">
        <v>85710219</v>
      </c>
      <c r="L26" s="43">
        <v>52100000</v>
      </c>
      <c r="M26" s="44">
        <v>43112758</v>
      </c>
      <c r="N26" s="43"/>
      <c r="O26" s="44"/>
      <c r="P26" s="43">
        <f t="shared" si="5"/>
        <v>382908000</v>
      </c>
      <c r="Q26" s="44">
        <f t="shared" si="6"/>
        <v>195292573</v>
      </c>
      <c r="R26" s="24">
        <f t="shared" si="7"/>
        <v>-77.447254278961452</v>
      </c>
      <c r="S26" s="25">
        <f t="shared" si="8"/>
        <v>-49.699395821168068</v>
      </c>
      <c r="T26" s="24">
        <f t="shared" si="9"/>
        <v>51.764330538559499</v>
      </c>
      <c r="U26" s="26">
        <f t="shared" si="10"/>
        <v>26.401091908494362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58201000</v>
      </c>
      <c r="C28" s="39">
        <f t="shared" si="11"/>
        <v>26500000</v>
      </c>
      <c r="D28" s="39">
        <f t="shared" si="11"/>
        <v>0</v>
      </c>
      <c r="E28" s="39">
        <f t="shared" si="11"/>
        <v>84701000</v>
      </c>
      <c r="F28" s="40">
        <f t="shared" si="11"/>
        <v>84701000</v>
      </c>
      <c r="G28" s="41">
        <f t="shared" si="11"/>
        <v>84701000</v>
      </c>
      <c r="H28" s="40">
        <f t="shared" si="11"/>
        <v>4211000</v>
      </c>
      <c r="I28" s="41">
        <f t="shared" si="11"/>
        <v>3101384</v>
      </c>
      <c r="J28" s="40">
        <f t="shared" si="11"/>
        <v>13165000</v>
      </c>
      <c r="K28" s="41">
        <f t="shared" si="11"/>
        <v>3342777</v>
      </c>
      <c r="L28" s="40">
        <f t="shared" si="11"/>
        <v>4563000</v>
      </c>
      <c r="M28" s="41">
        <f t="shared" si="11"/>
        <v>3026189</v>
      </c>
      <c r="N28" s="40">
        <f t="shared" si="11"/>
        <v>0</v>
      </c>
      <c r="O28" s="41">
        <f t="shared" si="11"/>
        <v>0</v>
      </c>
      <c r="P28" s="40">
        <f t="shared" si="11"/>
        <v>21939000</v>
      </c>
      <c r="Q28" s="41">
        <f t="shared" si="11"/>
        <v>9470350</v>
      </c>
      <c r="R28" s="20">
        <f t="shared" si="7"/>
        <v>-65.339916445119641</v>
      </c>
      <c r="S28" s="21">
        <f t="shared" si="8"/>
        <v>-9.4708082531380349</v>
      </c>
      <c r="T28" s="20">
        <f t="shared" si="9"/>
        <v>25.901701278615363</v>
      </c>
      <c r="U28" s="22">
        <f t="shared" si="10"/>
        <v>11.180918761289712</v>
      </c>
      <c r="V28" s="40">
        <f t="shared" ref="V28:W28" si="12">SUM(V29:V42)</f>
        <v>287000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>
        <v>39234000</v>
      </c>
      <c r="C30" s="42">
        <v>26000000</v>
      </c>
      <c r="D30" s="42"/>
      <c r="E30" s="42">
        <f t="shared" si="4"/>
        <v>65234000</v>
      </c>
      <c r="F30" s="43">
        <v>65234000</v>
      </c>
      <c r="G30" s="44">
        <v>65234000</v>
      </c>
      <c r="H30" s="43">
        <v>782000</v>
      </c>
      <c r="I30" s="44"/>
      <c r="J30" s="43">
        <v>6418000</v>
      </c>
      <c r="K30" s="44"/>
      <c r="L30" s="43">
        <v>1539000</v>
      </c>
      <c r="M30" s="44"/>
      <c r="N30" s="43"/>
      <c r="O30" s="44"/>
      <c r="P30" s="43">
        <f t="shared" si="5"/>
        <v>8739000</v>
      </c>
      <c r="Q30" s="44">
        <f t="shared" si="6"/>
        <v>0</v>
      </c>
      <c r="R30" s="24">
        <f t="shared" si="7"/>
        <v>-76.0205671548769</v>
      </c>
      <c r="S30" s="25">
        <f t="shared" si="8"/>
        <v>0</v>
      </c>
      <c r="T30" s="24">
        <f t="shared" si="9"/>
        <v>13.396388386424258</v>
      </c>
      <c r="U30" s="26">
        <f t="shared" si="10"/>
        <v>0</v>
      </c>
      <c r="V30" s="43">
        <v>287000</v>
      </c>
      <c r="W30" s="44"/>
    </row>
    <row r="31" spans="1:23" x14ac:dyDescent="0.2">
      <c r="A31" s="23" t="s">
        <v>57</v>
      </c>
      <c r="B31" s="42">
        <v>1000000</v>
      </c>
      <c r="C31" s="42"/>
      <c r="D31" s="42"/>
      <c r="E31" s="42">
        <f t="shared" si="4"/>
        <v>1000000</v>
      </c>
      <c r="F31" s="43">
        <v>1000000</v>
      </c>
      <c r="G31" s="44">
        <v>1000000</v>
      </c>
      <c r="H31" s="43">
        <v>166000</v>
      </c>
      <c r="I31" s="44">
        <v>249967</v>
      </c>
      <c r="J31" s="43">
        <v>249000</v>
      </c>
      <c r="K31" s="44">
        <v>250011</v>
      </c>
      <c r="L31" s="43">
        <v>249000</v>
      </c>
      <c r="M31" s="44">
        <v>250011</v>
      </c>
      <c r="N31" s="43"/>
      <c r="O31" s="44"/>
      <c r="P31" s="43">
        <f t="shared" si="5"/>
        <v>664000</v>
      </c>
      <c r="Q31" s="44">
        <f t="shared" si="6"/>
        <v>749989</v>
      </c>
      <c r="R31" s="24">
        <f t="shared" si="7"/>
        <v>0</v>
      </c>
      <c r="S31" s="25">
        <f t="shared" si="8"/>
        <v>0</v>
      </c>
      <c r="T31" s="24">
        <f t="shared" si="9"/>
        <v>66.400000000000006</v>
      </c>
      <c r="U31" s="26">
        <f t="shared" si="10"/>
        <v>74.998900000000006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4967000</v>
      </c>
      <c r="C33" s="42"/>
      <c r="D33" s="42"/>
      <c r="E33" s="42">
        <f t="shared" si="4"/>
        <v>4967000</v>
      </c>
      <c r="F33" s="43">
        <v>4967000</v>
      </c>
      <c r="G33" s="44">
        <v>4967000</v>
      </c>
      <c r="H33" s="43">
        <v>1241000</v>
      </c>
      <c r="I33" s="44">
        <v>827834</v>
      </c>
      <c r="J33" s="43">
        <v>1242000</v>
      </c>
      <c r="K33" s="44">
        <v>2069835</v>
      </c>
      <c r="L33" s="43">
        <v>1242000</v>
      </c>
      <c r="M33" s="44">
        <v>1241751</v>
      </c>
      <c r="N33" s="43"/>
      <c r="O33" s="44"/>
      <c r="P33" s="43">
        <f t="shared" si="5"/>
        <v>3725000</v>
      </c>
      <c r="Q33" s="44">
        <f t="shared" si="6"/>
        <v>4139420</v>
      </c>
      <c r="R33" s="24">
        <f t="shared" si="7"/>
        <v>0</v>
      </c>
      <c r="S33" s="25">
        <f t="shared" si="8"/>
        <v>-40.007246954467384</v>
      </c>
      <c r="T33" s="24">
        <f t="shared" si="9"/>
        <v>74.994966780752975</v>
      </c>
      <c r="U33" s="26">
        <f t="shared" si="10"/>
        <v>83.338433662170317</v>
      </c>
      <c r="V33" s="43"/>
      <c r="W33" s="44"/>
    </row>
    <row r="34" spans="1:23" x14ac:dyDescent="0.2">
      <c r="A34" s="23" t="s">
        <v>60</v>
      </c>
      <c r="B34" s="42">
        <v>6000000</v>
      </c>
      <c r="C34" s="42">
        <v>500000</v>
      </c>
      <c r="D34" s="42"/>
      <c r="E34" s="42">
        <f t="shared" si="4"/>
        <v>6500000</v>
      </c>
      <c r="F34" s="43">
        <v>6500000</v>
      </c>
      <c r="G34" s="44">
        <v>6500000</v>
      </c>
      <c r="H34" s="43">
        <v>2022000</v>
      </c>
      <c r="I34" s="44">
        <v>2023583</v>
      </c>
      <c r="J34" s="43">
        <v>978000</v>
      </c>
      <c r="K34" s="44">
        <v>1022931</v>
      </c>
      <c r="L34" s="43">
        <v>1533000</v>
      </c>
      <c r="M34" s="44">
        <v>1534427</v>
      </c>
      <c r="N34" s="43"/>
      <c r="O34" s="44"/>
      <c r="P34" s="43">
        <f t="shared" si="5"/>
        <v>4533000</v>
      </c>
      <c r="Q34" s="44">
        <f t="shared" si="6"/>
        <v>4580941</v>
      </c>
      <c r="R34" s="24">
        <f t="shared" si="7"/>
        <v>56.748466257668717</v>
      </c>
      <c r="S34" s="25">
        <f t="shared" si="8"/>
        <v>50.002981628281873</v>
      </c>
      <c r="T34" s="24">
        <f t="shared" si="9"/>
        <v>69.738461538461536</v>
      </c>
      <c r="U34" s="26">
        <f t="shared" si="10"/>
        <v>70.47601538461538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>
        <v>7000000</v>
      </c>
      <c r="C36" s="42"/>
      <c r="D36" s="42"/>
      <c r="E36" s="42">
        <f t="shared" si="4"/>
        <v>7000000</v>
      </c>
      <c r="F36" s="43">
        <v>7000000</v>
      </c>
      <c r="G36" s="44">
        <v>7000000</v>
      </c>
      <c r="H36" s="43"/>
      <c r="I36" s="44"/>
      <c r="J36" s="43">
        <v>4278000</v>
      </c>
      <c r="K36" s="44"/>
      <c r="L36" s="43"/>
      <c r="M36" s="44"/>
      <c r="N36" s="43"/>
      <c r="O36" s="44"/>
      <c r="P36" s="43">
        <f t="shared" si="5"/>
        <v>4278000</v>
      </c>
      <c r="Q36" s="44">
        <f t="shared" si="6"/>
        <v>0</v>
      </c>
      <c r="R36" s="24">
        <f t="shared" si="7"/>
        <v>-100</v>
      </c>
      <c r="S36" s="25">
        <f t="shared" si="8"/>
        <v>0</v>
      </c>
      <c r="T36" s="24">
        <f t="shared" si="9"/>
        <v>61.114285714285707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29579000</v>
      </c>
      <c r="C43" s="45">
        <f t="shared" si="20"/>
        <v>-2284000</v>
      </c>
      <c r="D43" s="45">
        <f t="shared" si="20"/>
        <v>0</v>
      </c>
      <c r="E43" s="45">
        <f t="shared" si="20"/>
        <v>27295000</v>
      </c>
      <c r="F43" s="46">
        <f t="shared" si="20"/>
        <v>25079000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28319000</v>
      </c>
      <c r="C44" s="39">
        <f t="shared" si="22"/>
        <v>-2284000</v>
      </c>
      <c r="D44" s="39">
        <f t="shared" si="22"/>
        <v>0</v>
      </c>
      <c r="E44" s="39">
        <f t="shared" si="22"/>
        <v>26035000</v>
      </c>
      <c r="F44" s="40">
        <f t="shared" si="22"/>
        <v>23819000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23819000</v>
      </c>
      <c r="C46" s="42">
        <v>2216000</v>
      </c>
      <c r="D46" s="42"/>
      <c r="E46" s="42">
        <f t="shared" si="13"/>
        <v>26035000</v>
      </c>
      <c r="F46" s="43">
        <v>23819000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>
        <v>4500000</v>
      </c>
      <c r="C47" s="42">
        <v>-4500000</v>
      </c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1260000</v>
      </c>
      <c r="C56" s="39">
        <f t="shared" si="24"/>
        <v>0</v>
      </c>
      <c r="D56" s="39">
        <f t="shared" si="24"/>
        <v>0</v>
      </c>
      <c r="E56" s="39">
        <f t="shared" si="24"/>
        <v>1260000</v>
      </c>
      <c r="F56" s="40">
        <f t="shared" si="24"/>
        <v>1260000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>
        <v>1260000</v>
      </c>
      <c r="C59" s="42"/>
      <c r="D59" s="42"/>
      <c r="E59" s="42">
        <f t="shared" si="13"/>
        <v>1260000</v>
      </c>
      <c r="F59" s="43">
        <v>1260000</v>
      </c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2073688000</v>
      </c>
      <c r="C61" s="39">
        <f t="shared" si="26"/>
        <v>28188000</v>
      </c>
      <c r="D61" s="39">
        <f t="shared" si="26"/>
        <v>0</v>
      </c>
      <c r="E61" s="39">
        <f t="shared" si="26"/>
        <v>2101876000</v>
      </c>
      <c r="F61" s="40">
        <f t="shared" si="26"/>
        <v>2099660000</v>
      </c>
      <c r="G61" s="41">
        <f t="shared" si="26"/>
        <v>1239110000</v>
      </c>
      <c r="H61" s="40">
        <f t="shared" si="26"/>
        <v>179788000</v>
      </c>
      <c r="I61" s="41">
        <f t="shared" si="26"/>
        <v>108925980</v>
      </c>
      <c r="J61" s="40">
        <f t="shared" si="26"/>
        <v>314008000</v>
      </c>
      <c r="K61" s="41">
        <f t="shared" si="26"/>
        <v>154241996</v>
      </c>
      <c r="L61" s="40">
        <f t="shared" si="26"/>
        <v>91186000</v>
      </c>
      <c r="M61" s="41">
        <f t="shared" si="26"/>
        <v>112146209</v>
      </c>
      <c r="N61" s="40">
        <f t="shared" si="26"/>
        <v>0</v>
      </c>
      <c r="O61" s="41">
        <f t="shared" si="26"/>
        <v>0</v>
      </c>
      <c r="P61" s="40">
        <f t="shared" si="26"/>
        <v>584982000</v>
      </c>
      <c r="Q61" s="41">
        <f t="shared" si="26"/>
        <v>375314185</v>
      </c>
      <c r="R61" s="20">
        <f t="shared" si="16"/>
        <v>-70.960612468472135</v>
      </c>
      <c r="S61" s="21">
        <f t="shared" si="17"/>
        <v>-27.292039841081934</v>
      </c>
      <c r="T61" s="20">
        <f t="shared" si="18"/>
        <v>27.831422976426772</v>
      </c>
      <c r="U61" s="22">
        <f t="shared" si="19"/>
        <v>17.85615255133985</v>
      </c>
      <c r="V61" s="40">
        <f t="shared" ref="V61:W61" si="27">+V8+V43</f>
        <v>287000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1953667000</v>
      </c>
      <c r="C62" s="39">
        <f t="shared" si="28"/>
        <v>0</v>
      </c>
      <c r="D62" s="39">
        <f t="shared" si="28"/>
        <v>0</v>
      </c>
      <c r="E62" s="39">
        <f t="shared" si="28"/>
        <v>1953667000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349780148</v>
      </c>
      <c r="J62" s="40">
        <f t="shared" si="28"/>
        <v>0</v>
      </c>
      <c r="K62" s="41">
        <f t="shared" si="28"/>
        <v>393980884</v>
      </c>
      <c r="L62" s="40">
        <f t="shared" si="28"/>
        <v>0</v>
      </c>
      <c r="M62" s="41">
        <f t="shared" si="28"/>
        <v>337068717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1080829749</v>
      </c>
      <c r="R62" s="20">
        <f t="shared" si="16"/>
        <v>0</v>
      </c>
      <c r="S62" s="21">
        <f t="shared" si="17"/>
        <v>-14.445413295737467</v>
      </c>
      <c r="T62" s="20">
        <f t="shared" si="18"/>
        <v>0</v>
      </c>
      <c r="U62" s="22">
        <f t="shared" si="19"/>
        <v>55.323130758721931</v>
      </c>
      <c r="V62" s="40">
        <f t="shared" ref="V62:W62" si="29">SUM(V63:V64)</f>
        <v>1410000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>
        <v>1953667000</v>
      </c>
      <c r="C63" s="42"/>
      <c r="D63" s="42"/>
      <c r="E63" s="42">
        <f t="shared" si="13"/>
        <v>1953667000</v>
      </c>
      <c r="F63" s="43"/>
      <c r="G63" s="44"/>
      <c r="H63" s="43"/>
      <c r="I63" s="44">
        <v>349780148</v>
      </c>
      <c r="J63" s="43"/>
      <c r="K63" s="44">
        <v>393980884</v>
      </c>
      <c r="L63" s="43"/>
      <c r="M63" s="44">
        <v>337068717</v>
      </c>
      <c r="N63" s="43"/>
      <c r="O63" s="44"/>
      <c r="P63" s="43">
        <f t="shared" si="14"/>
        <v>0</v>
      </c>
      <c r="Q63" s="44">
        <f t="shared" si="15"/>
        <v>1080829749</v>
      </c>
      <c r="R63" s="24">
        <f t="shared" si="16"/>
        <v>0</v>
      </c>
      <c r="S63" s="25">
        <f t="shared" si="17"/>
        <v>-14.445413295737467</v>
      </c>
      <c r="T63" s="24">
        <f t="shared" si="18"/>
        <v>0</v>
      </c>
      <c r="U63" s="26">
        <f t="shared" si="19"/>
        <v>55.323130758721931</v>
      </c>
      <c r="V63" s="43">
        <v>1410000</v>
      </c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4027355000</v>
      </c>
      <c r="C65" s="48">
        <f t="shared" si="30"/>
        <v>28188000</v>
      </c>
      <c r="D65" s="48">
        <f t="shared" si="30"/>
        <v>0</v>
      </c>
      <c r="E65" s="48">
        <f t="shared" si="30"/>
        <v>4055543000</v>
      </c>
      <c r="F65" s="49">
        <f t="shared" si="30"/>
        <v>2099660000</v>
      </c>
      <c r="G65" s="50">
        <f t="shared" si="30"/>
        <v>1239110000</v>
      </c>
      <c r="H65" s="49">
        <f t="shared" si="30"/>
        <v>179788000</v>
      </c>
      <c r="I65" s="50">
        <f t="shared" si="30"/>
        <v>458706128</v>
      </c>
      <c r="J65" s="49">
        <f t="shared" si="30"/>
        <v>314008000</v>
      </c>
      <c r="K65" s="50">
        <f t="shared" si="30"/>
        <v>548222880</v>
      </c>
      <c r="L65" s="49">
        <f t="shared" si="30"/>
        <v>91186000</v>
      </c>
      <c r="M65" s="51">
        <f t="shared" si="30"/>
        <v>449214926</v>
      </c>
      <c r="N65" s="49">
        <f t="shared" si="30"/>
        <v>0</v>
      </c>
      <c r="O65" s="50">
        <f t="shared" si="30"/>
        <v>0</v>
      </c>
      <c r="P65" s="49">
        <f t="shared" si="30"/>
        <v>584982000</v>
      </c>
      <c r="Q65" s="50">
        <f t="shared" si="30"/>
        <v>1456143934</v>
      </c>
      <c r="R65" s="34">
        <f t="shared" si="16"/>
        <v>-70.960612468472135</v>
      </c>
      <c r="S65" s="35">
        <f t="shared" si="17"/>
        <v>-18.059799693146701</v>
      </c>
      <c r="T65" s="34">
        <f t="shared" si="18"/>
        <v>14.424258354553263</v>
      </c>
      <c r="U65" s="35">
        <f t="shared" si="19"/>
        <v>35.905030078586272</v>
      </c>
      <c r="V65" s="49">
        <f>+V61+V62</f>
        <v>1697000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101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102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103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104</v>
      </c>
    </row>
    <row r="74" spans="1:23" x14ac:dyDescent="0.2">
      <c r="A74" t="s">
        <v>105</v>
      </c>
    </row>
    <row r="75" spans="1:23" x14ac:dyDescent="0.2">
      <c r="A75" t="s">
        <v>106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107</v>
      </c>
      <c r="G78" s="5" t="s">
        <v>108</v>
      </c>
      <c r="W78" s="5"/>
    </row>
    <row r="80" spans="1:23" x14ac:dyDescent="0.2">
      <c r="A80" t="s">
        <v>109</v>
      </c>
      <c r="G80" t="s">
        <v>109</v>
      </c>
    </row>
  </sheetData>
  <mergeCells count="14"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6"/>
      <c r="W1" s="6"/>
    </row>
    <row r="2" spans="1:23" ht="18" x14ac:dyDescent="0.25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7"/>
      <c r="W2" s="7"/>
    </row>
    <row r="3" spans="1:23" ht="18" customHeight="1" x14ac:dyDescent="0.25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7"/>
      <c r="W3" s="7"/>
    </row>
    <row r="4" spans="1:23" ht="18" customHeight="1" x14ac:dyDescent="0.25">
      <c r="A4" s="53" t="s">
        <v>3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7"/>
      <c r="W4" s="7"/>
    </row>
    <row r="5" spans="1:23" ht="15" customHeight="1" x14ac:dyDescent="0.25">
      <c r="A5" s="54" t="s">
        <v>100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8"/>
      <c r="W5" s="8"/>
    </row>
    <row r="6" spans="1:23" ht="12.75" customHeight="1" x14ac:dyDescent="0.2">
      <c r="A6" s="9" t="s">
        <v>110</v>
      </c>
      <c r="B6" s="9" t="s">
        <v>1</v>
      </c>
      <c r="C6" s="9" t="s">
        <v>110</v>
      </c>
      <c r="D6" s="9" t="s">
        <v>1</v>
      </c>
      <c r="E6" s="10" t="s">
        <v>1</v>
      </c>
      <c r="F6" s="55" t="s">
        <v>5</v>
      </c>
      <c r="G6" s="56"/>
      <c r="H6" s="55" t="s">
        <v>6</v>
      </c>
      <c r="I6" s="56"/>
      <c r="J6" s="55" t="s">
        <v>7</v>
      </c>
      <c r="K6" s="56"/>
      <c r="L6" s="55" t="s">
        <v>8</v>
      </c>
      <c r="M6" s="56"/>
      <c r="N6" s="55" t="s">
        <v>9</v>
      </c>
      <c r="O6" s="56"/>
      <c r="P6" s="55" t="s">
        <v>10</v>
      </c>
      <c r="Q6" s="56"/>
      <c r="R6" s="55" t="s">
        <v>11</v>
      </c>
      <c r="S6" s="56"/>
      <c r="T6" s="55" t="s">
        <v>12</v>
      </c>
      <c r="U6" s="56"/>
      <c r="V6" s="55" t="s">
        <v>13</v>
      </c>
      <c r="W6" s="56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1663229000</v>
      </c>
      <c r="C8" s="36">
        <f t="shared" si="0"/>
        <v>94000000</v>
      </c>
      <c r="D8" s="36">
        <f t="shared" si="0"/>
        <v>0</v>
      </c>
      <c r="E8" s="36">
        <f t="shared" si="0"/>
        <v>1757229000</v>
      </c>
      <c r="F8" s="37">
        <f t="shared" si="0"/>
        <v>1667229000</v>
      </c>
      <c r="G8" s="38">
        <f t="shared" si="0"/>
        <v>1202902000</v>
      </c>
      <c r="H8" s="37">
        <f t="shared" si="0"/>
        <v>198963000</v>
      </c>
      <c r="I8" s="38">
        <f t="shared" si="0"/>
        <v>149738940</v>
      </c>
      <c r="J8" s="37">
        <f t="shared" si="0"/>
        <v>472552000</v>
      </c>
      <c r="K8" s="38">
        <f t="shared" si="0"/>
        <v>398610119</v>
      </c>
      <c r="L8" s="37">
        <f t="shared" si="0"/>
        <v>171505000</v>
      </c>
      <c r="M8" s="38">
        <f t="shared" si="0"/>
        <v>306369126</v>
      </c>
      <c r="N8" s="37">
        <f t="shared" si="0"/>
        <v>0</v>
      </c>
      <c r="O8" s="38">
        <f t="shared" si="0"/>
        <v>0</v>
      </c>
      <c r="P8" s="37">
        <f t="shared" si="0"/>
        <v>843020000</v>
      </c>
      <c r="Q8" s="38">
        <f t="shared" si="0"/>
        <v>854718185</v>
      </c>
      <c r="R8" s="16">
        <f>IF(($J8       =0),0,((($L8       -$J8       )/$J8       )*100))</f>
        <v>-63.706639692562938</v>
      </c>
      <c r="S8" s="17">
        <f>IF(($K8       =0),0,((($M8       -$K8       )/$K8       )*100))</f>
        <v>-23.1406551422745</v>
      </c>
      <c r="T8" s="16">
        <f>IF(($E8       =0),0,(($P8       /$E8       )*100))</f>
        <v>47.974396051965904</v>
      </c>
      <c r="U8" s="18">
        <f>IF(($E8       =0),0,(($Q8       /$E8       )*100))</f>
        <v>48.64011378141381</v>
      </c>
      <c r="V8" s="37">
        <f t="shared" ref="V8:W8" si="1">+V9+V28</f>
        <v>4500000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1558281000</v>
      </c>
      <c r="C9" s="39">
        <f t="shared" si="2"/>
        <v>94000000</v>
      </c>
      <c r="D9" s="39">
        <f t="shared" si="2"/>
        <v>0</v>
      </c>
      <c r="E9" s="39">
        <f t="shared" si="2"/>
        <v>1652281000</v>
      </c>
      <c r="F9" s="40">
        <f t="shared" si="2"/>
        <v>1562281000</v>
      </c>
      <c r="G9" s="41">
        <f t="shared" si="2"/>
        <v>1097954000</v>
      </c>
      <c r="H9" s="40">
        <f t="shared" si="2"/>
        <v>196361000</v>
      </c>
      <c r="I9" s="41">
        <f t="shared" si="2"/>
        <v>149661021</v>
      </c>
      <c r="J9" s="40">
        <f t="shared" si="2"/>
        <v>427346000</v>
      </c>
      <c r="K9" s="41">
        <f t="shared" si="2"/>
        <v>380447262</v>
      </c>
      <c r="L9" s="40">
        <f t="shared" si="2"/>
        <v>115357000</v>
      </c>
      <c r="M9" s="41">
        <f t="shared" si="2"/>
        <v>276141598</v>
      </c>
      <c r="N9" s="40">
        <f t="shared" si="2"/>
        <v>0</v>
      </c>
      <c r="O9" s="41">
        <f t="shared" si="2"/>
        <v>0</v>
      </c>
      <c r="P9" s="40">
        <f t="shared" si="2"/>
        <v>739064000</v>
      </c>
      <c r="Q9" s="41">
        <f t="shared" si="2"/>
        <v>806249881</v>
      </c>
      <c r="R9" s="20">
        <f>IF(($J9       =0),0,((($L9       -$J9       )/$J9       )*100))</f>
        <v>-73.00618234404908</v>
      </c>
      <c r="S9" s="21">
        <f>IF(($K9       =0),0,((($M9       -$K9       )/$K9       )*100))</f>
        <v>-27.416589477255854</v>
      </c>
      <c r="T9" s="20">
        <f>IF(($E9       =0),0,(($P9       /$E9       )*100))</f>
        <v>44.729921847433943</v>
      </c>
      <c r="U9" s="22">
        <f>IF(($E9       =0),0,(($Q9       /$E9       )*100))</f>
        <v>48.79617214021102</v>
      </c>
      <c r="V9" s="40">
        <f t="shared" ref="V9:W9" si="3">SUM(V10:V27)</f>
        <v>4500000</v>
      </c>
      <c r="W9" s="41">
        <f t="shared" si="3"/>
        <v>0</v>
      </c>
    </row>
    <row r="10" spans="1:23" x14ac:dyDescent="0.2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>
        <v>804327000</v>
      </c>
      <c r="C12" s="42"/>
      <c r="D12" s="42"/>
      <c r="E12" s="42">
        <f t="shared" si="4"/>
        <v>804327000</v>
      </c>
      <c r="F12" s="43">
        <v>804327000</v>
      </c>
      <c r="G12" s="44">
        <v>250000000</v>
      </c>
      <c r="H12" s="43">
        <v>88820000</v>
      </c>
      <c r="I12" s="44">
        <v>44615752</v>
      </c>
      <c r="J12" s="43">
        <v>161180000</v>
      </c>
      <c r="K12" s="44">
        <v>166361375</v>
      </c>
      <c r="L12" s="43"/>
      <c r="M12" s="44">
        <v>146581997</v>
      </c>
      <c r="N12" s="43"/>
      <c r="O12" s="44"/>
      <c r="P12" s="43">
        <f t="shared" si="5"/>
        <v>250000000</v>
      </c>
      <c r="Q12" s="44">
        <f t="shared" si="6"/>
        <v>357559124</v>
      </c>
      <c r="R12" s="24">
        <f t="shared" si="7"/>
        <v>-100</v>
      </c>
      <c r="S12" s="25">
        <f t="shared" si="8"/>
        <v>-11.889405218008086</v>
      </c>
      <c r="T12" s="24">
        <f t="shared" si="9"/>
        <v>31.081885849909302</v>
      </c>
      <c r="U12" s="26">
        <f t="shared" si="10"/>
        <v>44.454447507046261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>
        <v>112742000</v>
      </c>
      <c r="C14" s="42">
        <v>4000000</v>
      </c>
      <c r="D14" s="42"/>
      <c r="E14" s="42">
        <f t="shared" si="4"/>
        <v>116742000</v>
      </c>
      <c r="F14" s="43">
        <v>116742000</v>
      </c>
      <c r="G14" s="44">
        <v>116742000</v>
      </c>
      <c r="H14" s="43">
        <v>23636000</v>
      </c>
      <c r="I14" s="44">
        <v>248219</v>
      </c>
      <c r="J14" s="43">
        <v>24749000</v>
      </c>
      <c r="K14" s="44">
        <v>11756144</v>
      </c>
      <c r="L14" s="43">
        <v>31950000</v>
      </c>
      <c r="M14" s="44">
        <v>47093206</v>
      </c>
      <c r="N14" s="43"/>
      <c r="O14" s="44"/>
      <c r="P14" s="43">
        <f t="shared" si="5"/>
        <v>80335000</v>
      </c>
      <c r="Q14" s="44">
        <f t="shared" si="6"/>
        <v>59097569</v>
      </c>
      <c r="R14" s="24">
        <f t="shared" si="7"/>
        <v>29.096125095963473</v>
      </c>
      <c r="S14" s="25">
        <f t="shared" si="8"/>
        <v>300.58377985162485</v>
      </c>
      <c r="T14" s="24">
        <f t="shared" si="9"/>
        <v>68.814137157149958</v>
      </c>
      <c r="U14" s="26">
        <f t="shared" si="10"/>
        <v>50.622371554367753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>
        <v>641212000</v>
      </c>
      <c r="C26" s="42">
        <v>90000000</v>
      </c>
      <c r="D26" s="42"/>
      <c r="E26" s="42">
        <f t="shared" si="4"/>
        <v>731212000</v>
      </c>
      <c r="F26" s="43">
        <v>641212000</v>
      </c>
      <c r="G26" s="44">
        <v>731212000</v>
      </c>
      <c r="H26" s="43">
        <v>83905000</v>
      </c>
      <c r="I26" s="44">
        <v>104797050</v>
      </c>
      <c r="J26" s="43">
        <v>241417000</v>
      </c>
      <c r="K26" s="44">
        <v>202329743</v>
      </c>
      <c r="L26" s="43">
        <v>83407000</v>
      </c>
      <c r="M26" s="44">
        <v>82466395</v>
      </c>
      <c r="N26" s="43"/>
      <c r="O26" s="44"/>
      <c r="P26" s="43">
        <f t="shared" si="5"/>
        <v>408729000</v>
      </c>
      <c r="Q26" s="44">
        <f t="shared" si="6"/>
        <v>389593188</v>
      </c>
      <c r="R26" s="24">
        <f t="shared" si="7"/>
        <v>-65.451065997837759</v>
      </c>
      <c r="S26" s="25">
        <f t="shared" si="8"/>
        <v>-59.241585652584952</v>
      </c>
      <c r="T26" s="24">
        <f t="shared" si="9"/>
        <v>55.897468859920238</v>
      </c>
      <c r="U26" s="26">
        <f t="shared" si="10"/>
        <v>53.280469685946073</v>
      </c>
      <c r="V26" s="43">
        <v>4500000</v>
      </c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104948000</v>
      </c>
      <c r="C28" s="39">
        <f t="shared" si="11"/>
        <v>0</v>
      </c>
      <c r="D28" s="39">
        <f t="shared" si="11"/>
        <v>0</v>
      </c>
      <c r="E28" s="39">
        <f t="shared" si="11"/>
        <v>104948000</v>
      </c>
      <c r="F28" s="40">
        <f t="shared" si="11"/>
        <v>104948000</v>
      </c>
      <c r="G28" s="41">
        <f t="shared" si="11"/>
        <v>104948000</v>
      </c>
      <c r="H28" s="40">
        <f t="shared" si="11"/>
        <v>2602000</v>
      </c>
      <c r="I28" s="41">
        <f t="shared" si="11"/>
        <v>77919</v>
      </c>
      <c r="J28" s="40">
        <f t="shared" si="11"/>
        <v>45206000</v>
      </c>
      <c r="K28" s="41">
        <f t="shared" si="11"/>
        <v>18162857</v>
      </c>
      <c r="L28" s="40">
        <f t="shared" si="11"/>
        <v>56148000</v>
      </c>
      <c r="M28" s="41">
        <f t="shared" si="11"/>
        <v>30227528</v>
      </c>
      <c r="N28" s="40">
        <f t="shared" si="11"/>
        <v>0</v>
      </c>
      <c r="O28" s="41">
        <f t="shared" si="11"/>
        <v>0</v>
      </c>
      <c r="P28" s="40">
        <f t="shared" si="11"/>
        <v>103956000</v>
      </c>
      <c r="Q28" s="41">
        <f t="shared" si="11"/>
        <v>48468304</v>
      </c>
      <c r="R28" s="20">
        <f t="shared" si="7"/>
        <v>24.204751581648452</v>
      </c>
      <c r="S28" s="21">
        <f t="shared" si="8"/>
        <v>66.424962768797883</v>
      </c>
      <c r="T28" s="20">
        <f t="shared" si="9"/>
        <v>99.054769981324085</v>
      </c>
      <c r="U28" s="22">
        <f t="shared" si="10"/>
        <v>46.183161184586652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>
        <v>84480000</v>
      </c>
      <c r="C30" s="42"/>
      <c r="D30" s="42"/>
      <c r="E30" s="42">
        <f t="shared" si="4"/>
        <v>84480000</v>
      </c>
      <c r="F30" s="43">
        <v>84480000</v>
      </c>
      <c r="G30" s="44">
        <v>84480000</v>
      </c>
      <c r="H30" s="43"/>
      <c r="I30" s="44"/>
      <c r="J30" s="43">
        <v>34236000</v>
      </c>
      <c r="K30" s="44">
        <v>17197752</v>
      </c>
      <c r="L30" s="43">
        <v>50204000</v>
      </c>
      <c r="M30" s="44">
        <v>29581706</v>
      </c>
      <c r="N30" s="43"/>
      <c r="O30" s="44"/>
      <c r="P30" s="43">
        <f t="shared" si="5"/>
        <v>84440000</v>
      </c>
      <c r="Q30" s="44">
        <f t="shared" si="6"/>
        <v>46779458</v>
      </c>
      <c r="R30" s="24">
        <f t="shared" si="7"/>
        <v>46.640962729290806</v>
      </c>
      <c r="S30" s="25">
        <f t="shared" si="8"/>
        <v>72.009143985795347</v>
      </c>
      <c r="T30" s="24">
        <f t="shared" si="9"/>
        <v>99.952651515151516</v>
      </c>
      <c r="U30" s="26">
        <f t="shared" si="10"/>
        <v>55.373411458333329</v>
      </c>
      <c r="V30" s="43"/>
      <c r="W30" s="44"/>
    </row>
    <row r="31" spans="1:23" x14ac:dyDescent="0.2">
      <c r="A31" s="23" t="s">
        <v>57</v>
      </c>
      <c r="B31" s="42">
        <v>2000000</v>
      </c>
      <c r="C31" s="42"/>
      <c r="D31" s="42"/>
      <c r="E31" s="42">
        <f t="shared" si="4"/>
        <v>2000000</v>
      </c>
      <c r="F31" s="43">
        <v>2000000</v>
      </c>
      <c r="G31" s="44">
        <v>2000000</v>
      </c>
      <c r="H31" s="43">
        <v>451000</v>
      </c>
      <c r="I31" s="44">
        <v>77919</v>
      </c>
      <c r="J31" s="43">
        <v>194000</v>
      </c>
      <c r="K31" s="44">
        <v>965105</v>
      </c>
      <c r="L31" s="43">
        <v>403000</v>
      </c>
      <c r="M31" s="44">
        <v>645822</v>
      </c>
      <c r="N31" s="43"/>
      <c r="O31" s="44"/>
      <c r="P31" s="43">
        <f t="shared" si="5"/>
        <v>1048000</v>
      </c>
      <c r="Q31" s="44">
        <f t="shared" si="6"/>
        <v>1688846</v>
      </c>
      <c r="R31" s="24">
        <f t="shared" si="7"/>
        <v>107.73195876288659</v>
      </c>
      <c r="S31" s="25">
        <f t="shared" si="8"/>
        <v>-33.082721569155687</v>
      </c>
      <c r="T31" s="24">
        <f t="shared" si="9"/>
        <v>52.400000000000006</v>
      </c>
      <c r="U31" s="26">
        <f t="shared" si="10"/>
        <v>84.442300000000003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18468000</v>
      </c>
      <c r="C33" s="42"/>
      <c r="D33" s="42"/>
      <c r="E33" s="42">
        <f t="shared" si="4"/>
        <v>18468000</v>
      </c>
      <c r="F33" s="43">
        <v>18468000</v>
      </c>
      <c r="G33" s="44">
        <v>18468000</v>
      </c>
      <c r="H33" s="43">
        <v>2151000</v>
      </c>
      <c r="I33" s="44"/>
      <c r="J33" s="43">
        <v>10776000</v>
      </c>
      <c r="K33" s="44"/>
      <c r="L33" s="43">
        <v>5541000</v>
      </c>
      <c r="M33" s="44"/>
      <c r="N33" s="43"/>
      <c r="O33" s="44"/>
      <c r="P33" s="43">
        <f t="shared" si="5"/>
        <v>18468000</v>
      </c>
      <c r="Q33" s="44">
        <f t="shared" si="6"/>
        <v>0</v>
      </c>
      <c r="R33" s="24">
        <f t="shared" si="7"/>
        <v>-48.580178173719375</v>
      </c>
      <c r="S33" s="25">
        <f t="shared" si="8"/>
        <v>0</v>
      </c>
      <c r="T33" s="24">
        <f t="shared" si="9"/>
        <v>100</v>
      </c>
      <c r="U33" s="26">
        <f t="shared" si="10"/>
        <v>0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7108000</v>
      </c>
      <c r="C43" s="45">
        <f t="shared" si="20"/>
        <v>-3852000</v>
      </c>
      <c r="D43" s="45">
        <f t="shared" si="20"/>
        <v>0</v>
      </c>
      <c r="E43" s="45">
        <f t="shared" si="20"/>
        <v>3256000</v>
      </c>
      <c r="F43" s="46">
        <f t="shared" si="20"/>
        <v>2608000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6002000</v>
      </c>
      <c r="C44" s="39">
        <f t="shared" si="22"/>
        <v>-3852000</v>
      </c>
      <c r="D44" s="39">
        <f t="shared" si="22"/>
        <v>0</v>
      </c>
      <c r="E44" s="39">
        <f t="shared" si="22"/>
        <v>2150000</v>
      </c>
      <c r="F44" s="40">
        <f t="shared" si="22"/>
        <v>1502000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1502000</v>
      </c>
      <c r="C46" s="42">
        <v>648000</v>
      </c>
      <c r="D46" s="42"/>
      <c r="E46" s="42">
        <f t="shared" si="13"/>
        <v>2150000</v>
      </c>
      <c r="F46" s="43">
        <v>1502000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>
        <v>4500000</v>
      </c>
      <c r="C47" s="42">
        <v>-4500000</v>
      </c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1106000</v>
      </c>
      <c r="C56" s="39">
        <f t="shared" si="24"/>
        <v>0</v>
      </c>
      <c r="D56" s="39">
        <f t="shared" si="24"/>
        <v>0</v>
      </c>
      <c r="E56" s="39">
        <f t="shared" si="24"/>
        <v>1106000</v>
      </c>
      <c r="F56" s="40">
        <f t="shared" si="24"/>
        <v>1106000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>
        <v>1106000</v>
      </c>
      <c r="C59" s="42"/>
      <c r="D59" s="42"/>
      <c r="E59" s="42">
        <f t="shared" si="13"/>
        <v>1106000</v>
      </c>
      <c r="F59" s="43">
        <v>1106000</v>
      </c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1670337000</v>
      </c>
      <c r="C61" s="39">
        <f t="shared" si="26"/>
        <v>90148000</v>
      </c>
      <c r="D61" s="39">
        <f t="shared" si="26"/>
        <v>0</v>
      </c>
      <c r="E61" s="39">
        <f t="shared" si="26"/>
        <v>1760485000</v>
      </c>
      <c r="F61" s="40">
        <f t="shared" si="26"/>
        <v>1669837000</v>
      </c>
      <c r="G61" s="41">
        <f t="shared" si="26"/>
        <v>1202902000</v>
      </c>
      <c r="H61" s="40">
        <f t="shared" si="26"/>
        <v>198963000</v>
      </c>
      <c r="I61" s="41">
        <f t="shared" si="26"/>
        <v>149738940</v>
      </c>
      <c r="J61" s="40">
        <f t="shared" si="26"/>
        <v>472552000</v>
      </c>
      <c r="K61" s="41">
        <f t="shared" si="26"/>
        <v>398610119</v>
      </c>
      <c r="L61" s="40">
        <f t="shared" si="26"/>
        <v>171505000</v>
      </c>
      <c r="M61" s="41">
        <f t="shared" si="26"/>
        <v>306369126</v>
      </c>
      <c r="N61" s="40">
        <f t="shared" si="26"/>
        <v>0</v>
      </c>
      <c r="O61" s="41">
        <f t="shared" si="26"/>
        <v>0</v>
      </c>
      <c r="P61" s="40">
        <f t="shared" si="26"/>
        <v>843020000</v>
      </c>
      <c r="Q61" s="41">
        <f t="shared" si="26"/>
        <v>854718185</v>
      </c>
      <c r="R61" s="20">
        <f t="shared" si="16"/>
        <v>-63.706639692562938</v>
      </c>
      <c r="S61" s="21">
        <f t="shared" si="17"/>
        <v>-23.1406551422745</v>
      </c>
      <c r="T61" s="20">
        <f t="shared" si="18"/>
        <v>47.88566786993357</v>
      </c>
      <c r="U61" s="22">
        <f t="shared" si="19"/>
        <v>48.550154360872142</v>
      </c>
      <c r="V61" s="40">
        <f t="shared" ref="V61:W61" si="27">+V8+V43</f>
        <v>4500000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1126600000</v>
      </c>
      <c r="C62" s="39">
        <f t="shared" si="28"/>
        <v>0</v>
      </c>
      <c r="D62" s="39">
        <f t="shared" si="28"/>
        <v>0</v>
      </c>
      <c r="E62" s="39">
        <f t="shared" si="28"/>
        <v>1126600000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3271158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3271158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0.29035664832238595</v>
      </c>
      <c r="V62" s="40">
        <f t="shared" ref="V62:W62" si="29">SUM(V63:V64)</f>
        <v>5800000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>
        <v>1126600000</v>
      </c>
      <c r="C63" s="42"/>
      <c r="D63" s="42"/>
      <c r="E63" s="42">
        <f t="shared" si="13"/>
        <v>1126600000</v>
      </c>
      <c r="F63" s="43"/>
      <c r="G63" s="44"/>
      <c r="H63" s="43"/>
      <c r="I63" s="44"/>
      <c r="J63" s="43"/>
      <c r="K63" s="44"/>
      <c r="L63" s="43"/>
      <c r="M63" s="44">
        <v>3271158</v>
      </c>
      <c r="N63" s="43"/>
      <c r="O63" s="44"/>
      <c r="P63" s="43">
        <f t="shared" si="14"/>
        <v>0</v>
      </c>
      <c r="Q63" s="44">
        <f t="shared" si="15"/>
        <v>3271158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0.29035664832238595</v>
      </c>
      <c r="V63" s="43">
        <v>5800000</v>
      </c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2796937000</v>
      </c>
      <c r="C65" s="48">
        <f t="shared" si="30"/>
        <v>90148000</v>
      </c>
      <c r="D65" s="48">
        <f t="shared" si="30"/>
        <v>0</v>
      </c>
      <c r="E65" s="48">
        <f t="shared" si="30"/>
        <v>2887085000</v>
      </c>
      <c r="F65" s="49">
        <f t="shared" si="30"/>
        <v>1669837000</v>
      </c>
      <c r="G65" s="50">
        <f t="shared" si="30"/>
        <v>1202902000</v>
      </c>
      <c r="H65" s="49">
        <f t="shared" si="30"/>
        <v>198963000</v>
      </c>
      <c r="I65" s="50">
        <f t="shared" si="30"/>
        <v>149738940</v>
      </c>
      <c r="J65" s="49">
        <f t="shared" si="30"/>
        <v>472552000</v>
      </c>
      <c r="K65" s="50">
        <f t="shared" si="30"/>
        <v>398610119</v>
      </c>
      <c r="L65" s="49">
        <f t="shared" si="30"/>
        <v>171505000</v>
      </c>
      <c r="M65" s="51">
        <f t="shared" si="30"/>
        <v>309640284</v>
      </c>
      <c r="N65" s="49">
        <f t="shared" si="30"/>
        <v>0</v>
      </c>
      <c r="O65" s="50">
        <f t="shared" si="30"/>
        <v>0</v>
      </c>
      <c r="P65" s="49">
        <f t="shared" si="30"/>
        <v>843020000</v>
      </c>
      <c r="Q65" s="50">
        <f t="shared" si="30"/>
        <v>857989343</v>
      </c>
      <c r="R65" s="34">
        <f t="shared" si="16"/>
        <v>-63.706639692562938</v>
      </c>
      <c r="S65" s="35">
        <f t="shared" si="17"/>
        <v>-22.320014158998308</v>
      </c>
      <c r="T65" s="34">
        <f t="shared" si="18"/>
        <v>29.199694501547409</v>
      </c>
      <c r="U65" s="35">
        <f t="shared" si="19"/>
        <v>29.718187826129121</v>
      </c>
      <c r="V65" s="49">
        <f>+V61+V62</f>
        <v>10300000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101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102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103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104</v>
      </c>
    </row>
    <row r="74" spans="1:23" x14ac:dyDescent="0.2">
      <c r="A74" t="s">
        <v>105</v>
      </c>
    </row>
    <row r="75" spans="1:23" x14ac:dyDescent="0.2">
      <c r="A75" t="s">
        <v>106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107</v>
      </c>
      <c r="G78" s="5" t="s">
        <v>108</v>
      </c>
      <c r="W78" s="5"/>
    </row>
    <row r="80" spans="1:23" x14ac:dyDescent="0.2">
      <c r="A80" t="s">
        <v>109</v>
      </c>
      <c r="G80" t="s">
        <v>109</v>
      </c>
    </row>
  </sheetData>
  <mergeCells count="14"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6"/>
      <c r="W1" s="6"/>
    </row>
    <row r="2" spans="1:23" ht="18" x14ac:dyDescent="0.25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7"/>
      <c r="W2" s="7"/>
    </row>
    <row r="3" spans="1:23" ht="18" customHeight="1" x14ac:dyDescent="0.25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7"/>
      <c r="W3" s="7"/>
    </row>
    <row r="4" spans="1:23" ht="18" customHeight="1" x14ac:dyDescent="0.25">
      <c r="A4" s="53" t="s">
        <v>3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7"/>
      <c r="W4" s="7"/>
    </row>
    <row r="5" spans="1:23" ht="15" customHeight="1" x14ac:dyDescent="0.25">
      <c r="A5" s="54" t="s">
        <v>90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8"/>
      <c r="W5" s="8"/>
    </row>
    <row r="6" spans="1:23" ht="12.75" customHeight="1" x14ac:dyDescent="0.2">
      <c r="A6" s="9" t="s">
        <v>110</v>
      </c>
      <c r="B6" s="9" t="s">
        <v>1</v>
      </c>
      <c r="C6" s="9" t="s">
        <v>110</v>
      </c>
      <c r="D6" s="9" t="s">
        <v>1</v>
      </c>
      <c r="E6" s="10" t="s">
        <v>1</v>
      </c>
      <c r="F6" s="55" t="s">
        <v>5</v>
      </c>
      <c r="G6" s="56"/>
      <c r="H6" s="55" t="s">
        <v>6</v>
      </c>
      <c r="I6" s="56"/>
      <c r="J6" s="55" t="s">
        <v>7</v>
      </c>
      <c r="K6" s="56"/>
      <c r="L6" s="55" t="s">
        <v>8</v>
      </c>
      <c r="M6" s="56"/>
      <c r="N6" s="55" t="s">
        <v>9</v>
      </c>
      <c r="O6" s="56"/>
      <c r="P6" s="55" t="s">
        <v>10</v>
      </c>
      <c r="Q6" s="56"/>
      <c r="R6" s="55" t="s">
        <v>11</v>
      </c>
      <c r="S6" s="56"/>
      <c r="T6" s="55" t="s">
        <v>12</v>
      </c>
      <c r="U6" s="56"/>
      <c r="V6" s="55" t="s">
        <v>13</v>
      </c>
      <c r="W6" s="56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10355000</v>
      </c>
      <c r="C8" s="36">
        <f t="shared" si="0"/>
        <v>619000</v>
      </c>
      <c r="D8" s="36">
        <f t="shared" si="0"/>
        <v>0</v>
      </c>
      <c r="E8" s="36">
        <f t="shared" si="0"/>
        <v>10974000</v>
      </c>
      <c r="F8" s="37">
        <f t="shared" si="0"/>
        <v>10974000</v>
      </c>
      <c r="G8" s="38">
        <f t="shared" si="0"/>
        <v>10974000</v>
      </c>
      <c r="H8" s="37">
        <f t="shared" si="0"/>
        <v>846000</v>
      </c>
      <c r="I8" s="38">
        <f t="shared" si="0"/>
        <v>1028137</v>
      </c>
      <c r="J8" s="37">
        <f t="shared" si="0"/>
        <v>1797000</v>
      </c>
      <c r="K8" s="38">
        <f t="shared" si="0"/>
        <v>2794024</v>
      </c>
      <c r="L8" s="37">
        <f t="shared" si="0"/>
        <v>2259000</v>
      </c>
      <c r="M8" s="38">
        <f t="shared" si="0"/>
        <v>2280717</v>
      </c>
      <c r="N8" s="37">
        <f t="shared" si="0"/>
        <v>0</v>
      </c>
      <c r="O8" s="38">
        <f t="shared" si="0"/>
        <v>0</v>
      </c>
      <c r="P8" s="37">
        <f t="shared" si="0"/>
        <v>4902000</v>
      </c>
      <c r="Q8" s="38">
        <f t="shared" si="0"/>
        <v>6102878</v>
      </c>
      <c r="R8" s="16">
        <f>IF(($J8       =0),0,((($L8       -$J8       )/$J8       )*100))</f>
        <v>25.709515859766281</v>
      </c>
      <c r="S8" s="17">
        <f>IF(($K8       =0),0,((($M8       -$K8       )/$K8       )*100))</f>
        <v>-18.371603107203089</v>
      </c>
      <c r="T8" s="16">
        <f>IF(($E8       =0),0,(($P8       /$E8       )*100))</f>
        <v>44.669218151995629</v>
      </c>
      <c r="U8" s="18">
        <f>IF(($E8       =0),0,(($Q8       /$E8       )*100))</f>
        <v>55.612156005102975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2733000</v>
      </c>
      <c r="C9" s="39">
        <f t="shared" si="2"/>
        <v>619000</v>
      </c>
      <c r="D9" s="39">
        <f t="shared" si="2"/>
        <v>0</v>
      </c>
      <c r="E9" s="39">
        <f t="shared" si="2"/>
        <v>3352000</v>
      </c>
      <c r="F9" s="40">
        <f t="shared" si="2"/>
        <v>3352000</v>
      </c>
      <c r="G9" s="41">
        <f t="shared" si="2"/>
        <v>3352000</v>
      </c>
      <c r="H9" s="40">
        <f t="shared" si="2"/>
        <v>311000</v>
      </c>
      <c r="I9" s="41">
        <f t="shared" si="2"/>
        <v>310557</v>
      </c>
      <c r="J9" s="40">
        <f t="shared" si="2"/>
        <v>1096000</v>
      </c>
      <c r="K9" s="41">
        <f t="shared" si="2"/>
        <v>701196</v>
      </c>
      <c r="L9" s="40">
        <f t="shared" si="2"/>
        <v>312000</v>
      </c>
      <c r="M9" s="41">
        <f t="shared" si="2"/>
        <v>312327</v>
      </c>
      <c r="N9" s="40">
        <f t="shared" si="2"/>
        <v>0</v>
      </c>
      <c r="O9" s="41">
        <f t="shared" si="2"/>
        <v>0</v>
      </c>
      <c r="P9" s="40">
        <f t="shared" si="2"/>
        <v>1719000</v>
      </c>
      <c r="Q9" s="41">
        <f t="shared" si="2"/>
        <v>1324080</v>
      </c>
      <c r="R9" s="20">
        <f>IF(($J9       =0),0,((($L9       -$J9       )/$J9       )*100))</f>
        <v>-71.532846715328475</v>
      </c>
      <c r="S9" s="21">
        <f>IF(($K9       =0),0,((($M9       -$K9       )/$K9       )*100))</f>
        <v>-55.457960399089558</v>
      </c>
      <c r="T9" s="20">
        <f>IF(($E9       =0),0,(($P9       /$E9       )*100))</f>
        <v>51.282816229116946</v>
      </c>
      <c r="U9" s="22">
        <f>IF(($E9       =0),0,(($Q9       /$E9       )*100))</f>
        <v>39.501193317422434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>
        <v>2733000</v>
      </c>
      <c r="C16" s="42">
        <v>619000</v>
      </c>
      <c r="D16" s="42"/>
      <c r="E16" s="42">
        <f t="shared" si="4"/>
        <v>3352000</v>
      </c>
      <c r="F16" s="43">
        <v>3352000</v>
      </c>
      <c r="G16" s="44">
        <v>3352000</v>
      </c>
      <c r="H16" s="43">
        <v>311000</v>
      </c>
      <c r="I16" s="44">
        <v>310557</v>
      </c>
      <c r="J16" s="43">
        <v>1096000</v>
      </c>
      <c r="K16" s="44">
        <v>701196</v>
      </c>
      <c r="L16" s="43">
        <v>312000</v>
      </c>
      <c r="M16" s="44">
        <v>312327</v>
      </c>
      <c r="N16" s="43"/>
      <c r="O16" s="44"/>
      <c r="P16" s="43">
        <f t="shared" si="5"/>
        <v>1719000</v>
      </c>
      <c r="Q16" s="44">
        <f t="shared" si="6"/>
        <v>1324080</v>
      </c>
      <c r="R16" s="24">
        <f t="shared" si="7"/>
        <v>-71.532846715328475</v>
      </c>
      <c r="S16" s="25">
        <f t="shared" si="8"/>
        <v>-55.457960399089558</v>
      </c>
      <c r="T16" s="24">
        <f t="shared" si="9"/>
        <v>51.282816229116946</v>
      </c>
      <c r="U16" s="26">
        <f t="shared" si="10"/>
        <v>39.501193317422434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7622000</v>
      </c>
      <c r="C28" s="39">
        <f t="shared" si="11"/>
        <v>0</v>
      </c>
      <c r="D28" s="39">
        <f t="shared" si="11"/>
        <v>0</v>
      </c>
      <c r="E28" s="39">
        <f t="shared" si="11"/>
        <v>7622000</v>
      </c>
      <c r="F28" s="40">
        <f t="shared" si="11"/>
        <v>7622000</v>
      </c>
      <c r="G28" s="41">
        <f t="shared" si="11"/>
        <v>7622000</v>
      </c>
      <c r="H28" s="40">
        <f t="shared" si="11"/>
        <v>535000</v>
      </c>
      <c r="I28" s="41">
        <f t="shared" si="11"/>
        <v>717580</v>
      </c>
      <c r="J28" s="40">
        <f t="shared" si="11"/>
        <v>701000</v>
      </c>
      <c r="K28" s="41">
        <f t="shared" si="11"/>
        <v>2092828</v>
      </c>
      <c r="L28" s="40">
        <f t="shared" si="11"/>
        <v>1947000</v>
      </c>
      <c r="M28" s="41">
        <f t="shared" si="11"/>
        <v>1968390</v>
      </c>
      <c r="N28" s="40">
        <f t="shared" si="11"/>
        <v>0</v>
      </c>
      <c r="O28" s="41">
        <f t="shared" si="11"/>
        <v>0</v>
      </c>
      <c r="P28" s="40">
        <f t="shared" si="11"/>
        <v>3183000</v>
      </c>
      <c r="Q28" s="41">
        <f t="shared" si="11"/>
        <v>4778798</v>
      </c>
      <c r="R28" s="20">
        <f t="shared" si="7"/>
        <v>177.74607703281026</v>
      </c>
      <c r="S28" s="21">
        <f t="shared" si="8"/>
        <v>-5.945925799922402</v>
      </c>
      <c r="T28" s="20">
        <f t="shared" si="9"/>
        <v>41.760692731566515</v>
      </c>
      <c r="U28" s="22">
        <f t="shared" si="10"/>
        <v>62.697428496457619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1400000</v>
      </c>
      <c r="C31" s="42"/>
      <c r="D31" s="42"/>
      <c r="E31" s="42">
        <f t="shared" si="4"/>
        <v>1400000</v>
      </c>
      <c r="F31" s="43">
        <v>1400000</v>
      </c>
      <c r="G31" s="44">
        <v>1400000</v>
      </c>
      <c r="H31" s="43">
        <v>229000</v>
      </c>
      <c r="I31" s="44">
        <v>352727</v>
      </c>
      <c r="J31" s="43">
        <v>138000</v>
      </c>
      <c r="K31" s="44">
        <v>208672</v>
      </c>
      <c r="L31" s="43">
        <v>133000</v>
      </c>
      <c r="M31" s="44">
        <v>133841</v>
      </c>
      <c r="N31" s="43"/>
      <c r="O31" s="44"/>
      <c r="P31" s="43">
        <f t="shared" si="5"/>
        <v>500000</v>
      </c>
      <c r="Q31" s="44">
        <f t="shared" si="6"/>
        <v>695240</v>
      </c>
      <c r="R31" s="24">
        <f t="shared" si="7"/>
        <v>-3.6231884057971016</v>
      </c>
      <c r="S31" s="25">
        <f t="shared" si="8"/>
        <v>-35.860585032970405</v>
      </c>
      <c r="T31" s="24">
        <f t="shared" si="9"/>
        <v>35.714285714285715</v>
      </c>
      <c r="U31" s="26">
        <f t="shared" si="10"/>
        <v>49.66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1222000</v>
      </c>
      <c r="C33" s="42"/>
      <c r="D33" s="42"/>
      <c r="E33" s="42">
        <f t="shared" si="4"/>
        <v>1222000</v>
      </c>
      <c r="F33" s="43">
        <v>1222000</v>
      </c>
      <c r="G33" s="44">
        <v>1222000</v>
      </c>
      <c r="H33" s="43">
        <v>306000</v>
      </c>
      <c r="I33" s="44">
        <v>364853</v>
      </c>
      <c r="J33" s="43">
        <v>563000</v>
      </c>
      <c r="K33" s="44">
        <v>562721</v>
      </c>
      <c r="L33" s="43">
        <v>294000</v>
      </c>
      <c r="M33" s="44">
        <v>294041</v>
      </c>
      <c r="N33" s="43"/>
      <c r="O33" s="44"/>
      <c r="P33" s="43">
        <f t="shared" si="5"/>
        <v>1163000</v>
      </c>
      <c r="Q33" s="44">
        <f t="shared" si="6"/>
        <v>1221615</v>
      </c>
      <c r="R33" s="24">
        <f t="shared" si="7"/>
        <v>-47.779751332149203</v>
      </c>
      <c r="S33" s="25">
        <f t="shared" si="8"/>
        <v>-47.746574234833957</v>
      </c>
      <c r="T33" s="24">
        <f t="shared" si="9"/>
        <v>95.171849427168581</v>
      </c>
      <c r="U33" s="26">
        <f t="shared" si="10"/>
        <v>99.968494271685756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>
        <v>5000000</v>
      </c>
      <c r="C36" s="42"/>
      <c r="D36" s="42"/>
      <c r="E36" s="42">
        <f t="shared" si="4"/>
        <v>5000000</v>
      </c>
      <c r="F36" s="43">
        <v>5000000</v>
      </c>
      <c r="G36" s="44">
        <v>5000000</v>
      </c>
      <c r="H36" s="43"/>
      <c r="I36" s="44"/>
      <c r="J36" s="43"/>
      <c r="K36" s="44">
        <v>1321435</v>
      </c>
      <c r="L36" s="43">
        <v>1520000</v>
      </c>
      <c r="M36" s="44">
        <v>1540508</v>
      </c>
      <c r="N36" s="43"/>
      <c r="O36" s="44"/>
      <c r="P36" s="43">
        <f t="shared" si="5"/>
        <v>1520000</v>
      </c>
      <c r="Q36" s="44">
        <f t="shared" si="6"/>
        <v>2861943</v>
      </c>
      <c r="R36" s="24">
        <f t="shared" si="7"/>
        <v>0</v>
      </c>
      <c r="S36" s="25">
        <f t="shared" si="8"/>
        <v>16.578416645540646</v>
      </c>
      <c r="T36" s="24">
        <f t="shared" si="9"/>
        <v>30.4</v>
      </c>
      <c r="U36" s="26">
        <f t="shared" si="10"/>
        <v>57.238860000000003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1591000</v>
      </c>
      <c r="C43" s="45">
        <f t="shared" si="20"/>
        <v>0</v>
      </c>
      <c r="D43" s="45">
        <f t="shared" si="20"/>
        <v>0</v>
      </c>
      <c r="E43" s="45">
        <f t="shared" si="20"/>
        <v>1591000</v>
      </c>
      <c r="F43" s="46">
        <f t="shared" si="20"/>
        <v>1591000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1591000</v>
      </c>
      <c r="C56" s="39">
        <f t="shared" si="24"/>
        <v>0</v>
      </c>
      <c r="D56" s="39">
        <f t="shared" si="24"/>
        <v>0</v>
      </c>
      <c r="E56" s="39">
        <f t="shared" si="24"/>
        <v>1591000</v>
      </c>
      <c r="F56" s="40">
        <f t="shared" si="24"/>
        <v>1591000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>
        <v>1591000</v>
      </c>
      <c r="C59" s="42"/>
      <c r="D59" s="42"/>
      <c r="E59" s="42">
        <f t="shared" si="13"/>
        <v>1591000</v>
      </c>
      <c r="F59" s="43">
        <v>1591000</v>
      </c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11946000</v>
      </c>
      <c r="C61" s="39">
        <f t="shared" si="26"/>
        <v>619000</v>
      </c>
      <c r="D61" s="39">
        <f t="shared" si="26"/>
        <v>0</v>
      </c>
      <c r="E61" s="39">
        <f t="shared" si="26"/>
        <v>12565000</v>
      </c>
      <c r="F61" s="40">
        <f t="shared" si="26"/>
        <v>12565000</v>
      </c>
      <c r="G61" s="41">
        <f t="shared" si="26"/>
        <v>10974000</v>
      </c>
      <c r="H61" s="40">
        <f t="shared" si="26"/>
        <v>846000</v>
      </c>
      <c r="I61" s="41">
        <f t="shared" si="26"/>
        <v>1028137</v>
      </c>
      <c r="J61" s="40">
        <f t="shared" si="26"/>
        <v>1797000</v>
      </c>
      <c r="K61" s="41">
        <f t="shared" si="26"/>
        <v>2794024</v>
      </c>
      <c r="L61" s="40">
        <f t="shared" si="26"/>
        <v>2259000</v>
      </c>
      <c r="M61" s="41">
        <f t="shared" si="26"/>
        <v>2280717</v>
      </c>
      <c r="N61" s="40">
        <f t="shared" si="26"/>
        <v>0</v>
      </c>
      <c r="O61" s="41">
        <f t="shared" si="26"/>
        <v>0</v>
      </c>
      <c r="P61" s="40">
        <f t="shared" si="26"/>
        <v>4902000</v>
      </c>
      <c r="Q61" s="41">
        <f t="shared" si="26"/>
        <v>6102878</v>
      </c>
      <c r="R61" s="20">
        <f t="shared" si="16"/>
        <v>25.709515859766281</v>
      </c>
      <c r="S61" s="21">
        <f t="shared" si="17"/>
        <v>-18.371603107203089</v>
      </c>
      <c r="T61" s="20">
        <f t="shared" si="18"/>
        <v>39.013131715081578</v>
      </c>
      <c r="U61" s="22">
        <f t="shared" si="19"/>
        <v>48.57045762037405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11946000</v>
      </c>
      <c r="C65" s="48">
        <f t="shared" si="30"/>
        <v>619000</v>
      </c>
      <c r="D65" s="48">
        <f t="shared" si="30"/>
        <v>0</v>
      </c>
      <c r="E65" s="48">
        <f t="shared" si="30"/>
        <v>12565000</v>
      </c>
      <c r="F65" s="49">
        <f t="shared" si="30"/>
        <v>12565000</v>
      </c>
      <c r="G65" s="50">
        <f t="shared" si="30"/>
        <v>10974000</v>
      </c>
      <c r="H65" s="49">
        <f t="shared" si="30"/>
        <v>846000</v>
      </c>
      <c r="I65" s="50">
        <f t="shared" si="30"/>
        <v>1028137</v>
      </c>
      <c r="J65" s="49">
        <f t="shared" si="30"/>
        <v>1797000</v>
      </c>
      <c r="K65" s="50">
        <f t="shared" si="30"/>
        <v>2794024</v>
      </c>
      <c r="L65" s="49">
        <f t="shared" si="30"/>
        <v>2259000</v>
      </c>
      <c r="M65" s="51">
        <f t="shared" si="30"/>
        <v>2280717</v>
      </c>
      <c r="N65" s="49">
        <f t="shared" si="30"/>
        <v>0</v>
      </c>
      <c r="O65" s="50">
        <f t="shared" si="30"/>
        <v>0</v>
      </c>
      <c r="P65" s="49">
        <f t="shared" si="30"/>
        <v>4902000</v>
      </c>
      <c r="Q65" s="50">
        <f t="shared" si="30"/>
        <v>6102878</v>
      </c>
      <c r="R65" s="34">
        <f t="shared" si="16"/>
        <v>25.709515859766281</v>
      </c>
      <c r="S65" s="35">
        <f t="shared" si="17"/>
        <v>-18.371603107203089</v>
      </c>
      <c r="T65" s="34">
        <f t="shared" si="18"/>
        <v>39.013131715081578</v>
      </c>
      <c r="U65" s="35">
        <f t="shared" si="19"/>
        <v>48.57045762037405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101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102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103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104</v>
      </c>
    </row>
    <row r="74" spans="1:23" x14ac:dyDescent="0.2">
      <c r="A74" t="s">
        <v>105</v>
      </c>
    </row>
    <row r="75" spans="1:23" x14ac:dyDescent="0.2">
      <c r="A75" t="s">
        <v>106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107</v>
      </c>
      <c r="G78" s="5" t="s">
        <v>108</v>
      </c>
      <c r="W78" s="5"/>
    </row>
    <row r="80" spans="1:23" x14ac:dyDescent="0.2">
      <c r="A80" t="s">
        <v>109</v>
      </c>
      <c r="G80" t="s">
        <v>109</v>
      </c>
    </row>
  </sheetData>
  <mergeCells count="14"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6"/>
      <c r="W1" s="6"/>
    </row>
    <row r="2" spans="1:23" ht="18" x14ac:dyDescent="0.25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7"/>
      <c r="W2" s="7"/>
    </row>
    <row r="3" spans="1:23" ht="18" customHeight="1" x14ac:dyDescent="0.25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7"/>
      <c r="W3" s="7"/>
    </row>
    <row r="4" spans="1:23" ht="18" customHeight="1" x14ac:dyDescent="0.25">
      <c r="A4" s="53" t="s">
        <v>3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7"/>
      <c r="W4" s="7"/>
    </row>
    <row r="5" spans="1:23" ht="15" customHeight="1" x14ac:dyDescent="0.25">
      <c r="A5" s="54" t="s">
        <v>91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8"/>
      <c r="W5" s="8"/>
    </row>
    <row r="6" spans="1:23" ht="12.75" customHeight="1" x14ac:dyDescent="0.2">
      <c r="A6" s="9" t="s">
        <v>110</v>
      </c>
      <c r="B6" s="9" t="s">
        <v>1</v>
      </c>
      <c r="C6" s="9" t="s">
        <v>110</v>
      </c>
      <c r="D6" s="9" t="s">
        <v>1</v>
      </c>
      <c r="E6" s="10" t="s">
        <v>1</v>
      </c>
      <c r="F6" s="55" t="s">
        <v>5</v>
      </c>
      <c r="G6" s="56"/>
      <c r="H6" s="55" t="s">
        <v>6</v>
      </c>
      <c r="I6" s="56"/>
      <c r="J6" s="55" t="s">
        <v>7</v>
      </c>
      <c r="K6" s="56"/>
      <c r="L6" s="55" t="s">
        <v>8</v>
      </c>
      <c r="M6" s="56"/>
      <c r="N6" s="55" t="s">
        <v>9</v>
      </c>
      <c r="O6" s="56"/>
      <c r="P6" s="55" t="s">
        <v>10</v>
      </c>
      <c r="Q6" s="56"/>
      <c r="R6" s="55" t="s">
        <v>11</v>
      </c>
      <c r="S6" s="56"/>
      <c r="T6" s="55" t="s">
        <v>12</v>
      </c>
      <c r="U6" s="56"/>
      <c r="V6" s="55" t="s">
        <v>13</v>
      </c>
      <c r="W6" s="56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69728000</v>
      </c>
      <c r="C8" s="36">
        <f t="shared" si="0"/>
        <v>-25884000</v>
      </c>
      <c r="D8" s="36">
        <f t="shared" si="0"/>
        <v>0</v>
      </c>
      <c r="E8" s="36">
        <f t="shared" si="0"/>
        <v>43844000</v>
      </c>
      <c r="F8" s="37">
        <f t="shared" si="0"/>
        <v>43844000</v>
      </c>
      <c r="G8" s="38">
        <f t="shared" si="0"/>
        <v>43844000</v>
      </c>
      <c r="H8" s="37">
        <f t="shared" si="0"/>
        <v>19750000</v>
      </c>
      <c r="I8" s="38">
        <f t="shared" si="0"/>
        <v>19837343</v>
      </c>
      <c r="J8" s="37">
        <f t="shared" si="0"/>
        <v>1523000</v>
      </c>
      <c r="K8" s="38">
        <f t="shared" si="0"/>
        <v>-3726595</v>
      </c>
      <c r="L8" s="37">
        <f t="shared" si="0"/>
        <v>6036000</v>
      </c>
      <c r="M8" s="38">
        <f t="shared" si="0"/>
        <v>709562</v>
      </c>
      <c r="N8" s="37">
        <f t="shared" si="0"/>
        <v>0</v>
      </c>
      <c r="O8" s="38">
        <f t="shared" si="0"/>
        <v>0</v>
      </c>
      <c r="P8" s="37">
        <f t="shared" si="0"/>
        <v>27309000</v>
      </c>
      <c r="Q8" s="38">
        <f t="shared" si="0"/>
        <v>16820310</v>
      </c>
      <c r="R8" s="16">
        <f>IF(($J8       =0),0,((($L8       -$J8       )/$J8       )*100))</f>
        <v>296.32304661851612</v>
      </c>
      <c r="S8" s="17">
        <f>IF(($K8       =0),0,((($M8       -$K8       )/$K8       )*100))</f>
        <v>-119.04049138690951</v>
      </c>
      <c r="T8" s="16">
        <f>IF(($E8       =0),0,(($P8       /$E8       )*100))</f>
        <v>62.286743910227173</v>
      </c>
      <c r="U8" s="18">
        <f>IF(($E8       =0),0,(($Q8       /$E8       )*100))</f>
        <v>38.363995073442204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67278000</v>
      </c>
      <c r="C9" s="39">
        <f t="shared" si="2"/>
        <v>-25884000</v>
      </c>
      <c r="D9" s="39">
        <f t="shared" si="2"/>
        <v>0</v>
      </c>
      <c r="E9" s="39">
        <f t="shared" si="2"/>
        <v>41394000</v>
      </c>
      <c r="F9" s="40">
        <f t="shared" si="2"/>
        <v>41394000</v>
      </c>
      <c r="G9" s="41">
        <f t="shared" si="2"/>
        <v>41394000</v>
      </c>
      <c r="H9" s="40">
        <f t="shared" si="2"/>
        <v>19250000</v>
      </c>
      <c r="I9" s="41">
        <f t="shared" si="2"/>
        <v>19157636</v>
      </c>
      <c r="J9" s="40">
        <f t="shared" si="2"/>
        <v>966000</v>
      </c>
      <c r="K9" s="41">
        <f t="shared" si="2"/>
        <v>-3537202</v>
      </c>
      <c r="L9" s="40">
        <f t="shared" si="2"/>
        <v>5510000</v>
      </c>
      <c r="M9" s="41">
        <f t="shared" si="2"/>
        <v>341052</v>
      </c>
      <c r="N9" s="40">
        <f t="shared" si="2"/>
        <v>0</v>
      </c>
      <c r="O9" s="41">
        <f t="shared" si="2"/>
        <v>0</v>
      </c>
      <c r="P9" s="40">
        <f t="shared" si="2"/>
        <v>25726000</v>
      </c>
      <c r="Q9" s="41">
        <f t="shared" si="2"/>
        <v>15961486</v>
      </c>
      <c r="R9" s="20">
        <f>IF(($J9       =0),0,((($L9       -$J9       )/$J9       )*100))</f>
        <v>470.39337474120077</v>
      </c>
      <c r="S9" s="21">
        <f>IF(($K9       =0),0,((($M9       -$K9       )/$K9       )*100))</f>
        <v>-109.64185816925355</v>
      </c>
      <c r="T9" s="20">
        <f>IF(($E9       =0),0,(($P9       /$E9       )*100))</f>
        <v>62.149103734840793</v>
      </c>
      <c r="U9" s="22">
        <f>IF(($E9       =0),0,(($Q9       /$E9       )*100))</f>
        <v>38.559902401314197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>
        <v>64367000</v>
      </c>
      <c r="C14" s="42">
        <v>-25884000</v>
      </c>
      <c r="D14" s="42"/>
      <c r="E14" s="42">
        <f t="shared" si="4"/>
        <v>38483000</v>
      </c>
      <c r="F14" s="43">
        <v>38483000</v>
      </c>
      <c r="G14" s="44">
        <v>38483000</v>
      </c>
      <c r="H14" s="43">
        <v>18786000</v>
      </c>
      <c r="I14" s="44">
        <v>18786400</v>
      </c>
      <c r="J14" s="43"/>
      <c r="K14" s="44">
        <v>-3801050</v>
      </c>
      <c r="L14" s="43">
        <v>4697000</v>
      </c>
      <c r="M14" s="44"/>
      <c r="N14" s="43"/>
      <c r="O14" s="44"/>
      <c r="P14" s="43">
        <f t="shared" si="5"/>
        <v>23483000</v>
      </c>
      <c r="Q14" s="44">
        <f t="shared" si="6"/>
        <v>14985350</v>
      </c>
      <c r="R14" s="24">
        <f t="shared" si="7"/>
        <v>0</v>
      </c>
      <c r="S14" s="25">
        <f t="shared" si="8"/>
        <v>-100</v>
      </c>
      <c r="T14" s="24">
        <f t="shared" si="9"/>
        <v>61.021749863576126</v>
      </c>
      <c r="U14" s="26">
        <f t="shared" si="10"/>
        <v>38.940181378790633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>
        <v>2911000</v>
      </c>
      <c r="C16" s="42"/>
      <c r="D16" s="42"/>
      <c r="E16" s="42">
        <f t="shared" si="4"/>
        <v>2911000</v>
      </c>
      <c r="F16" s="43">
        <v>2911000</v>
      </c>
      <c r="G16" s="44">
        <v>2911000</v>
      </c>
      <c r="H16" s="43">
        <v>464000</v>
      </c>
      <c r="I16" s="44">
        <v>371236</v>
      </c>
      <c r="J16" s="43">
        <v>966000</v>
      </c>
      <c r="K16" s="44">
        <v>263848</v>
      </c>
      <c r="L16" s="43">
        <v>813000</v>
      </c>
      <c r="M16" s="44">
        <v>341052</v>
      </c>
      <c r="N16" s="43"/>
      <c r="O16" s="44"/>
      <c r="P16" s="43">
        <f t="shared" si="5"/>
        <v>2243000</v>
      </c>
      <c r="Q16" s="44">
        <f t="shared" si="6"/>
        <v>976136</v>
      </c>
      <c r="R16" s="24">
        <f t="shared" si="7"/>
        <v>-15.838509316770185</v>
      </c>
      <c r="S16" s="25">
        <f t="shared" si="8"/>
        <v>29.260786513447133</v>
      </c>
      <c r="T16" s="24">
        <f t="shared" si="9"/>
        <v>77.052559257986942</v>
      </c>
      <c r="U16" s="26">
        <f t="shared" si="10"/>
        <v>33.532669185846785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2450000</v>
      </c>
      <c r="C28" s="39">
        <f t="shared" si="11"/>
        <v>0</v>
      </c>
      <c r="D28" s="39">
        <f t="shared" si="11"/>
        <v>0</v>
      </c>
      <c r="E28" s="39">
        <f t="shared" si="11"/>
        <v>2450000</v>
      </c>
      <c r="F28" s="40">
        <f t="shared" si="11"/>
        <v>2450000</v>
      </c>
      <c r="G28" s="41">
        <f t="shared" si="11"/>
        <v>2450000</v>
      </c>
      <c r="H28" s="40">
        <f t="shared" si="11"/>
        <v>500000</v>
      </c>
      <c r="I28" s="41">
        <f t="shared" si="11"/>
        <v>679707</v>
      </c>
      <c r="J28" s="40">
        <f t="shared" si="11"/>
        <v>557000</v>
      </c>
      <c r="K28" s="41">
        <f t="shared" si="11"/>
        <v>-189393</v>
      </c>
      <c r="L28" s="40">
        <f t="shared" si="11"/>
        <v>526000</v>
      </c>
      <c r="M28" s="41">
        <f t="shared" si="11"/>
        <v>368510</v>
      </c>
      <c r="N28" s="40">
        <f t="shared" si="11"/>
        <v>0</v>
      </c>
      <c r="O28" s="41">
        <f t="shared" si="11"/>
        <v>0</v>
      </c>
      <c r="P28" s="40">
        <f t="shared" si="11"/>
        <v>1583000</v>
      </c>
      <c r="Q28" s="41">
        <f t="shared" si="11"/>
        <v>858824</v>
      </c>
      <c r="R28" s="20">
        <f t="shared" si="7"/>
        <v>-5.5655296229802511</v>
      </c>
      <c r="S28" s="21">
        <f t="shared" si="8"/>
        <v>-294.57424508825562</v>
      </c>
      <c r="T28" s="20">
        <f t="shared" si="9"/>
        <v>64.612244897959187</v>
      </c>
      <c r="U28" s="22">
        <f t="shared" si="10"/>
        <v>35.054040816326534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1200000</v>
      </c>
      <c r="C31" s="42"/>
      <c r="D31" s="42"/>
      <c r="E31" s="42">
        <f t="shared" si="4"/>
        <v>1200000</v>
      </c>
      <c r="F31" s="43">
        <v>1200000</v>
      </c>
      <c r="G31" s="44">
        <v>1200000</v>
      </c>
      <c r="H31" s="43">
        <v>289000</v>
      </c>
      <c r="I31" s="44">
        <v>370120</v>
      </c>
      <c r="J31" s="43">
        <v>226000</v>
      </c>
      <c r="K31" s="44">
        <v>151207</v>
      </c>
      <c r="L31" s="43">
        <v>146000</v>
      </c>
      <c r="M31" s="44">
        <v>147356</v>
      </c>
      <c r="N31" s="43"/>
      <c r="O31" s="44"/>
      <c r="P31" s="43">
        <f t="shared" si="5"/>
        <v>661000</v>
      </c>
      <c r="Q31" s="44">
        <f t="shared" si="6"/>
        <v>668683</v>
      </c>
      <c r="R31" s="24">
        <f t="shared" si="7"/>
        <v>-35.398230088495573</v>
      </c>
      <c r="S31" s="25">
        <f t="shared" si="8"/>
        <v>-2.5468397627093986</v>
      </c>
      <c r="T31" s="24">
        <f t="shared" si="9"/>
        <v>55.083333333333329</v>
      </c>
      <c r="U31" s="26">
        <f t="shared" si="10"/>
        <v>55.723583333333337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1250000</v>
      </c>
      <c r="C33" s="42"/>
      <c r="D33" s="42"/>
      <c r="E33" s="42">
        <f t="shared" si="4"/>
        <v>1250000</v>
      </c>
      <c r="F33" s="43">
        <v>1250000</v>
      </c>
      <c r="G33" s="44">
        <v>1250000</v>
      </c>
      <c r="H33" s="43">
        <v>211000</v>
      </c>
      <c r="I33" s="44">
        <v>309587</v>
      </c>
      <c r="J33" s="43">
        <v>331000</v>
      </c>
      <c r="K33" s="44">
        <v>-340600</v>
      </c>
      <c r="L33" s="43">
        <v>380000</v>
      </c>
      <c r="M33" s="44">
        <v>221154</v>
      </c>
      <c r="N33" s="43"/>
      <c r="O33" s="44"/>
      <c r="P33" s="43">
        <f t="shared" si="5"/>
        <v>922000</v>
      </c>
      <c r="Q33" s="44">
        <f t="shared" si="6"/>
        <v>190141</v>
      </c>
      <c r="R33" s="24">
        <f t="shared" si="7"/>
        <v>14.803625377643503</v>
      </c>
      <c r="S33" s="25">
        <f t="shared" si="8"/>
        <v>-164.93071051086318</v>
      </c>
      <c r="T33" s="24">
        <f t="shared" si="9"/>
        <v>73.760000000000005</v>
      </c>
      <c r="U33" s="26">
        <f t="shared" si="10"/>
        <v>15.211279999999999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3826000</v>
      </c>
      <c r="C43" s="45">
        <f t="shared" si="20"/>
        <v>-100000</v>
      </c>
      <c r="D43" s="45">
        <f t="shared" si="20"/>
        <v>0</v>
      </c>
      <c r="E43" s="45">
        <f t="shared" si="20"/>
        <v>3726000</v>
      </c>
      <c r="F43" s="46">
        <f t="shared" si="20"/>
        <v>3726000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100000</v>
      </c>
      <c r="C44" s="39">
        <f t="shared" si="22"/>
        <v>-100000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>
        <v>100000</v>
      </c>
      <c r="C47" s="42">
        <v>-100000</v>
      </c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3726000</v>
      </c>
      <c r="C56" s="39">
        <f t="shared" si="24"/>
        <v>0</v>
      </c>
      <c r="D56" s="39">
        <f t="shared" si="24"/>
        <v>0</v>
      </c>
      <c r="E56" s="39">
        <f t="shared" si="24"/>
        <v>3726000</v>
      </c>
      <c r="F56" s="40">
        <f t="shared" si="24"/>
        <v>3726000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>
        <v>3726000</v>
      </c>
      <c r="C59" s="42"/>
      <c r="D59" s="42"/>
      <c r="E59" s="42">
        <f t="shared" si="13"/>
        <v>3726000</v>
      </c>
      <c r="F59" s="43">
        <v>3726000</v>
      </c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73554000</v>
      </c>
      <c r="C61" s="39">
        <f t="shared" si="26"/>
        <v>-25984000</v>
      </c>
      <c r="D61" s="39">
        <f t="shared" si="26"/>
        <v>0</v>
      </c>
      <c r="E61" s="39">
        <f t="shared" si="26"/>
        <v>47570000</v>
      </c>
      <c r="F61" s="40">
        <f t="shared" si="26"/>
        <v>47570000</v>
      </c>
      <c r="G61" s="41">
        <f t="shared" si="26"/>
        <v>43844000</v>
      </c>
      <c r="H61" s="40">
        <f t="shared" si="26"/>
        <v>19750000</v>
      </c>
      <c r="I61" s="41">
        <f t="shared" si="26"/>
        <v>19837343</v>
      </c>
      <c r="J61" s="40">
        <f t="shared" si="26"/>
        <v>1523000</v>
      </c>
      <c r="K61" s="41">
        <f t="shared" si="26"/>
        <v>-3726595</v>
      </c>
      <c r="L61" s="40">
        <f t="shared" si="26"/>
        <v>6036000</v>
      </c>
      <c r="M61" s="41">
        <f t="shared" si="26"/>
        <v>709562</v>
      </c>
      <c r="N61" s="40">
        <f t="shared" si="26"/>
        <v>0</v>
      </c>
      <c r="O61" s="41">
        <f t="shared" si="26"/>
        <v>0</v>
      </c>
      <c r="P61" s="40">
        <f t="shared" si="26"/>
        <v>27309000</v>
      </c>
      <c r="Q61" s="41">
        <f t="shared" si="26"/>
        <v>16820310</v>
      </c>
      <c r="R61" s="20">
        <f t="shared" si="16"/>
        <v>296.32304661851612</v>
      </c>
      <c r="S61" s="21">
        <f t="shared" si="17"/>
        <v>-119.04049138690951</v>
      </c>
      <c r="T61" s="20">
        <f t="shared" si="18"/>
        <v>57.408030271179314</v>
      </c>
      <c r="U61" s="22">
        <f t="shared" si="19"/>
        <v>35.359070842968258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73554000</v>
      </c>
      <c r="C65" s="48">
        <f t="shared" si="30"/>
        <v>-25984000</v>
      </c>
      <c r="D65" s="48">
        <f t="shared" si="30"/>
        <v>0</v>
      </c>
      <c r="E65" s="48">
        <f t="shared" si="30"/>
        <v>47570000</v>
      </c>
      <c r="F65" s="49">
        <f t="shared" si="30"/>
        <v>47570000</v>
      </c>
      <c r="G65" s="50">
        <f t="shared" si="30"/>
        <v>43844000</v>
      </c>
      <c r="H65" s="49">
        <f t="shared" si="30"/>
        <v>19750000</v>
      </c>
      <c r="I65" s="50">
        <f t="shared" si="30"/>
        <v>19837343</v>
      </c>
      <c r="J65" s="49">
        <f t="shared" si="30"/>
        <v>1523000</v>
      </c>
      <c r="K65" s="50">
        <f t="shared" si="30"/>
        <v>-3726595</v>
      </c>
      <c r="L65" s="49">
        <f t="shared" si="30"/>
        <v>6036000</v>
      </c>
      <c r="M65" s="51">
        <f t="shared" si="30"/>
        <v>709562</v>
      </c>
      <c r="N65" s="49">
        <f t="shared" si="30"/>
        <v>0</v>
      </c>
      <c r="O65" s="50">
        <f t="shared" si="30"/>
        <v>0</v>
      </c>
      <c r="P65" s="49">
        <f t="shared" si="30"/>
        <v>27309000</v>
      </c>
      <c r="Q65" s="50">
        <f t="shared" si="30"/>
        <v>16820310</v>
      </c>
      <c r="R65" s="34">
        <f t="shared" si="16"/>
        <v>296.32304661851612</v>
      </c>
      <c r="S65" s="35">
        <f t="shared" si="17"/>
        <v>-119.04049138690951</v>
      </c>
      <c r="T65" s="34">
        <f t="shared" si="18"/>
        <v>57.408030271179314</v>
      </c>
      <c r="U65" s="35">
        <f t="shared" si="19"/>
        <v>35.359070842968258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101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102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103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104</v>
      </c>
    </row>
    <row r="74" spans="1:23" x14ac:dyDescent="0.2">
      <c r="A74" t="s">
        <v>105</v>
      </c>
    </row>
    <row r="75" spans="1:23" x14ac:dyDescent="0.2">
      <c r="A75" t="s">
        <v>106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107</v>
      </c>
      <c r="G78" s="5" t="s">
        <v>108</v>
      </c>
      <c r="W78" s="5"/>
    </row>
    <row r="80" spans="1:23" x14ac:dyDescent="0.2">
      <c r="A80" t="s">
        <v>109</v>
      </c>
      <c r="G80" t="s">
        <v>109</v>
      </c>
    </row>
  </sheetData>
  <mergeCells count="14"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6"/>
      <c r="W1" s="6"/>
    </row>
    <row r="2" spans="1:23" ht="18" x14ac:dyDescent="0.25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7"/>
      <c r="W2" s="7"/>
    </row>
    <row r="3" spans="1:23" ht="18" customHeight="1" x14ac:dyDescent="0.25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7"/>
      <c r="W3" s="7"/>
    </row>
    <row r="4" spans="1:23" ht="18" customHeight="1" x14ac:dyDescent="0.25">
      <c r="A4" s="53" t="s">
        <v>3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7"/>
      <c r="W4" s="7"/>
    </row>
    <row r="5" spans="1:23" ht="15" customHeight="1" x14ac:dyDescent="0.25">
      <c r="A5" s="54" t="s">
        <v>92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8"/>
      <c r="W5" s="8"/>
    </row>
    <row r="6" spans="1:23" ht="12.75" customHeight="1" x14ac:dyDescent="0.2">
      <c r="A6" s="9" t="s">
        <v>110</v>
      </c>
      <c r="B6" s="9" t="s">
        <v>1</v>
      </c>
      <c r="C6" s="9" t="s">
        <v>110</v>
      </c>
      <c r="D6" s="9" t="s">
        <v>1</v>
      </c>
      <c r="E6" s="10" t="s">
        <v>1</v>
      </c>
      <c r="F6" s="55" t="s">
        <v>5</v>
      </c>
      <c r="G6" s="56"/>
      <c r="H6" s="55" t="s">
        <v>6</v>
      </c>
      <c r="I6" s="56"/>
      <c r="J6" s="55" t="s">
        <v>7</v>
      </c>
      <c r="K6" s="56"/>
      <c r="L6" s="55" t="s">
        <v>8</v>
      </c>
      <c r="M6" s="56"/>
      <c r="N6" s="55" t="s">
        <v>9</v>
      </c>
      <c r="O6" s="56"/>
      <c r="P6" s="55" t="s">
        <v>10</v>
      </c>
      <c r="Q6" s="56"/>
      <c r="R6" s="55" t="s">
        <v>11</v>
      </c>
      <c r="S6" s="56"/>
      <c r="T6" s="55" t="s">
        <v>12</v>
      </c>
      <c r="U6" s="56"/>
      <c r="V6" s="55" t="s">
        <v>13</v>
      </c>
      <c r="W6" s="56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1832949000</v>
      </c>
      <c r="C8" s="36">
        <f t="shared" si="0"/>
        <v>-91622000</v>
      </c>
      <c r="D8" s="36">
        <f t="shared" si="0"/>
        <v>0</v>
      </c>
      <c r="E8" s="36">
        <f t="shared" si="0"/>
        <v>1741327000</v>
      </c>
      <c r="F8" s="37">
        <f t="shared" si="0"/>
        <v>1796949000</v>
      </c>
      <c r="G8" s="38">
        <f t="shared" si="0"/>
        <v>1241797000</v>
      </c>
      <c r="H8" s="37">
        <f t="shared" si="0"/>
        <v>111291000</v>
      </c>
      <c r="I8" s="38">
        <f t="shared" si="0"/>
        <v>42100150</v>
      </c>
      <c r="J8" s="37">
        <f t="shared" si="0"/>
        <v>254017000</v>
      </c>
      <c r="K8" s="38">
        <f t="shared" si="0"/>
        <v>237214776</v>
      </c>
      <c r="L8" s="37">
        <f t="shared" si="0"/>
        <v>477619000</v>
      </c>
      <c r="M8" s="38">
        <f t="shared" si="0"/>
        <v>603714310</v>
      </c>
      <c r="N8" s="37">
        <f t="shared" si="0"/>
        <v>0</v>
      </c>
      <c r="O8" s="38">
        <f t="shared" si="0"/>
        <v>0</v>
      </c>
      <c r="P8" s="37">
        <f t="shared" si="0"/>
        <v>842927000</v>
      </c>
      <c r="Q8" s="38">
        <f t="shared" si="0"/>
        <v>883029236</v>
      </c>
      <c r="R8" s="16">
        <f>IF(($J8       =0),0,((($L8       -$J8       )/$J8       )*100))</f>
        <v>88.026391934398092</v>
      </c>
      <c r="S8" s="17">
        <f>IF(($K8       =0),0,((($M8       -$K8       )/$K8       )*100))</f>
        <v>154.50114035054884</v>
      </c>
      <c r="T8" s="16">
        <f>IF(($E8       =0),0,(($P8       /$E8       )*100))</f>
        <v>48.407163042897743</v>
      </c>
      <c r="U8" s="18">
        <f>IF(($E8       =0),0,(($Q8       /$E8       )*100))</f>
        <v>50.710132904388438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1702903000</v>
      </c>
      <c r="C9" s="39">
        <f t="shared" si="2"/>
        <v>-55622000</v>
      </c>
      <c r="D9" s="39">
        <f t="shared" si="2"/>
        <v>0</v>
      </c>
      <c r="E9" s="39">
        <f t="shared" si="2"/>
        <v>1647281000</v>
      </c>
      <c r="F9" s="40">
        <f t="shared" si="2"/>
        <v>1702903000</v>
      </c>
      <c r="G9" s="41">
        <f t="shared" si="2"/>
        <v>1147751000</v>
      </c>
      <c r="H9" s="40">
        <f t="shared" si="2"/>
        <v>109172000</v>
      </c>
      <c r="I9" s="41">
        <f t="shared" si="2"/>
        <v>40100493</v>
      </c>
      <c r="J9" s="40">
        <f t="shared" si="2"/>
        <v>240991000</v>
      </c>
      <c r="K9" s="41">
        <f t="shared" si="2"/>
        <v>233590816</v>
      </c>
      <c r="L9" s="40">
        <f t="shared" si="2"/>
        <v>425700000</v>
      </c>
      <c r="M9" s="41">
        <f t="shared" si="2"/>
        <v>546169078</v>
      </c>
      <c r="N9" s="40">
        <f t="shared" si="2"/>
        <v>0</v>
      </c>
      <c r="O9" s="41">
        <f t="shared" si="2"/>
        <v>0</v>
      </c>
      <c r="P9" s="40">
        <f t="shared" si="2"/>
        <v>775863000</v>
      </c>
      <c r="Q9" s="41">
        <f t="shared" si="2"/>
        <v>819860387</v>
      </c>
      <c r="R9" s="20">
        <f>IF(($J9       =0),0,((($L9       -$J9       )/$J9       )*100))</f>
        <v>76.645600873061653</v>
      </c>
      <c r="S9" s="21">
        <f>IF(($K9       =0),0,((($M9       -$K9       )/$K9       )*100))</f>
        <v>133.81444842420518</v>
      </c>
      <c r="T9" s="20">
        <f>IF(($E9       =0),0,(($P9       /$E9       )*100))</f>
        <v>47.099614455578617</v>
      </c>
      <c r="U9" s="22">
        <f>IF(($E9       =0),0,(($Q9       /$E9       )*100))</f>
        <v>49.770524093946328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>
        <v>749530000</v>
      </c>
      <c r="C12" s="42"/>
      <c r="D12" s="42"/>
      <c r="E12" s="42">
        <f t="shared" si="4"/>
        <v>749530000</v>
      </c>
      <c r="F12" s="43">
        <v>749530000</v>
      </c>
      <c r="G12" s="44">
        <v>250000000</v>
      </c>
      <c r="H12" s="43">
        <v>73680000</v>
      </c>
      <c r="I12" s="44">
        <v>9035577</v>
      </c>
      <c r="J12" s="43">
        <v>90705000</v>
      </c>
      <c r="K12" s="44">
        <v>120146321</v>
      </c>
      <c r="L12" s="43"/>
      <c r="M12" s="44">
        <v>76078188</v>
      </c>
      <c r="N12" s="43"/>
      <c r="O12" s="44"/>
      <c r="P12" s="43">
        <f t="shared" si="5"/>
        <v>164385000</v>
      </c>
      <c r="Q12" s="44">
        <f t="shared" si="6"/>
        <v>205260086</v>
      </c>
      <c r="R12" s="24">
        <f t="shared" si="7"/>
        <v>-100</v>
      </c>
      <c r="S12" s="25">
        <f t="shared" si="8"/>
        <v>-36.678720274755641</v>
      </c>
      <c r="T12" s="24">
        <f t="shared" si="9"/>
        <v>21.93174389283951</v>
      </c>
      <c r="U12" s="26">
        <f t="shared" si="10"/>
        <v>27.385172841647432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>
        <v>165945000</v>
      </c>
      <c r="C14" s="42"/>
      <c r="D14" s="42"/>
      <c r="E14" s="42">
        <f t="shared" si="4"/>
        <v>165945000</v>
      </c>
      <c r="F14" s="43">
        <v>165945000</v>
      </c>
      <c r="G14" s="44">
        <v>165945000</v>
      </c>
      <c r="H14" s="43">
        <v>28803000</v>
      </c>
      <c r="I14" s="44">
        <v>28803043</v>
      </c>
      <c r="J14" s="43">
        <v>23255000</v>
      </c>
      <c r="K14" s="44">
        <v>28269385</v>
      </c>
      <c r="L14" s="43">
        <v>59957000</v>
      </c>
      <c r="M14" s="44">
        <v>62491479</v>
      </c>
      <c r="N14" s="43"/>
      <c r="O14" s="44"/>
      <c r="P14" s="43">
        <f t="shared" si="5"/>
        <v>112015000</v>
      </c>
      <c r="Q14" s="44">
        <f t="shared" si="6"/>
        <v>119563907</v>
      </c>
      <c r="R14" s="24">
        <f t="shared" si="7"/>
        <v>157.82412384433457</v>
      </c>
      <c r="S14" s="25">
        <f t="shared" si="8"/>
        <v>121.05708702187896</v>
      </c>
      <c r="T14" s="24">
        <f t="shared" si="9"/>
        <v>67.501280544758799</v>
      </c>
      <c r="U14" s="26">
        <f t="shared" si="10"/>
        <v>72.050322094669923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>
        <v>787428000</v>
      </c>
      <c r="C26" s="42">
        <v>-55622000</v>
      </c>
      <c r="D26" s="42"/>
      <c r="E26" s="42">
        <f t="shared" si="4"/>
        <v>731806000</v>
      </c>
      <c r="F26" s="43">
        <v>787428000</v>
      </c>
      <c r="G26" s="44">
        <v>731806000</v>
      </c>
      <c r="H26" s="43">
        <v>6689000</v>
      </c>
      <c r="I26" s="44">
        <v>2261873</v>
      </c>
      <c r="J26" s="43">
        <v>127031000</v>
      </c>
      <c r="K26" s="44">
        <v>85175110</v>
      </c>
      <c r="L26" s="43">
        <v>365743000</v>
      </c>
      <c r="M26" s="44">
        <v>407599411</v>
      </c>
      <c r="N26" s="43"/>
      <c r="O26" s="44"/>
      <c r="P26" s="43">
        <f t="shared" si="5"/>
        <v>499463000</v>
      </c>
      <c r="Q26" s="44">
        <f t="shared" si="6"/>
        <v>495036394</v>
      </c>
      <c r="R26" s="24">
        <f t="shared" si="7"/>
        <v>187.91633538270187</v>
      </c>
      <c r="S26" s="25">
        <f t="shared" si="8"/>
        <v>378.54286422406733</v>
      </c>
      <c r="T26" s="24">
        <f t="shared" si="9"/>
        <v>68.25073858372302</v>
      </c>
      <c r="U26" s="26">
        <f t="shared" si="10"/>
        <v>67.645850676272119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130046000</v>
      </c>
      <c r="C28" s="39">
        <f t="shared" si="11"/>
        <v>-36000000</v>
      </c>
      <c r="D28" s="39">
        <f t="shared" si="11"/>
        <v>0</v>
      </c>
      <c r="E28" s="39">
        <f t="shared" si="11"/>
        <v>94046000</v>
      </c>
      <c r="F28" s="40">
        <f t="shared" si="11"/>
        <v>94046000</v>
      </c>
      <c r="G28" s="41">
        <f t="shared" si="11"/>
        <v>94046000</v>
      </c>
      <c r="H28" s="40">
        <f t="shared" si="11"/>
        <v>2119000</v>
      </c>
      <c r="I28" s="41">
        <f t="shared" si="11"/>
        <v>1999657</v>
      </c>
      <c r="J28" s="40">
        <f t="shared" si="11"/>
        <v>13026000</v>
      </c>
      <c r="K28" s="41">
        <f t="shared" si="11"/>
        <v>3623960</v>
      </c>
      <c r="L28" s="40">
        <f t="shared" si="11"/>
        <v>51919000</v>
      </c>
      <c r="M28" s="41">
        <f t="shared" si="11"/>
        <v>57545232</v>
      </c>
      <c r="N28" s="40">
        <f t="shared" si="11"/>
        <v>0</v>
      </c>
      <c r="O28" s="41">
        <f t="shared" si="11"/>
        <v>0</v>
      </c>
      <c r="P28" s="40">
        <f t="shared" si="11"/>
        <v>67064000</v>
      </c>
      <c r="Q28" s="41">
        <f t="shared" si="11"/>
        <v>63168849</v>
      </c>
      <c r="R28" s="20">
        <f t="shared" si="7"/>
        <v>298.57976354982344</v>
      </c>
      <c r="S28" s="21">
        <f t="shared" si="8"/>
        <v>1487.9102418348989</v>
      </c>
      <c r="T28" s="20">
        <f t="shared" si="9"/>
        <v>71.30978457350659</v>
      </c>
      <c r="U28" s="22">
        <f t="shared" si="10"/>
        <v>67.168033728175573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>
        <v>112126000</v>
      </c>
      <c r="C30" s="42">
        <v>-36000000</v>
      </c>
      <c r="D30" s="42"/>
      <c r="E30" s="42">
        <f t="shared" si="4"/>
        <v>76126000</v>
      </c>
      <c r="F30" s="43">
        <v>76126000</v>
      </c>
      <c r="G30" s="44">
        <v>76126000</v>
      </c>
      <c r="H30" s="43">
        <v>156000</v>
      </c>
      <c r="I30" s="44">
        <v>156282</v>
      </c>
      <c r="J30" s="43">
        <v>9496000</v>
      </c>
      <c r="K30" s="44"/>
      <c r="L30" s="43">
        <v>44972000</v>
      </c>
      <c r="M30" s="44">
        <v>54441176</v>
      </c>
      <c r="N30" s="43"/>
      <c r="O30" s="44"/>
      <c r="P30" s="43">
        <f t="shared" si="5"/>
        <v>54624000</v>
      </c>
      <c r="Q30" s="44">
        <f t="shared" si="6"/>
        <v>54597458</v>
      </c>
      <c r="R30" s="24">
        <f t="shared" si="7"/>
        <v>373.58887952822244</v>
      </c>
      <c r="S30" s="25">
        <f t="shared" si="8"/>
        <v>0</v>
      </c>
      <c r="T30" s="24">
        <f t="shared" si="9"/>
        <v>71.754722433859655</v>
      </c>
      <c r="U30" s="26">
        <f t="shared" si="10"/>
        <v>71.719856553608494</v>
      </c>
      <c r="V30" s="43"/>
      <c r="W30" s="44"/>
    </row>
    <row r="31" spans="1:23" x14ac:dyDescent="0.2">
      <c r="A31" s="23" t="s">
        <v>57</v>
      </c>
      <c r="B31" s="42">
        <v>1000000</v>
      </c>
      <c r="C31" s="42"/>
      <c r="D31" s="42"/>
      <c r="E31" s="42">
        <f t="shared" si="4"/>
        <v>1000000</v>
      </c>
      <c r="F31" s="43">
        <v>1000000</v>
      </c>
      <c r="G31" s="44">
        <v>1000000</v>
      </c>
      <c r="H31" s="43">
        <v>236000</v>
      </c>
      <c r="I31" s="44">
        <v>178500</v>
      </c>
      <c r="J31" s="43">
        <v>272000</v>
      </c>
      <c r="K31" s="44">
        <v>272486</v>
      </c>
      <c r="L31" s="43">
        <v>255000</v>
      </c>
      <c r="M31" s="44">
        <v>254939</v>
      </c>
      <c r="N31" s="43"/>
      <c r="O31" s="44"/>
      <c r="P31" s="43">
        <f t="shared" si="5"/>
        <v>763000</v>
      </c>
      <c r="Q31" s="44">
        <f t="shared" si="6"/>
        <v>705925</v>
      </c>
      <c r="R31" s="24">
        <f t="shared" si="7"/>
        <v>-6.25</v>
      </c>
      <c r="S31" s="25">
        <f t="shared" si="8"/>
        <v>-6.4395968967212989</v>
      </c>
      <c r="T31" s="24">
        <f t="shared" si="9"/>
        <v>76.3</v>
      </c>
      <c r="U31" s="26">
        <f t="shared" si="10"/>
        <v>70.592500000000001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9920000</v>
      </c>
      <c r="C33" s="42"/>
      <c r="D33" s="42"/>
      <c r="E33" s="42">
        <f t="shared" si="4"/>
        <v>9920000</v>
      </c>
      <c r="F33" s="43">
        <v>9920000</v>
      </c>
      <c r="G33" s="44">
        <v>9920000</v>
      </c>
      <c r="H33" s="43">
        <v>1665000</v>
      </c>
      <c r="I33" s="44">
        <v>1664875</v>
      </c>
      <c r="J33" s="43">
        <v>3196000</v>
      </c>
      <c r="K33" s="44">
        <v>3195964</v>
      </c>
      <c r="L33" s="43">
        <v>2756000</v>
      </c>
      <c r="M33" s="44">
        <v>2755811</v>
      </c>
      <c r="N33" s="43"/>
      <c r="O33" s="44"/>
      <c r="P33" s="43">
        <f t="shared" si="5"/>
        <v>7617000</v>
      </c>
      <c r="Q33" s="44">
        <f t="shared" si="6"/>
        <v>7616650</v>
      </c>
      <c r="R33" s="24">
        <f t="shared" si="7"/>
        <v>-13.767209011264081</v>
      </c>
      <c r="S33" s="25">
        <f t="shared" si="8"/>
        <v>-13.772151375922883</v>
      </c>
      <c r="T33" s="24">
        <f t="shared" si="9"/>
        <v>76.784274193548384</v>
      </c>
      <c r="U33" s="26">
        <f t="shared" si="10"/>
        <v>76.780745967741936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>
        <v>7000000</v>
      </c>
      <c r="C36" s="42"/>
      <c r="D36" s="42"/>
      <c r="E36" s="42">
        <f t="shared" si="4"/>
        <v>7000000</v>
      </c>
      <c r="F36" s="43">
        <v>7000000</v>
      </c>
      <c r="G36" s="44">
        <v>7000000</v>
      </c>
      <c r="H36" s="43">
        <v>62000</v>
      </c>
      <c r="I36" s="44"/>
      <c r="J36" s="43">
        <v>62000</v>
      </c>
      <c r="K36" s="44">
        <v>155510</v>
      </c>
      <c r="L36" s="43">
        <v>3936000</v>
      </c>
      <c r="M36" s="44">
        <v>93306</v>
      </c>
      <c r="N36" s="43"/>
      <c r="O36" s="44"/>
      <c r="P36" s="43">
        <f t="shared" si="5"/>
        <v>4060000</v>
      </c>
      <c r="Q36" s="44">
        <f t="shared" si="6"/>
        <v>248816</v>
      </c>
      <c r="R36" s="24">
        <f t="shared" si="7"/>
        <v>6248.3870967741932</v>
      </c>
      <c r="S36" s="25">
        <f t="shared" si="8"/>
        <v>-40</v>
      </c>
      <c r="T36" s="24">
        <f t="shared" si="9"/>
        <v>57.999999999999993</v>
      </c>
      <c r="U36" s="26">
        <f t="shared" si="10"/>
        <v>3.5545142857142857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31290000</v>
      </c>
      <c r="C43" s="45">
        <f t="shared" si="20"/>
        <v>-14543000</v>
      </c>
      <c r="D43" s="45">
        <f t="shared" si="20"/>
        <v>0</v>
      </c>
      <c r="E43" s="45">
        <f t="shared" si="20"/>
        <v>16747000</v>
      </c>
      <c r="F43" s="46">
        <f t="shared" si="20"/>
        <v>25290000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30030000</v>
      </c>
      <c r="C44" s="39">
        <f t="shared" si="22"/>
        <v>-14543000</v>
      </c>
      <c r="D44" s="39">
        <f t="shared" si="22"/>
        <v>0</v>
      </c>
      <c r="E44" s="39">
        <f t="shared" si="22"/>
        <v>15487000</v>
      </c>
      <c r="F44" s="40">
        <f t="shared" si="22"/>
        <v>24030000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24030000</v>
      </c>
      <c r="C46" s="42">
        <v>-8543000</v>
      </c>
      <c r="D46" s="42"/>
      <c r="E46" s="42">
        <f t="shared" si="13"/>
        <v>15487000</v>
      </c>
      <c r="F46" s="43">
        <v>24030000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>
        <v>6000000</v>
      </c>
      <c r="C47" s="42">
        <v>-6000000</v>
      </c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1260000</v>
      </c>
      <c r="C56" s="39">
        <f t="shared" si="24"/>
        <v>0</v>
      </c>
      <c r="D56" s="39">
        <f t="shared" si="24"/>
        <v>0</v>
      </c>
      <c r="E56" s="39">
        <f t="shared" si="24"/>
        <v>1260000</v>
      </c>
      <c r="F56" s="40">
        <f t="shared" si="24"/>
        <v>1260000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>
        <v>1260000</v>
      </c>
      <c r="C59" s="42"/>
      <c r="D59" s="42"/>
      <c r="E59" s="42">
        <f t="shared" si="13"/>
        <v>1260000</v>
      </c>
      <c r="F59" s="43">
        <v>1260000</v>
      </c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1864239000</v>
      </c>
      <c r="C61" s="39">
        <f t="shared" si="26"/>
        <v>-106165000</v>
      </c>
      <c r="D61" s="39">
        <f t="shared" si="26"/>
        <v>0</v>
      </c>
      <c r="E61" s="39">
        <f t="shared" si="26"/>
        <v>1758074000</v>
      </c>
      <c r="F61" s="40">
        <f t="shared" si="26"/>
        <v>1822239000</v>
      </c>
      <c r="G61" s="41">
        <f t="shared" si="26"/>
        <v>1241797000</v>
      </c>
      <c r="H61" s="40">
        <f t="shared" si="26"/>
        <v>111291000</v>
      </c>
      <c r="I61" s="41">
        <f t="shared" si="26"/>
        <v>42100150</v>
      </c>
      <c r="J61" s="40">
        <f t="shared" si="26"/>
        <v>254017000</v>
      </c>
      <c r="K61" s="41">
        <f t="shared" si="26"/>
        <v>237214776</v>
      </c>
      <c r="L61" s="40">
        <f t="shared" si="26"/>
        <v>477619000</v>
      </c>
      <c r="M61" s="41">
        <f t="shared" si="26"/>
        <v>603714310</v>
      </c>
      <c r="N61" s="40">
        <f t="shared" si="26"/>
        <v>0</v>
      </c>
      <c r="O61" s="41">
        <f t="shared" si="26"/>
        <v>0</v>
      </c>
      <c r="P61" s="40">
        <f t="shared" si="26"/>
        <v>842927000</v>
      </c>
      <c r="Q61" s="41">
        <f t="shared" si="26"/>
        <v>883029236</v>
      </c>
      <c r="R61" s="20">
        <f t="shared" si="16"/>
        <v>88.026391934398092</v>
      </c>
      <c r="S61" s="21">
        <f t="shared" si="17"/>
        <v>154.50114035054884</v>
      </c>
      <c r="T61" s="20">
        <f t="shared" si="18"/>
        <v>47.946047777283553</v>
      </c>
      <c r="U61" s="22">
        <f t="shared" si="19"/>
        <v>50.227080088778976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1383500000</v>
      </c>
      <c r="C62" s="39">
        <f t="shared" si="28"/>
        <v>0</v>
      </c>
      <c r="D62" s="39">
        <f t="shared" si="28"/>
        <v>0</v>
      </c>
      <c r="E62" s="39">
        <f t="shared" si="28"/>
        <v>1383500000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23325065</v>
      </c>
      <c r="J62" s="40">
        <f t="shared" si="28"/>
        <v>0</v>
      </c>
      <c r="K62" s="41">
        <f t="shared" si="28"/>
        <v>190318539</v>
      </c>
      <c r="L62" s="40">
        <f t="shared" si="28"/>
        <v>0</v>
      </c>
      <c r="M62" s="41">
        <f t="shared" si="28"/>
        <v>461829186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675472790</v>
      </c>
      <c r="R62" s="20">
        <f t="shared" si="16"/>
        <v>0</v>
      </c>
      <c r="S62" s="21">
        <f t="shared" si="17"/>
        <v>142.66116607799307</v>
      </c>
      <c r="T62" s="20">
        <f t="shared" si="18"/>
        <v>0</v>
      </c>
      <c r="U62" s="22">
        <f t="shared" si="19"/>
        <v>48.823475966750998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>
        <v>1383500000</v>
      </c>
      <c r="C63" s="42"/>
      <c r="D63" s="42"/>
      <c r="E63" s="42">
        <f t="shared" si="13"/>
        <v>1383500000</v>
      </c>
      <c r="F63" s="43"/>
      <c r="G63" s="44"/>
      <c r="H63" s="43"/>
      <c r="I63" s="44">
        <v>23325065</v>
      </c>
      <c r="J63" s="43"/>
      <c r="K63" s="44">
        <v>190318539</v>
      </c>
      <c r="L63" s="43"/>
      <c r="M63" s="44">
        <v>461829186</v>
      </c>
      <c r="N63" s="43"/>
      <c r="O63" s="44"/>
      <c r="P63" s="43">
        <f t="shared" si="14"/>
        <v>0</v>
      </c>
      <c r="Q63" s="44">
        <f t="shared" si="15"/>
        <v>675472790</v>
      </c>
      <c r="R63" s="24">
        <f t="shared" si="16"/>
        <v>0</v>
      </c>
      <c r="S63" s="25">
        <f t="shared" si="17"/>
        <v>142.66116607799307</v>
      </c>
      <c r="T63" s="24">
        <f t="shared" si="18"/>
        <v>0</v>
      </c>
      <c r="U63" s="26">
        <f t="shared" si="19"/>
        <v>48.823475966750998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3247739000</v>
      </c>
      <c r="C65" s="48">
        <f t="shared" si="30"/>
        <v>-106165000</v>
      </c>
      <c r="D65" s="48">
        <f t="shared" si="30"/>
        <v>0</v>
      </c>
      <c r="E65" s="48">
        <f t="shared" si="30"/>
        <v>3141574000</v>
      </c>
      <c r="F65" s="49">
        <f t="shared" si="30"/>
        <v>1822239000</v>
      </c>
      <c r="G65" s="50">
        <f t="shared" si="30"/>
        <v>1241797000</v>
      </c>
      <c r="H65" s="49">
        <f t="shared" si="30"/>
        <v>111291000</v>
      </c>
      <c r="I65" s="50">
        <f t="shared" si="30"/>
        <v>65425215</v>
      </c>
      <c r="J65" s="49">
        <f t="shared" si="30"/>
        <v>254017000</v>
      </c>
      <c r="K65" s="50">
        <f t="shared" si="30"/>
        <v>427533315</v>
      </c>
      <c r="L65" s="49">
        <f t="shared" si="30"/>
        <v>477619000</v>
      </c>
      <c r="M65" s="51">
        <f t="shared" si="30"/>
        <v>1065543496</v>
      </c>
      <c r="N65" s="49">
        <f t="shared" si="30"/>
        <v>0</v>
      </c>
      <c r="O65" s="50">
        <f t="shared" si="30"/>
        <v>0</v>
      </c>
      <c r="P65" s="49">
        <f t="shared" si="30"/>
        <v>842927000</v>
      </c>
      <c r="Q65" s="50">
        <f t="shared" si="30"/>
        <v>1558502026</v>
      </c>
      <c r="R65" s="34">
        <f t="shared" si="16"/>
        <v>88.026391934398092</v>
      </c>
      <c r="S65" s="35">
        <f t="shared" si="17"/>
        <v>149.23051809424487</v>
      </c>
      <c r="T65" s="34">
        <f t="shared" si="18"/>
        <v>26.831359057593424</v>
      </c>
      <c r="U65" s="35">
        <f t="shared" si="19"/>
        <v>49.608954810550379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101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102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103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104</v>
      </c>
    </row>
    <row r="74" spans="1:23" x14ac:dyDescent="0.2">
      <c r="A74" t="s">
        <v>105</v>
      </c>
    </row>
    <row r="75" spans="1:23" x14ac:dyDescent="0.2">
      <c r="A75" t="s">
        <v>106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107</v>
      </c>
      <c r="G78" s="5" t="s">
        <v>108</v>
      </c>
      <c r="W78" s="5"/>
    </row>
    <row r="80" spans="1:23" x14ac:dyDescent="0.2">
      <c r="A80" t="s">
        <v>109</v>
      </c>
      <c r="G80" t="s">
        <v>109</v>
      </c>
    </row>
  </sheetData>
  <mergeCells count="14"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6"/>
      <c r="W1" s="6"/>
    </row>
    <row r="2" spans="1:23" ht="18" x14ac:dyDescent="0.25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7"/>
      <c r="W2" s="7"/>
    </row>
    <row r="3" spans="1:23" ht="18" customHeight="1" x14ac:dyDescent="0.25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7"/>
      <c r="W3" s="7"/>
    </row>
    <row r="4" spans="1:23" ht="18" customHeight="1" x14ac:dyDescent="0.25">
      <c r="A4" s="53" t="s">
        <v>3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7"/>
      <c r="W4" s="7"/>
    </row>
    <row r="5" spans="1:23" ht="15" customHeight="1" x14ac:dyDescent="0.25">
      <c r="A5" s="54" t="s">
        <v>93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8"/>
      <c r="W5" s="8"/>
    </row>
    <row r="6" spans="1:23" ht="12.75" customHeight="1" x14ac:dyDescent="0.2">
      <c r="A6" s="9" t="s">
        <v>110</v>
      </c>
      <c r="B6" s="9" t="s">
        <v>1</v>
      </c>
      <c r="C6" s="9" t="s">
        <v>110</v>
      </c>
      <c r="D6" s="9" t="s">
        <v>1</v>
      </c>
      <c r="E6" s="10" t="s">
        <v>1</v>
      </c>
      <c r="F6" s="55" t="s">
        <v>5</v>
      </c>
      <c r="G6" s="56"/>
      <c r="H6" s="55" t="s">
        <v>6</v>
      </c>
      <c r="I6" s="56"/>
      <c r="J6" s="55" t="s">
        <v>7</v>
      </c>
      <c r="K6" s="56"/>
      <c r="L6" s="55" t="s">
        <v>8</v>
      </c>
      <c r="M6" s="56"/>
      <c r="N6" s="55" t="s">
        <v>9</v>
      </c>
      <c r="O6" s="56"/>
      <c r="P6" s="55" t="s">
        <v>10</v>
      </c>
      <c r="Q6" s="56"/>
      <c r="R6" s="55" t="s">
        <v>11</v>
      </c>
      <c r="S6" s="56"/>
      <c r="T6" s="55" t="s">
        <v>12</v>
      </c>
      <c r="U6" s="56"/>
      <c r="V6" s="55" t="s">
        <v>13</v>
      </c>
      <c r="W6" s="56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177162000</v>
      </c>
      <c r="C8" s="36">
        <f t="shared" si="0"/>
        <v>-4856000</v>
      </c>
      <c r="D8" s="36">
        <f t="shared" si="0"/>
        <v>0</v>
      </c>
      <c r="E8" s="36">
        <f t="shared" si="0"/>
        <v>172306000</v>
      </c>
      <c r="F8" s="37">
        <f t="shared" si="0"/>
        <v>177306000</v>
      </c>
      <c r="G8" s="38">
        <f t="shared" si="0"/>
        <v>172306000</v>
      </c>
      <c r="H8" s="37">
        <f t="shared" si="0"/>
        <v>15477000</v>
      </c>
      <c r="I8" s="38">
        <f t="shared" si="0"/>
        <v>198095</v>
      </c>
      <c r="J8" s="37">
        <f t="shared" si="0"/>
        <v>82981000</v>
      </c>
      <c r="K8" s="38">
        <f t="shared" si="0"/>
        <v>46082207</v>
      </c>
      <c r="L8" s="37">
        <f t="shared" si="0"/>
        <v>64378000</v>
      </c>
      <c r="M8" s="38">
        <f t="shared" si="0"/>
        <v>54598095</v>
      </c>
      <c r="N8" s="37">
        <f t="shared" si="0"/>
        <v>0</v>
      </c>
      <c r="O8" s="38">
        <f t="shared" si="0"/>
        <v>0</v>
      </c>
      <c r="P8" s="37">
        <f t="shared" si="0"/>
        <v>162836000</v>
      </c>
      <c r="Q8" s="38">
        <f t="shared" si="0"/>
        <v>100878397</v>
      </c>
      <c r="R8" s="16">
        <f>IF(($J8       =0),0,((($L8       -$J8       )/$J8       )*100))</f>
        <v>-22.418384931490341</v>
      </c>
      <c r="S8" s="17">
        <f>IF(($K8       =0),0,((($M8       -$K8       )/$K8       )*100))</f>
        <v>18.479774634057783</v>
      </c>
      <c r="T8" s="16">
        <f>IF(($E8       =0),0,(($P8       /$E8       )*100))</f>
        <v>94.503963878216652</v>
      </c>
      <c r="U8" s="18">
        <f>IF(($E8       =0),0,(($Q8       /$E8       )*100))</f>
        <v>58.546073265005283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165793000</v>
      </c>
      <c r="C9" s="39">
        <f t="shared" si="2"/>
        <v>-4856000</v>
      </c>
      <c r="D9" s="39">
        <f t="shared" si="2"/>
        <v>0</v>
      </c>
      <c r="E9" s="39">
        <f t="shared" si="2"/>
        <v>160937000</v>
      </c>
      <c r="F9" s="40">
        <f t="shared" si="2"/>
        <v>165937000</v>
      </c>
      <c r="G9" s="41">
        <f t="shared" si="2"/>
        <v>160937000</v>
      </c>
      <c r="H9" s="40">
        <f t="shared" si="2"/>
        <v>15178000</v>
      </c>
      <c r="I9" s="41">
        <f t="shared" si="2"/>
        <v>0</v>
      </c>
      <c r="J9" s="40">
        <f t="shared" si="2"/>
        <v>81279000</v>
      </c>
      <c r="K9" s="41">
        <f t="shared" si="2"/>
        <v>45757706</v>
      </c>
      <c r="L9" s="40">
        <f t="shared" si="2"/>
        <v>60586000</v>
      </c>
      <c r="M9" s="41">
        <f t="shared" si="2"/>
        <v>51070424</v>
      </c>
      <c r="N9" s="40">
        <f t="shared" si="2"/>
        <v>0</v>
      </c>
      <c r="O9" s="41">
        <f t="shared" si="2"/>
        <v>0</v>
      </c>
      <c r="P9" s="40">
        <f t="shared" si="2"/>
        <v>157043000</v>
      </c>
      <c r="Q9" s="41">
        <f t="shared" si="2"/>
        <v>96828130</v>
      </c>
      <c r="R9" s="20">
        <f>IF(($J9       =0),0,((($L9       -$J9       )/$J9       )*100))</f>
        <v>-25.459220708916202</v>
      </c>
      <c r="S9" s="21">
        <f>IF(($K9       =0),0,((($M9       -$K9       )/$K9       )*100))</f>
        <v>11.610542713832727</v>
      </c>
      <c r="T9" s="20">
        <f>IF(($E9       =0),0,(($P9       /$E9       )*100))</f>
        <v>97.580419667323241</v>
      </c>
      <c r="U9" s="22">
        <f>IF(($E9       =0),0,(($Q9       /$E9       )*100))</f>
        <v>60.165238571614978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160793000</v>
      </c>
      <c r="C10" s="42">
        <v>-395000</v>
      </c>
      <c r="D10" s="42"/>
      <c r="E10" s="42">
        <f t="shared" ref="E10:E41" si="4">$B10      +$C10      +$D10</f>
        <v>160398000</v>
      </c>
      <c r="F10" s="43">
        <v>160398000</v>
      </c>
      <c r="G10" s="44">
        <v>160398000</v>
      </c>
      <c r="H10" s="43">
        <v>15178000</v>
      </c>
      <c r="I10" s="44"/>
      <c r="J10" s="43">
        <v>81279000</v>
      </c>
      <c r="K10" s="44">
        <v>45757706</v>
      </c>
      <c r="L10" s="43">
        <v>60586000</v>
      </c>
      <c r="M10" s="44">
        <v>51070424</v>
      </c>
      <c r="N10" s="43"/>
      <c r="O10" s="44"/>
      <c r="P10" s="43">
        <f t="shared" ref="P10:P41" si="5">$H10      +$J10      +$L10      +$N10</f>
        <v>157043000</v>
      </c>
      <c r="Q10" s="44">
        <f t="shared" ref="Q10:Q41" si="6">$I10      +$K10      +$M10      +$O10</f>
        <v>96828130</v>
      </c>
      <c r="R10" s="24">
        <f t="shared" ref="R10:R41" si="7">IF(($J10      =0),0,((($L10      -$J10      )/$J10      )*100))</f>
        <v>-25.459220708916202</v>
      </c>
      <c r="S10" s="25">
        <f t="shared" ref="S10:S41" si="8">IF(($K10      =0),0,((($M10      -$K10      )/$K10      )*100))</f>
        <v>11.610542713832727</v>
      </c>
      <c r="T10" s="24">
        <f t="shared" ref="T10:T41" si="9">IF(($E10      =0),0,(($P10      /$E10      )*100))</f>
        <v>97.908328034015398</v>
      </c>
      <c r="U10" s="26">
        <f t="shared" ref="U10:U41" si="10">IF(($E10      =0),0,(($Q10      /$E10      )*100))</f>
        <v>60.367417299467576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>
        <v>539000</v>
      </c>
      <c r="D13" s="42"/>
      <c r="E13" s="42">
        <f t="shared" si="4"/>
        <v>539000</v>
      </c>
      <c r="F13" s="43">
        <v>539000</v>
      </c>
      <c r="G13" s="44">
        <v>539000</v>
      </c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>
        <v>5000000</v>
      </c>
      <c r="C14" s="42">
        <v>-5000000</v>
      </c>
      <c r="D14" s="42"/>
      <c r="E14" s="42">
        <f t="shared" si="4"/>
        <v>0</v>
      </c>
      <c r="F14" s="43">
        <v>5000000</v>
      </c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11369000</v>
      </c>
      <c r="C28" s="39">
        <f t="shared" si="11"/>
        <v>0</v>
      </c>
      <c r="D28" s="39">
        <f t="shared" si="11"/>
        <v>0</v>
      </c>
      <c r="E28" s="39">
        <f t="shared" si="11"/>
        <v>11369000</v>
      </c>
      <c r="F28" s="40">
        <f t="shared" si="11"/>
        <v>11369000</v>
      </c>
      <c r="G28" s="41">
        <f t="shared" si="11"/>
        <v>11369000</v>
      </c>
      <c r="H28" s="40">
        <f t="shared" si="11"/>
        <v>299000</v>
      </c>
      <c r="I28" s="41">
        <f t="shared" si="11"/>
        <v>198095</v>
      </c>
      <c r="J28" s="40">
        <f t="shared" si="11"/>
        <v>1702000</v>
      </c>
      <c r="K28" s="41">
        <f t="shared" si="11"/>
        <v>324501</v>
      </c>
      <c r="L28" s="40">
        <f t="shared" si="11"/>
        <v>3792000</v>
      </c>
      <c r="M28" s="41">
        <f t="shared" si="11"/>
        <v>3527671</v>
      </c>
      <c r="N28" s="40">
        <f t="shared" si="11"/>
        <v>0</v>
      </c>
      <c r="O28" s="41">
        <f t="shared" si="11"/>
        <v>0</v>
      </c>
      <c r="P28" s="40">
        <f t="shared" si="11"/>
        <v>5793000</v>
      </c>
      <c r="Q28" s="41">
        <f t="shared" si="11"/>
        <v>4050267</v>
      </c>
      <c r="R28" s="20">
        <f t="shared" si="7"/>
        <v>122.7967097532315</v>
      </c>
      <c r="S28" s="21">
        <f t="shared" si="8"/>
        <v>987.10635714527848</v>
      </c>
      <c r="T28" s="20">
        <f t="shared" si="9"/>
        <v>50.954349547013813</v>
      </c>
      <c r="U28" s="22">
        <f t="shared" si="10"/>
        <v>35.625534347787848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2000000</v>
      </c>
      <c r="C31" s="42"/>
      <c r="D31" s="42"/>
      <c r="E31" s="42">
        <f t="shared" si="4"/>
        <v>2000000</v>
      </c>
      <c r="F31" s="43">
        <v>2000000</v>
      </c>
      <c r="G31" s="44">
        <v>2000000</v>
      </c>
      <c r="H31" s="43">
        <v>299000</v>
      </c>
      <c r="I31" s="44">
        <v>198095</v>
      </c>
      <c r="J31" s="43">
        <v>329000</v>
      </c>
      <c r="K31" s="44">
        <v>324501</v>
      </c>
      <c r="L31" s="43">
        <v>328000</v>
      </c>
      <c r="M31" s="44">
        <v>484894</v>
      </c>
      <c r="N31" s="43"/>
      <c r="O31" s="44"/>
      <c r="P31" s="43">
        <f t="shared" si="5"/>
        <v>956000</v>
      </c>
      <c r="Q31" s="44">
        <f t="shared" si="6"/>
        <v>1007490</v>
      </c>
      <c r="R31" s="24">
        <f t="shared" si="7"/>
        <v>-0.303951367781155</v>
      </c>
      <c r="S31" s="25">
        <f t="shared" si="8"/>
        <v>49.42758265768056</v>
      </c>
      <c r="T31" s="24">
        <f t="shared" si="9"/>
        <v>47.8</v>
      </c>
      <c r="U31" s="26">
        <f t="shared" si="10"/>
        <v>50.374499999999998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3869000</v>
      </c>
      <c r="C33" s="42"/>
      <c r="D33" s="42"/>
      <c r="E33" s="42">
        <f t="shared" si="4"/>
        <v>3869000</v>
      </c>
      <c r="F33" s="43">
        <v>3869000</v>
      </c>
      <c r="G33" s="44">
        <v>3869000</v>
      </c>
      <c r="H33" s="43"/>
      <c r="I33" s="44"/>
      <c r="J33" s="43">
        <v>1373000</v>
      </c>
      <c r="K33" s="44"/>
      <c r="L33" s="43">
        <v>1912000</v>
      </c>
      <c r="M33" s="44">
        <v>2123810</v>
      </c>
      <c r="N33" s="43"/>
      <c r="O33" s="44"/>
      <c r="P33" s="43">
        <f t="shared" si="5"/>
        <v>3285000</v>
      </c>
      <c r="Q33" s="44">
        <f t="shared" si="6"/>
        <v>2123810</v>
      </c>
      <c r="R33" s="24">
        <f t="shared" si="7"/>
        <v>39.257101238164601</v>
      </c>
      <c r="S33" s="25">
        <f t="shared" si="8"/>
        <v>0</v>
      </c>
      <c r="T33" s="24">
        <f t="shared" si="9"/>
        <v>84.905660377358487</v>
      </c>
      <c r="U33" s="26">
        <f t="shared" si="10"/>
        <v>54.892995606099774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>
        <v>5500000</v>
      </c>
      <c r="C36" s="42"/>
      <c r="D36" s="42"/>
      <c r="E36" s="42">
        <f t="shared" si="4"/>
        <v>5500000</v>
      </c>
      <c r="F36" s="43">
        <v>5500000</v>
      </c>
      <c r="G36" s="44">
        <v>5500000</v>
      </c>
      <c r="H36" s="43"/>
      <c r="I36" s="44"/>
      <c r="J36" s="43"/>
      <c r="K36" s="44"/>
      <c r="L36" s="43">
        <v>1552000</v>
      </c>
      <c r="M36" s="44">
        <v>918967</v>
      </c>
      <c r="N36" s="43"/>
      <c r="O36" s="44"/>
      <c r="P36" s="43">
        <f t="shared" si="5"/>
        <v>1552000</v>
      </c>
      <c r="Q36" s="44">
        <f t="shared" si="6"/>
        <v>918967</v>
      </c>
      <c r="R36" s="24">
        <f t="shared" si="7"/>
        <v>0</v>
      </c>
      <c r="S36" s="25">
        <f t="shared" si="8"/>
        <v>0</v>
      </c>
      <c r="T36" s="24">
        <f t="shared" si="9"/>
        <v>28.218181818181819</v>
      </c>
      <c r="U36" s="26">
        <f t="shared" si="10"/>
        <v>16.708490909090909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595319000</v>
      </c>
      <c r="C43" s="45">
        <f t="shared" si="20"/>
        <v>11896000</v>
      </c>
      <c r="D43" s="45">
        <f t="shared" si="20"/>
        <v>0</v>
      </c>
      <c r="E43" s="45">
        <f t="shared" si="20"/>
        <v>607215000</v>
      </c>
      <c r="F43" s="46">
        <f t="shared" si="20"/>
        <v>595219000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595319000</v>
      </c>
      <c r="C44" s="39">
        <f t="shared" si="22"/>
        <v>11896000</v>
      </c>
      <c r="D44" s="39">
        <f t="shared" si="22"/>
        <v>0</v>
      </c>
      <c r="E44" s="39">
        <f t="shared" si="22"/>
        <v>607215000</v>
      </c>
      <c r="F44" s="40">
        <f t="shared" si="22"/>
        <v>595219000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>
        <v>556863000</v>
      </c>
      <c r="C45" s="42"/>
      <c r="D45" s="42"/>
      <c r="E45" s="42">
        <f t="shared" si="13"/>
        <v>556863000</v>
      </c>
      <c r="F45" s="43">
        <v>556863000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47000</v>
      </c>
      <c r="C46" s="42">
        <v>11896000</v>
      </c>
      <c r="D46" s="42"/>
      <c r="E46" s="42">
        <f t="shared" si="13"/>
        <v>11943000</v>
      </c>
      <c r="F46" s="43">
        <v>47000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>
        <v>100000</v>
      </c>
      <c r="C47" s="42"/>
      <c r="D47" s="42"/>
      <c r="E47" s="42">
        <f t="shared" si="13"/>
        <v>100000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>
        <v>38309000</v>
      </c>
      <c r="C54" s="42"/>
      <c r="D54" s="42"/>
      <c r="E54" s="42">
        <f t="shared" si="13"/>
        <v>38309000</v>
      </c>
      <c r="F54" s="43">
        <v>38309000</v>
      </c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772481000</v>
      </c>
      <c r="C61" s="39">
        <f t="shared" si="26"/>
        <v>7040000</v>
      </c>
      <c r="D61" s="39">
        <f t="shared" si="26"/>
        <v>0</v>
      </c>
      <c r="E61" s="39">
        <f t="shared" si="26"/>
        <v>779521000</v>
      </c>
      <c r="F61" s="40">
        <f t="shared" si="26"/>
        <v>772525000</v>
      </c>
      <c r="G61" s="41">
        <f t="shared" si="26"/>
        <v>172306000</v>
      </c>
      <c r="H61" s="40">
        <f t="shared" si="26"/>
        <v>15477000</v>
      </c>
      <c r="I61" s="41">
        <f t="shared" si="26"/>
        <v>198095</v>
      </c>
      <c r="J61" s="40">
        <f t="shared" si="26"/>
        <v>82981000</v>
      </c>
      <c r="K61" s="41">
        <f t="shared" si="26"/>
        <v>46082207</v>
      </c>
      <c r="L61" s="40">
        <f t="shared" si="26"/>
        <v>64378000</v>
      </c>
      <c r="M61" s="41">
        <f t="shared" si="26"/>
        <v>54598095</v>
      </c>
      <c r="N61" s="40">
        <f t="shared" si="26"/>
        <v>0</v>
      </c>
      <c r="O61" s="41">
        <f t="shared" si="26"/>
        <v>0</v>
      </c>
      <c r="P61" s="40">
        <f t="shared" si="26"/>
        <v>162836000</v>
      </c>
      <c r="Q61" s="41">
        <f t="shared" si="26"/>
        <v>100878397</v>
      </c>
      <c r="R61" s="20">
        <f t="shared" si="16"/>
        <v>-22.418384931490341</v>
      </c>
      <c r="S61" s="21">
        <f t="shared" si="17"/>
        <v>18.479774634057783</v>
      </c>
      <c r="T61" s="20">
        <f t="shared" si="18"/>
        <v>20.889238391268485</v>
      </c>
      <c r="U61" s="22">
        <f t="shared" si="19"/>
        <v>12.941074967832812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772481000</v>
      </c>
      <c r="C65" s="48">
        <f t="shared" si="30"/>
        <v>7040000</v>
      </c>
      <c r="D65" s="48">
        <f t="shared" si="30"/>
        <v>0</v>
      </c>
      <c r="E65" s="48">
        <f t="shared" si="30"/>
        <v>779521000</v>
      </c>
      <c r="F65" s="49">
        <f t="shared" si="30"/>
        <v>772525000</v>
      </c>
      <c r="G65" s="50">
        <f t="shared" si="30"/>
        <v>172306000</v>
      </c>
      <c r="H65" s="49">
        <f t="shared" si="30"/>
        <v>15477000</v>
      </c>
      <c r="I65" s="50">
        <f t="shared" si="30"/>
        <v>198095</v>
      </c>
      <c r="J65" s="49">
        <f t="shared" si="30"/>
        <v>82981000</v>
      </c>
      <c r="K65" s="50">
        <f t="shared" si="30"/>
        <v>46082207</v>
      </c>
      <c r="L65" s="49">
        <f t="shared" si="30"/>
        <v>64378000</v>
      </c>
      <c r="M65" s="51">
        <f t="shared" si="30"/>
        <v>54598095</v>
      </c>
      <c r="N65" s="49">
        <f t="shared" si="30"/>
        <v>0</v>
      </c>
      <c r="O65" s="50">
        <f t="shared" si="30"/>
        <v>0</v>
      </c>
      <c r="P65" s="49">
        <f t="shared" si="30"/>
        <v>162836000</v>
      </c>
      <c r="Q65" s="50">
        <f t="shared" si="30"/>
        <v>100878397</v>
      </c>
      <c r="R65" s="34">
        <f t="shared" si="16"/>
        <v>-22.418384931490341</v>
      </c>
      <c r="S65" s="35">
        <f t="shared" si="17"/>
        <v>18.479774634057783</v>
      </c>
      <c r="T65" s="34">
        <f t="shared" si="18"/>
        <v>20.889238391268485</v>
      </c>
      <c r="U65" s="35">
        <f t="shared" si="19"/>
        <v>12.941074967832812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101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102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103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104</v>
      </c>
    </row>
    <row r="74" spans="1:23" x14ac:dyDescent="0.2">
      <c r="A74" t="s">
        <v>105</v>
      </c>
    </row>
    <row r="75" spans="1:23" x14ac:dyDescent="0.2">
      <c r="A75" t="s">
        <v>106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107</v>
      </c>
      <c r="G78" s="5" t="s">
        <v>108</v>
      </c>
      <c r="W78" s="5"/>
    </row>
    <row r="80" spans="1:23" x14ac:dyDescent="0.2">
      <c r="A80" t="s">
        <v>109</v>
      </c>
      <c r="G80" t="s">
        <v>109</v>
      </c>
    </row>
  </sheetData>
  <mergeCells count="14"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6"/>
      <c r="W1" s="6"/>
    </row>
    <row r="2" spans="1:23" ht="18" x14ac:dyDescent="0.25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7"/>
      <c r="W2" s="7"/>
    </row>
    <row r="3" spans="1:23" ht="18" customHeight="1" x14ac:dyDescent="0.25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7"/>
      <c r="W3" s="7"/>
    </row>
    <row r="4" spans="1:23" ht="18" customHeight="1" x14ac:dyDescent="0.25">
      <c r="A4" s="53" t="s">
        <v>3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7"/>
      <c r="W4" s="7"/>
    </row>
    <row r="5" spans="1:23" ht="15" customHeight="1" x14ac:dyDescent="0.25">
      <c r="A5" s="54" t="s">
        <v>94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8"/>
      <c r="W5" s="8"/>
    </row>
    <row r="6" spans="1:23" ht="12.75" customHeight="1" x14ac:dyDescent="0.2">
      <c r="A6" s="9" t="s">
        <v>110</v>
      </c>
      <c r="B6" s="9" t="s">
        <v>1</v>
      </c>
      <c r="C6" s="9" t="s">
        <v>110</v>
      </c>
      <c r="D6" s="9" t="s">
        <v>1</v>
      </c>
      <c r="E6" s="10" t="s">
        <v>1</v>
      </c>
      <c r="F6" s="55" t="s">
        <v>5</v>
      </c>
      <c r="G6" s="56"/>
      <c r="H6" s="55" t="s">
        <v>6</v>
      </c>
      <c r="I6" s="56"/>
      <c r="J6" s="55" t="s">
        <v>7</v>
      </c>
      <c r="K6" s="56"/>
      <c r="L6" s="55" t="s">
        <v>8</v>
      </c>
      <c r="M6" s="56"/>
      <c r="N6" s="55" t="s">
        <v>9</v>
      </c>
      <c r="O6" s="56"/>
      <c r="P6" s="55" t="s">
        <v>10</v>
      </c>
      <c r="Q6" s="56"/>
      <c r="R6" s="55" t="s">
        <v>11</v>
      </c>
      <c r="S6" s="56"/>
      <c r="T6" s="55" t="s">
        <v>12</v>
      </c>
      <c r="U6" s="56"/>
      <c r="V6" s="55" t="s">
        <v>13</v>
      </c>
      <c r="W6" s="56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122371000</v>
      </c>
      <c r="C8" s="36">
        <f t="shared" si="0"/>
        <v>5714000</v>
      </c>
      <c r="D8" s="36">
        <f t="shared" si="0"/>
        <v>0</v>
      </c>
      <c r="E8" s="36">
        <f t="shared" si="0"/>
        <v>128085000</v>
      </c>
      <c r="F8" s="37">
        <f t="shared" si="0"/>
        <v>128085000</v>
      </c>
      <c r="G8" s="38">
        <f t="shared" si="0"/>
        <v>128085000</v>
      </c>
      <c r="H8" s="37">
        <f t="shared" si="0"/>
        <v>17386000</v>
      </c>
      <c r="I8" s="38">
        <f t="shared" si="0"/>
        <v>27054501</v>
      </c>
      <c r="J8" s="37">
        <f t="shared" si="0"/>
        <v>50120000</v>
      </c>
      <c r="K8" s="38">
        <f t="shared" si="0"/>
        <v>55669895</v>
      </c>
      <c r="L8" s="37">
        <f t="shared" si="0"/>
        <v>15203000</v>
      </c>
      <c r="M8" s="38">
        <f t="shared" si="0"/>
        <v>18047438</v>
      </c>
      <c r="N8" s="37">
        <f t="shared" si="0"/>
        <v>0</v>
      </c>
      <c r="O8" s="38">
        <f t="shared" si="0"/>
        <v>0</v>
      </c>
      <c r="P8" s="37">
        <f t="shared" si="0"/>
        <v>82709000</v>
      </c>
      <c r="Q8" s="38">
        <f t="shared" si="0"/>
        <v>100771834</v>
      </c>
      <c r="R8" s="16">
        <f>IF(($J8       =0),0,((($L8       -$J8       )/$J8       )*100))</f>
        <v>-69.666799680766161</v>
      </c>
      <c r="S8" s="17">
        <f>IF(($K8       =0),0,((($M8       -$K8       )/$K8       )*100))</f>
        <v>-67.581332783185601</v>
      </c>
      <c r="T8" s="16">
        <f>IF(($E8       =0),0,(($P8       /$E8       )*100))</f>
        <v>64.573525393293522</v>
      </c>
      <c r="U8" s="18">
        <f>IF(($E8       =0),0,(($Q8       /$E8       )*100))</f>
        <v>78.675749697466529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118952000</v>
      </c>
      <c r="C9" s="39">
        <f t="shared" si="2"/>
        <v>5714000</v>
      </c>
      <c r="D9" s="39">
        <f t="shared" si="2"/>
        <v>0</v>
      </c>
      <c r="E9" s="39">
        <f t="shared" si="2"/>
        <v>124666000</v>
      </c>
      <c r="F9" s="40">
        <f t="shared" si="2"/>
        <v>124666000</v>
      </c>
      <c r="G9" s="41">
        <f t="shared" si="2"/>
        <v>124666000</v>
      </c>
      <c r="H9" s="40">
        <f t="shared" si="2"/>
        <v>16860000</v>
      </c>
      <c r="I9" s="41">
        <f t="shared" si="2"/>
        <v>25510279</v>
      </c>
      <c r="J9" s="40">
        <f t="shared" si="2"/>
        <v>49991000</v>
      </c>
      <c r="K9" s="41">
        <f t="shared" si="2"/>
        <v>55457549</v>
      </c>
      <c r="L9" s="40">
        <f t="shared" si="2"/>
        <v>15071000</v>
      </c>
      <c r="M9" s="41">
        <f t="shared" si="2"/>
        <v>17803977</v>
      </c>
      <c r="N9" s="40">
        <f t="shared" si="2"/>
        <v>0</v>
      </c>
      <c r="O9" s="41">
        <f t="shared" si="2"/>
        <v>0</v>
      </c>
      <c r="P9" s="40">
        <f t="shared" si="2"/>
        <v>81922000</v>
      </c>
      <c r="Q9" s="41">
        <f t="shared" si="2"/>
        <v>98771805</v>
      </c>
      <c r="R9" s="20">
        <f>IF(($J9       =0),0,((($L9       -$J9       )/$J9       )*100))</f>
        <v>-69.852573463223379</v>
      </c>
      <c r="S9" s="21">
        <f>IF(($K9       =0),0,((($M9       -$K9       )/$K9       )*100))</f>
        <v>-67.896206520053752</v>
      </c>
      <c r="T9" s="20">
        <f>IF(($E9       =0),0,(($P9       /$E9       )*100))</f>
        <v>65.713185632008731</v>
      </c>
      <c r="U9" s="22">
        <f>IF(($E9       =0),0,(($Q9       /$E9       )*100))</f>
        <v>79.22914427349879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46465000</v>
      </c>
      <c r="C10" s="42">
        <v>-122000</v>
      </c>
      <c r="D10" s="42"/>
      <c r="E10" s="42">
        <f t="shared" ref="E10:E41" si="4">$B10      +$C10      +$D10</f>
        <v>46343000</v>
      </c>
      <c r="F10" s="43">
        <v>46343000</v>
      </c>
      <c r="G10" s="44">
        <v>46343000</v>
      </c>
      <c r="H10" s="43">
        <v>3772000</v>
      </c>
      <c r="I10" s="44">
        <v>3626162</v>
      </c>
      <c r="J10" s="43">
        <v>22832000</v>
      </c>
      <c r="K10" s="44">
        <v>26507764</v>
      </c>
      <c r="L10" s="43">
        <v>4815000</v>
      </c>
      <c r="M10" s="44">
        <v>5130845</v>
      </c>
      <c r="N10" s="43"/>
      <c r="O10" s="44"/>
      <c r="P10" s="43">
        <f t="shared" ref="P10:P41" si="5">$H10      +$J10      +$L10      +$N10</f>
        <v>31419000</v>
      </c>
      <c r="Q10" s="44">
        <f t="shared" ref="Q10:Q41" si="6">$I10      +$K10      +$M10      +$O10</f>
        <v>35264771</v>
      </c>
      <c r="R10" s="24">
        <f t="shared" ref="R10:R41" si="7">IF(($J10      =0),0,((($L10      -$J10      )/$J10      )*100))</f>
        <v>-78.91117729502453</v>
      </c>
      <c r="S10" s="25">
        <f t="shared" ref="S10:S41" si="8">IF(($K10      =0),0,((($M10      -$K10      )/$K10      )*100))</f>
        <v>-80.643991699941196</v>
      </c>
      <c r="T10" s="24">
        <f t="shared" ref="T10:T41" si="9">IF(($E10      =0),0,(($P10      /$E10      )*100))</f>
        <v>67.796646742765901</v>
      </c>
      <c r="U10" s="26">
        <f t="shared" ref="U10:U41" si="10">IF(($E10      =0),0,(($Q10      /$E10      )*100))</f>
        <v>76.095140582180704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29888000</v>
      </c>
      <c r="C13" s="42">
        <v>5836000</v>
      </c>
      <c r="D13" s="42"/>
      <c r="E13" s="42">
        <f t="shared" si="4"/>
        <v>35724000</v>
      </c>
      <c r="F13" s="43">
        <v>35724000</v>
      </c>
      <c r="G13" s="44">
        <v>35724000</v>
      </c>
      <c r="H13" s="43">
        <v>2195000</v>
      </c>
      <c r="I13" s="44">
        <v>2195644</v>
      </c>
      <c r="J13" s="43">
        <v>12560000</v>
      </c>
      <c r="K13" s="44">
        <v>12260345</v>
      </c>
      <c r="L13" s="43">
        <v>10256000</v>
      </c>
      <c r="M13" s="44">
        <v>10829868</v>
      </c>
      <c r="N13" s="43"/>
      <c r="O13" s="44"/>
      <c r="P13" s="43">
        <f t="shared" si="5"/>
        <v>25011000</v>
      </c>
      <c r="Q13" s="44">
        <f t="shared" si="6"/>
        <v>25285857</v>
      </c>
      <c r="R13" s="24">
        <f t="shared" si="7"/>
        <v>-18.343949044585987</v>
      </c>
      <c r="S13" s="25">
        <f t="shared" si="8"/>
        <v>-11.667510172022077</v>
      </c>
      <c r="T13" s="24">
        <f t="shared" si="9"/>
        <v>70.011756802149819</v>
      </c>
      <c r="U13" s="26">
        <f t="shared" si="10"/>
        <v>70.781147127981185</v>
      </c>
      <c r="V13" s="43"/>
      <c r="W13" s="44"/>
    </row>
    <row r="14" spans="1:23" x14ac:dyDescent="0.2">
      <c r="A14" s="23" t="s">
        <v>40</v>
      </c>
      <c r="B14" s="42">
        <v>10000000</v>
      </c>
      <c r="C14" s="42"/>
      <c r="D14" s="42"/>
      <c r="E14" s="42">
        <f t="shared" si="4"/>
        <v>10000000</v>
      </c>
      <c r="F14" s="43">
        <v>10000000</v>
      </c>
      <c r="G14" s="44">
        <v>10000000</v>
      </c>
      <c r="H14" s="43">
        <v>893000</v>
      </c>
      <c r="I14" s="44">
        <v>1219119</v>
      </c>
      <c r="J14" s="43"/>
      <c r="K14" s="44">
        <v>3241035</v>
      </c>
      <c r="L14" s="43"/>
      <c r="M14" s="44">
        <v>1503949</v>
      </c>
      <c r="N14" s="43"/>
      <c r="O14" s="44"/>
      <c r="P14" s="43">
        <f t="shared" si="5"/>
        <v>893000</v>
      </c>
      <c r="Q14" s="44">
        <f t="shared" si="6"/>
        <v>5964103</v>
      </c>
      <c r="R14" s="24">
        <f t="shared" si="7"/>
        <v>0</v>
      </c>
      <c r="S14" s="25">
        <f t="shared" si="8"/>
        <v>-53.596644281842067</v>
      </c>
      <c r="T14" s="24">
        <f t="shared" si="9"/>
        <v>8.93</v>
      </c>
      <c r="U14" s="26">
        <f t="shared" si="10"/>
        <v>59.641029999999994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>
        <v>32599000</v>
      </c>
      <c r="C23" s="42"/>
      <c r="D23" s="42"/>
      <c r="E23" s="42">
        <f t="shared" si="4"/>
        <v>32599000</v>
      </c>
      <c r="F23" s="43">
        <v>32599000</v>
      </c>
      <c r="G23" s="44">
        <v>32599000</v>
      </c>
      <c r="H23" s="43">
        <v>10000000</v>
      </c>
      <c r="I23" s="44">
        <v>18469354</v>
      </c>
      <c r="J23" s="43">
        <v>14599000</v>
      </c>
      <c r="K23" s="44">
        <v>13448405</v>
      </c>
      <c r="L23" s="43"/>
      <c r="M23" s="44">
        <v>339315</v>
      </c>
      <c r="N23" s="43"/>
      <c r="O23" s="44"/>
      <c r="P23" s="43">
        <f t="shared" si="5"/>
        <v>24599000</v>
      </c>
      <c r="Q23" s="44">
        <f t="shared" si="6"/>
        <v>32257074</v>
      </c>
      <c r="R23" s="24">
        <f t="shared" si="7"/>
        <v>-100</v>
      </c>
      <c r="S23" s="25">
        <f t="shared" si="8"/>
        <v>-97.476912689646099</v>
      </c>
      <c r="T23" s="24">
        <f t="shared" si="9"/>
        <v>75.459369919322683</v>
      </c>
      <c r="U23" s="26">
        <f t="shared" si="10"/>
        <v>98.951115064879289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3419000</v>
      </c>
      <c r="C28" s="39">
        <f t="shared" si="11"/>
        <v>0</v>
      </c>
      <c r="D28" s="39">
        <f t="shared" si="11"/>
        <v>0</v>
      </c>
      <c r="E28" s="39">
        <f t="shared" si="11"/>
        <v>3419000</v>
      </c>
      <c r="F28" s="40">
        <f t="shared" si="11"/>
        <v>3419000</v>
      </c>
      <c r="G28" s="41">
        <f t="shared" si="11"/>
        <v>3419000</v>
      </c>
      <c r="H28" s="40">
        <f t="shared" si="11"/>
        <v>526000</v>
      </c>
      <c r="I28" s="41">
        <f t="shared" si="11"/>
        <v>1544222</v>
      </c>
      <c r="J28" s="40">
        <f t="shared" si="11"/>
        <v>129000</v>
      </c>
      <c r="K28" s="41">
        <f t="shared" si="11"/>
        <v>212346</v>
      </c>
      <c r="L28" s="40">
        <f t="shared" si="11"/>
        <v>132000</v>
      </c>
      <c r="M28" s="41">
        <f t="shared" si="11"/>
        <v>243461</v>
      </c>
      <c r="N28" s="40">
        <f t="shared" si="11"/>
        <v>0</v>
      </c>
      <c r="O28" s="41">
        <f t="shared" si="11"/>
        <v>0</v>
      </c>
      <c r="P28" s="40">
        <f t="shared" si="11"/>
        <v>787000</v>
      </c>
      <c r="Q28" s="41">
        <f t="shared" si="11"/>
        <v>2000029</v>
      </c>
      <c r="R28" s="20">
        <f t="shared" si="7"/>
        <v>2.3255813953488373</v>
      </c>
      <c r="S28" s="21">
        <f t="shared" si="8"/>
        <v>14.652972036205062</v>
      </c>
      <c r="T28" s="20">
        <f t="shared" si="9"/>
        <v>23.018426440479672</v>
      </c>
      <c r="U28" s="22">
        <f t="shared" si="10"/>
        <v>58.497484644632934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1800000</v>
      </c>
      <c r="C31" s="42"/>
      <c r="D31" s="42"/>
      <c r="E31" s="42">
        <f t="shared" si="4"/>
        <v>1800000</v>
      </c>
      <c r="F31" s="43">
        <v>1800000</v>
      </c>
      <c r="G31" s="44">
        <v>1800000</v>
      </c>
      <c r="H31" s="43">
        <v>121000</v>
      </c>
      <c r="I31" s="44">
        <v>121730</v>
      </c>
      <c r="J31" s="43">
        <v>129000</v>
      </c>
      <c r="K31" s="44">
        <v>128346</v>
      </c>
      <c r="L31" s="43">
        <v>132000</v>
      </c>
      <c r="M31" s="44">
        <v>130954</v>
      </c>
      <c r="N31" s="43"/>
      <c r="O31" s="44"/>
      <c r="P31" s="43">
        <f t="shared" si="5"/>
        <v>382000</v>
      </c>
      <c r="Q31" s="44">
        <f t="shared" si="6"/>
        <v>381030</v>
      </c>
      <c r="R31" s="24">
        <f t="shared" si="7"/>
        <v>2.3255813953488373</v>
      </c>
      <c r="S31" s="25">
        <f t="shared" si="8"/>
        <v>2.0320072304551755</v>
      </c>
      <c r="T31" s="24">
        <f t="shared" si="9"/>
        <v>21.222222222222221</v>
      </c>
      <c r="U31" s="26">
        <f t="shared" si="10"/>
        <v>21.168333333333333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1619000</v>
      </c>
      <c r="C33" s="42"/>
      <c r="D33" s="42"/>
      <c r="E33" s="42">
        <f t="shared" si="4"/>
        <v>1619000</v>
      </c>
      <c r="F33" s="43">
        <v>1619000</v>
      </c>
      <c r="G33" s="44">
        <v>1619000</v>
      </c>
      <c r="H33" s="43">
        <v>405000</v>
      </c>
      <c r="I33" s="44">
        <v>1422492</v>
      </c>
      <c r="J33" s="43"/>
      <c r="K33" s="44">
        <v>84000</v>
      </c>
      <c r="L33" s="43"/>
      <c r="M33" s="44">
        <v>112507</v>
      </c>
      <c r="N33" s="43"/>
      <c r="O33" s="44"/>
      <c r="P33" s="43">
        <f t="shared" si="5"/>
        <v>405000</v>
      </c>
      <c r="Q33" s="44">
        <f t="shared" si="6"/>
        <v>1618999</v>
      </c>
      <c r="R33" s="24">
        <f t="shared" si="7"/>
        <v>0</v>
      </c>
      <c r="S33" s="25">
        <f t="shared" si="8"/>
        <v>33.936904761904763</v>
      </c>
      <c r="T33" s="24">
        <f t="shared" si="9"/>
        <v>25.015441630636193</v>
      </c>
      <c r="U33" s="26">
        <f t="shared" si="10"/>
        <v>99.999938233477465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94100000</v>
      </c>
      <c r="C43" s="45">
        <f t="shared" si="20"/>
        <v>0</v>
      </c>
      <c r="D43" s="45">
        <f t="shared" si="20"/>
        <v>0</v>
      </c>
      <c r="E43" s="45">
        <f t="shared" si="20"/>
        <v>94100000</v>
      </c>
      <c r="F43" s="46">
        <f t="shared" si="20"/>
        <v>94000000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94100000</v>
      </c>
      <c r="C44" s="39">
        <f t="shared" si="22"/>
        <v>0</v>
      </c>
      <c r="D44" s="39">
        <f t="shared" si="22"/>
        <v>0</v>
      </c>
      <c r="E44" s="39">
        <f t="shared" si="22"/>
        <v>94100000</v>
      </c>
      <c r="F44" s="40">
        <f t="shared" si="22"/>
        <v>94000000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>
        <v>94000000</v>
      </c>
      <c r="C45" s="42"/>
      <c r="D45" s="42"/>
      <c r="E45" s="42">
        <f t="shared" si="13"/>
        <v>94000000</v>
      </c>
      <c r="F45" s="43">
        <v>94000000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>
        <v>100000</v>
      </c>
      <c r="C47" s="42"/>
      <c r="D47" s="42"/>
      <c r="E47" s="42">
        <f t="shared" si="13"/>
        <v>100000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216471000</v>
      </c>
      <c r="C61" s="39">
        <f t="shared" si="26"/>
        <v>5714000</v>
      </c>
      <c r="D61" s="39">
        <f t="shared" si="26"/>
        <v>0</v>
      </c>
      <c r="E61" s="39">
        <f t="shared" si="26"/>
        <v>222185000</v>
      </c>
      <c r="F61" s="40">
        <f t="shared" si="26"/>
        <v>222085000</v>
      </c>
      <c r="G61" s="41">
        <f t="shared" si="26"/>
        <v>128085000</v>
      </c>
      <c r="H61" s="40">
        <f t="shared" si="26"/>
        <v>17386000</v>
      </c>
      <c r="I61" s="41">
        <f t="shared" si="26"/>
        <v>27054501</v>
      </c>
      <c r="J61" s="40">
        <f t="shared" si="26"/>
        <v>50120000</v>
      </c>
      <c r="K61" s="41">
        <f t="shared" si="26"/>
        <v>55669895</v>
      </c>
      <c r="L61" s="40">
        <f t="shared" si="26"/>
        <v>15203000</v>
      </c>
      <c r="M61" s="41">
        <f t="shared" si="26"/>
        <v>18047438</v>
      </c>
      <c r="N61" s="40">
        <f t="shared" si="26"/>
        <v>0</v>
      </c>
      <c r="O61" s="41">
        <f t="shared" si="26"/>
        <v>0</v>
      </c>
      <c r="P61" s="40">
        <f t="shared" si="26"/>
        <v>82709000</v>
      </c>
      <c r="Q61" s="41">
        <f t="shared" si="26"/>
        <v>100771834</v>
      </c>
      <c r="R61" s="20">
        <f t="shared" si="16"/>
        <v>-69.666799680766161</v>
      </c>
      <c r="S61" s="21">
        <f t="shared" si="17"/>
        <v>-67.581332783185601</v>
      </c>
      <c r="T61" s="20">
        <f t="shared" si="18"/>
        <v>37.225285235276914</v>
      </c>
      <c r="U61" s="22">
        <f t="shared" si="19"/>
        <v>45.354922249476786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216471000</v>
      </c>
      <c r="C65" s="48">
        <f t="shared" si="30"/>
        <v>5714000</v>
      </c>
      <c r="D65" s="48">
        <f t="shared" si="30"/>
        <v>0</v>
      </c>
      <c r="E65" s="48">
        <f t="shared" si="30"/>
        <v>222185000</v>
      </c>
      <c r="F65" s="49">
        <f t="shared" si="30"/>
        <v>222085000</v>
      </c>
      <c r="G65" s="50">
        <f t="shared" si="30"/>
        <v>128085000</v>
      </c>
      <c r="H65" s="49">
        <f t="shared" si="30"/>
        <v>17386000</v>
      </c>
      <c r="I65" s="50">
        <f t="shared" si="30"/>
        <v>27054501</v>
      </c>
      <c r="J65" s="49">
        <f t="shared" si="30"/>
        <v>50120000</v>
      </c>
      <c r="K65" s="50">
        <f t="shared" si="30"/>
        <v>55669895</v>
      </c>
      <c r="L65" s="49">
        <f t="shared" si="30"/>
        <v>15203000</v>
      </c>
      <c r="M65" s="51">
        <f t="shared" si="30"/>
        <v>18047438</v>
      </c>
      <c r="N65" s="49">
        <f t="shared" si="30"/>
        <v>0</v>
      </c>
      <c r="O65" s="50">
        <f t="shared" si="30"/>
        <v>0</v>
      </c>
      <c r="P65" s="49">
        <f t="shared" si="30"/>
        <v>82709000</v>
      </c>
      <c r="Q65" s="50">
        <f t="shared" si="30"/>
        <v>100771834</v>
      </c>
      <c r="R65" s="34">
        <f t="shared" si="16"/>
        <v>-69.666799680766161</v>
      </c>
      <c r="S65" s="35">
        <f t="shared" si="17"/>
        <v>-67.581332783185601</v>
      </c>
      <c r="T65" s="34">
        <f t="shared" si="18"/>
        <v>37.225285235276914</v>
      </c>
      <c r="U65" s="35">
        <f t="shared" si="19"/>
        <v>45.354922249476786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101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102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103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104</v>
      </c>
    </row>
    <row r="74" spans="1:23" x14ac:dyDescent="0.2">
      <c r="A74" t="s">
        <v>105</v>
      </c>
    </row>
    <row r="75" spans="1:23" x14ac:dyDescent="0.2">
      <c r="A75" t="s">
        <v>106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107</v>
      </c>
      <c r="G78" s="5" t="s">
        <v>108</v>
      </c>
      <c r="W78" s="5"/>
    </row>
    <row r="80" spans="1:23" x14ac:dyDescent="0.2">
      <c r="A80" t="s">
        <v>109</v>
      </c>
      <c r="G80" t="s">
        <v>109</v>
      </c>
    </row>
  </sheetData>
  <mergeCells count="14"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6"/>
      <c r="W1" s="6"/>
    </row>
    <row r="2" spans="1:23" ht="18" x14ac:dyDescent="0.25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7"/>
      <c r="W2" s="7"/>
    </row>
    <row r="3" spans="1:23" ht="18" customHeight="1" x14ac:dyDescent="0.25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7"/>
      <c r="W3" s="7"/>
    </row>
    <row r="4" spans="1:23" ht="18" customHeight="1" x14ac:dyDescent="0.25">
      <c r="A4" s="53" t="s">
        <v>3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7"/>
      <c r="W4" s="7"/>
    </row>
    <row r="5" spans="1:23" ht="15" customHeight="1" x14ac:dyDescent="0.25">
      <c r="A5" s="54" t="s">
        <v>95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8"/>
      <c r="W5" s="8"/>
    </row>
    <row r="6" spans="1:23" ht="12.75" customHeight="1" x14ac:dyDescent="0.2">
      <c r="A6" s="9" t="s">
        <v>110</v>
      </c>
      <c r="B6" s="9" t="s">
        <v>1</v>
      </c>
      <c r="C6" s="9" t="s">
        <v>110</v>
      </c>
      <c r="D6" s="9" t="s">
        <v>1</v>
      </c>
      <c r="E6" s="10" t="s">
        <v>1</v>
      </c>
      <c r="F6" s="55" t="s">
        <v>5</v>
      </c>
      <c r="G6" s="56"/>
      <c r="H6" s="55" t="s">
        <v>6</v>
      </c>
      <c r="I6" s="56"/>
      <c r="J6" s="55" t="s">
        <v>7</v>
      </c>
      <c r="K6" s="56"/>
      <c r="L6" s="55" t="s">
        <v>8</v>
      </c>
      <c r="M6" s="56"/>
      <c r="N6" s="55" t="s">
        <v>9</v>
      </c>
      <c r="O6" s="56"/>
      <c r="P6" s="55" t="s">
        <v>10</v>
      </c>
      <c r="Q6" s="56"/>
      <c r="R6" s="55" t="s">
        <v>11</v>
      </c>
      <c r="S6" s="56"/>
      <c r="T6" s="55" t="s">
        <v>12</v>
      </c>
      <c r="U6" s="56"/>
      <c r="V6" s="55" t="s">
        <v>13</v>
      </c>
      <c r="W6" s="56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94818000</v>
      </c>
      <c r="C8" s="36">
        <f t="shared" si="0"/>
        <v>9165000</v>
      </c>
      <c r="D8" s="36">
        <f t="shared" si="0"/>
        <v>0</v>
      </c>
      <c r="E8" s="36">
        <f t="shared" si="0"/>
        <v>103983000</v>
      </c>
      <c r="F8" s="37">
        <f t="shared" si="0"/>
        <v>105983000</v>
      </c>
      <c r="G8" s="38">
        <f t="shared" si="0"/>
        <v>103983000</v>
      </c>
      <c r="H8" s="37">
        <f t="shared" si="0"/>
        <v>27545000</v>
      </c>
      <c r="I8" s="38">
        <f t="shared" si="0"/>
        <v>25853048</v>
      </c>
      <c r="J8" s="37">
        <f t="shared" si="0"/>
        <v>31770000</v>
      </c>
      <c r="K8" s="38">
        <f t="shared" si="0"/>
        <v>23388202</v>
      </c>
      <c r="L8" s="37">
        <f t="shared" si="0"/>
        <v>15472000</v>
      </c>
      <c r="M8" s="38">
        <f t="shared" si="0"/>
        <v>17192473</v>
      </c>
      <c r="N8" s="37">
        <f t="shared" si="0"/>
        <v>0</v>
      </c>
      <c r="O8" s="38">
        <f t="shared" si="0"/>
        <v>0</v>
      </c>
      <c r="P8" s="37">
        <f t="shared" si="0"/>
        <v>74787000</v>
      </c>
      <c r="Q8" s="38">
        <f t="shared" si="0"/>
        <v>66433723</v>
      </c>
      <c r="R8" s="16">
        <f>IF(($J8       =0),0,((($L8       -$J8       )/$J8       )*100))</f>
        <v>-51.299968523764562</v>
      </c>
      <c r="S8" s="17">
        <f>IF(($K8       =0),0,((($M8       -$K8       )/$K8       )*100))</f>
        <v>-26.490830718838499</v>
      </c>
      <c r="T8" s="16">
        <f>IF(($E8       =0),0,(($P8       /$E8       )*100))</f>
        <v>71.922333458353776</v>
      </c>
      <c r="U8" s="18">
        <f>IF(($E8       =0),0,(($Q8       /$E8       )*100))</f>
        <v>63.88902320571632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87704000</v>
      </c>
      <c r="C9" s="39">
        <f t="shared" si="2"/>
        <v>9165000</v>
      </c>
      <c r="D9" s="39">
        <f t="shared" si="2"/>
        <v>0</v>
      </c>
      <c r="E9" s="39">
        <f t="shared" si="2"/>
        <v>96869000</v>
      </c>
      <c r="F9" s="40">
        <f t="shared" si="2"/>
        <v>98869000</v>
      </c>
      <c r="G9" s="41">
        <f t="shared" si="2"/>
        <v>96869000</v>
      </c>
      <c r="H9" s="40">
        <f t="shared" si="2"/>
        <v>27342000</v>
      </c>
      <c r="I9" s="41">
        <f t="shared" si="2"/>
        <v>25514911</v>
      </c>
      <c r="J9" s="40">
        <f t="shared" si="2"/>
        <v>27711000</v>
      </c>
      <c r="K9" s="41">
        <f t="shared" si="2"/>
        <v>19871014</v>
      </c>
      <c r="L9" s="40">
        <f t="shared" si="2"/>
        <v>14720000</v>
      </c>
      <c r="M9" s="41">
        <f t="shared" si="2"/>
        <v>14965318</v>
      </c>
      <c r="N9" s="40">
        <f t="shared" si="2"/>
        <v>0</v>
      </c>
      <c r="O9" s="41">
        <f t="shared" si="2"/>
        <v>0</v>
      </c>
      <c r="P9" s="40">
        <f t="shared" si="2"/>
        <v>69773000</v>
      </c>
      <c r="Q9" s="41">
        <f t="shared" si="2"/>
        <v>60351243</v>
      </c>
      <c r="R9" s="20">
        <f>IF(($J9       =0),0,((($L9       -$J9       )/$J9       )*100))</f>
        <v>-46.880300241781242</v>
      </c>
      <c r="S9" s="21">
        <f>IF(($K9       =0),0,((($M9       -$K9       )/$K9       )*100))</f>
        <v>-24.687698373117748</v>
      </c>
      <c r="T9" s="20">
        <f>IF(($E9       =0),0,(($P9       /$E9       )*100))</f>
        <v>72.02820303709133</v>
      </c>
      <c r="U9" s="22">
        <f>IF(($E9       =0),0,(($Q9       /$E9       )*100))</f>
        <v>62.301915989635489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40331000</v>
      </c>
      <c r="C10" s="42">
        <v>-55000</v>
      </c>
      <c r="D10" s="42"/>
      <c r="E10" s="42">
        <f t="shared" ref="E10:E41" si="4">$B10      +$C10      +$D10</f>
        <v>40276000</v>
      </c>
      <c r="F10" s="43">
        <v>40276000</v>
      </c>
      <c r="G10" s="44">
        <v>40276000</v>
      </c>
      <c r="H10" s="43">
        <v>15899000</v>
      </c>
      <c r="I10" s="44">
        <v>16082129</v>
      </c>
      <c r="J10" s="43">
        <v>10780000</v>
      </c>
      <c r="K10" s="44">
        <v>9335516</v>
      </c>
      <c r="L10" s="43">
        <v>495000</v>
      </c>
      <c r="M10" s="44">
        <v>3488796</v>
      </c>
      <c r="N10" s="43"/>
      <c r="O10" s="44"/>
      <c r="P10" s="43">
        <f t="shared" ref="P10:P41" si="5">$H10      +$J10      +$L10      +$N10</f>
        <v>27174000</v>
      </c>
      <c r="Q10" s="44">
        <f t="shared" ref="Q10:Q41" si="6">$I10      +$K10      +$M10      +$O10</f>
        <v>28906441</v>
      </c>
      <c r="R10" s="24">
        <f t="shared" ref="R10:R41" si="7">IF(($J10      =0),0,((($L10      -$J10      )/$J10      )*100))</f>
        <v>-95.408163265306129</v>
      </c>
      <c r="S10" s="25">
        <f t="shared" ref="S10:S41" si="8">IF(($K10      =0),0,((($M10      -$K10      )/$K10      )*100))</f>
        <v>-62.628782383319781</v>
      </c>
      <c r="T10" s="24">
        <f t="shared" ref="T10:T41" si="9">IF(($E10      =0),0,(($P10      /$E10      )*100))</f>
        <v>67.46946072102493</v>
      </c>
      <c r="U10" s="26">
        <f t="shared" ref="U10:U41" si="10">IF(($E10      =0),0,(($Q10      /$E10      )*100))</f>
        <v>71.770883404508893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23519000</v>
      </c>
      <c r="C13" s="42">
        <v>2720000</v>
      </c>
      <c r="D13" s="42"/>
      <c r="E13" s="42">
        <f t="shared" si="4"/>
        <v>26239000</v>
      </c>
      <c r="F13" s="43">
        <v>26239000</v>
      </c>
      <c r="G13" s="44">
        <v>26239000</v>
      </c>
      <c r="H13" s="43">
        <v>9000000</v>
      </c>
      <c r="I13" s="44">
        <v>9000000</v>
      </c>
      <c r="J13" s="43">
        <v>9520000</v>
      </c>
      <c r="K13" s="44">
        <v>6965610</v>
      </c>
      <c r="L13" s="43">
        <v>5425000</v>
      </c>
      <c r="M13" s="44">
        <v>5959084</v>
      </c>
      <c r="N13" s="43"/>
      <c r="O13" s="44"/>
      <c r="P13" s="43">
        <f t="shared" si="5"/>
        <v>23945000</v>
      </c>
      <c r="Q13" s="44">
        <f t="shared" si="6"/>
        <v>21924694</v>
      </c>
      <c r="R13" s="24">
        <f t="shared" si="7"/>
        <v>-43.014705882352942</v>
      </c>
      <c r="S13" s="25">
        <f t="shared" si="8"/>
        <v>-14.449933315244465</v>
      </c>
      <c r="T13" s="24">
        <f t="shared" si="9"/>
        <v>91.25728876862685</v>
      </c>
      <c r="U13" s="26">
        <f t="shared" si="10"/>
        <v>83.557658447349368</v>
      </c>
      <c r="V13" s="43"/>
      <c r="W13" s="44"/>
    </row>
    <row r="14" spans="1:23" x14ac:dyDescent="0.2">
      <c r="A14" s="23" t="s">
        <v>40</v>
      </c>
      <c r="B14" s="42">
        <v>4500000</v>
      </c>
      <c r="C14" s="42">
        <v>8500000</v>
      </c>
      <c r="D14" s="42"/>
      <c r="E14" s="42">
        <f t="shared" si="4"/>
        <v>13000000</v>
      </c>
      <c r="F14" s="43">
        <v>13000000</v>
      </c>
      <c r="G14" s="44">
        <v>13000000</v>
      </c>
      <c r="H14" s="43">
        <v>1596000</v>
      </c>
      <c r="I14" s="44">
        <v>432782</v>
      </c>
      <c r="J14" s="43">
        <v>2904000</v>
      </c>
      <c r="K14" s="44"/>
      <c r="L14" s="43">
        <v>8500000</v>
      </c>
      <c r="M14" s="44">
        <v>3285535</v>
      </c>
      <c r="N14" s="43"/>
      <c r="O14" s="44"/>
      <c r="P14" s="43">
        <f t="shared" si="5"/>
        <v>13000000</v>
      </c>
      <c r="Q14" s="44">
        <f t="shared" si="6"/>
        <v>3718317</v>
      </c>
      <c r="R14" s="24">
        <f t="shared" si="7"/>
        <v>192.69972451790633</v>
      </c>
      <c r="S14" s="25">
        <f t="shared" si="8"/>
        <v>0</v>
      </c>
      <c r="T14" s="24">
        <f t="shared" si="9"/>
        <v>100</v>
      </c>
      <c r="U14" s="26">
        <f t="shared" si="10"/>
        <v>28.602438461538458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>
        <v>19354000</v>
      </c>
      <c r="C23" s="42">
        <v>-2000000</v>
      </c>
      <c r="D23" s="42"/>
      <c r="E23" s="42">
        <f t="shared" si="4"/>
        <v>17354000</v>
      </c>
      <c r="F23" s="43">
        <v>19354000</v>
      </c>
      <c r="G23" s="44">
        <v>17354000</v>
      </c>
      <c r="H23" s="43">
        <v>847000</v>
      </c>
      <c r="I23" s="44"/>
      <c r="J23" s="43">
        <v>4507000</v>
      </c>
      <c r="K23" s="44">
        <v>3569888</v>
      </c>
      <c r="L23" s="43">
        <v>300000</v>
      </c>
      <c r="M23" s="44">
        <v>2231903</v>
      </c>
      <c r="N23" s="43"/>
      <c r="O23" s="44"/>
      <c r="P23" s="43">
        <f t="shared" si="5"/>
        <v>5654000</v>
      </c>
      <c r="Q23" s="44">
        <f t="shared" si="6"/>
        <v>5801791</v>
      </c>
      <c r="R23" s="24">
        <f t="shared" si="7"/>
        <v>-93.343687597071224</v>
      </c>
      <c r="S23" s="25">
        <f t="shared" si="8"/>
        <v>-37.479747263779707</v>
      </c>
      <c r="T23" s="24">
        <f t="shared" si="9"/>
        <v>32.580384925665548</v>
      </c>
      <c r="U23" s="26">
        <f t="shared" si="10"/>
        <v>33.432009911259655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7114000</v>
      </c>
      <c r="C28" s="39">
        <f t="shared" si="11"/>
        <v>0</v>
      </c>
      <c r="D28" s="39">
        <f t="shared" si="11"/>
        <v>0</v>
      </c>
      <c r="E28" s="39">
        <f t="shared" si="11"/>
        <v>7114000</v>
      </c>
      <c r="F28" s="40">
        <f t="shared" si="11"/>
        <v>7114000</v>
      </c>
      <c r="G28" s="41">
        <f t="shared" si="11"/>
        <v>7114000</v>
      </c>
      <c r="H28" s="40">
        <f t="shared" si="11"/>
        <v>203000</v>
      </c>
      <c r="I28" s="41">
        <f t="shared" si="11"/>
        <v>338137</v>
      </c>
      <c r="J28" s="40">
        <f t="shared" si="11"/>
        <v>4059000</v>
      </c>
      <c r="K28" s="41">
        <f t="shared" si="11"/>
        <v>3517188</v>
      </c>
      <c r="L28" s="40">
        <f t="shared" si="11"/>
        <v>752000</v>
      </c>
      <c r="M28" s="41">
        <f t="shared" si="11"/>
        <v>2227155</v>
      </c>
      <c r="N28" s="40">
        <f t="shared" si="11"/>
        <v>0</v>
      </c>
      <c r="O28" s="41">
        <f t="shared" si="11"/>
        <v>0</v>
      </c>
      <c r="P28" s="40">
        <f t="shared" si="11"/>
        <v>5014000</v>
      </c>
      <c r="Q28" s="41">
        <f t="shared" si="11"/>
        <v>6082480</v>
      </c>
      <c r="R28" s="20">
        <f t="shared" si="7"/>
        <v>-81.473269278147328</v>
      </c>
      <c r="S28" s="21">
        <f t="shared" si="8"/>
        <v>-36.677965465593537</v>
      </c>
      <c r="T28" s="20">
        <f t="shared" si="9"/>
        <v>70.480742198481877</v>
      </c>
      <c r="U28" s="22">
        <f t="shared" si="10"/>
        <v>85.500140567894292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1900000</v>
      </c>
      <c r="C31" s="42"/>
      <c r="D31" s="42"/>
      <c r="E31" s="42">
        <f t="shared" si="4"/>
        <v>1900000</v>
      </c>
      <c r="F31" s="43">
        <v>1900000</v>
      </c>
      <c r="G31" s="44">
        <v>1900000</v>
      </c>
      <c r="H31" s="43">
        <v>100000</v>
      </c>
      <c r="I31" s="44">
        <v>19317</v>
      </c>
      <c r="J31" s="43">
        <v>943000</v>
      </c>
      <c r="K31" s="44">
        <v>1267242</v>
      </c>
      <c r="L31" s="43">
        <v>50000</v>
      </c>
      <c r="M31" s="44">
        <v>136065</v>
      </c>
      <c r="N31" s="43"/>
      <c r="O31" s="44"/>
      <c r="P31" s="43">
        <f t="shared" si="5"/>
        <v>1093000</v>
      </c>
      <c r="Q31" s="44">
        <f t="shared" si="6"/>
        <v>1422624</v>
      </c>
      <c r="R31" s="24">
        <f t="shared" si="7"/>
        <v>-94.697773064687169</v>
      </c>
      <c r="S31" s="25">
        <f t="shared" si="8"/>
        <v>-89.262903218169853</v>
      </c>
      <c r="T31" s="24">
        <f t="shared" si="9"/>
        <v>57.526315789473678</v>
      </c>
      <c r="U31" s="26">
        <f t="shared" si="10"/>
        <v>74.874947368421047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1214000</v>
      </c>
      <c r="C33" s="42"/>
      <c r="D33" s="42"/>
      <c r="E33" s="42">
        <f t="shared" si="4"/>
        <v>1214000</v>
      </c>
      <c r="F33" s="43">
        <v>1214000</v>
      </c>
      <c r="G33" s="44">
        <v>1214000</v>
      </c>
      <c r="H33" s="43">
        <v>103000</v>
      </c>
      <c r="I33" s="44">
        <v>318820</v>
      </c>
      <c r="J33" s="43">
        <v>324000</v>
      </c>
      <c r="K33" s="44">
        <v>564110</v>
      </c>
      <c r="L33" s="43">
        <v>288000</v>
      </c>
      <c r="M33" s="44">
        <v>571436</v>
      </c>
      <c r="N33" s="43"/>
      <c r="O33" s="44"/>
      <c r="P33" s="43">
        <f t="shared" si="5"/>
        <v>715000</v>
      </c>
      <c r="Q33" s="44">
        <f t="shared" si="6"/>
        <v>1454366</v>
      </c>
      <c r="R33" s="24">
        <f t="shared" si="7"/>
        <v>-11.111111111111111</v>
      </c>
      <c r="S33" s="25">
        <f t="shared" si="8"/>
        <v>1.2986828809983868</v>
      </c>
      <c r="T33" s="24">
        <f t="shared" si="9"/>
        <v>58.896210873146629</v>
      </c>
      <c r="U33" s="26">
        <f t="shared" si="10"/>
        <v>119.79950576606259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>
        <v>4000000</v>
      </c>
      <c r="C36" s="42"/>
      <c r="D36" s="42"/>
      <c r="E36" s="42">
        <f t="shared" si="4"/>
        <v>4000000</v>
      </c>
      <c r="F36" s="43">
        <v>4000000</v>
      </c>
      <c r="G36" s="44">
        <v>4000000</v>
      </c>
      <c r="H36" s="43"/>
      <c r="I36" s="44"/>
      <c r="J36" s="43">
        <v>2792000</v>
      </c>
      <c r="K36" s="44">
        <v>1685836</v>
      </c>
      <c r="L36" s="43">
        <v>414000</v>
      </c>
      <c r="M36" s="44">
        <v>1519654</v>
      </c>
      <c r="N36" s="43"/>
      <c r="O36" s="44"/>
      <c r="P36" s="43">
        <f t="shared" si="5"/>
        <v>3206000</v>
      </c>
      <c r="Q36" s="44">
        <f t="shared" si="6"/>
        <v>3205490</v>
      </c>
      <c r="R36" s="24">
        <f t="shared" si="7"/>
        <v>-85.171919770773641</v>
      </c>
      <c r="S36" s="25">
        <f t="shared" si="8"/>
        <v>-9.8575424893050094</v>
      </c>
      <c r="T36" s="24">
        <f t="shared" si="9"/>
        <v>80.150000000000006</v>
      </c>
      <c r="U36" s="26">
        <f t="shared" si="10"/>
        <v>80.137250000000009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2000000</v>
      </c>
      <c r="C43" s="45">
        <f t="shared" si="20"/>
        <v>-1900000</v>
      </c>
      <c r="D43" s="45">
        <f t="shared" si="20"/>
        <v>0</v>
      </c>
      <c r="E43" s="45">
        <f t="shared" si="20"/>
        <v>100000</v>
      </c>
      <c r="F43" s="46">
        <f t="shared" si="20"/>
        <v>100000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2000000</v>
      </c>
      <c r="C44" s="39">
        <f t="shared" si="22"/>
        <v>-1900000</v>
      </c>
      <c r="D44" s="39">
        <f t="shared" si="22"/>
        <v>0</v>
      </c>
      <c r="E44" s="39">
        <f t="shared" si="22"/>
        <v>100000</v>
      </c>
      <c r="F44" s="40">
        <f t="shared" si="22"/>
        <v>100000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>
        <v>2000000</v>
      </c>
      <c r="C47" s="42">
        <v>-1900000</v>
      </c>
      <c r="D47" s="42"/>
      <c r="E47" s="42">
        <f t="shared" si="13"/>
        <v>100000</v>
      </c>
      <c r="F47" s="43">
        <v>100000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96818000</v>
      </c>
      <c r="C61" s="39">
        <f t="shared" si="26"/>
        <v>7265000</v>
      </c>
      <c r="D61" s="39">
        <f t="shared" si="26"/>
        <v>0</v>
      </c>
      <c r="E61" s="39">
        <f t="shared" si="26"/>
        <v>104083000</v>
      </c>
      <c r="F61" s="40">
        <f t="shared" si="26"/>
        <v>106083000</v>
      </c>
      <c r="G61" s="41">
        <f t="shared" si="26"/>
        <v>103983000</v>
      </c>
      <c r="H61" s="40">
        <f t="shared" si="26"/>
        <v>27545000</v>
      </c>
      <c r="I61" s="41">
        <f t="shared" si="26"/>
        <v>25853048</v>
      </c>
      <c r="J61" s="40">
        <f t="shared" si="26"/>
        <v>31770000</v>
      </c>
      <c r="K61" s="41">
        <f t="shared" si="26"/>
        <v>23388202</v>
      </c>
      <c r="L61" s="40">
        <f t="shared" si="26"/>
        <v>15472000</v>
      </c>
      <c r="M61" s="41">
        <f t="shared" si="26"/>
        <v>17192473</v>
      </c>
      <c r="N61" s="40">
        <f t="shared" si="26"/>
        <v>0</v>
      </c>
      <c r="O61" s="41">
        <f t="shared" si="26"/>
        <v>0</v>
      </c>
      <c r="P61" s="40">
        <f t="shared" si="26"/>
        <v>74787000</v>
      </c>
      <c r="Q61" s="41">
        <f t="shared" si="26"/>
        <v>66433723</v>
      </c>
      <c r="R61" s="20">
        <f t="shared" si="16"/>
        <v>-51.299968523764562</v>
      </c>
      <c r="S61" s="21">
        <f t="shared" si="17"/>
        <v>-26.490830718838499</v>
      </c>
      <c r="T61" s="20">
        <f t="shared" si="18"/>
        <v>71.853232516357139</v>
      </c>
      <c r="U61" s="22">
        <f t="shared" si="19"/>
        <v>63.82764044080205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96818000</v>
      </c>
      <c r="C65" s="48">
        <f t="shared" si="30"/>
        <v>7265000</v>
      </c>
      <c r="D65" s="48">
        <f t="shared" si="30"/>
        <v>0</v>
      </c>
      <c r="E65" s="48">
        <f t="shared" si="30"/>
        <v>104083000</v>
      </c>
      <c r="F65" s="49">
        <f t="shared" si="30"/>
        <v>106083000</v>
      </c>
      <c r="G65" s="50">
        <f t="shared" si="30"/>
        <v>103983000</v>
      </c>
      <c r="H65" s="49">
        <f t="shared" si="30"/>
        <v>27545000</v>
      </c>
      <c r="I65" s="50">
        <f t="shared" si="30"/>
        <v>25853048</v>
      </c>
      <c r="J65" s="49">
        <f t="shared" si="30"/>
        <v>31770000</v>
      </c>
      <c r="K65" s="50">
        <f t="shared" si="30"/>
        <v>23388202</v>
      </c>
      <c r="L65" s="49">
        <f t="shared" si="30"/>
        <v>15472000</v>
      </c>
      <c r="M65" s="51">
        <f t="shared" si="30"/>
        <v>17192473</v>
      </c>
      <c r="N65" s="49">
        <f t="shared" si="30"/>
        <v>0</v>
      </c>
      <c r="O65" s="50">
        <f t="shared" si="30"/>
        <v>0</v>
      </c>
      <c r="P65" s="49">
        <f t="shared" si="30"/>
        <v>74787000</v>
      </c>
      <c r="Q65" s="50">
        <f t="shared" si="30"/>
        <v>66433723</v>
      </c>
      <c r="R65" s="34">
        <f t="shared" si="16"/>
        <v>-51.299968523764562</v>
      </c>
      <c r="S65" s="35">
        <f t="shared" si="17"/>
        <v>-26.490830718838499</v>
      </c>
      <c r="T65" s="34">
        <f t="shared" si="18"/>
        <v>71.853232516357139</v>
      </c>
      <c r="U65" s="35">
        <f t="shared" si="19"/>
        <v>63.82764044080205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101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102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103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104</v>
      </c>
    </row>
    <row r="74" spans="1:23" x14ac:dyDescent="0.2">
      <c r="A74" t="s">
        <v>105</v>
      </c>
    </row>
    <row r="75" spans="1:23" x14ac:dyDescent="0.2">
      <c r="A75" t="s">
        <v>106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107</v>
      </c>
      <c r="G78" s="5" t="s">
        <v>108</v>
      </c>
      <c r="W78" s="5"/>
    </row>
    <row r="80" spans="1:23" x14ac:dyDescent="0.2">
      <c r="A80" t="s">
        <v>109</v>
      </c>
      <c r="G80" t="s">
        <v>109</v>
      </c>
    </row>
  </sheetData>
  <mergeCells count="14"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6"/>
      <c r="W1" s="6"/>
    </row>
    <row r="2" spans="1:23" ht="18" x14ac:dyDescent="0.25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7"/>
      <c r="W2" s="7"/>
    </row>
    <row r="3" spans="1:23" ht="18" customHeight="1" x14ac:dyDescent="0.25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7"/>
      <c r="W3" s="7"/>
    </row>
    <row r="4" spans="1:23" ht="18" customHeight="1" x14ac:dyDescent="0.25">
      <c r="A4" s="53" t="s">
        <v>3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7"/>
      <c r="W4" s="7"/>
    </row>
    <row r="5" spans="1:23" ht="15" customHeight="1" x14ac:dyDescent="0.25">
      <c r="A5" s="54" t="s">
        <v>96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8"/>
      <c r="W5" s="8"/>
    </row>
    <row r="6" spans="1:23" ht="12.75" customHeight="1" x14ac:dyDescent="0.2">
      <c r="A6" s="9" t="s">
        <v>110</v>
      </c>
      <c r="B6" s="9" t="s">
        <v>1</v>
      </c>
      <c r="C6" s="9" t="s">
        <v>110</v>
      </c>
      <c r="D6" s="9" t="s">
        <v>1</v>
      </c>
      <c r="E6" s="10" t="s">
        <v>1</v>
      </c>
      <c r="F6" s="55" t="s">
        <v>5</v>
      </c>
      <c r="G6" s="56"/>
      <c r="H6" s="55" t="s">
        <v>6</v>
      </c>
      <c r="I6" s="56"/>
      <c r="J6" s="55" t="s">
        <v>7</v>
      </c>
      <c r="K6" s="56"/>
      <c r="L6" s="55" t="s">
        <v>8</v>
      </c>
      <c r="M6" s="56"/>
      <c r="N6" s="55" t="s">
        <v>9</v>
      </c>
      <c r="O6" s="56"/>
      <c r="P6" s="55" t="s">
        <v>10</v>
      </c>
      <c r="Q6" s="56"/>
      <c r="R6" s="55" t="s">
        <v>11</v>
      </c>
      <c r="S6" s="56"/>
      <c r="T6" s="55" t="s">
        <v>12</v>
      </c>
      <c r="U6" s="56"/>
      <c r="V6" s="55" t="s">
        <v>13</v>
      </c>
      <c r="W6" s="56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318048000</v>
      </c>
      <c r="C8" s="36">
        <f t="shared" si="0"/>
        <v>660000</v>
      </c>
      <c r="D8" s="36">
        <f t="shared" si="0"/>
        <v>0</v>
      </c>
      <c r="E8" s="36">
        <f t="shared" si="0"/>
        <v>318708000</v>
      </c>
      <c r="F8" s="37">
        <f t="shared" si="0"/>
        <v>318708000</v>
      </c>
      <c r="G8" s="38">
        <f t="shared" si="0"/>
        <v>318708000</v>
      </c>
      <c r="H8" s="37">
        <f t="shared" si="0"/>
        <v>77033000</v>
      </c>
      <c r="I8" s="38">
        <f t="shared" si="0"/>
        <v>64012070</v>
      </c>
      <c r="J8" s="37">
        <f t="shared" si="0"/>
        <v>51220000</v>
      </c>
      <c r="K8" s="38">
        <f t="shared" si="0"/>
        <v>102523189</v>
      </c>
      <c r="L8" s="37">
        <f t="shared" si="0"/>
        <v>29628000</v>
      </c>
      <c r="M8" s="38">
        <f t="shared" si="0"/>
        <v>-17541431</v>
      </c>
      <c r="N8" s="37">
        <f t="shared" si="0"/>
        <v>0</v>
      </c>
      <c r="O8" s="38">
        <f t="shared" si="0"/>
        <v>0</v>
      </c>
      <c r="P8" s="37">
        <f t="shared" si="0"/>
        <v>157881000</v>
      </c>
      <c r="Q8" s="38">
        <f t="shared" si="0"/>
        <v>148993828</v>
      </c>
      <c r="R8" s="16">
        <f>IF(($J8       =0),0,((($L8       -$J8       )/$J8       )*100))</f>
        <v>-42.155408043732919</v>
      </c>
      <c r="S8" s="17">
        <f>IF(($K8       =0),0,((($M8       -$K8       )/$K8       )*100))</f>
        <v>-117.10972041651961</v>
      </c>
      <c r="T8" s="16">
        <f>IF(($E8       =0),0,(($P8       /$E8       )*100))</f>
        <v>49.537821454121008</v>
      </c>
      <c r="U8" s="18">
        <f>IF(($E8       =0),0,(($Q8       /$E8       )*100))</f>
        <v>46.749321636105776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313747000</v>
      </c>
      <c r="C9" s="39">
        <f t="shared" si="2"/>
        <v>360000</v>
      </c>
      <c r="D9" s="39">
        <f t="shared" si="2"/>
        <v>0</v>
      </c>
      <c r="E9" s="39">
        <f t="shared" si="2"/>
        <v>314107000</v>
      </c>
      <c r="F9" s="40">
        <f t="shared" si="2"/>
        <v>314107000</v>
      </c>
      <c r="G9" s="41">
        <f t="shared" si="2"/>
        <v>314107000</v>
      </c>
      <c r="H9" s="40">
        <f t="shared" si="2"/>
        <v>75253000</v>
      </c>
      <c r="I9" s="41">
        <f t="shared" si="2"/>
        <v>63939069</v>
      </c>
      <c r="J9" s="40">
        <f t="shared" si="2"/>
        <v>51220000</v>
      </c>
      <c r="K9" s="41">
        <f t="shared" si="2"/>
        <v>102349696</v>
      </c>
      <c r="L9" s="40">
        <f t="shared" si="2"/>
        <v>29561000</v>
      </c>
      <c r="M9" s="41">
        <f t="shared" si="2"/>
        <v>-19122790</v>
      </c>
      <c r="N9" s="40">
        <f t="shared" si="2"/>
        <v>0</v>
      </c>
      <c r="O9" s="41">
        <f t="shared" si="2"/>
        <v>0</v>
      </c>
      <c r="P9" s="40">
        <f t="shared" si="2"/>
        <v>156034000</v>
      </c>
      <c r="Q9" s="41">
        <f t="shared" si="2"/>
        <v>147165975</v>
      </c>
      <c r="R9" s="20">
        <f>IF(($J9       =0),0,((($L9       -$J9       )/$J9       )*100))</f>
        <v>-42.286216321749315</v>
      </c>
      <c r="S9" s="21">
        <f>IF(($K9       =0),0,((($M9       -$K9       )/$K9       )*100))</f>
        <v>-118.68377801532503</v>
      </c>
      <c r="T9" s="20">
        <f>IF(($E9       =0),0,(($P9       /$E9       )*100))</f>
        <v>49.675429073532271</v>
      </c>
      <c r="U9" s="22">
        <f>IF(($E9       =0),0,(($Q9       /$E9       )*100))</f>
        <v>46.852179352895668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>
        <v>61286000</v>
      </c>
      <c r="C14" s="42">
        <v>20360000</v>
      </c>
      <c r="D14" s="42"/>
      <c r="E14" s="42">
        <f t="shared" si="4"/>
        <v>81646000</v>
      </c>
      <c r="F14" s="43">
        <v>81646000</v>
      </c>
      <c r="G14" s="44">
        <v>81646000</v>
      </c>
      <c r="H14" s="43">
        <v>35000000</v>
      </c>
      <c r="I14" s="44">
        <v>20665899</v>
      </c>
      <c r="J14" s="43"/>
      <c r="K14" s="44">
        <v>15626294</v>
      </c>
      <c r="L14" s="43"/>
      <c r="M14" s="44">
        <v>7652433</v>
      </c>
      <c r="N14" s="43"/>
      <c r="O14" s="44"/>
      <c r="P14" s="43">
        <f t="shared" si="5"/>
        <v>35000000</v>
      </c>
      <c r="Q14" s="44">
        <f t="shared" si="6"/>
        <v>43944626</v>
      </c>
      <c r="R14" s="24">
        <f t="shared" si="7"/>
        <v>0</v>
      </c>
      <c r="S14" s="25">
        <f t="shared" si="8"/>
        <v>-51.028484425033859</v>
      </c>
      <c r="T14" s="24">
        <f t="shared" si="9"/>
        <v>42.867991083457859</v>
      </c>
      <c r="U14" s="26">
        <f t="shared" si="10"/>
        <v>53.823366729539721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>
        <v>100000000</v>
      </c>
      <c r="C23" s="42"/>
      <c r="D23" s="42"/>
      <c r="E23" s="42">
        <f t="shared" si="4"/>
        <v>100000000</v>
      </c>
      <c r="F23" s="43">
        <v>100000000</v>
      </c>
      <c r="G23" s="44">
        <v>100000000</v>
      </c>
      <c r="H23" s="43">
        <v>30000000</v>
      </c>
      <c r="I23" s="44">
        <v>12258714</v>
      </c>
      <c r="J23" s="43">
        <v>21004000</v>
      </c>
      <c r="K23" s="44">
        <v>42643876</v>
      </c>
      <c r="L23" s="43">
        <v>13642000</v>
      </c>
      <c r="M23" s="44">
        <v>7097448</v>
      </c>
      <c r="N23" s="43"/>
      <c r="O23" s="44"/>
      <c r="P23" s="43">
        <f t="shared" si="5"/>
        <v>64646000</v>
      </c>
      <c r="Q23" s="44">
        <f t="shared" si="6"/>
        <v>62000038</v>
      </c>
      <c r="R23" s="24">
        <f t="shared" si="7"/>
        <v>-35.050466577794701</v>
      </c>
      <c r="S23" s="25">
        <f t="shared" si="8"/>
        <v>-83.356466002293033</v>
      </c>
      <c r="T23" s="24">
        <f t="shared" si="9"/>
        <v>64.646000000000001</v>
      </c>
      <c r="U23" s="26">
        <f t="shared" si="10"/>
        <v>62.000038000000004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>
        <v>152461000</v>
      </c>
      <c r="C25" s="42">
        <v>-20000000</v>
      </c>
      <c r="D25" s="42"/>
      <c r="E25" s="42">
        <f t="shared" si="4"/>
        <v>132461000</v>
      </c>
      <c r="F25" s="43">
        <v>132461000</v>
      </c>
      <c r="G25" s="44">
        <v>132461000</v>
      </c>
      <c r="H25" s="43">
        <v>10253000</v>
      </c>
      <c r="I25" s="44">
        <v>31014456</v>
      </c>
      <c r="J25" s="43">
        <v>30216000</v>
      </c>
      <c r="K25" s="44">
        <v>44079526</v>
      </c>
      <c r="L25" s="43">
        <v>15919000</v>
      </c>
      <c r="M25" s="44">
        <v>-33872671</v>
      </c>
      <c r="N25" s="43"/>
      <c r="O25" s="44"/>
      <c r="P25" s="43">
        <f t="shared" si="5"/>
        <v>56388000</v>
      </c>
      <c r="Q25" s="44">
        <f t="shared" si="6"/>
        <v>41221311</v>
      </c>
      <c r="R25" s="24">
        <f t="shared" si="7"/>
        <v>-47.315991527667464</v>
      </c>
      <c r="S25" s="25">
        <f t="shared" si="8"/>
        <v>-176.84445381740267</v>
      </c>
      <c r="T25" s="24">
        <f t="shared" si="9"/>
        <v>42.569511025886861</v>
      </c>
      <c r="U25" s="26">
        <f t="shared" si="10"/>
        <v>31.119583122579474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4301000</v>
      </c>
      <c r="C28" s="39">
        <f t="shared" si="11"/>
        <v>300000</v>
      </c>
      <c r="D28" s="39">
        <f t="shared" si="11"/>
        <v>0</v>
      </c>
      <c r="E28" s="39">
        <f t="shared" si="11"/>
        <v>4601000</v>
      </c>
      <c r="F28" s="40">
        <f t="shared" si="11"/>
        <v>4601000</v>
      </c>
      <c r="G28" s="41">
        <f t="shared" si="11"/>
        <v>4601000</v>
      </c>
      <c r="H28" s="40">
        <f t="shared" si="11"/>
        <v>1780000</v>
      </c>
      <c r="I28" s="41">
        <f t="shared" si="11"/>
        <v>73001</v>
      </c>
      <c r="J28" s="40">
        <f t="shared" si="11"/>
        <v>0</v>
      </c>
      <c r="K28" s="41">
        <f t="shared" si="11"/>
        <v>173493</v>
      </c>
      <c r="L28" s="40">
        <f t="shared" si="11"/>
        <v>67000</v>
      </c>
      <c r="M28" s="41">
        <f t="shared" si="11"/>
        <v>1581359</v>
      </c>
      <c r="N28" s="40">
        <f t="shared" si="11"/>
        <v>0</v>
      </c>
      <c r="O28" s="41">
        <f t="shared" si="11"/>
        <v>0</v>
      </c>
      <c r="P28" s="40">
        <f t="shared" si="11"/>
        <v>1847000</v>
      </c>
      <c r="Q28" s="41">
        <f t="shared" si="11"/>
        <v>1827853</v>
      </c>
      <c r="R28" s="20">
        <f t="shared" si="7"/>
        <v>0</v>
      </c>
      <c r="S28" s="21">
        <f t="shared" si="8"/>
        <v>811.4828840356671</v>
      </c>
      <c r="T28" s="20">
        <f t="shared" si="9"/>
        <v>40.143447076722452</v>
      </c>
      <c r="U28" s="22">
        <f t="shared" si="10"/>
        <v>39.727298413388397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1800000</v>
      </c>
      <c r="C31" s="42"/>
      <c r="D31" s="42"/>
      <c r="E31" s="42">
        <f t="shared" si="4"/>
        <v>1800000</v>
      </c>
      <c r="F31" s="43">
        <v>1800000</v>
      </c>
      <c r="G31" s="44">
        <v>1800000</v>
      </c>
      <c r="H31" s="43">
        <v>1255000</v>
      </c>
      <c r="I31" s="44"/>
      <c r="J31" s="43"/>
      <c r="K31" s="44"/>
      <c r="L31" s="43">
        <v>67000</v>
      </c>
      <c r="M31" s="44">
        <v>580036</v>
      </c>
      <c r="N31" s="43"/>
      <c r="O31" s="44"/>
      <c r="P31" s="43">
        <f t="shared" si="5"/>
        <v>1322000</v>
      </c>
      <c r="Q31" s="44">
        <f t="shared" si="6"/>
        <v>580036</v>
      </c>
      <c r="R31" s="24">
        <f t="shared" si="7"/>
        <v>0</v>
      </c>
      <c r="S31" s="25">
        <f t="shared" si="8"/>
        <v>0</v>
      </c>
      <c r="T31" s="24">
        <f t="shared" si="9"/>
        <v>73.444444444444443</v>
      </c>
      <c r="U31" s="26">
        <f t="shared" si="10"/>
        <v>32.224222222222224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2501000</v>
      </c>
      <c r="C33" s="42">
        <v>300000</v>
      </c>
      <c r="D33" s="42"/>
      <c r="E33" s="42">
        <f t="shared" si="4"/>
        <v>2801000</v>
      </c>
      <c r="F33" s="43">
        <v>2801000</v>
      </c>
      <c r="G33" s="44">
        <v>2801000</v>
      </c>
      <c r="H33" s="43">
        <v>525000</v>
      </c>
      <c r="I33" s="44">
        <v>73001</v>
      </c>
      <c r="J33" s="43"/>
      <c r="K33" s="44">
        <v>173493</v>
      </c>
      <c r="L33" s="43"/>
      <c r="M33" s="44">
        <v>1001323</v>
      </c>
      <c r="N33" s="43"/>
      <c r="O33" s="44"/>
      <c r="P33" s="43">
        <f t="shared" si="5"/>
        <v>525000</v>
      </c>
      <c r="Q33" s="44">
        <f t="shared" si="6"/>
        <v>1247817</v>
      </c>
      <c r="R33" s="24">
        <f t="shared" si="7"/>
        <v>0</v>
      </c>
      <c r="S33" s="25">
        <f t="shared" si="8"/>
        <v>477.15469788406449</v>
      </c>
      <c r="T33" s="24">
        <f t="shared" si="9"/>
        <v>18.743305962156374</v>
      </c>
      <c r="U33" s="26">
        <f t="shared" si="10"/>
        <v>44.548982506247768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72674000</v>
      </c>
      <c r="C43" s="45">
        <f t="shared" si="20"/>
        <v>-4677000</v>
      </c>
      <c r="D43" s="45">
        <f t="shared" si="20"/>
        <v>0</v>
      </c>
      <c r="E43" s="45">
        <f t="shared" si="20"/>
        <v>67997000</v>
      </c>
      <c r="F43" s="46">
        <f t="shared" si="20"/>
        <v>74909000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72674000</v>
      </c>
      <c r="C44" s="39">
        <f t="shared" si="22"/>
        <v>-4677000</v>
      </c>
      <c r="D44" s="39">
        <f t="shared" si="22"/>
        <v>0</v>
      </c>
      <c r="E44" s="39">
        <f t="shared" si="22"/>
        <v>67997000</v>
      </c>
      <c r="F44" s="40">
        <f t="shared" si="22"/>
        <v>74909000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26459000</v>
      </c>
      <c r="C46" s="42">
        <v>-6912000</v>
      </c>
      <c r="D46" s="42"/>
      <c r="E46" s="42">
        <f t="shared" si="13"/>
        <v>19547000</v>
      </c>
      <c r="F46" s="43">
        <v>26459000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>
        <v>17790000</v>
      </c>
      <c r="C47" s="42">
        <v>2235000</v>
      </c>
      <c r="D47" s="42"/>
      <c r="E47" s="42">
        <f t="shared" si="13"/>
        <v>20025000</v>
      </c>
      <c r="F47" s="43">
        <v>20025000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>
        <v>28425000</v>
      </c>
      <c r="C53" s="42"/>
      <c r="D53" s="42"/>
      <c r="E53" s="42">
        <f t="shared" si="13"/>
        <v>28425000</v>
      </c>
      <c r="F53" s="43">
        <v>28425000</v>
      </c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390722000</v>
      </c>
      <c r="C61" s="39">
        <f t="shared" si="26"/>
        <v>-4017000</v>
      </c>
      <c r="D61" s="39">
        <f t="shared" si="26"/>
        <v>0</v>
      </c>
      <c r="E61" s="39">
        <f t="shared" si="26"/>
        <v>386705000</v>
      </c>
      <c r="F61" s="40">
        <f t="shared" si="26"/>
        <v>393617000</v>
      </c>
      <c r="G61" s="41">
        <f t="shared" si="26"/>
        <v>318708000</v>
      </c>
      <c r="H61" s="40">
        <f t="shared" si="26"/>
        <v>77033000</v>
      </c>
      <c r="I61" s="41">
        <f t="shared" si="26"/>
        <v>64012070</v>
      </c>
      <c r="J61" s="40">
        <f t="shared" si="26"/>
        <v>51220000</v>
      </c>
      <c r="K61" s="41">
        <f t="shared" si="26"/>
        <v>102523189</v>
      </c>
      <c r="L61" s="40">
        <f t="shared" si="26"/>
        <v>29628000</v>
      </c>
      <c r="M61" s="41">
        <f t="shared" si="26"/>
        <v>-17541431</v>
      </c>
      <c r="N61" s="40">
        <f t="shared" si="26"/>
        <v>0</v>
      </c>
      <c r="O61" s="41">
        <f t="shared" si="26"/>
        <v>0</v>
      </c>
      <c r="P61" s="40">
        <f t="shared" si="26"/>
        <v>157881000</v>
      </c>
      <c r="Q61" s="41">
        <f t="shared" si="26"/>
        <v>148993828</v>
      </c>
      <c r="R61" s="20">
        <f t="shared" si="16"/>
        <v>-42.155408043732919</v>
      </c>
      <c r="S61" s="21">
        <f t="shared" si="17"/>
        <v>-117.10972041651961</v>
      </c>
      <c r="T61" s="20">
        <f t="shared" si="18"/>
        <v>40.827245574792151</v>
      </c>
      <c r="U61" s="22">
        <f t="shared" si="19"/>
        <v>38.529066859750969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390722000</v>
      </c>
      <c r="C65" s="48">
        <f t="shared" si="30"/>
        <v>-4017000</v>
      </c>
      <c r="D65" s="48">
        <f t="shared" si="30"/>
        <v>0</v>
      </c>
      <c r="E65" s="48">
        <f t="shared" si="30"/>
        <v>386705000</v>
      </c>
      <c r="F65" s="49">
        <f t="shared" si="30"/>
        <v>393617000</v>
      </c>
      <c r="G65" s="50">
        <f t="shared" si="30"/>
        <v>318708000</v>
      </c>
      <c r="H65" s="49">
        <f t="shared" si="30"/>
        <v>77033000</v>
      </c>
      <c r="I65" s="50">
        <f t="shared" si="30"/>
        <v>64012070</v>
      </c>
      <c r="J65" s="49">
        <f t="shared" si="30"/>
        <v>51220000</v>
      </c>
      <c r="K65" s="50">
        <f t="shared" si="30"/>
        <v>102523189</v>
      </c>
      <c r="L65" s="49">
        <f t="shared" si="30"/>
        <v>29628000</v>
      </c>
      <c r="M65" s="51">
        <f t="shared" si="30"/>
        <v>-17541431</v>
      </c>
      <c r="N65" s="49">
        <f t="shared" si="30"/>
        <v>0</v>
      </c>
      <c r="O65" s="50">
        <f t="shared" si="30"/>
        <v>0</v>
      </c>
      <c r="P65" s="49">
        <f t="shared" si="30"/>
        <v>157881000</v>
      </c>
      <c r="Q65" s="50">
        <f t="shared" si="30"/>
        <v>148993828</v>
      </c>
      <c r="R65" s="34">
        <f t="shared" si="16"/>
        <v>-42.155408043732919</v>
      </c>
      <c r="S65" s="35">
        <f t="shared" si="17"/>
        <v>-117.10972041651961</v>
      </c>
      <c r="T65" s="34">
        <f t="shared" si="18"/>
        <v>40.827245574792151</v>
      </c>
      <c r="U65" s="35">
        <f t="shared" si="19"/>
        <v>38.529066859750969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101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102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103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104</v>
      </c>
    </row>
    <row r="74" spans="1:23" x14ac:dyDescent="0.2">
      <c r="A74" t="s">
        <v>105</v>
      </c>
    </row>
    <row r="75" spans="1:23" x14ac:dyDescent="0.2">
      <c r="A75" t="s">
        <v>106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107</v>
      </c>
      <c r="G78" s="5" t="s">
        <v>108</v>
      </c>
      <c r="W78" s="5"/>
    </row>
    <row r="80" spans="1:23" x14ac:dyDescent="0.2">
      <c r="A80" t="s">
        <v>109</v>
      </c>
      <c r="G80" t="s">
        <v>109</v>
      </c>
    </row>
  </sheetData>
  <mergeCells count="14"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6"/>
      <c r="W1" s="6"/>
    </row>
    <row r="2" spans="1:23" ht="18" x14ac:dyDescent="0.25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7"/>
      <c r="W2" s="7"/>
    </row>
    <row r="3" spans="1:23" ht="18" customHeight="1" x14ac:dyDescent="0.25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7"/>
      <c r="W3" s="7"/>
    </row>
    <row r="4" spans="1:23" ht="18" customHeight="1" x14ac:dyDescent="0.25">
      <c r="A4" s="53" t="s">
        <v>3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7"/>
      <c r="W4" s="7"/>
    </row>
    <row r="5" spans="1:23" ht="15" customHeight="1" x14ac:dyDescent="0.25">
      <c r="A5" s="54" t="s">
        <v>97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8"/>
      <c r="W5" s="8"/>
    </row>
    <row r="6" spans="1:23" ht="12.75" customHeight="1" x14ac:dyDescent="0.2">
      <c r="A6" s="9" t="s">
        <v>110</v>
      </c>
      <c r="B6" s="9" t="s">
        <v>1</v>
      </c>
      <c r="C6" s="9" t="s">
        <v>110</v>
      </c>
      <c r="D6" s="9" t="s">
        <v>1</v>
      </c>
      <c r="E6" s="10" t="s">
        <v>1</v>
      </c>
      <c r="F6" s="55" t="s">
        <v>5</v>
      </c>
      <c r="G6" s="56"/>
      <c r="H6" s="55" t="s">
        <v>6</v>
      </c>
      <c r="I6" s="56"/>
      <c r="J6" s="55" t="s">
        <v>7</v>
      </c>
      <c r="K6" s="56"/>
      <c r="L6" s="55" t="s">
        <v>8</v>
      </c>
      <c r="M6" s="56"/>
      <c r="N6" s="55" t="s">
        <v>9</v>
      </c>
      <c r="O6" s="56"/>
      <c r="P6" s="55" t="s">
        <v>10</v>
      </c>
      <c r="Q6" s="56"/>
      <c r="R6" s="55" t="s">
        <v>11</v>
      </c>
      <c r="S6" s="56"/>
      <c r="T6" s="55" t="s">
        <v>12</v>
      </c>
      <c r="U6" s="56"/>
      <c r="V6" s="55" t="s">
        <v>13</v>
      </c>
      <c r="W6" s="56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132462000</v>
      </c>
      <c r="C8" s="36">
        <f t="shared" si="0"/>
        <v>-379000</v>
      </c>
      <c r="D8" s="36">
        <f t="shared" si="0"/>
        <v>0</v>
      </c>
      <c r="E8" s="36">
        <f t="shared" si="0"/>
        <v>132083000</v>
      </c>
      <c r="F8" s="37">
        <f t="shared" si="0"/>
        <v>132083000</v>
      </c>
      <c r="G8" s="38">
        <f t="shared" si="0"/>
        <v>132083000</v>
      </c>
      <c r="H8" s="37">
        <f t="shared" si="0"/>
        <v>9260000</v>
      </c>
      <c r="I8" s="38">
        <f t="shared" si="0"/>
        <v>-107249038</v>
      </c>
      <c r="J8" s="37">
        <f t="shared" si="0"/>
        <v>25918000</v>
      </c>
      <c r="K8" s="38">
        <f t="shared" si="0"/>
        <v>0</v>
      </c>
      <c r="L8" s="37">
        <f t="shared" si="0"/>
        <v>62745000</v>
      </c>
      <c r="M8" s="38">
        <f t="shared" si="0"/>
        <v>71282222</v>
      </c>
      <c r="N8" s="37">
        <f t="shared" si="0"/>
        <v>0</v>
      </c>
      <c r="O8" s="38">
        <f t="shared" si="0"/>
        <v>0</v>
      </c>
      <c r="P8" s="37">
        <f t="shared" si="0"/>
        <v>97923000</v>
      </c>
      <c r="Q8" s="38">
        <f t="shared" si="0"/>
        <v>-35966816</v>
      </c>
      <c r="R8" s="16">
        <f>IF(($J8       =0),0,((($L8       -$J8       )/$J8       )*100))</f>
        <v>142.09043907708929</v>
      </c>
      <c r="S8" s="17">
        <f>IF(($K8       =0),0,((($M8       -$K8       )/$K8       )*100))</f>
        <v>0</v>
      </c>
      <c r="T8" s="16">
        <f>IF(($E8       =0),0,(($P8       /$E8       )*100))</f>
        <v>74.137474163972655</v>
      </c>
      <c r="U8" s="18">
        <f>IF(($E8       =0),0,(($Q8       /$E8       )*100))</f>
        <v>-27.230465692026982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128430000</v>
      </c>
      <c r="C9" s="39">
        <f t="shared" si="2"/>
        <v>-379000</v>
      </c>
      <c r="D9" s="39">
        <f t="shared" si="2"/>
        <v>0</v>
      </c>
      <c r="E9" s="39">
        <f t="shared" si="2"/>
        <v>128051000</v>
      </c>
      <c r="F9" s="40">
        <f t="shared" si="2"/>
        <v>128051000</v>
      </c>
      <c r="G9" s="41">
        <f t="shared" si="2"/>
        <v>128051000</v>
      </c>
      <c r="H9" s="40">
        <f t="shared" si="2"/>
        <v>8802000</v>
      </c>
      <c r="I9" s="41">
        <f t="shared" si="2"/>
        <v>-107249038</v>
      </c>
      <c r="J9" s="40">
        <f t="shared" si="2"/>
        <v>25213000</v>
      </c>
      <c r="K9" s="41">
        <f t="shared" si="2"/>
        <v>0</v>
      </c>
      <c r="L9" s="40">
        <f t="shared" si="2"/>
        <v>61082000</v>
      </c>
      <c r="M9" s="41">
        <f t="shared" si="2"/>
        <v>71282222</v>
      </c>
      <c r="N9" s="40">
        <f t="shared" si="2"/>
        <v>0</v>
      </c>
      <c r="O9" s="41">
        <f t="shared" si="2"/>
        <v>0</v>
      </c>
      <c r="P9" s="40">
        <f t="shared" si="2"/>
        <v>95097000</v>
      </c>
      <c r="Q9" s="41">
        <f t="shared" si="2"/>
        <v>-35966816</v>
      </c>
      <c r="R9" s="20">
        <f>IF(($J9       =0),0,((($L9       -$J9       )/$J9       )*100))</f>
        <v>142.26391147423948</v>
      </c>
      <c r="S9" s="21">
        <f>IF(($K9       =0),0,((($M9       -$K9       )/$K9       )*100))</f>
        <v>0</v>
      </c>
      <c r="T9" s="20">
        <f>IF(($E9       =0),0,(($P9       /$E9       )*100))</f>
        <v>74.264941312445814</v>
      </c>
      <c r="U9" s="22">
        <f>IF(($E9       =0),0,(($Q9       /$E9       )*100))</f>
        <v>-28.087883733824803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77320000</v>
      </c>
      <c r="C10" s="42">
        <v>-379000</v>
      </c>
      <c r="D10" s="42"/>
      <c r="E10" s="42">
        <f t="shared" ref="E10:E41" si="4">$B10      +$C10      +$D10</f>
        <v>76941000</v>
      </c>
      <c r="F10" s="43">
        <v>76941000</v>
      </c>
      <c r="G10" s="44">
        <v>76941000</v>
      </c>
      <c r="H10" s="43">
        <v>7087000</v>
      </c>
      <c r="I10" s="44">
        <v>-73795000</v>
      </c>
      <c r="J10" s="43">
        <v>9287000</v>
      </c>
      <c r="K10" s="44"/>
      <c r="L10" s="43">
        <v>60567000</v>
      </c>
      <c r="M10" s="44">
        <v>39405114</v>
      </c>
      <c r="N10" s="43"/>
      <c r="O10" s="44"/>
      <c r="P10" s="43">
        <f t="shared" ref="P10:P41" si="5">$H10      +$J10      +$L10      +$N10</f>
        <v>76941000</v>
      </c>
      <c r="Q10" s="44">
        <f t="shared" ref="Q10:Q41" si="6">$I10      +$K10      +$M10      +$O10</f>
        <v>-34389886</v>
      </c>
      <c r="R10" s="24">
        <f t="shared" ref="R10:R41" si="7">IF(($J10      =0),0,((($L10      -$J10      )/$J10      )*100))</f>
        <v>552.16969958005814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100</v>
      </c>
      <c r="U10" s="26">
        <f t="shared" ref="U10:U41" si="10">IF(($E10      =0),0,(($Q10      /$E10      )*100))</f>
        <v>-44.696437530055498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17768000</v>
      </c>
      <c r="C13" s="42"/>
      <c r="D13" s="42"/>
      <c r="E13" s="42">
        <f t="shared" si="4"/>
        <v>17768000</v>
      </c>
      <c r="F13" s="43">
        <v>17768000</v>
      </c>
      <c r="G13" s="44">
        <v>17768000</v>
      </c>
      <c r="H13" s="43"/>
      <c r="I13" s="44">
        <v>-25000000</v>
      </c>
      <c r="J13" s="43">
        <v>4967000</v>
      </c>
      <c r="K13" s="44"/>
      <c r="L13" s="43"/>
      <c r="M13" s="44">
        <v>11267464</v>
      </c>
      <c r="N13" s="43"/>
      <c r="O13" s="44"/>
      <c r="P13" s="43">
        <f t="shared" si="5"/>
        <v>4967000</v>
      </c>
      <c r="Q13" s="44">
        <f t="shared" si="6"/>
        <v>-13732536</v>
      </c>
      <c r="R13" s="24">
        <f t="shared" si="7"/>
        <v>-100</v>
      </c>
      <c r="S13" s="25">
        <f t="shared" si="8"/>
        <v>0</v>
      </c>
      <c r="T13" s="24">
        <f t="shared" si="9"/>
        <v>27.954750112561911</v>
      </c>
      <c r="U13" s="26">
        <f t="shared" si="10"/>
        <v>-77.288023412877081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>
        <v>33342000</v>
      </c>
      <c r="C23" s="42"/>
      <c r="D23" s="42"/>
      <c r="E23" s="42">
        <f t="shared" si="4"/>
        <v>33342000</v>
      </c>
      <c r="F23" s="43">
        <v>33342000</v>
      </c>
      <c r="G23" s="44">
        <v>33342000</v>
      </c>
      <c r="H23" s="43">
        <v>1715000</v>
      </c>
      <c r="I23" s="44">
        <v>-8454038</v>
      </c>
      <c r="J23" s="43">
        <v>10959000</v>
      </c>
      <c r="K23" s="44"/>
      <c r="L23" s="43">
        <v>515000</v>
      </c>
      <c r="M23" s="44">
        <v>20609644</v>
      </c>
      <c r="N23" s="43"/>
      <c r="O23" s="44"/>
      <c r="P23" s="43">
        <f t="shared" si="5"/>
        <v>13189000</v>
      </c>
      <c r="Q23" s="44">
        <f t="shared" si="6"/>
        <v>12155606</v>
      </c>
      <c r="R23" s="24">
        <f t="shared" si="7"/>
        <v>-95.300666119171467</v>
      </c>
      <c r="S23" s="25">
        <f t="shared" si="8"/>
        <v>0</v>
      </c>
      <c r="T23" s="24">
        <f t="shared" si="9"/>
        <v>39.556715254033953</v>
      </c>
      <c r="U23" s="26">
        <f t="shared" si="10"/>
        <v>36.457339091836118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4032000</v>
      </c>
      <c r="C28" s="39">
        <f t="shared" si="11"/>
        <v>0</v>
      </c>
      <c r="D28" s="39">
        <f t="shared" si="11"/>
        <v>0</v>
      </c>
      <c r="E28" s="39">
        <f t="shared" si="11"/>
        <v>4032000</v>
      </c>
      <c r="F28" s="40">
        <f t="shared" si="11"/>
        <v>4032000</v>
      </c>
      <c r="G28" s="41">
        <f t="shared" si="11"/>
        <v>4032000</v>
      </c>
      <c r="H28" s="40">
        <f t="shared" si="11"/>
        <v>458000</v>
      </c>
      <c r="I28" s="41">
        <f t="shared" si="11"/>
        <v>0</v>
      </c>
      <c r="J28" s="40">
        <f t="shared" si="11"/>
        <v>705000</v>
      </c>
      <c r="K28" s="41">
        <f t="shared" si="11"/>
        <v>0</v>
      </c>
      <c r="L28" s="40">
        <f t="shared" si="11"/>
        <v>1663000</v>
      </c>
      <c r="M28" s="41">
        <f t="shared" si="11"/>
        <v>0</v>
      </c>
      <c r="N28" s="40">
        <f t="shared" si="11"/>
        <v>0</v>
      </c>
      <c r="O28" s="41">
        <f t="shared" si="11"/>
        <v>0</v>
      </c>
      <c r="P28" s="40">
        <f t="shared" si="11"/>
        <v>2826000</v>
      </c>
      <c r="Q28" s="41">
        <f t="shared" si="11"/>
        <v>0</v>
      </c>
      <c r="R28" s="20">
        <f t="shared" si="7"/>
        <v>135.88652482269504</v>
      </c>
      <c r="S28" s="21">
        <f t="shared" si="8"/>
        <v>0</v>
      </c>
      <c r="T28" s="20">
        <f t="shared" si="9"/>
        <v>70.089285714285708</v>
      </c>
      <c r="U28" s="22">
        <f t="shared" si="10"/>
        <v>0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2800000</v>
      </c>
      <c r="C31" s="42"/>
      <c r="D31" s="42"/>
      <c r="E31" s="42">
        <f t="shared" si="4"/>
        <v>2800000</v>
      </c>
      <c r="F31" s="43">
        <v>2800000</v>
      </c>
      <c r="G31" s="44">
        <v>2800000</v>
      </c>
      <c r="H31" s="43">
        <v>200000</v>
      </c>
      <c r="I31" s="44"/>
      <c r="J31" s="43">
        <v>192000</v>
      </c>
      <c r="K31" s="44"/>
      <c r="L31" s="43">
        <v>1360000</v>
      </c>
      <c r="M31" s="44"/>
      <c r="N31" s="43"/>
      <c r="O31" s="44"/>
      <c r="P31" s="43">
        <f t="shared" si="5"/>
        <v>1752000</v>
      </c>
      <c r="Q31" s="44">
        <f t="shared" si="6"/>
        <v>0</v>
      </c>
      <c r="R31" s="24">
        <f t="shared" si="7"/>
        <v>608.33333333333326</v>
      </c>
      <c r="S31" s="25">
        <f t="shared" si="8"/>
        <v>0</v>
      </c>
      <c r="T31" s="24">
        <f t="shared" si="9"/>
        <v>62.571428571428569</v>
      </c>
      <c r="U31" s="26">
        <f t="shared" si="10"/>
        <v>0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1232000</v>
      </c>
      <c r="C33" s="42"/>
      <c r="D33" s="42"/>
      <c r="E33" s="42">
        <f t="shared" si="4"/>
        <v>1232000</v>
      </c>
      <c r="F33" s="43">
        <v>1232000</v>
      </c>
      <c r="G33" s="44">
        <v>1232000</v>
      </c>
      <c r="H33" s="43">
        <v>258000</v>
      </c>
      <c r="I33" s="44"/>
      <c r="J33" s="43">
        <v>513000</v>
      </c>
      <c r="K33" s="44"/>
      <c r="L33" s="43">
        <v>303000</v>
      </c>
      <c r="M33" s="44"/>
      <c r="N33" s="43"/>
      <c r="O33" s="44"/>
      <c r="P33" s="43">
        <f t="shared" si="5"/>
        <v>1074000</v>
      </c>
      <c r="Q33" s="44">
        <f t="shared" si="6"/>
        <v>0</v>
      </c>
      <c r="R33" s="24">
        <f t="shared" si="7"/>
        <v>-40.935672514619881</v>
      </c>
      <c r="S33" s="25">
        <f t="shared" si="8"/>
        <v>0</v>
      </c>
      <c r="T33" s="24">
        <f t="shared" si="9"/>
        <v>87.175324675324674</v>
      </c>
      <c r="U33" s="26">
        <f t="shared" si="10"/>
        <v>0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434000</v>
      </c>
      <c r="C43" s="45">
        <f t="shared" si="20"/>
        <v>362000</v>
      </c>
      <c r="D43" s="45">
        <f t="shared" si="20"/>
        <v>0</v>
      </c>
      <c r="E43" s="45">
        <f t="shared" si="20"/>
        <v>796000</v>
      </c>
      <c r="F43" s="46">
        <f t="shared" si="20"/>
        <v>434000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434000</v>
      </c>
      <c r="C44" s="39">
        <f t="shared" si="22"/>
        <v>362000</v>
      </c>
      <c r="D44" s="39">
        <f t="shared" si="22"/>
        <v>0</v>
      </c>
      <c r="E44" s="39">
        <f t="shared" si="22"/>
        <v>796000</v>
      </c>
      <c r="F44" s="40">
        <f t="shared" si="22"/>
        <v>434000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434000</v>
      </c>
      <c r="C46" s="42">
        <v>362000</v>
      </c>
      <c r="D46" s="42"/>
      <c r="E46" s="42">
        <f t="shared" si="13"/>
        <v>796000</v>
      </c>
      <c r="F46" s="43">
        <v>434000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132896000</v>
      </c>
      <c r="C61" s="39">
        <f t="shared" si="26"/>
        <v>-17000</v>
      </c>
      <c r="D61" s="39">
        <f t="shared" si="26"/>
        <v>0</v>
      </c>
      <c r="E61" s="39">
        <f t="shared" si="26"/>
        <v>132879000</v>
      </c>
      <c r="F61" s="40">
        <f t="shared" si="26"/>
        <v>132517000</v>
      </c>
      <c r="G61" s="41">
        <f t="shared" si="26"/>
        <v>132083000</v>
      </c>
      <c r="H61" s="40">
        <f t="shared" si="26"/>
        <v>9260000</v>
      </c>
      <c r="I61" s="41">
        <f t="shared" si="26"/>
        <v>-107249038</v>
      </c>
      <c r="J61" s="40">
        <f t="shared" si="26"/>
        <v>25918000</v>
      </c>
      <c r="K61" s="41">
        <f t="shared" si="26"/>
        <v>0</v>
      </c>
      <c r="L61" s="40">
        <f t="shared" si="26"/>
        <v>62745000</v>
      </c>
      <c r="M61" s="41">
        <f t="shared" si="26"/>
        <v>71282222</v>
      </c>
      <c r="N61" s="40">
        <f t="shared" si="26"/>
        <v>0</v>
      </c>
      <c r="O61" s="41">
        <f t="shared" si="26"/>
        <v>0</v>
      </c>
      <c r="P61" s="40">
        <f t="shared" si="26"/>
        <v>97923000</v>
      </c>
      <c r="Q61" s="41">
        <f t="shared" si="26"/>
        <v>-35966816</v>
      </c>
      <c r="R61" s="20">
        <f t="shared" si="16"/>
        <v>142.09043907708929</v>
      </c>
      <c r="S61" s="21">
        <f t="shared" si="17"/>
        <v>0</v>
      </c>
      <c r="T61" s="20">
        <f t="shared" si="18"/>
        <v>73.693360124624661</v>
      </c>
      <c r="U61" s="22">
        <f t="shared" si="19"/>
        <v>-27.067343974593427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132896000</v>
      </c>
      <c r="C65" s="48">
        <f t="shared" si="30"/>
        <v>-17000</v>
      </c>
      <c r="D65" s="48">
        <f t="shared" si="30"/>
        <v>0</v>
      </c>
      <c r="E65" s="48">
        <f t="shared" si="30"/>
        <v>132879000</v>
      </c>
      <c r="F65" s="49">
        <f t="shared" si="30"/>
        <v>132517000</v>
      </c>
      <c r="G65" s="50">
        <f t="shared" si="30"/>
        <v>132083000</v>
      </c>
      <c r="H65" s="49">
        <f t="shared" si="30"/>
        <v>9260000</v>
      </c>
      <c r="I65" s="50">
        <f t="shared" si="30"/>
        <v>-107249038</v>
      </c>
      <c r="J65" s="49">
        <f t="shared" si="30"/>
        <v>25918000</v>
      </c>
      <c r="K65" s="50">
        <f t="shared" si="30"/>
        <v>0</v>
      </c>
      <c r="L65" s="49">
        <f t="shared" si="30"/>
        <v>62745000</v>
      </c>
      <c r="M65" s="51">
        <f t="shared" si="30"/>
        <v>71282222</v>
      </c>
      <c r="N65" s="49">
        <f t="shared" si="30"/>
        <v>0</v>
      </c>
      <c r="O65" s="50">
        <f t="shared" si="30"/>
        <v>0</v>
      </c>
      <c r="P65" s="49">
        <f t="shared" si="30"/>
        <v>97923000</v>
      </c>
      <c r="Q65" s="50">
        <f t="shared" si="30"/>
        <v>-35966816</v>
      </c>
      <c r="R65" s="34">
        <f t="shared" si="16"/>
        <v>142.09043907708929</v>
      </c>
      <c r="S65" s="35">
        <f t="shared" si="17"/>
        <v>0</v>
      </c>
      <c r="T65" s="34">
        <f t="shared" si="18"/>
        <v>73.693360124624661</v>
      </c>
      <c r="U65" s="35">
        <f t="shared" si="19"/>
        <v>-27.067343974593427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101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102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103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104</v>
      </c>
    </row>
    <row r="74" spans="1:23" x14ac:dyDescent="0.2">
      <c r="A74" t="s">
        <v>105</v>
      </c>
    </row>
    <row r="75" spans="1:23" x14ac:dyDescent="0.2">
      <c r="A75" t="s">
        <v>106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107</v>
      </c>
      <c r="G78" s="5" t="s">
        <v>108</v>
      </c>
      <c r="W78" s="5"/>
    </row>
    <row r="80" spans="1:23" x14ac:dyDescent="0.2">
      <c r="A80" t="s">
        <v>109</v>
      </c>
      <c r="G80" t="s">
        <v>109</v>
      </c>
    </row>
  </sheetData>
  <mergeCells count="14"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2848C51-DCA7-428F-BBF8-4DBE757838DD}"/>
</file>

<file path=customXml/itemProps2.xml><?xml version="1.0" encoding="utf-8"?>
<ds:datastoreItem xmlns:ds="http://schemas.openxmlformats.org/officeDocument/2006/customXml" ds:itemID="{5683DF67-A38C-42FB-B95C-6DF08375D281}"/>
</file>

<file path=customXml/itemProps3.xml><?xml version="1.0" encoding="utf-8"?>
<ds:datastoreItem xmlns:ds="http://schemas.openxmlformats.org/officeDocument/2006/customXml" ds:itemID="{7C9FC467-9C1B-45F5-A413-E9E64BF4B0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Summary</vt:lpstr>
      <vt:lpstr>DC42</vt:lpstr>
      <vt:lpstr>DC48</vt:lpstr>
      <vt:lpstr>EKU</vt:lpstr>
      <vt:lpstr>GT421</vt:lpstr>
      <vt:lpstr>GT422</vt:lpstr>
      <vt:lpstr>GT423</vt:lpstr>
      <vt:lpstr>GT481</vt:lpstr>
      <vt:lpstr>GT484</vt:lpstr>
      <vt:lpstr>GT485</vt:lpstr>
      <vt:lpstr>JHB</vt:lpstr>
      <vt:lpstr>TSH</vt:lpstr>
      <vt:lpstr>'DC42'!Print_Area</vt:lpstr>
      <vt:lpstr>'DC48'!Print_Area</vt:lpstr>
      <vt:lpstr>EKU!Print_Area</vt:lpstr>
      <vt:lpstr>'GT421'!Print_Area</vt:lpstr>
      <vt:lpstr>'GT422'!Print_Area</vt:lpstr>
      <vt:lpstr>'GT423'!Print_Area</vt:lpstr>
      <vt:lpstr>'GT481'!Print_Area</vt:lpstr>
      <vt:lpstr>'GT484'!Print_Area</vt:lpstr>
      <vt:lpstr>'GT485'!Print_Area</vt:lpstr>
      <vt:lpstr>JHB!Print_Area</vt:lpstr>
      <vt:lpstr>Summary!Print_Area</vt:lpstr>
      <vt:lpstr>TSH!Print_Area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2025-05-15T13:02:45Z</dcterms:created>
  <dcterms:modified xsi:type="dcterms:W3CDTF">2025-05-19T06:43:38Z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