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A5768639-5B95-4C20-92CA-03B4422044E0}" xr6:coauthVersionLast="47" xr6:coauthVersionMax="47" xr10:uidLastSave="{00000000-0000-0000-0000-000000000000}"/>
  <bookViews>
    <workbookView xWindow="28680" yWindow="-120" windowWidth="29040" windowHeight="18240" xr2:uid="{9B6D379F-7B75-4104-8531-F9D28F183BEF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G8" i="1" s="1"/>
  <c r="E8" i="1"/>
  <c r="F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G17" i="1" s="1"/>
  <c r="E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 s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G33" i="1" s="1"/>
  <c r="E33" i="1"/>
  <c r="F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G38" i="1" s="1"/>
  <c r="E38" i="1"/>
  <c r="F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G45" i="1" s="1"/>
  <c r="E45" i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G52" i="1" s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 s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G76" i="1" s="1"/>
  <c r="E76" i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G82" i="1" s="1"/>
  <c r="E82" i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 s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 s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 s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G148" i="1" s="1"/>
  <c r="E148" i="1"/>
  <c r="F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G161" i="1" s="1"/>
  <c r="E161" i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G168" i="1" s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G183" i="1" s="1"/>
  <c r="E183" i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 s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 s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G222" i="1" s="1"/>
  <c r="E222" i="1"/>
  <c r="F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G228" i="1" s="1"/>
  <c r="E228" i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 s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G238" i="1" s="1"/>
  <c r="E238" i="1"/>
  <c r="F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G258" i="1" s="1"/>
  <c r="E258" i="1"/>
  <c r="F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G265" i="1" s="1"/>
  <c r="E265" i="1"/>
  <c r="F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G283" i="1" s="1"/>
  <c r="E283" i="1"/>
  <c r="F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G290" i="1" s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G297" i="1" s="1"/>
  <c r="E297" i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 s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G315" i="1" s="1"/>
  <c r="E315" i="1"/>
  <c r="F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G321" i="1" s="1"/>
  <c r="E321" i="1"/>
  <c r="F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<sst xmlns="http://schemas.openxmlformats.org/spreadsheetml/2006/main" count="1001" uniqueCount="606">
  <si>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</si>
  <si>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</si>
  <si>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</si>
  <si>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</si>
  <si>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</si>
  <si>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</si>
  <si>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</si>
  <si>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</si>
  <si>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</si>
  <si>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</si>
  <si>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</si>
  <si>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</si>
  <si>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</si>
  <si>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</si>
  <si>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</si>
  <si>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</si>
  <si>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</si>
  <si>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</si>
  <si>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</si>
  <si>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</si>
  <si>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</si>
  <si>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</si>
  <si>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</si>
  <si>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</si>
  <si>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</si>
  <si>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</si>
  <si>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</si>
  <si>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</si>
  <si>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</si>
  <si>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</si>
  <si>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</si>
  <si>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</si>
  <si>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</si>
  <si>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</si>
  <si>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</si>
  <si>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</si>
  <si>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</si>
  <si>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</si>
  <si>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</si>
  <si>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</si>
  <si>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</si>
  <si>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</si>
  <si>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</si>
  <si>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</si>
  <si>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</si>
  <si>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</si>
  <si>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</si>
  <si>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</si>
  <si>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</si>
  <si>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</si>
  <si>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</si>
  <si>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</si>
  <si>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</si>
  <si>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</si>
  <si>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</si>
  <si>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</si>
  <si>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</si>
  <si>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</si>
  <si>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</si>
  <si>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</si>
  <si>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</si>
  <si>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</si>
  <si>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</si>
  <si>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</si>
  <si>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</si>
  <si>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</si>
  <si>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</si>
  <si>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</si>
  <si>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</si>
  <si>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</si>
  <si>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</si>
  <si>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</si>
  <si>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</si>
  <si>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</si>
  <si>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</si>
  <si>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</si>
  <si>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</si>
  <si>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</si>
  <si>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</si>
  <si>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</si>
  <si>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</si>
  <si>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</si>
  <si>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</si>
  <si>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</si>
  <si>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</si>
  <si>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</si>
  <si>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</si>
  <si>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</si>
  <si>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</si>
  <si>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</si>
  <si>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</si>
  <si>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</si>
  <si>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</si>
  <si>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</si>
  <si>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</si>
  <si>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</si>
  <si>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</si>
  <si>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</si>
  <si>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</si>
  <si>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</si>
  <si>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</si>
  <si>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</si>
  <si>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</si>
  <si>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</si>
  <si>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</si>
  <si>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</si>
  <si>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</si>
  <si>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</si>
  <si>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</si>
  <si>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</si>
  <si>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</si>
  <si>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</si>
  <si>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</si>
  <si>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</si>
  <si>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</si>
  <si>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</si>
  <si>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</si>
  <si>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</si>
  <si>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</si>
  <si>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</si>
  <si>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</si>
  <si>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</si>
  <si>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</si>
  <si>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</si>
  <si>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</si>
  <si>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</si>
  <si>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</si>
  <si>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</si>
  <si>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</si>
  <si>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</si>
  <si>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</si>
  <si>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</si>
  <si>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</si>
  <si>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</si>
  <si>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</si>
  <si>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</si>
  <si>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</si>
  <si>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</si>
  <si>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</si>
  <si>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</si>
  <si>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</si>
  <si>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</si>
  <si>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</si>
  <si>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</si>
  <si>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</si>
  <si>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</si>
  <si>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</si>
  <si>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</si>
  <si>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</si>
  <si>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</si>
  <si>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</si>
  <si>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</si>
  <si>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</si>
  <si>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</si>
  <si>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</si>
  <si>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</si>
  <si>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</si>
  <si>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</si>
  <si>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</si>
  <si>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</si>
  <si>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</si>
  <si>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</si>
  <si>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</si>
  <si>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</si>
  <si>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</si>
  <si>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</si>
  <si>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</si>
  <si>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</si>
  <si>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</si>
  <si>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</si>
  <si>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</si>
  <si>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</si>
  <si>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</si>
  <si>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</si>
  <si>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</si>
  <si>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</si>
  <si>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</si>
  <si>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</si>
  <si>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</si>
  <si>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</si>
  <si>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</si>
  <si>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</si>
  <si>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</si>
  <si>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</si>
  <si>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</si>
  <si>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</si>
  <si>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</si>
  <si>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</si>
  <si>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</si>
  <si>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</si>
  <si>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</si>
  <si>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</si>
  <si>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</si>
  <si>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</si>
  <si>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</si>
  <si>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</si>
  <si>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</si>
  <si>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</si>
  <si>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</si>
  <si>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</si>
  <si>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</si>
  <si>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</si>
  <si>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</si>
  <si>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</si>
  <si>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</si>
  <si>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</si>
  <si>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</si>
  <si>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</si>
  <si>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</si>
  <si>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</si>
  <si>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</si>
  <si>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</si>
  <si>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</si>
  <si>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</si>
  <si>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</si>
  <si>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</si>
  <si>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</si>
  <si>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</si>
  <si>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</si>
  <si>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</si>
  <si>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</si>
  <si>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</si>
  <si>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</si>
  <si>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</si>
  <si>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</si>
  <si>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</si>
  <si>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</si>
  <si>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</si>
  <si>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</si>
  <si>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</si>
  <si>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</si>
  <si>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</si>
  <si>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</si>
  <si>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</si>
  <si>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</si>
  <si>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</si>
  <si>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</si>
  <si>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</si>
  <si>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</si>
  <si>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</si>
  <si>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</si>
  <si>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</si>
  <si>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</si>
  <si>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</si>
  <si>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</si>
  <si>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</si>
  <si>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</si>
  <si>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</si>
  <si>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</si>
  <si>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</si>
  <si>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</si>
  <si>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</si>
  <si>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</si>
  <si>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</si>
  <si>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</si>
  <si>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</si>
  <si>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</si>
  <si>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</si>
  <si>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</si>
  <si>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</si>
  <si>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</si>
  <si>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</si>
  <si>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</si>
  <si>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</si>
  <si>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</si>
  <si>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</si>
  <si>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</si>
  <si>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</si>
  <si>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</si>
  <si>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</si>
  <si>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</si>
  <si>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</si>
  <si>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</si>
  <si>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</si>
  <si>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</si>
  <si>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</si>
  <si>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</si>
  <si>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</si>
  <si>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</si>
  <si>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</si>
  <si>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</si>
  <si>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</si>
  <si>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</si>
  <si>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</si>
  <si>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</si>
  <si>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</si>
  <si>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</si>
  <si>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</si>
  <si>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</si>
  <si>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</si>
  <si>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</si>
  <si>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</si>
  <si>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</si>
  <si>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</si>
  <si>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</si>
  <si>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</si>
  <si>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</si>
  <si>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</si>
  <si>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</si>
  <si>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</si>
  <si>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</si>
  <si>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</si>
  <si>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</si>
  <si>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</si>
  <si>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</si>
  <si>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</si>
  <si>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</si>
  <si>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</si>
  <si>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</si>
  <si>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</si>
  <si>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</si>
  <si>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</si>
  <si>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</si>
  <si>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</si>
  <si>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</si>
  <si>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</si>
  <si>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</si>
  <si>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</si>
  <si>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</si>
  <si>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</si>
  <si>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</si>
  <si>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</si>
  <si>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</si>
  <si>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</si>
  <si>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</si>
  <si>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</si>
  <si>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</si>
  <si>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</si>
  <si>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</si>
  <si>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</si>
  <si>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</si>
  <si>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</si>
  <si>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</si>
  <si>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</si>
  <si>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</si>
  <si>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</si>
  <si>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</si>
  <si>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</si>
  <si>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</si>
  <si>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</si>
  <si>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</si>
  <si>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</si>
  <si>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</si>
  <si>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</si>
  <si>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</si>
  <si>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</si>
  <si>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</si>
  <si>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</si>
  <si>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</si>
  <si>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</si>
  <si>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</si>
  <si>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</si>
  <si>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</si>
  <si>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</si>
  <si>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</si>
  <si>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</si>
  <si>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</si>
  <si>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</si>
  <si>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</si>
  <si>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</si>
  <si>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</si>
  <si>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</si>
  <si>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</si>
  <si>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</si>
  <si>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</si>
  <si>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</si>
  <si>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</si>
  <si>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</si>
  <si>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</si>
  <si>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</si>
  <si>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</si>
  <si>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</si>
  <si>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</si>
  <si>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</si>
  <si>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</si>
  <si>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</si>
  <si>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</si>
  <si>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</si>
  <si>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</si>
  <si>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</si>
  <si>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</si>
  <si>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</si>
  <si>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</si>
  <si>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</si>
  <si>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</si>
  <si>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</si>
  <si>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</si>
  <si>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</si>
  <si>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</si>
  <si>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</si>
  <si>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</si>
  <si>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</si>
  <si>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</si>
  <si>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</si>
  <si>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</si>
  <si>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</si>
  <si>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</si>
  <si>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</si>
  <si>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</si>
  <si>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</si>
  <si>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</si>
  <si>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</si>
  <si>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</si>
  <si>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</si>
  <si>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</si>
  <si>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</si>
  <si>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</si>
  <si>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</si>
  <si>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</si>
  <si>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</si>
  <si>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</si>
  <si>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</si>
  <si>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</si>
  <si>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</si>
  <si>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</si>
  <si>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</si>
  <si>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</si>
  <si>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</si>
  <si>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</si>
  <si>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</si>
  <si>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</si>
  <si>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</si>
  <si>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</si>
  <si>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</si>
  <si>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</si>
  <si>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</si>
  <si>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</si>
  <si>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</si>
  <si>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</si>
  <si>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</si>
  <si>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</si>
  <si>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</si>
  <si>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</si>
  <si>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</si>
  <si>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</si>
  <si>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</si>
  <si>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</si>
  <si>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</si>
  <si>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</si>
  <si>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</si>
  <si>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</si>
  <si>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</si>
  <si>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</si>
  <si>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</si>
  <si>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</si>
  <si>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</si>
  <si>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</si>
  <si>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</si>
  <si>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</si>
  <si>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</si>
  <si>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</si>
  <si>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</si>
  <si>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</si>
  <si>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</si>
  <si>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</si>
  <si>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</si>
  <si>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</si>
  <si>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</si>
  <si>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</si>
  <si>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</si>
  <si>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</si>
  <si>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</si>
  <si>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</si>
  <si>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</si>
  <si>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</si>
  <si>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</si>
  <si>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</si>
  <si>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</si>
  <si>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</si>
  <si>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</si>
  <si>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</si>
  <si>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</si>
  <si>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</si>
  <si>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</si>
  <si>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</si>
  <si>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</si>
  <si>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</si>
  <si>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</si>
  <si>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</si>
  <si>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</si>
  <si>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</si>
  <si>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</si>
  <si>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</si>
  <si>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</si>
  <si>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</si>
  <si>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</si>
  <si>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</si>
  <si>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</si>
  <si>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</si>
  <si>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</si>
  <si>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</si>
  <si>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</si>
  <si>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</si>
  <si>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</si>
  <si>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</si>
  <si>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</si>
  <si>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</si>
  <si>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</si>
  <si>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</si>
  <si>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</si>
  <si>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</si>
  <si>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</si>
  <si>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</si>
  <si>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</si>
  <si>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</si>
  <si>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</si>
  <si>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</si>
  <si>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</si>
  <si>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</si>
  <si>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</si>
  <si>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</si>
  <si>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</si>
  <si>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</si>
  <si>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</si>
  <si>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</si>
  <si>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</si>
  <si>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</si>
  <si>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</si>
  <si>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</si>
  <si>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</si>
  <si>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</si>
  <si>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</si>
  <si>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</si>
  <si>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</si>
  <si>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</si>
  <si>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</si>
  <si>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</si>
  <si>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</si>
  <si>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</si>
  <si>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</si>
  <si>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</si>
  <si>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</si>
  <si>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</si>
  <si>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</si>
  <si>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</si>
  <si>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</si>
  <si>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</si>
  <si>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</si>
  <si>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</si>
  <si>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</si>
  <si>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</si>
  <si>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</si>
  <si>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</si>
  <si>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</si>
  <si>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</si>
  <si>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</si>
  <si>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</si>
  <si>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</si>
  <si>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</si>
  <si>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</si>
  <si>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</si>
  <si>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</si>
  <si>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</si>
  <si>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</si>
  <si>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</si>
  <si>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</si>
  <si>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</si>
  <si>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</si>
  <si>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</si>
  <si>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</si>
  <si>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</si>
  <si>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</si>
  <si>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</si>
  <si>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</si>
  <si>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</si>
  <si>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</si>
  <si>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</si>
  <si>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</si>
  <si>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</si>
  <si>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</si>
  <si>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</si>
  <si>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</si>
  <si>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</si>
  <si>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</si>
  <si>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</si>
  <si>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</si>
  <si>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</si>
  <si>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</si>
  <si>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</si>
  <si>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</si>
  <si>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</si>
  <si>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</si>
  <si>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</si>
  <si>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</si>
  <si>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</si>
  <si>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</si>
  <si>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</si>
  <si>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</si>
  <si>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</si>
  <si>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</si>
  <si>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</si>
  <si>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</si>
  <si>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</si>
  <si>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</si>
  <si>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</si>
  <si>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</si>
  <si>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</si>
  <si>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</si>
  <si>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</si>
  <si>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</si>
  <si>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</si>
  <si>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</si>
  <si>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</si>
  <si>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</si>
  <si>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</si>
  <si>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REVENUE FOR THE 2nd Quarter Ended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</si>
</sst>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A630-11D6-43FC-BA42-A9D9D4CB917E}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5" width="10.7109375" customWidth="1"/>
    <col min="16" max="23" width="10.7109375" hidden="1" customWidth="1"/>
  </cols>
  <sheetData>
    <row r="1" spans="1:23" ht="16.5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4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4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x14ac:dyDescent="0.2">
      <c r="A6" s="24" t="s">
        <v>71</v>
      </c>
      <c r="B6" s="23" t="s">
        <v>581</v>
      </c>
      <c r="C6" s="22" t="s">
        <v>580</v>
      </c>
      <c r="D6" s="20">
        <v>1231114811</v>
      </c>
      <c r="E6" s="19">
        <v>1321603872</v>
      </c>
      <c r="F6" s="19">
        <v>405736886</v>
      </c>
      <c r="G6" s="21">
        <f>IF(($D6       =0),0,($F6       /$D6       ))</f>
        <v>0.32956868228271197</v>
      </c>
      <c r="H6" s="20">
        <v>1524381</v>
      </c>
      <c r="I6" s="19">
        <v>22634691</v>
      </c>
      <c r="J6" s="19">
        <v>68648455</v>
      </c>
      <c r="K6" s="20">
        <v>92807527</v>
      </c>
      <c r="L6" s="20">
        <v>63942146</v>
      </c>
      <c r="M6" s="19">
        <v>83769205</v>
      </c>
      <c r="N6" s="19">
        <v>165218008</v>
      </c>
      <c r="O6" s="20">
        <v>312929359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x14ac:dyDescent="0.2">
      <c r="A7" s="24" t="s">
        <v>71</v>
      </c>
      <c r="B7" s="23" t="s">
        <v>579</v>
      </c>
      <c r="C7" s="22" t="s">
        <v>578</v>
      </c>
      <c r="D7" s="20">
        <v>1909284860</v>
      </c>
      <c r="E7" s="19">
        <v>1909284860</v>
      </c>
      <c r="F7" s="19">
        <v>402882739</v>
      </c>
      <c r="G7" s="21">
        <f>IF(($D7       =0),0,($F7       /$D7       ))</f>
        <v>0.21101237821578914</v>
      </c>
      <c r="H7" s="20">
        <v>0</v>
      </c>
      <c r="I7" s="19">
        <v>29509987</v>
      </c>
      <c r="J7" s="19">
        <v>57294741</v>
      </c>
      <c r="K7" s="20">
        <v>86804728</v>
      </c>
      <c r="L7" s="20">
        <v>90243234</v>
      </c>
      <c r="M7" s="19">
        <v>115417188</v>
      </c>
      <c r="N7" s="19">
        <v>110417589</v>
      </c>
      <c r="O7" s="20">
        <v>316078011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6.5" x14ac:dyDescent="0.3">
      <c r="A8" s="17" t="s">
        <v>0</v>
      </c>
      <c r="B8" s="16" t="s">
        <v>68</v>
      </c>
      <c r="C8" s="15" t="s">
        <v>0</v>
      </c>
      <c r="D8" s="13">
        <f>SUM(D6:D7)</f>
        <v>3140399671</v>
      </c>
      <c r="E8" s="12">
        <f>SUM(E6:E7)</f>
        <v>3230888732</v>
      </c>
      <c r="F8" s="12">
        <f>SUM(F6:F7)</f>
        <v>808619625</v>
      </c>
      <c r="G8" s="14">
        <f>IF(($D8       =0),0,($F8       /$D8       ))</f>
        <v>0.25748939934849457</v>
      </c>
      <c r="H8" s="13">
        <f>SUM(H6:H7)</f>
        <v>1524381</v>
      </c>
      <c r="I8" s="12">
        <f>SUM(I6:I7)</f>
        <v>52144678</v>
      </c>
      <c r="J8" s="12">
        <f>SUM(J6:J7)</f>
        <v>125943196</v>
      </c>
      <c r="K8" s="13">
        <f>SUM(K6:K7)</f>
        <v>179612255</v>
      </c>
      <c r="L8" s="13">
        <f>SUM(L6:L7)</f>
        <v>154185380</v>
      </c>
      <c r="M8" s="12">
        <f>SUM(M6:M7)</f>
        <v>199186393</v>
      </c>
      <c r="N8" s="12">
        <f>SUM(N6:N7)</f>
        <v>275635597</v>
      </c>
      <c r="O8" s="13">
        <f>SUM(O6:O7)</f>
        <v>629007370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x14ac:dyDescent="0.2">
      <c r="A9" s="24" t="s">
        <v>9</v>
      </c>
      <c r="B9" s="23" t="s">
        <v>577</v>
      </c>
      <c r="C9" s="22" t="s">
        <v>576</v>
      </c>
      <c r="D9" s="20">
        <v>74151567</v>
      </c>
      <c r="E9" s="19">
        <v>74151567</v>
      </c>
      <c r="F9" s="19">
        <v>28745918</v>
      </c>
      <c r="G9" s="21">
        <f>IF(($D9       =0),0,($F9       /$D9       ))</f>
        <v>0.3876643362101842</v>
      </c>
      <c r="H9" s="20">
        <v>61472953</v>
      </c>
      <c r="I9" s="19">
        <v>-57615096</v>
      </c>
      <c r="J9" s="19">
        <v>3977735</v>
      </c>
      <c r="K9" s="20">
        <v>7835592</v>
      </c>
      <c r="L9" s="20">
        <v>2814053</v>
      </c>
      <c r="M9" s="19">
        <v>9585851</v>
      </c>
      <c r="N9" s="19">
        <v>8510422</v>
      </c>
      <c r="O9" s="20">
        <v>20910326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x14ac:dyDescent="0.2">
      <c r="A10" s="24" t="s">
        <v>9</v>
      </c>
      <c r="B10" s="23" t="s">
        <v>575</v>
      </c>
      <c r="C10" s="22" t="s">
        <v>574</v>
      </c>
      <c r="D10" s="20">
        <v>51354159</v>
      </c>
      <c r="E10" s="19">
        <v>51354159</v>
      </c>
      <c r="F10" s="19">
        <v>8359590</v>
      </c>
      <c r="G10" s="21">
        <f>IF(($D10      =0),0,($F10      /$D10      ))</f>
        <v>0.16278311557979169</v>
      </c>
      <c r="H10" s="20">
        <v>138220</v>
      </c>
      <c r="I10" s="19">
        <v>1126022</v>
      </c>
      <c r="J10" s="19">
        <v>2716482</v>
      </c>
      <c r="K10" s="20">
        <v>3980724</v>
      </c>
      <c r="L10" s="20">
        <v>1927147</v>
      </c>
      <c r="M10" s="19">
        <v>1093981</v>
      </c>
      <c r="N10" s="19">
        <v>1357738</v>
      </c>
      <c r="O10" s="20">
        <v>4378866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x14ac:dyDescent="0.2">
      <c r="A11" s="24" t="s">
        <v>9</v>
      </c>
      <c r="B11" s="23" t="s">
        <v>573</v>
      </c>
      <c r="C11" s="22" t="s">
        <v>572</v>
      </c>
      <c r="D11" s="20">
        <v>46265102</v>
      </c>
      <c r="E11" s="19">
        <v>46265102</v>
      </c>
      <c r="F11" s="19">
        <v>20520658</v>
      </c>
      <c r="G11" s="21">
        <f>IF(($D11      =0),0,($F11      /$D11      ))</f>
        <v>0.44354507205020322</v>
      </c>
      <c r="H11" s="20">
        <v>1205797</v>
      </c>
      <c r="I11" s="19">
        <v>3544531</v>
      </c>
      <c r="J11" s="19">
        <v>0</v>
      </c>
      <c r="K11" s="20">
        <v>4750328</v>
      </c>
      <c r="L11" s="20">
        <v>4152526</v>
      </c>
      <c r="M11" s="19">
        <v>8030218</v>
      </c>
      <c r="N11" s="19">
        <v>3587586</v>
      </c>
      <c r="O11" s="20">
        <v>15770330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x14ac:dyDescent="0.2">
      <c r="A12" s="24" t="s">
        <v>9</v>
      </c>
      <c r="B12" s="23" t="s">
        <v>571</v>
      </c>
      <c r="C12" s="22" t="s">
        <v>570</v>
      </c>
      <c r="D12" s="20">
        <v>140494313</v>
      </c>
      <c r="E12" s="19">
        <v>140494313</v>
      </c>
      <c r="F12" s="19">
        <v>80670319</v>
      </c>
      <c r="G12" s="21">
        <f>IF(($D12      =0),0,($F12      /$D12      ))</f>
        <v>0.57418921291141511</v>
      </c>
      <c r="H12" s="20">
        <v>8708994</v>
      </c>
      <c r="I12" s="19">
        <v>26574069</v>
      </c>
      <c r="J12" s="19">
        <v>9180393</v>
      </c>
      <c r="K12" s="20">
        <v>44463456</v>
      </c>
      <c r="L12" s="20">
        <v>11340998</v>
      </c>
      <c r="M12" s="19">
        <v>12697807</v>
      </c>
      <c r="N12" s="19">
        <v>12168058</v>
      </c>
      <c r="O12" s="20">
        <v>36206863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x14ac:dyDescent="0.2">
      <c r="A13" s="24" t="s">
        <v>9</v>
      </c>
      <c r="B13" s="23" t="s">
        <v>569</v>
      </c>
      <c r="C13" s="22" t="s">
        <v>568</v>
      </c>
      <c r="D13" s="20">
        <v>63042550</v>
      </c>
      <c r="E13" s="19">
        <v>63042550</v>
      </c>
      <c r="F13" s="19">
        <v>69392308</v>
      </c>
      <c r="G13" s="21">
        <f>IF(($D13      =0),0,($F13      /$D13      ))</f>
        <v>1.1007217823517608</v>
      </c>
      <c r="H13" s="20">
        <v>55621384</v>
      </c>
      <c r="I13" s="19">
        <v>12666</v>
      </c>
      <c r="J13" s="19">
        <v>7722922</v>
      </c>
      <c r="K13" s="20">
        <v>63356972</v>
      </c>
      <c r="L13" s="20">
        <v>2225390</v>
      </c>
      <c r="M13" s="19">
        <v>3809946</v>
      </c>
      <c r="N13" s="19">
        <v>0</v>
      </c>
      <c r="O13" s="20">
        <v>6035336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x14ac:dyDescent="0.2">
      <c r="A14" s="24" t="s">
        <v>9</v>
      </c>
      <c r="B14" s="23" t="s">
        <v>567</v>
      </c>
      <c r="C14" s="22" t="s">
        <v>566</v>
      </c>
      <c r="D14" s="20">
        <v>150361636</v>
      </c>
      <c r="E14" s="19">
        <v>279073239</v>
      </c>
      <c r="F14" s="19">
        <v>94950497</v>
      </c>
      <c r="G14" s="21">
        <f>IF(($D14      =0),0,($F14      /$D14      ))</f>
        <v>0.63148087188942259</v>
      </c>
      <c r="H14" s="20">
        <v>2258288</v>
      </c>
      <c r="I14" s="19">
        <v>4922552</v>
      </c>
      <c r="J14" s="19">
        <v>5503238</v>
      </c>
      <c r="K14" s="20">
        <v>12684078</v>
      </c>
      <c r="L14" s="20">
        <v>9058352</v>
      </c>
      <c r="M14" s="19">
        <v>33276155</v>
      </c>
      <c r="N14" s="19">
        <v>39931912</v>
      </c>
      <c r="O14" s="20">
        <v>82266419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x14ac:dyDescent="0.2">
      <c r="A15" s="24" t="s">
        <v>9</v>
      </c>
      <c r="B15" s="23" t="s">
        <v>565</v>
      </c>
      <c r="C15" s="22" t="s">
        <v>564</v>
      </c>
      <c r="D15" s="20">
        <v>39475122</v>
      </c>
      <c r="E15" s="19">
        <v>39475122</v>
      </c>
      <c r="F15" s="19">
        <v>30600322</v>
      </c>
      <c r="G15" s="21">
        <f>IF(($D15      =0),0,($F15      /$D15      ))</f>
        <v>0.77517992217984788</v>
      </c>
      <c r="H15" s="20">
        <v>23755893</v>
      </c>
      <c r="I15" s="19">
        <v>-2159300</v>
      </c>
      <c r="J15" s="19">
        <v>3733536</v>
      </c>
      <c r="K15" s="20">
        <v>25330129</v>
      </c>
      <c r="L15" s="20">
        <v>1901093</v>
      </c>
      <c r="M15" s="19">
        <v>466230</v>
      </c>
      <c r="N15" s="19">
        <v>2902870</v>
      </c>
      <c r="O15" s="20">
        <v>5270193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x14ac:dyDescent="0.2">
      <c r="A16" s="24" t="s">
        <v>6</v>
      </c>
      <c r="B16" s="23" t="s">
        <v>563</v>
      </c>
      <c r="C16" s="22" t="s">
        <v>562</v>
      </c>
      <c r="D16" s="20">
        <v>9670400</v>
      </c>
      <c r="E16" s="19">
        <v>10925400</v>
      </c>
      <c r="F16" s="19">
        <v>1627385</v>
      </c>
      <c r="G16" s="21">
        <f>IF(($D16      =0),0,($F16      /$D16      ))</f>
        <v>0.16828517951687624</v>
      </c>
      <c r="H16" s="20">
        <v>1446691</v>
      </c>
      <c r="I16" s="19">
        <v>38720</v>
      </c>
      <c r="J16" s="19">
        <v>6674</v>
      </c>
      <c r="K16" s="20">
        <v>1492085</v>
      </c>
      <c r="L16" s="20">
        <v>13386</v>
      </c>
      <c r="M16" s="19">
        <v>63075</v>
      </c>
      <c r="N16" s="19">
        <v>58839</v>
      </c>
      <c r="O16" s="20">
        <v>135300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6.5" x14ac:dyDescent="0.3">
      <c r="A17" s="17" t="s">
        <v>0</v>
      </c>
      <c r="B17" s="16" t="s">
        <v>561</v>
      </c>
      <c r="C17" s="15" t="s">
        <v>0</v>
      </c>
      <c r="D17" s="13">
        <f>SUM(D9:D16)</f>
        <v>574814849</v>
      </c>
      <c r="E17" s="12">
        <f>SUM(E9:E16)</f>
        <v>704781452</v>
      </c>
      <c r="F17" s="12">
        <f>SUM(F9:F16)</f>
        <v>334866997</v>
      </c>
      <c r="G17" s="14">
        <f>IF(($D17      =0),0,($F17      /$D17      ))</f>
        <v>0.58256497302142585</v>
      </c>
      <c r="H17" s="13">
        <f>SUM(H9:H16)</f>
        <v>154608220</v>
      </c>
      <c r="I17" s="12">
        <f>SUM(I9:I16)</f>
        <v>-23555836</v>
      </c>
      <c r="J17" s="12">
        <f>SUM(J9:J16)</f>
        <v>32840980</v>
      </c>
      <c r="K17" s="13">
        <f>SUM(K9:K16)</f>
        <v>163893364</v>
      </c>
      <c r="L17" s="13">
        <f>SUM(L9:L16)</f>
        <v>33432945</v>
      </c>
      <c r="M17" s="12">
        <f>SUM(M9:M16)</f>
        <v>69023263</v>
      </c>
      <c r="N17" s="12">
        <f>SUM(N9:N16)</f>
        <v>68517425</v>
      </c>
      <c r="O17" s="13">
        <f>SUM(O9:O16)</f>
        <v>170973633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x14ac:dyDescent="0.2">
      <c r="A18" s="24" t="s">
        <v>9</v>
      </c>
      <c r="B18" s="23" t="s">
        <v>560</v>
      </c>
      <c r="C18" s="22" t="s">
        <v>559</v>
      </c>
      <c r="D18" s="20">
        <v>101616899</v>
      </c>
      <c r="E18" s="19">
        <v>101616899</v>
      </c>
      <c r="F18" s="19">
        <v>49560798</v>
      </c>
      <c r="G18" s="21">
        <f>IF(($D18      =0),0,($F18      /$D18      ))</f>
        <v>0.48772200773416635</v>
      </c>
      <c r="H18" s="20">
        <v>2161539</v>
      </c>
      <c r="I18" s="19">
        <v>7050020</v>
      </c>
      <c r="J18" s="19">
        <v>11120975</v>
      </c>
      <c r="K18" s="20">
        <v>20332534</v>
      </c>
      <c r="L18" s="20">
        <v>7056791</v>
      </c>
      <c r="M18" s="19">
        <v>5367394</v>
      </c>
      <c r="N18" s="19">
        <v>16804079</v>
      </c>
      <c r="O18" s="20">
        <v>29228264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x14ac:dyDescent="0.2">
      <c r="A19" s="24" t="s">
        <v>9</v>
      </c>
      <c r="B19" s="23" t="s">
        <v>558</v>
      </c>
      <c r="C19" s="22" t="s">
        <v>557</v>
      </c>
      <c r="D19" s="20">
        <v>294848472</v>
      </c>
      <c r="E19" s="19">
        <v>309473225</v>
      </c>
      <c r="F19" s="19">
        <v>135692164</v>
      </c>
      <c r="G19" s="21">
        <f>IF(($D19      =0),0,($F19      /$D19      ))</f>
        <v>0.46020982601531002</v>
      </c>
      <c r="H19" s="20">
        <v>12970596</v>
      </c>
      <c r="I19" s="19">
        <v>36938779</v>
      </c>
      <c r="J19" s="19">
        <v>27305715</v>
      </c>
      <c r="K19" s="20">
        <v>77215090</v>
      </c>
      <c r="L19" s="20">
        <v>22715237</v>
      </c>
      <c r="M19" s="19">
        <v>14684611</v>
      </c>
      <c r="N19" s="19">
        <v>21077226</v>
      </c>
      <c r="O19" s="20">
        <v>58477074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x14ac:dyDescent="0.2">
      <c r="A20" s="24" t="s">
        <v>9</v>
      </c>
      <c r="B20" s="23" t="s">
        <v>556</v>
      </c>
      <c r="C20" s="22" t="s">
        <v>555</v>
      </c>
      <c r="D20" s="20">
        <v>56412315</v>
      </c>
      <c r="E20" s="19">
        <v>62049736</v>
      </c>
      <c r="F20" s="19">
        <v>27518685</v>
      </c>
      <c r="G20" s="21">
        <f>IF(($D20      =0),0,($F20      /$D20      ))</f>
        <v>0.48781343222663348</v>
      </c>
      <c r="H20" s="20">
        <v>3808333</v>
      </c>
      <c r="I20" s="19">
        <v>4493724</v>
      </c>
      <c r="J20" s="19">
        <v>4002464</v>
      </c>
      <c r="K20" s="20">
        <v>12304521</v>
      </c>
      <c r="L20" s="20">
        <v>5310192</v>
      </c>
      <c r="M20" s="19">
        <v>4249088</v>
      </c>
      <c r="N20" s="19">
        <v>5654884</v>
      </c>
      <c r="O20" s="20">
        <v>15214164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x14ac:dyDescent="0.2">
      <c r="A21" s="24" t="s">
        <v>9</v>
      </c>
      <c r="B21" s="23" t="s">
        <v>554</v>
      </c>
      <c r="C21" s="22" t="s">
        <v>553</v>
      </c>
      <c r="D21" s="20">
        <v>62147850</v>
      </c>
      <c r="E21" s="19">
        <v>62147850</v>
      </c>
      <c r="F21" s="19">
        <v>-712991041</v>
      </c>
      <c r="G21" s="21">
        <f>IF(($D21      =0),0,($F21      /$D21      ))</f>
        <v>-11.472497294757583</v>
      </c>
      <c r="H21" s="20">
        <v>-746629040</v>
      </c>
      <c r="I21" s="19">
        <v>2580196</v>
      </c>
      <c r="J21" s="19">
        <v>7112463</v>
      </c>
      <c r="K21" s="20">
        <v>-736936381</v>
      </c>
      <c r="L21" s="20">
        <v>6802979</v>
      </c>
      <c r="M21" s="19">
        <v>9153586</v>
      </c>
      <c r="N21" s="19">
        <v>7988775</v>
      </c>
      <c r="O21" s="20">
        <v>23945340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x14ac:dyDescent="0.2">
      <c r="A22" s="24" t="s">
        <v>9</v>
      </c>
      <c r="B22" s="23" t="s">
        <v>552</v>
      </c>
      <c r="C22" s="22" t="s">
        <v>551</v>
      </c>
      <c r="D22" s="20">
        <v>43301747</v>
      </c>
      <c r="E22" s="19">
        <v>43266964</v>
      </c>
      <c r="F22" s="19">
        <v>685515379</v>
      </c>
      <c r="G22" s="21">
        <f>IF(($D22      =0),0,($F22      /$D22      ))</f>
        <v>15.83112521995937</v>
      </c>
      <c r="H22" s="20">
        <v>1586964</v>
      </c>
      <c r="I22" s="19">
        <v>668115250</v>
      </c>
      <c r="J22" s="19">
        <v>2905167</v>
      </c>
      <c r="K22" s="20">
        <v>672607381</v>
      </c>
      <c r="L22" s="20">
        <v>5320409</v>
      </c>
      <c r="M22" s="19">
        <v>4185679</v>
      </c>
      <c r="N22" s="19">
        <v>3401910</v>
      </c>
      <c r="O22" s="20">
        <v>12907998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x14ac:dyDescent="0.2">
      <c r="A23" s="24" t="s">
        <v>9</v>
      </c>
      <c r="B23" s="23" t="s">
        <v>550</v>
      </c>
      <c r="C23" s="22" t="s">
        <v>549</v>
      </c>
      <c r="D23" s="20">
        <v>47526334</v>
      </c>
      <c r="E23" s="19">
        <v>47526334</v>
      </c>
      <c r="F23" s="19">
        <v>28602064</v>
      </c>
      <c r="G23" s="21">
        <f>IF(($D23      =0),0,($F23      /$D23      ))</f>
        <v>0.60181506951493458</v>
      </c>
      <c r="H23" s="20">
        <v>0</v>
      </c>
      <c r="I23" s="19">
        <v>7485331</v>
      </c>
      <c r="J23" s="19">
        <v>6804650</v>
      </c>
      <c r="K23" s="20">
        <v>14289981</v>
      </c>
      <c r="L23" s="20">
        <v>8021137</v>
      </c>
      <c r="M23" s="19">
        <v>6220263</v>
      </c>
      <c r="N23" s="19">
        <v>70683</v>
      </c>
      <c r="O23" s="20">
        <v>14312083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x14ac:dyDescent="0.2">
      <c r="A24" s="24" t="s">
        <v>6</v>
      </c>
      <c r="B24" s="23" t="s">
        <v>548</v>
      </c>
      <c r="C24" s="22" t="s">
        <v>547</v>
      </c>
      <c r="D24" s="20">
        <v>435874836</v>
      </c>
      <c r="E24" s="19">
        <v>435874836</v>
      </c>
      <c r="F24" s="19">
        <v>228288726</v>
      </c>
      <c r="G24" s="21">
        <f>IF(($D24      =0),0,($F24      /$D24      ))</f>
        <v>0.52374834962943351</v>
      </c>
      <c r="H24" s="20">
        <v>25415638</v>
      </c>
      <c r="I24" s="19">
        <v>40694608</v>
      </c>
      <c r="J24" s="19">
        <v>41138220</v>
      </c>
      <c r="K24" s="20">
        <v>107248466</v>
      </c>
      <c r="L24" s="20">
        <v>32505496</v>
      </c>
      <c r="M24" s="19">
        <v>44248085</v>
      </c>
      <c r="N24" s="19">
        <v>44286679</v>
      </c>
      <c r="O24" s="20">
        <v>121040260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6.5" x14ac:dyDescent="0.3">
      <c r="A25" s="17" t="s">
        <v>0</v>
      </c>
      <c r="B25" s="16" t="s">
        <v>546</v>
      </c>
      <c r="C25" s="15" t="s">
        <v>0</v>
      </c>
      <c r="D25" s="13">
        <f>SUM(D18:D24)</f>
        <v>1041728453</v>
      </c>
      <c r="E25" s="12">
        <f>SUM(E18:E24)</f>
        <v>1061955844</v>
      </c>
      <c r="F25" s="12">
        <f>SUM(F18:F24)</f>
        <v>442186775</v>
      </c>
      <c r="G25" s="14">
        <f>IF(($D25      =0),0,($F25      /$D25      ))</f>
        <v>0.42447412636813137</v>
      </c>
      <c r="H25" s="13">
        <f>SUM(H18:H24)</f>
        <v>-700685970</v>
      </c>
      <c r="I25" s="12">
        <f>SUM(I18:I24)</f>
        <v>767357908</v>
      </c>
      <c r="J25" s="12">
        <f>SUM(J18:J24)</f>
        <v>100389654</v>
      </c>
      <c r="K25" s="13">
        <f>SUM(K18:K24)</f>
        <v>167061592</v>
      </c>
      <c r="L25" s="13">
        <f>SUM(L18:L24)</f>
        <v>87732241</v>
      </c>
      <c r="M25" s="12">
        <f>SUM(M18:M24)</f>
        <v>88108706</v>
      </c>
      <c r="N25" s="12">
        <f>SUM(N18:N24)</f>
        <v>99284236</v>
      </c>
      <c r="O25" s="13">
        <f>SUM(O18:O24)</f>
        <v>275125183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x14ac:dyDescent="0.2">
      <c r="A26" s="24" t="s">
        <v>9</v>
      </c>
      <c r="B26" s="23" t="s">
        <v>545</v>
      </c>
      <c r="C26" s="22" t="s">
        <v>544</v>
      </c>
      <c r="D26" s="20">
        <v>32064750</v>
      </c>
      <c r="E26" s="19">
        <v>35355222</v>
      </c>
      <c r="F26" s="19">
        <v>81538730</v>
      </c>
      <c r="G26" s="21">
        <f>IF(($D26      =0),0,($F26      /$D26      ))</f>
        <v>2.5429398326823067</v>
      </c>
      <c r="H26" s="20">
        <v>80782652</v>
      </c>
      <c r="I26" s="19">
        <v>-28552045</v>
      </c>
      <c r="J26" s="19">
        <v>5693456</v>
      </c>
      <c r="K26" s="20">
        <v>57924063</v>
      </c>
      <c r="L26" s="20">
        <v>6029579</v>
      </c>
      <c r="M26" s="19">
        <v>15986589</v>
      </c>
      <c r="N26" s="19">
        <v>1598499</v>
      </c>
      <c r="O26" s="20">
        <v>23614667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x14ac:dyDescent="0.2">
      <c r="A27" s="24" t="s">
        <v>9</v>
      </c>
      <c r="B27" s="23" t="s">
        <v>543</v>
      </c>
      <c r="C27" s="22" t="s">
        <v>542</v>
      </c>
      <c r="D27" s="20">
        <v>86511045</v>
      </c>
      <c r="E27" s="19">
        <v>86511045</v>
      </c>
      <c r="F27" s="19">
        <v>10610716</v>
      </c>
      <c r="G27" s="21">
        <f>IF(($D27      =0),0,($F27      /$D27      ))</f>
        <v>0.12265157587681434</v>
      </c>
      <c r="H27" s="20">
        <v>-26733797</v>
      </c>
      <c r="I27" s="19">
        <v>4671895</v>
      </c>
      <c r="J27" s="19">
        <v>14352670</v>
      </c>
      <c r="K27" s="20">
        <v>-7709232</v>
      </c>
      <c r="L27" s="20">
        <v>7320588</v>
      </c>
      <c r="M27" s="19">
        <v>9668090</v>
      </c>
      <c r="N27" s="19">
        <v>1331270</v>
      </c>
      <c r="O27" s="20">
        <v>18319948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x14ac:dyDescent="0.2">
      <c r="A28" s="24" t="s">
        <v>9</v>
      </c>
      <c r="B28" s="23" t="s">
        <v>541</v>
      </c>
      <c r="C28" s="22" t="s">
        <v>540</v>
      </c>
      <c r="D28" s="20">
        <v>121368457</v>
      </c>
      <c r="E28" s="19">
        <v>121368457</v>
      </c>
      <c r="F28" s="19">
        <v>96179986</v>
      </c>
      <c r="G28" s="21">
        <f>IF(($D28      =0),0,($F28      /$D28      ))</f>
        <v>0.79246278956978089</v>
      </c>
      <c r="H28" s="20">
        <v>16460734</v>
      </c>
      <c r="I28" s="19">
        <v>12703785</v>
      </c>
      <c r="J28" s="19">
        <v>17647449</v>
      </c>
      <c r="K28" s="20">
        <v>46811968</v>
      </c>
      <c r="L28" s="20">
        <v>24141631</v>
      </c>
      <c r="M28" s="19">
        <v>16122684</v>
      </c>
      <c r="N28" s="19">
        <v>9103703</v>
      </c>
      <c r="O28" s="20">
        <v>49368018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x14ac:dyDescent="0.2">
      <c r="A29" s="24" t="s">
        <v>9</v>
      </c>
      <c r="B29" s="23" t="s">
        <v>539</v>
      </c>
      <c r="C29" s="22" t="s">
        <v>538</v>
      </c>
      <c r="D29" s="20">
        <v>190429395</v>
      </c>
      <c r="E29" s="19">
        <v>190429395</v>
      </c>
      <c r="F29" s="19">
        <v>-14890349</v>
      </c>
      <c r="G29" s="21">
        <f>IF(($D29      =0),0,($F29      /$D29      ))</f>
        <v>-7.8193542546306991E-2</v>
      </c>
      <c r="H29" s="20">
        <v>6174057</v>
      </c>
      <c r="I29" s="19">
        <v>-84598205</v>
      </c>
      <c r="J29" s="19">
        <v>13685031</v>
      </c>
      <c r="K29" s="20">
        <v>-64739117</v>
      </c>
      <c r="L29" s="20">
        <v>25583344</v>
      </c>
      <c r="M29" s="19">
        <v>10098344</v>
      </c>
      <c r="N29" s="19">
        <v>14167080</v>
      </c>
      <c r="O29" s="20">
        <v>49848768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x14ac:dyDescent="0.2">
      <c r="A30" s="24" t="s">
        <v>9</v>
      </c>
      <c r="B30" s="23" t="s">
        <v>537</v>
      </c>
      <c r="C30" s="22" t="s">
        <v>536</v>
      </c>
      <c r="D30" s="20">
        <v>74651637</v>
      </c>
      <c r="E30" s="19">
        <v>117907259</v>
      </c>
      <c r="F30" s="19">
        <v>37953000</v>
      </c>
      <c r="G30" s="21">
        <f>IF(($D30      =0),0,($F30      /$D30      ))</f>
        <v>0.50840144336017712</v>
      </c>
      <c r="H30" s="20">
        <v>4008523</v>
      </c>
      <c r="I30" s="19">
        <v>0</v>
      </c>
      <c r="J30" s="19">
        <v>5009748</v>
      </c>
      <c r="K30" s="20">
        <v>9018271</v>
      </c>
      <c r="L30" s="20">
        <v>7627565</v>
      </c>
      <c r="M30" s="19">
        <v>9831096</v>
      </c>
      <c r="N30" s="19">
        <v>11476068</v>
      </c>
      <c r="O30" s="20">
        <v>28934729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x14ac:dyDescent="0.2">
      <c r="A31" s="24" t="s">
        <v>9</v>
      </c>
      <c r="B31" s="23" t="s">
        <v>535</v>
      </c>
      <c r="C31" s="22" t="s">
        <v>534</v>
      </c>
      <c r="D31" s="20">
        <v>208762103</v>
      </c>
      <c r="E31" s="19">
        <v>208762103</v>
      </c>
      <c r="F31" s="19">
        <v>70870142</v>
      </c>
      <c r="G31" s="21">
        <f>IF(($D31      =0),0,($F31      /$D31      ))</f>
        <v>0.33947800382141197</v>
      </c>
      <c r="H31" s="20">
        <v>854523</v>
      </c>
      <c r="I31" s="19">
        <v>8961225</v>
      </c>
      <c r="J31" s="19">
        <v>7239658</v>
      </c>
      <c r="K31" s="20">
        <v>17055406</v>
      </c>
      <c r="L31" s="20">
        <v>18996011</v>
      </c>
      <c r="M31" s="19">
        <v>25422029</v>
      </c>
      <c r="N31" s="19">
        <v>9396696</v>
      </c>
      <c r="O31" s="20">
        <v>53814736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x14ac:dyDescent="0.2">
      <c r="A32" s="24" t="s">
        <v>6</v>
      </c>
      <c r="B32" s="23" t="s">
        <v>533</v>
      </c>
      <c r="C32" s="22" t="s">
        <v>532</v>
      </c>
      <c r="D32" s="20">
        <v>499270599</v>
      </c>
      <c r="E32" s="19">
        <v>499270599</v>
      </c>
      <c r="F32" s="19">
        <v>328599903</v>
      </c>
      <c r="G32" s="21">
        <f>IF(($D32      =0),0,($F32      /$D32      ))</f>
        <v>0.65815993102369719</v>
      </c>
      <c r="H32" s="20">
        <v>54072757</v>
      </c>
      <c r="I32" s="19">
        <v>35797405</v>
      </c>
      <c r="J32" s="19">
        <v>59740331</v>
      </c>
      <c r="K32" s="20">
        <v>149610493</v>
      </c>
      <c r="L32" s="20">
        <v>53801920</v>
      </c>
      <c r="M32" s="19">
        <v>46683619</v>
      </c>
      <c r="N32" s="19">
        <v>78503871</v>
      </c>
      <c r="O32" s="20">
        <v>178989410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6.5" x14ac:dyDescent="0.3">
      <c r="A33" s="17" t="s">
        <v>0</v>
      </c>
      <c r="B33" s="16" t="s">
        <v>531</v>
      </c>
      <c r="C33" s="15" t="s">
        <v>0</v>
      </c>
      <c r="D33" s="13">
        <f>SUM(D26:D32)</f>
        <v>1213057986</v>
      </c>
      <c r="E33" s="12">
        <f>SUM(E26:E32)</f>
        <v>1259604080</v>
      </c>
      <c r="F33" s="12">
        <f>SUM(F26:F32)</f>
        <v>610862128</v>
      </c>
      <c r="G33" s="14">
        <f>IF(($D33      =0),0,($F33      /$D33      ))</f>
        <v>0.50357207573752372</v>
      </c>
      <c r="H33" s="13">
        <f>SUM(H26:H32)</f>
        <v>135619449</v>
      </c>
      <c r="I33" s="12">
        <f>SUM(I26:I32)</f>
        <v>-51015940</v>
      </c>
      <c r="J33" s="12">
        <f>SUM(J26:J32)</f>
        <v>123368343</v>
      </c>
      <c r="K33" s="13">
        <f>SUM(K26:K32)</f>
        <v>207971852</v>
      </c>
      <c r="L33" s="13">
        <f>SUM(L26:L32)</f>
        <v>143500638</v>
      </c>
      <c r="M33" s="12">
        <f>SUM(M26:M32)</f>
        <v>133812451</v>
      </c>
      <c r="N33" s="12">
        <f>SUM(N26:N32)</f>
        <v>125577187</v>
      </c>
      <c r="O33" s="13">
        <f>SUM(O26:O32)</f>
        <v>402890276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x14ac:dyDescent="0.2">
      <c r="A34" s="24" t="s">
        <v>9</v>
      </c>
      <c r="B34" s="23" t="s">
        <v>530</v>
      </c>
      <c r="C34" s="22" t="s">
        <v>529</v>
      </c>
      <c r="D34" s="20">
        <v>68017000</v>
      </c>
      <c r="E34" s="19">
        <v>68017000</v>
      </c>
      <c r="F34" s="19">
        <v>36470928</v>
      </c>
      <c r="G34" s="21">
        <f>IF(($D34      =0),0,($F34      /$D34      ))</f>
        <v>0.53620312568916595</v>
      </c>
      <c r="H34" s="20">
        <v>608693</v>
      </c>
      <c r="I34" s="19">
        <v>8017914</v>
      </c>
      <c r="J34" s="19">
        <v>6164814</v>
      </c>
      <c r="K34" s="20">
        <v>14791421</v>
      </c>
      <c r="L34" s="20">
        <v>10604162</v>
      </c>
      <c r="M34" s="19">
        <v>4638357</v>
      </c>
      <c r="N34" s="19">
        <v>6436988</v>
      </c>
      <c r="O34" s="20">
        <v>21679507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x14ac:dyDescent="0.2">
      <c r="A35" s="24" t="s">
        <v>9</v>
      </c>
      <c r="B35" s="23" t="s">
        <v>528</v>
      </c>
      <c r="C35" s="22" t="s">
        <v>527</v>
      </c>
      <c r="D35" s="20">
        <v>142990193</v>
      </c>
      <c r="E35" s="19">
        <v>142990193</v>
      </c>
      <c r="F35" s="19">
        <v>44076444</v>
      </c>
      <c r="G35" s="21">
        <f>IF(($D35      =0),0,($F35      /$D35      ))</f>
        <v>0.30824802089748909</v>
      </c>
      <c r="H35" s="20">
        <v>6066341</v>
      </c>
      <c r="I35" s="19">
        <v>0</v>
      </c>
      <c r="J35" s="19">
        <v>7099752</v>
      </c>
      <c r="K35" s="20">
        <v>13166093</v>
      </c>
      <c r="L35" s="20">
        <v>7660149</v>
      </c>
      <c r="M35" s="19">
        <v>9048353</v>
      </c>
      <c r="N35" s="19">
        <v>14201849</v>
      </c>
      <c r="O35" s="20">
        <v>30910351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x14ac:dyDescent="0.2">
      <c r="A36" s="24" t="s">
        <v>9</v>
      </c>
      <c r="B36" s="23" t="s">
        <v>526</v>
      </c>
      <c r="C36" s="22" t="s">
        <v>525</v>
      </c>
      <c r="D36" s="20">
        <v>38629286</v>
      </c>
      <c r="E36" s="19">
        <v>38629286</v>
      </c>
      <c r="F36" s="19">
        <v>16035101</v>
      </c>
      <c r="G36" s="21">
        <f>IF(($D36      =0),0,($F36      /$D36      ))</f>
        <v>0.41510218438932578</v>
      </c>
      <c r="H36" s="20">
        <v>-117391229</v>
      </c>
      <c r="I36" s="19">
        <v>172250</v>
      </c>
      <c r="J36" s="19">
        <v>287477</v>
      </c>
      <c r="K36" s="20">
        <v>-116931502</v>
      </c>
      <c r="L36" s="20">
        <v>4063724</v>
      </c>
      <c r="M36" s="19">
        <v>5390594</v>
      </c>
      <c r="N36" s="19">
        <v>123512285</v>
      </c>
      <c r="O36" s="20">
        <v>132966603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x14ac:dyDescent="0.2">
      <c r="A37" s="24" t="s">
        <v>6</v>
      </c>
      <c r="B37" s="23" t="s">
        <v>524</v>
      </c>
      <c r="C37" s="22" t="s">
        <v>523</v>
      </c>
      <c r="D37" s="20">
        <v>256270150</v>
      </c>
      <c r="E37" s="19">
        <v>254489150</v>
      </c>
      <c r="F37" s="19">
        <v>112797949</v>
      </c>
      <c r="G37" s="21">
        <f>IF(($D37      =0),0,($F37      /$D37      ))</f>
        <v>0.44015250703212994</v>
      </c>
      <c r="H37" s="20">
        <v>18572594</v>
      </c>
      <c r="I37" s="19">
        <v>8336589</v>
      </c>
      <c r="J37" s="19">
        <v>28559178</v>
      </c>
      <c r="K37" s="20">
        <v>55468361</v>
      </c>
      <c r="L37" s="20">
        <v>9228419</v>
      </c>
      <c r="M37" s="19">
        <v>20214993</v>
      </c>
      <c r="N37" s="19">
        <v>27886176</v>
      </c>
      <c r="O37" s="20">
        <v>57329588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6.5" x14ac:dyDescent="0.3">
      <c r="A38" s="17" t="s">
        <v>0</v>
      </c>
      <c r="B38" s="16" t="s">
        <v>522</v>
      </c>
      <c r="C38" s="15" t="s">
        <v>0</v>
      </c>
      <c r="D38" s="13">
        <f>SUM(D34:D37)</f>
        <v>505906629</v>
      </c>
      <c r="E38" s="12">
        <f>SUM(E34:E37)</f>
        <v>504125629</v>
      </c>
      <c r="F38" s="12">
        <f>SUM(F34:F37)</f>
        <v>209380422</v>
      </c>
      <c r="G38" s="14">
        <f>IF(($D38      =0),0,($F38      /$D38      ))</f>
        <v>0.41387167116958257</v>
      </c>
      <c r="H38" s="13">
        <f>SUM(H34:H37)</f>
        <v>-92143601</v>
      </c>
      <c r="I38" s="12">
        <f>SUM(I34:I37)</f>
        <v>16526753</v>
      </c>
      <c r="J38" s="12">
        <f>SUM(J34:J37)</f>
        <v>42111221</v>
      </c>
      <c r="K38" s="13">
        <f>SUM(K34:K37)</f>
        <v>-33505627</v>
      </c>
      <c r="L38" s="13">
        <f>SUM(L34:L37)</f>
        <v>31556454</v>
      </c>
      <c r="M38" s="12">
        <f>SUM(M34:M37)</f>
        <v>39292297</v>
      </c>
      <c r="N38" s="12">
        <f>SUM(N34:N37)</f>
        <v>172037298</v>
      </c>
      <c r="O38" s="13">
        <f>SUM(O34:O37)</f>
        <v>242886049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x14ac:dyDescent="0.2">
      <c r="A39" s="24" t="s">
        <v>9</v>
      </c>
      <c r="B39" s="23" t="s">
        <v>521</v>
      </c>
      <c r="C39" s="22" t="s">
        <v>520</v>
      </c>
      <c r="D39" s="20">
        <v>143189377</v>
      </c>
      <c r="E39" s="19">
        <v>153411377</v>
      </c>
      <c r="F39" s="19">
        <v>63880127</v>
      </c>
      <c r="G39" s="21">
        <f>IF(($D39      =0),0,($F39      /$D39      ))</f>
        <v>0.44612336709866401</v>
      </c>
      <c r="H39" s="20">
        <v>16144007</v>
      </c>
      <c r="I39" s="19">
        <v>10236921</v>
      </c>
      <c r="J39" s="19">
        <v>11383088</v>
      </c>
      <c r="K39" s="20">
        <v>37764016</v>
      </c>
      <c r="L39" s="20">
        <v>12750718</v>
      </c>
      <c r="M39" s="19">
        <v>8157687</v>
      </c>
      <c r="N39" s="19">
        <v>5207706</v>
      </c>
      <c r="O39" s="20">
        <v>26116111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x14ac:dyDescent="0.2">
      <c r="A40" s="24" t="s">
        <v>9</v>
      </c>
      <c r="B40" s="23" t="s">
        <v>519</v>
      </c>
      <c r="C40" s="22" t="s">
        <v>518</v>
      </c>
      <c r="D40" s="20">
        <v>151529900</v>
      </c>
      <c r="E40" s="19">
        <v>195968824</v>
      </c>
      <c r="F40" s="19">
        <v>78430554</v>
      </c>
      <c r="G40" s="21">
        <f>IF(($D40      =0),0,($F40      /$D40      ))</f>
        <v>0.51759127406538252</v>
      </c>
      <c r="H40" s="20">
        <v>1101263</v>
      </c>
      <c r="I40" s="19">
        <v>18578720</v>
      </c>
      <c r="J40" s="19">
        <v>15715133</v>
      </c>
      <c r="K40" s="20">
        <v>35395116</v>
      </c>
      <c r="L40" s="20">
        <v>14287413</v>
      </c>
      <c r="M40" s="19">
        <v>19848614</v>
      </c>
      <c r="N40" s="19">
        <v>8899411</v>
      </c>
      <c r="O40" s="20">
        <v>43035438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x14ac:dyDescent="0.2">
      <c r="A41" s="24" t="s">
        <v>9</v>
      </c>
      <c r="B41" s="23" t="s">
        <v>517</v>
      </c>
      <c r="C41" s="22" t="s">
        <v>516</v>
      </c>
      <c r="D41" s="20">
        <v>159638558</v>
      </c>
      <c r="E41" s="19">
        <v>213547185</v>
      </c>
      <c r="F41" s="19">
        <v>-5993683</v>
      </c>
      <c r="G41" s="21">
        <f>IF(($D41      =0),0,($F41      /$D41      ))</f>
        <v>-3.7545334129114344E-2</v>
      </c>
      <c r="H41" s="20">
        <v>34284646</v>
      </c>
      <c r="I41" s="19">
        <v>-125956584</v>
      </c>
      <c r="J41" s="19">
        <v>19073900</v>
      </c>
      <c r="K41" s="20">
        <v>-72598038</v>
      </c>
      <c r="L41" s="20">
        <v>17401264</v>
      </c>
      <c r="M41" s="19">
        <v>10533195</v>
      </c>
      <c r="N41" s="19">
        <v>38669896</v>
      </c>
      <c r="O41" s="20">
        <v>66604355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x14ac:dyDescent="0.2">
      <c r="A42" s="24" t="s">
        <v>9</v>
      </c>
      <c r="B42" s="23" t="s">
        <v>515</v>
      </c>
      <c r="C42" s="22" t="s">
        <v>514</v>
      </c>
      <c r="D42" s="20">
        <v>111549242</v>
      </c>
      <c r="E42" s="19">
        <v>151658119</v>
      </c>
      <c r="F42" s="19">
        <v>110097376</v>
      </c>
      <c r="G42" s="21">
        <f>IF(($D42      =0),0,($F42      /$D42      ))</f>
        <v>0.98698452832158201</v>
      </c>
      <c r="H42" s="20">
        <v>82446979</v>
      </c>
      <c r="I42" s="19">
        <v>-4451274</v>
      </c>
      <c r="J42" s="19">
        <v>10460472</v>
      </c>
      <c r="K42" s="20">
        <v>88456177</v>
      </c>
      <c r="L42" s="20">
        <v>8014254</v>
      </c>
      <c r="M42" s="19">
        <v>1826388</v>
      </c>
      <c r="N42" s="19">
        <v>11800557</v>
      </c>
      <c r="O42" s="20">
        <v>21641199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x14ac:dyDescent="0.2">
      <c r="A43" s="24" t="s">
        <v>9</v>
      </c>
      <c r="B43" s="23" t="s">
        <v>513</v>
      </c>
      <c r="C43" s="22" t="s">
        <v>512</v>
      </c>
      <c r="D43" s="20">
        <v>287498881</v>
      </c>
      <c r="E43" s="19">
        <v>277558205</v>
      </c>
      <c r="F43" s="19">
        <v>67905166</v>
      </c>
      <c r="G43" s="21">
        <f>IF(($D43      =0),0,($F43      /$D43      ))</f>
        <v>0.23619280104258911</v>
      </c>
      <c r="H43" s="20">
        <v>3992809</v>
      </c>
      <c r="I43" s="19">
        <v>17621787</v>
      </c>
      <c r="J43" s="19">
        <v>-1728659</v>
      </c>
      <c r="K43" s="20">
        <v>19885937</v>
      </c>
      <c r="L43" s="20">
        <v>-1004435</v>
      </c>
      <c r="M43" s="19">
        <v>25823664</v>
      </c>
      <c r="N43" s="19">
        <v>23200000</v>
      </c>
      <c r="O43" s="20">
        <v>48019229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x14ac:dyDescent="0.2">
      <c r="A44" s="24" t="s">
        <v>6</v>
      </c>
      <c r="B44" s="23" t="s">
        <v>511</v>
      </c>
      <c r="C44" s="22" t="s">
        <v>510</v>
      </c>
      <c r="D44" s="20">
        <v>1441943627</v>
      </c>
      <c r="E44" s="19">
        <v>1441943627</v>
      </c>
      <c r="F44" s="19">
        <v>524692860</v>
      </c>
      <c r="G44" s="21">
        <f>IF(($D44      =0),0,($F44      /$D44      ))</f>
        <v>0.36387889940720963</v>
      </c>
      <c r="H44" s="20">
        <v>86250849</v>
      </c>
      <c r="I44" s="19">
        <v>44710327</v>
      </c>
      <c r="J44" s="19">
        <v>89100824</v>
      </c>
      <c r="K44" s="20">
        <v>220062000</v>
      </c>
      <c r="L44" s="20">
        <v>88192652</v>
      </c>
      <c r="M44" s="19">
        <v>85010212</v>
      </c>
      <c r="N44" s="19">
        <v>131427996</v>
      </c>
      <c r="O44" s="20">
        <v>304630860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6.5" x14ac:dyDescent="0.3">
      <c r="A45" s="17" t="s">
        <v>0</v>
      </c>
      <c r="B45" s="16" t="s">
        <v>509</v>
      </c>
      <c r="C45" s="15" t="s">
        <v>0</v>
      </c>
      <c r="D45" s="13">
        <f>SUM(D39:D44)</f>
        <v>2295349585</v>
      </c>
      <c r="E45" s="12">
        <f>SUM(E39:E44)</f>
        <v>2434087337</v>
      </c>
      <c r="F45" s="12">
        <f>SUM(F39:F44)</f>
        <v>839012400</v>
      </c>
      <c r="G45" s="14">
        <f>IF(($D45      =0),0,($F45      /$D45      ))</f>
        <v>0.36552706632702314</v>
      </c>
      <c r="H45" s="13">
        <f>SUM(H39:H44)</f>
        <v>224220553</v>
      </c>
      <c r="I45" s="12">
        <f>SUM(I39:I44)</f>
        <v>-39260103</v>
      </c>
      <c r="J45" s="12">
        <f>SUM(J39:J44)</f>
        <v>144004758</v>
      </c>
      <c r="K45" s="13">
        <f>SUM(K39:K44)</f>
        <v>328965208</v>
      </c>
      <c r="L45" s="13">
        <f>SUM(L39:L44)</f>
        <v>139641866</v>
      </c>
      <c r="M45" s="12">
        <f>SUM(M39:M44)</f>
        <v>151199760</v>
      </c>
      <c r="N45" s="12">
        <f>SUM(N39:N44)</f>
        <v>219205566</v>
      </c>
      <c r="O45" s="13">
        <f>SUM(O39:O44)</f>
        <v>510047192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x14ac:dyDescent="0.2">
      <c r="A46" s="24" t="s">
        <v>9</v>
      </c>
      <c r="B46" s="23" t="s">
        <v>508</v>
      </c>
      <c r="C46" s="22" t="s">
        <v>507</v>
      </c>
      <c r="D46" s="20">
        <v>182983008</v>
      </c>
      <c r="E46" s="19">
        <v>182983008</v>
      </c>
      <c r="F46" s="19">
        <v>56651656</v>
      </c>
      <c r="G46" s="21">
        <f>IF(($D46      =0),0,($F46      /$D46      ))</f>
        <v>0.30960063789092374</v>
      </c>
      <c r="H46" s="20">
        <v>3509556</v>
      </c>
      <c r="I46" s="19">
        <v>6805603</v>
      </c>
      <c r="J46" s="19">
        <v>14517305</v>
      </c>
      <c r="K46" s="20">
        <v>24832464</v>
      </c>
      <c r="L46" s="20">
        <v>6512730</v>
      </c>
      <c r="M46" s="19">
        <v>12147313</v>
      </c>
      <c r="N46" s="19">
        <v>13159149</v>
      </c>
      <c r="O46" s="20">
        <v>31819192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x14ac:dyDescent="0.2">
      <c r="A47" s="24" t="s">
        <v>9</v>
      </c>
      <c r="B47" s="23" t="s">
        <v>506</v>
      </c>
      <c r="C47" s="22" t="s">
        <v>505</v>
      </c>
      <c r="D47" s="20">
        <v>261013008</v>
      </c>
      <c r="E47" s="19">
        <v>273596343</v>
      </c>
      <c r="F47" s="19">
        <v>54294757</v>
      </c>
      <c r="G47" s="21">
        <f>IF(($D47      =0),0,($F47      /$D47      ))</f>
        <v>0.20801552158657166</v>
      </c>
      <c r="H47" s="20">
        <v>2723780</v>
      </c>
      <c r="I47" s="19">
        <v>8485512</v>
      </c>
      <c r="J47" s="19">
        <v>9472421</v>
      </c>
      <c r="K47" s="20">
        <v>20681713</v>
      </c>
      <c r="L47" s="20">
        <v>7844789</v>
      </c>
      <c r="M47" s="19">
        <v>6385168</v>
      </c>
      <c r="N47" s="19">
        <v>19383087</v>
      </c>
      <c r="O47" s="20">
        <v>33613044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x14ac:dyDescent="0.2">
      <c r="A48" s="24" t="s">
        <v>9</v>
      </c>
      <c r="B48" s="23" t="s">
        <v>504</v>
      </c>
      <c r="C48" s="22" t="s">
        <v>503</v>
      </c>
      <c r="D48" s="20">
        <v>119462736</v>
      </c>
      <c r="E48" s="19">
        <v>119462736</v>
      </c>
      <c r="F48" s="19">
        <v>35010774</v>
      </c>
      <c r="G48" s="21">
        <f>IF(($D48      =0),0,($F48      /$D48      ))</f>
        <v>0.29306857663129365</v>
      </c>
      <c r="H48" s="20">
        <v>3150103</v>
      </c>
      <c r="I48" s="19">
        <v>4587694</v>
      </c>
      <c r="J48" s="19">
        <v>14812386</v>
      </c>
      <c r="K48" s="20">
        <v>22550183</v>
      </c>
      <c r="L48" s="20">
        <v>1237961</v>
      </c>
      <c r="M48" s="19">
        <v>2975613</v>
      </c>
      <c r="N48" s="19">
        <v>8247017</v>
      </c>
      <c r="O48" s="20">
        <v>12460591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x14ac:dyDescent="0.2">
      <c r="A49" s="24" t="s">
        <v>9</v>
      </c>
      <c r="B49" s="23" t="s">
        <v>502</v>
      </c>
      <c r="C49" s="22" t="s">
        <v>501</v>
      </c>
      <c r="D49" s="20">
        <v>77341027</v>
      </c>
      <c r="E49" s="19">
        <v>80487597</v>
      </c>
      <c r="F49" s="19">
        <v>-589555072</v>
      </c>
      <c r="G49" s="21">
        <f>IF(($D49      =0),0,($F49      /$D49      ))</f>
        <v>-7.6227985956276481</v>
      </c>
      <c r="H49" s="20">
        <v>1256052</v>
      </c>
      <c r="I49" s="19">
        <v>6922663</v>
      </c>
      <c r="J49" s="19">
        <v>15079142</v>
      </c>
      <c r="K49" s="20">
        <v>23257857</v>
      </c>
      <c r="L49" s="20">
        <v>-626257222</v>
      </c>
      <c r="M49" s="19">
        <v>5313494</v>
      </c>
      <c r="N49" s="19">
        <v>8130799</v>
      </c>
      <c r="O49" s="20">
        <v>-612812929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x14ac:dyDescent="0.2">
      <c r="A50" s="24" t="s">
        <v>6</v>
      </c>
      <c r="B50" s="23" t="s">
        <v>500</v>
      </c>
      <c r="C50" s="22" t="s">
        <v>499</v>
      </c>
      <c r="D50" s="20">
        <v>605920807</v>
      </c>
      <c r="E50" s="19">
        <v>605920807</v>
      </c>
      <c r="F50" s="19">
        <v>243511002</v>
      </c>
      <c r="G50" s="21">
        <f>IF(($D50      =0),0,($F50      /$D50      ))</f>
        <v>0.40188585568740831</v>
      </c>
      <c r="H50" s="20">
        <v>2533777</v>
      </c>
      <c r="I50" s="19">
        <v>52891309</v>
      </c>
      <c r="J50" s="19">
        <v>72483948</v>
      </c>
      <c r="K50" s="20">
        <v>127909034</v>
      </c>
      <c r="L50" s="20">
        <v>28475456</v>
      </c>
      <c r="M50" s="19">
        <v>29018092</v>
      </c>
      <c r="N50" s="19">
        <v>58108420</v>
      </c>
      <c r="O50" s="20">
        <v>115601968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6.5" x14ac:dyDescent="0.3">
      <c r="A51" s="17" t="s">
        <v>0</v>
      </c>
      <c r="B51" s="16" t="s">
        <v>498</v>
      </c>
      <c r="C51" s="15" t="s">
        <v>0</v>
      </c>
      <c r="D51" s="13">
        <f>SUM(D46:D50)</f>
        <v>1246720586</v>
      </c>
      <c r="E51" s="12">
        <f>SUM(E46:E50)</f>
        <v>1262450491</v>
      </c>
      <c r="F51" s="12">
        <f>SUM(F46:F50)</f>
        <v>-200086883</v>
      </c>
      <c r="G51" s="14">
        <f>IF(($D51      =0),0,($F51      /$D51      ))</f>
        <v>-0.16049055838723433</v>
      </c>
      <c r="H51" s="13">
        <f>SUM(H46:H50)</f>
        <v>13173268</v>
      </c>
      <c r="I51" s="12">
        <f>SUM(I46:I50)</f>
        <v>79692781</v>
      </c>
      <c r="J51" s="12">
        <f>SUM(J46:J50)</f>
        <v>126365202</v>
      </c>
      <c r="K51" s="13">
        <f>SUM(K46:K50)</f>
        <v>219231251</v>
      </c>
      <c r="L51" s="13">
        <f>SUM(L46:L50)</f>
        <v>-582186286</v>
      </c>
      <c r="M51" s="12">
        <f>SUM(M46:M50)</f>
        <v>55839680</v>
      </c>
      <c r="N51" s="12">
        <f>SUM(N46:N50)</f>
        <v>107028472</v>
      </c>
      <c r="O51" s="13">
        <f>SUM(O46:O50)</f>
        <v>-419318134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6.5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10017977759</v>
      </c>
      <c r="E52" s="12">
        <f>SUM(E6:E7,E9:E16,E18:E24,E26:E32,E34:E37,E39:E44,E46:E50)</f>
        <v>10457893565</v>
      </c>
      <c r="F52" s="12">
        <f>SUM(F6:F7,F9:F16,F18:F24,F26:F32,F34:F37,F39:F44,F46:F50)</f>
        <v>3044841464</v>
      </c>
      <c r="G52" s="14">
        <f>IF(($D52      =0),0,($F52      /$D52      ))</f>
        <v>0.30393773446587663</v>
      </c>
      <c r="H52" s="13">
        <f>SUM(H6:H7,H9:H16,H18:H24,H26:H32,H34:H37,H39:H44,H46:H50)</f>
        <v>-263683700</v>
      </c>
      <c r="I52" s="12">
        <f>SUM(I6:I7,I9:I16,I18:I24,I26:I32,I34:I37,I39:I44,I46:I50)</f>
        <v>801890241</v>
      </c>
      <c r="J52" s="12">
        <f>SUM(J6:J7,J9:J16,J18:J24,J26:J32,J34:J37,J39:J44,J46:J50)</f>
        <v>695023354</v>
      </c>
      <c r="K52" s="13">
        <f>SUM(K6:K7,K9:K16,K18:K24,K26:K32,K34:K37,K39:K44,K46:K50)</f>
        <v>1233229895</v>
      </c>
      <c r="L52" s="13">
        <f>SUM(L6:L7,L9:L16,L18:L24,L26:L32,L34:L37,L39:L44,L46:L50)</f>
        <v>7863238</v>
      </c>
      <c r="M52" s="12">
        <f>SUM(M6:M7,M9:M16,M18:M24,M26:M32,M34:M37,M39:M44,M46:M50)</f>
        <v>736462550</v>
      </c>
      <c r="N52" s="12">
        <f>SUM(N6:N7,N9:N16,N18:N24,N26:N32,N34:N37,N39:N44,N46:N50)</f>
        <v>1067285781</v>
      </c>
      <c r="O52" s="13">
        <f>SUM(O6:O7,O9:O16,O18:O24,O26:O32,O34:O37,O39:O44,O46:O50)</f>
        <v>1811611569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4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4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x14ac:dyDescent="0.2">
      <c r="A55" s="24" t="s">
        <v>71</v>
      </c>
      <c r="B55" s="23" t="s">
        <v>495</v>
      </c>
      <c r="C55" s="22" t="s">
        <v>494</v>
      </c>
      <c r="D55" s="20">
        <v>1339880477</v>
      </c>
      <c r="E55" s="19">
        <v>1339880477</v>
      </c>
      <c r="F55" s="19">
        <v>276182660</v>
      </c>
      <c r="G55" s="21">
        <f>IF(($D55      =0),0,($F55      /$D55      ))</f>
        <v>0.20612484825390884</v>
      </c>
      <c r="H55" s="20">
        <v>12035906</v>
      </c>
      <c r="I55" s="19">
        <v>11345861</v>
      </c>
      <c r="J55" s="19">
        <v>26400454</v>
      </c>
      <c r="K55" s="20">
        <v>49782221</v>
      </c>
      <c r="L55" s="20">
        <v>75034191</v>
      </c>
      <c r="M55" s="19">
        <v>56981049</v>
      </c>
      <c r="N55" s="19">
        <v>94385199</v>
      </c>
      <c r="O55" s="20">
        <v>226400439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6.5" x14ac:dyDescent="0.3">
      <c r="A56" s="17" t="s">
        <v>0</v>
      </c>
      <c r="B56" s="16" t="s">
        <v>68</v>
      </c>
      <c r="C56" s="15" t="s">
        <v>0</v>
      </c>
      <c r="D56" s="13">
        <f>D55</f>
        <v>1339880477</v>
      </c>
      <c r="E56" s="12">
        <f>E55</f>
        <v>1339880477</v>
      </c>
      <c r="F56" s="12">
        <f>F55</f>
        <v>276182660</v>
      </c>
      <c r="G56" s="14">
        <f>IF(($D56      =0),0,($F56      /$D56      ))</f>
        <v>0.20612484825390884</v>
      </c>
      <c r="H56" s="13">
        <f>H55</f>
        <v>12035906</v>
      </c>
      <c r="I56" s="12">
        <f>I55</f>
        <v>11345861</v>
      </c>
      <c r="J56" s="12">
        <f>J55</f>
        <v>26400454</v>
      </c>
      <c r="K56" s="13">
        <f>K55</f>
        <v>49782221</v>
      </c>
      <c r="L56" s="13">
        <f>L55</f>
        <v>75034191</v>
      </c>
      <c r="M56" s="12">
        <f>M55</f>
        <v>56981049</v>
      </c>
      <c r="N56" s="12">
        <f>N55</f>
        <v>94385199</v>
      </c>
      <c r="O56" s="13">
        <f>O55</f>
        <v>226400439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x14ac:dyDescent="0.2">
      <c r="A57" s="24" t="s">
        <v>9</v>
      </c>
      <c r="B57" s="23" t="s">
        <v>493</v>
      </c>
      <c r="C57" s="22" t="s">
        <v>492</v>
      </c>
      <c r="D57" s="20">
        <v>43047300</v>
      </c>
      <c r="E57" s="19">
        <v>43047300</v>
      </c>
      <c r="F57" s="19">
        <v>1623605</v>
      </c>
      <c r="G57" s="21">
        <f>IF(($D57      =0),0,($F57      /$D57      ))</f>
        <v>3.7716767369846659E-2</v>
      </c>
      <c r="H57" s="20">
        <v>18173</v>
      </c>
      <c r="I57" s="19">
        <v>196457</v>
      </c>
      <c r="J57" s="19">
        <v>744509</v>
      </c>
      <c r="K57" s="20">
        <v>959139</v>
      </c>
      <c r="L57" s="20">
        <v>147186</v>
      </c>
      <c r="M57" s="19">
        <v>517280</v>
      </c>
      <c r="N57" s="19">
        <v>0</v>
      </c>
      <c r="O57" s="20">
        <v>664466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x14ac:dyDescent="0.2">
      <c r="A58" s="24" t="s">
        <v>9</v>
      </c>
      <c r="B58" s="23" t="s">
        <v>491</v>
      </c>
      <c r="C58" s="22" t="s">
        <v>490</v>
      </c>
      <c r="D58" s="20">
        <v>37259450</v>
      </c>
      <c r="E58" s="19">
        <v>37259450</v>
      </c>
      <c r="F58" s="19">
        <v>0</v>
      </c>
      <c r="G58" s="21">
        <f>IF(($D58      =0),0,($F58      /$D58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x14ac:dyDescent="0.2">
      <c r="A59" s="24" t="s">
        <v>9</v>
      </c>
      <c r="B59" s="23" t="s">
        <v>489</v>
      </c>
      <c r="C59" s="22" t="s">
        <v>488</v>
      </c>
      <c r="D59" s="20">
        <v>60528216</v>
      </c>
      <c r="E59" s="19">
        <v>60528216</v>
      </c>
      <c r="F59" s="19">
        <v>4050195</v>
      </c>
      <c r="G59" s="21">
        <f>IF(($D59      =0),0,($F59      /$D59      ))</f>
        <v>6.6914164461744585E-2</v>
      </c>
      <c r="H59" s="20">
        <v>0</v>
      </c>
      <c r="I59" s="19">
        <v>0</v>
      </c>
      <c r="J59" s="19">
        <v>4021763</v>
      </c>
      <c r="K59" s="20">
        <v>4021763</v>
      </c>
      <c r="L59" s="20">
        <v>0</v>
      </c>
      <c r="M59" s="19">
        <v>28432</v>
      </c>
      <c r="N59" s="19">
        <v>0</v>
      </c>
      <c r="O59" s="20">
        <v>28432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x14ac:dyDescent="0.2">
      <c r="A60" s="24" t="s">
        <v>6</v>
      </c>
      <c r="B60" s="23" t="s">
        <v>487</v>
      </c>
      <c r="C60" s="22" t="s">
        <v>486</v>
      </c>
      <c r="D60" s="20">
        <v>200000</v>
      </c>
      <c r="E60" s="19">
        <v>200000</v>
      </c>
      <c r="F60" s="19">
        <v>51188</v>
      </c>
      <c r="G60" s="21">
        <f>IF(($D60      =0),0,($F60      /$D60      ))</f>
        <v>0.25594</v>
      </c>
      <c r="H60" s="20">
        <v>0</v>
      </c>
      <c r="I60" s="19">
        <v>26241</v>
      </c>
      <c r="J60" s="19">
        <v>0</v>
      </c>
      <c r="K60" s="20">
        <v>26241</v>
      </c>
      <c r="L60" s="20">
        <v>0</v>
      </c>
      <c r="M60" s="19">
        <v>0</v>
      </c>
      <c r="N60" s="19">
        <v>24947</v>
      </c>
      <c r="O60" s="20">
        <v>24947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6.5" x14ac:dyDescent="0.3">
      <c r="A61" s="17" t="s">
        <v>0</v>
      </c>
      <c r="B61" s="16" t="s">
        <v>485</v>
      </c>
      <c r="C61" s="15" t="s">
        <v>0</v>
      </c>
      <c r="D61" s="13">
        <f>SUM(D57:D60)</f>
        <v>141034966</v>
      </c>
      <c r="E61" s="12">
        <f>SUM(E57:E60)</f>
        <v>141034966</v>
      </c>
      <c r="F61" s="12">
        <f>SUM(F57:F60)</f>
        <v>5724988</v>
      </c>
      <c r="G61" s="14">
        <f>IF(($D61      =0),0,($F61      /$D61      ))</f>
        <v>4.0592685362862424E-2</v>
      </c>
      <c r="H61" s="13">
        <f>SUM(H57:H60)</f>
        <v>18173</v>
      </c>
      <c r="I61" s="12">
        <f>SUM(I57:I60)</f>
        <v>222698</v>
      </c>
      <c r="J61" s="12">
        <f>SUM(J57:J60)</f>
        <v>4766272</v>
      </c>
      <c r="K61" s="13">
        <f>SUM(K57:K60)</f>
        <v>5007143</v>
      </c>
      <c r="L61" s="13">
        <f>SUM(L57:L60)</f>
        <v>147186</v>
      </c>
      <c r="M61" s="12">
        <f>SUM(M57:M60)</f>
        <v>545712</v>
      </c>
      <c r="N61" s="12">
        <f>SUM(N57:N60)</f>
        <v>24947</v>
      </c>
      <c r="O61" s="13">
        <f>SUM(O57:O60)</f>
        <v>717845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x14ac:dyDescent="0.2">
      <c r="A62" s="24" t="s">
        <v>9</v>
      </c>
      <c r="B62" s="23" t="s">
        <v>484</v>
      </c>
      <c r="C62" s="22" t="s">
        <v>483</v>
      </c>
      <c r="D62" s="20">
        <v>94659177</v>
      </c>
      <c r="E62" s="19">
        <v>94659177</v>
      </c>
      <c r="F62" s="19">
        <v>1552290</v>
      </c>
      <c r="G62" s="21">
        <f>IF(($D62      =0),0,($F62      /$D62      ))</f>
        <v>1.6398726982382279E-2</v>
      </c>
      <c r="H62" s="20">
        <v>0</v>
      </c>
      <c r="I62" s="19">
        <v>0</v>
      </c>
      <c r="J62" s="19">
        <v>75000</v>
      </c>
      <c r="K62" s="20">
        <v>75000</v>
      </c>
      <c r="L62" s="20">
        <v>0</v>
      </c>
      <c r="M62" s="19">
        <v>1477290</v>
      </c>
      <c r="N62" s="19">
        <v>0</v>
      </c>
      <c r="O62" s="20">
        <v>1477290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x14ac:dyDescent="0.2">
      <c r="A63" s="24" t="s">
        <v>9</v>
      </c>
      <c r="B63" s="23" t="s">
        <v>482</v>
      </c>
      <c r="C63" s="22" t="s">
        <v>481</v>
      </c>
      <c r="D63" s="20">
        <v>89829708</v>
      </c>
      <c r="E63" s="19">
        <v>89829708</v>
      </c>
      <c r="F63" s="19">
        <v>75988182</v>
      </c>
      <c r="G63" s="21">
        <f>IF(($D63      =0),0,($F63      /$D63      ))</f>
        <v>0.84591371487036338</v>
      </c>
      <c r="H63" s="20">
        <v>17414860</v>
      </c>
      <c r="I63" s="19">
        <v>24742306</v>
      </c>
      <c r="J63" s="19">
        <v>18063905</v>
      </c>
      <c r="K63" s="20">
        <v>60221071</v>
      </c>
      <c r="L63" s="20">
        <v>2159940</v>
      </c>
      <c r="M63" s="19">
        <v>0</v>
      </c>
      <c r="N63" s="19">
        <v>13607171</v>
      </c>
      <c r="O63" s="20">
        <v>15767111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x14ac:dyDescent="0.2">
      <c r="A64" s="24" t="s">
        <v>9</v>
      </c>
      <c r="B64" s="23" t="s">
        <v>480</v>
      </c>
      <c r="C64" s="22" t="s">
        <v>479</v>
      </c>
      <c r="D64" s="20">
        <v>51019274</v>
      </c>
      <c r="E64" s="19">
        <v>51019274</v>
      </c>
      <c r="F64" s="19">
        <v>16616133</v>
      </c>
      <c r="G64" s="21">
        <f>IF(($D64      =0),0,($F64      /$D64      ))</f>
        <v>0.32568344661274484</v>
      </c>
      <c r="H64" s="20">
        <v>0</v>
      </c>
      <c r="I64" s="19">
        <v>3849723</v>
      </c>
      <c r="J64" s="19">
        <v>700417</v>
      </c>
      <c r="K64" s="20">
        <v>4550140</v>
      </c>
      <c r="L64" s="20">
        <v>2750376</v>
      </c>
      <c r="M64" s="19">
        <v>159320</v>
      </c>
      <c r="N64" s="19">
        <v>9156297</v>
      </c>
      <c r="O64" s="20">
        <v>12065993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x14ac:dyDescent="0.2">
      <c r="A65" s="24" t="s">
        <v>9</v>
      </c>
      <c r="B65" s="23" t="s">
        <v>478</v>
      </c>
      <c r="C65" s="22" t="s">
        <v>477</v>
      </c>
      <c r="D65" s="20">
        <v>200574000</v>
      </c>
      <c r="E65" s="19">
        <v>200574000</v>
      </c>
      <c r="F65" s="19">
        <v>110799728</v>
      </c>
      <c r="G65" s="21">
        <f>IF(($D65      =0),0,($F65      /$D65      ))</f>
        <v>0.55241321407560307</v>
      </c>
      <c r="H65" s="20">
        <v>4940778</v>
      </c>
      <c r="I65" s="19">
        <v>12948795</v>
      </c>
      <c r="J65" s="19">
        <v>9790838</v>
      </c>
      <c r="K65" s="20">
        <v>27680411</v>
      </c>
      <c r="L65" s="20">
        <v>26303191</v>
      </c>
      <c r="M65" s="19">
        <v>7980774</v>
      </c>
      <c r="N65" s="19">
        <v>48835352</v>
      </c>
      <c r="O65" s="20">
        <v>83119317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x14ac:dyDescent="0.2">
      <c r="A66" s="24" t="s">
        <v>9</v>
      </c>
      <c r="B66" s="23" t="s">
        <v>476</v>
      </c>
      <c r="C66" s="22" t="s">
        <v>475</v>
      </c>
      <c r="D66" s="20">
        <v>59616900</v>
      </c>
      <c r="E66" s="19">
        <v>59616900</v>
      </c>
      <c r="F66" s="19">
        <v>38961294</v>
      </c>
      <c r="G66" s="21">
        <f>IF(($D66      =0),0,($F66      /$D66      ))</f>
        <v>0.65352767419976554</v>
      </c>
      <c r="H66" s="20">
        <v>8752788</v>
      </c>
      <c r="I66" s="19">
        <v>1361524</v>
      </c>
      <c r="J66" s="19">
        <v>8868407</v>
      </c>
      <c r="K66" s="20">
        <v>18982719</v>
      </c>
      <c r="L66" s="20">
        <v>10831558</v>
      </c>
      <c r="M66" s="19">
        <v>0</v>
      </c>
      <c r="N66" s="19">
        <v>9147017</v>
      </c>
      <c r="O66" s="20">
        <v>19978575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x14ac:dyDescent="0.2">
      <c r="A67" s="24" t="s">
        <v>6</v>
      </c>
      <c r="B67" s="23" t="s">
        <v>474</v>
      </c>
      <c r="C67" s="22" t="s">
        <v>473</v>
      </c>
      <c r="D67" s="20">
        <v>3800000</v>
      </c>
      <c r="E67" s="19">
        <v>3800000</v>
      </c>
      <c r="F67" s="19">
        <v>495015</v>
      </c>
      <c r="G67" s="21">
        <f>IF(($D67      =0),0,($F67      /$D67      ))</f>
        <v>0.13026710526315791</v>
      </c>
      <c r="H67" s="20">
        <v>1345</v>
      </c>
      <c r="I67" s="19">
        <v>92134</v>
      </c>
      <c r="J67" s="19">
        <v>158720</v>
      </c>
      <c r="K67" s="20">
        <v>252199</v>
      </c>
      <c r="L67" s="20">
        <v>98082</v>
      </c>
      <c r="M67" s="19">
        <v>17039</v>
      </c>
      <c r="N67" s="19">
        <v>127695</v>
      </c>
      <c r="O67" s="20">
        <v>242816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6.5" x14ac:dyDescent="0.3">
      <c r="A68" s="17" t="s">
        <v>0</v>
      </c>
      <c r="B68" s="16" t="s">
        <v>472</v>
      </c>
      <c r="C68" s="15" t="s">
        <v>0</v>
      </c>
      <c r="D68" s="13">
        <f>SUM(D62:D67)</f>
        <v>499499059</v>
      </c>
      <c r="E68" s="12">
        <f>SUM(E62:E67)</f>
        <v>499499059</v>
      </c>
      <c r="F68" s="12">
        <f>SUM(F62:F67)</f>
        <v>244412642</v>
      </c>
      <c r="G68" s="14">
        <f>IF(($D68      =0),0,($F68      /$D68      ))</f>
        <v>0.48931552041222165</v>
      </c>
      <c r="H68" s="13">
        <f>SUM(H62:H67)</f>
        <v>31109771</v>
      </c>
      <c r="I68" s="12">
        <f>SUM(I62:I67)</f>
        <v>42994482</v>
      </c>
      <c r="J68" s="12">
        <f>SUM(J62:J67)</f>
        <v>37657287</v>
      </c>
      <c r="K68" s="13">
        <f>SUM(K62:K67)</f>
        <v>111761540</v>
      </c>
      <c r="L68" s="13">
        <f>SUM(L62:L67)</f>
        <v>42143147</v>
      </c>
      <c r="M68" s="12">
        <f>SUM(M62:M67)</f>
        <v>9634423</v>
      </c>
      <c r="N68" s="12">
        <f>SUM(N62:N67)</f>
        <v>80873532</v>
      </c>
      <c r="O68" s="13">
        <f>SUM(O62:O67)</f>
        <v>132651102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x14ac:dyDescent="0.2">
      <c r="A69" s="24" t="s">
        <v>9</v>
      </c>
      <c r="B69" s="23" t="s">
        <v>471</v>
      </c>
      <c r="C69" s="22" t="s">
        <v>470</v>
      </c>
      <c r="D69" s="20">
        <v>231766128</v>
      </c>
      <c r="E69" s="19">
        <v>231766128</v>
      </c>
      <c r="F69" s="19">
        <v>79010876</v>
      </c>
      <c r="G69" s="21">
        <f>IF(($D69      =0),0,($F69      /$D69      ))</f>
        <v>0.34090777924201243</v>
      </c>
      <c r="H69" s="20">
        <v>12262456</v>
      </c>
      <c r="I69" s="19">
        <v>12616955</v>
      </c>
      <c r="J69" s="19">
        <v>12994559</v>
      </c>
      <c r="K69" s="20">
        <v>37873970</v>
      </c>
      <c r="L69" s="20">
        <v>17599299</v>
      </c>
      <c r="M69" s="19">
        <v>15838936</v>
      </c>
      <c r="N69" s="19">
        <v>7698671</v>
      </c>
      <c r="O69" s="20">
        <v>41136906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x14ac:dyDescent="0.2">
      <c r="A70" s="24" t="s">
        <v>9</v>
      </c>
      <c r="B70" s="23" t="s">
        <v>469</v>
      </c>
      <c r="C70" s="22" t="s">
        <v>468</v>
      </c>
      <c r="D70" s="20">
        <v>115910000</v>
      </c>
      <c r="E70" s="19">
        <v>115910000</v>
      </c>
      <c r="F70" s="19">
        <v>72046548</v>
      </c>
      <c r="G70" s="21">
        <f>IF(($D70      =0),0,($F70      /$D70      ))</f>
        <v>0.6215731860926581</v>
      </c>
      <c r="H70" s="20">
        <v>773865</v>
      </c>
      <c r="I70" s="19">
        <v>18551002</v>
      </c>
      <c r="J70" s="19">
        <v>25516055</v>
      </c>
      <c r="K70" s="20">
        <v>44840922</v>
      </c>
      <c r="L70" s="20">
        <v>15189712</v>
      </c>
      <c r="M70" s="19">
        <v>12015914</v>
      </c>
      <c r="N70" s="19">
        <v>0</v>
      </c>
      <c r="O70" s="20">
        <v>27205626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x14ac:dyDescent="0.2">
      <c r="A71" s="24" t="s">
        <v>9</v>
      </c>
      <c r="B71" s="23" t="s">
        <v>467</v>
      </c>
      <c r="C71" s="22" t="s">
        <v>466</v>
      </c>
      <c r="D71" s="20">
        <v>134248999</v>
      </c>
      <c r="E71" s="19">
        <v>134248999</v>
      </c>
      <c r="F71" s="19">
        <v>65949753</v>
      </c>
      <c r="G71" s="21">
        <f>IF(($D71      =0),0,($F71      /$D71      ))</f>
        <v>0.49124949527556627</v>
      </c>
      <c r="H71" s="20">
        <v>8349532</v>
      </c>
      <c r="I71" s="19">
        <v>10291170</v>
      </c>
      <c r="J71" s="19">
        <v>5351067</v>
      </c>
      <c r="K71" s="20">
        <v>23991769</v>
      </c>
      <c r="L71" s="20">
        <v>18046714</v>
      </c>
      <c r="M71" s="19">
        <v>9898033</v>
      </c>
      <c r="N71" s="19">
        <v>14013237</v>
      </c>
      <c r="O71" s="20">
        <v>41957984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x14ac:dyDescent="0.2">
      <c r="A72" s="24" t="s">
        <v>9</v>
      </c>
      <c r="B72" s="23" t="s">
        <v>465</v>
      </c>
      <c r="C72" s="22" t="s">
        <v>464</v>
      </c>
      <c r="D72" s="20">
        <v>225992846</v>
      </c>
      <c r="E72" s="19">
        <v>237635727</v>
      </c>
      <c r="F72" s="19">
        <v>97685647</v>
      </c>
      <c r="G72" s="21">
        <f>IF(($D72      =0),0,($F72      /$D72      ))</f>
        <v>0.43225105895608751</v>
      </c>
      <c r="H72" s="20">
        <v>13347355</v>
      </c>
      <c r="I72" s="19">
        <v>825334</v>
      </c>
      <c r="J72" s="19">
        <v>10780374</v>
      </c>
      <c r="K72" s="20">
        <v>24953063</v>
      </c>
      <c r="L72" s="20">
        <v>9426990</v>
      </c>
      <c r="M72" s="19">
        <v>60365982</v>
      </c>
      <c r="N72" s="19">
        <v>2939612</v>
      </c>
      <c r="O72" s="20">
        <v>72732584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x14ac:dyDescent="0.2">
      <c r="A73" s="24" t="s">
        <v>9</v>
      </c>
      <c r="B73" s="23" t="s">
        <v>463</v>
      </c>
      <c r="C73" s="22" t="s">
        <v>462</v>
      </c>
      <c r="D73" s="20">
        <v>47490000</v>
      </c>
      <c r="E73" s="19">
        <v>47490000</v>
      </c>
      <c r="F73" s="19">
        <v>15163158</v>
      </c>
      <c r="G73" s="21">
        <f>IF(($D73      =0),0,($F73      /$D73      ))</f>
        <v>0.31929159823120656</v>
      </c>
      <c r="H73" s="20">
        <v>746889</v>
      </c>
      <c r="I73" s="19">
        <v>1282743</v>
      </c>
      <c r="J73" s="19">
        <v>2817708</v>
      </c>
      <c r="K73" s="20">
        <v>4847340</v>
      </c>
      <c r="L73" s="20">
        <v>2589325</v>
      </c>
      <c r="M73" s="19">
        <v>2787750</v>
      </c>
      <c r="N73" s="19">
        <v>4938743</v>
      </c>
      <c r="O73" s="20">
        <v>10315818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x14ac:dyDescent="0.2">
      <c r="A74" s="24" t="s">
        <v>9</v>
      </c>
      <c r="B74" s="23" t="s">
        <v>461</v>
      </c>
      <c r="C74" s="22" t="s">
        <v>460</v>
      </c>
      <c r="D74" s="20">
        <v>32448696</v>
      </c>
      <c r="E74" s="19">
        <v>32448696</v>
      </c>
      <c r="F74" s="19">
        <v>16613621</v>
      </c>
      <c r="G74" s="21">
        <f>IF(($D74      =0),0,($F74      /$D74      ))</f>
        <v>0.51199656836749308</v>
      </c>
      <c r="H74" s="20">
        <v>2188922</v>
      </c>
      <c r="I74" s="19">
        <v>5874128</v>
      </c>
      <c r="J74" s="19">
        <v>4150112</v>
      </c>
      <c r="K74" s="20">
        <v>12213162</v>
      </c>
      <c r="L74" s="20">
        <v>2675760</v>
      </c>
      <c r="M74" s="19">
        <v>0</v>
      </c>
      <c r="N74" s="19">
        <v>1724699</v>
      </c>
      <c r="O74" s="20">
        <v>4400459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x14ac:dyDescent="0.2">
      <c r="A75" s="24" t="s">
        <v>6</v>
      </c>
      <c r="B75" s="23" t="s">
        <v>459</v>
      </c>
      <c r="C75" s="22" t="s">
        <v>458</v>
      </c>
      <c r="D75" s="20">
        <v>7793088</v>
      </c>
      <c r="E75" s="19">
        <v>7793088</v>
      </c>
      <c r="F75" s="19">
        <v>0</v>
      </c>
      <c r="G75" s="21">
        <f>IF(($D75      =0),0,($F75      /$D75      ))</f>
        <v>0</v>
      </c>
      <c r="H75" s="20">
        <v>0</v>
      </c>
      <c r="I75" s="19">
        <v>0</v>
      </c>
      <c r="J75" s="19">
        <v>0</v>
      </c>
      <c r="K75" s="20">
        <v>0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6.5" x14ac:dyDescent="0.3">
      <c r="A76" s="17" t="s">
        <v>0</v>
      </c>
      <c r="B76" s="16" t="s">
        <v>457</v>
      </c>
      <c r="C76" s="15" t="s">
        <v>0</v>
      </c>
      <c r="D76" s="13">
        <f>SUM(D69:D75)</f>
        <v>795649757</v>
      </c>
      <c r="E76" s="12">
        <f>SUM(E69:E75)</f>
        <v>807292638</v>
      </c>
      <c r="F76" s="12">
        <f>SUM(F69:F75)</f>
        <v>346469603</v>
      </c>
      <c r="G76" s="14">
        <f>IF(($D76      =0),0,($F76      /$D76      ))</f>
        <v>0.43545492215867038</v>
      </c>
      <c r="H76" s="13">
        <f>SUM(H69:H75)</f>
        <v>37669019</v>
      </c>
      <c r="I76" s="12">
        <f>SUM(I69:I75)</f>
        <v>49441332</v>
      </c>
      <c r="J76" s="12">
        <f>SUM(J69:J75)</f>
        <v>61609875</v>
      </c>
      <c r="K76" s="13">
        <f>SUM(K69:K75)</f>
        <v>148720226</v>
      </c>
      <c r="L76" s="13">
        <f>SUM(L69:L75)</f>
        <v>65527800</v>
      </c>
      <c r="M76" s="12">
        <f>SUM(M69:M75)</f>
        <v>100906615</v>
      </c>
      <c r="N76" s="12">
        <f>SUM(N69:N75)</f>
        <v>31314962</v>
      </c>
      <c r="O76" s="13">
        <f>SUM(O69:O75)</f>
        <v>197749377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x14ac:dyDescent="0.2">
      <c r="A77" s="24" t="s">
        <v>9</v>
      </c>
      <c r="B77" s="23" t="s">
        <v>456</v>
      </c>
      <c r="C77" s="22" t="s">
        <v>455</v>
      </c>
      <c r="D77" s="20">
        <v>98591030</v>
      </c>
      <c r="E77" s="19">
        <v>98591030</v>
      </c>
      <c r="F77" s="19">
        <v>40186215</v>
      </c>
      <c r="G77" s="21">
        <f>IF(($D77      =0),0,($F77      /$D77      ))</f>
        <v>0.40760518477188035</v>
      </c>
      <c r="H77" s="20">
        <v>5746790</v>
      </c>
      <c r="I77" s="19">
        <v>3803944</v>
      </c>
      <c r="J77" s="19">
        <v>6156784</v>
      </c>
      <c r="K77" s="20">
        <v>15707518</v>
      </c>
      <c r="L77" s="20">
        <v>10208512</v>
      </c>
      <c r="M77" s="19">
        <v>6288574</v>
      </c>
      <c r="N77" s="19">
        <v>7981611</v>
      </c>
      <c r="O77" s="20">
        <v>24478697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x14ac:dyDescent="0.2">
      <c r="A78" s="24" t="s">
        <v>9</v>
      </c>
      <c r="B78" s="23" t="s">
        <v>454</v>
      </c>
      <c r="C78" s="22" t="s">
        <v>453</v>
      </c>
      <c r="D78" s="20">
        <v>139253649</v>
      </c>
      <c r="E78" s="19">
        <v>139253649</v>
      </c>
      <c r="F78" s="19">
        <v>57735348</v>
      </c>
      <c r="G78" s="21">
        <f>IF(($D78      =0),0,($F78      /$D78      ))</f>
        <v>0.41460563808995771</v>
      </c>
      <c r="H78" s="20">
        <v>5132526</v>
      </c>
      <c r="I78" s="19">
        <v>6577914</v>
      </c>
      <c r="J78" s="19">
        <v>2611934</v>
      </c>
      <c r="K78" s="20">
        <v>14322374</v>
      </c>
      <c r="L78" s="20">
        <v>9518584</v>
      </c>
      <c r="M78" s="19">
        <v>19485234</v>
      </c>
      <c r="N78" s="19">
        <v>14409156</v>
      </c>
      <c r="O78" s="20">
        <v>43412974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x14ac:dyDescent="0.2">
      <c r="A79" s="24" t="s">
        <v>9</v>
      </c>
      <c r="B79" s="23" t="s">
        <v>452</v>
      </c>
      <c r="C79" s="22" t="s">
        <v>451</v>
      </c>
      <c r="D79" s="20">
        <v>156492450</v>
      </c>
      <c r="E79" s="19">
        <v>156492450</v>
      </c>
      <c r="F79" s="19">
        <v>52502904</v>
      </c>
      <c r="G79" s="21">
        <f>IF(($D79      =0),0,($F79      /$D79      ))</f>
        <v>0.33549800006326186</v>
      </c>
      <c r="H79" s="20">
        <v>1329416</v>
      </c>
      <c r="I79" s="19">
        <v>7137562</v>
      </c>
      <c r="J79" s="19">
        <v>766244</v>
      </c>
      <c r="K79" s="20">
        <v>9233222</v>
      </c>
      <c r="L79" s="20">
        <v>3114046</v>
      </c>
      <c r="M79" s="19">
        <v>5413490</v>
      </c>
      <c r="N79" s="19">
        <v>34742146</v>
      </c>
      <c r="O79" s="20">
        <v>43269682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x14ac:dyDescent="0.2">
      <c r="A80" s="24" t="s">
        <v>9</v>
      </c>
      <c r="B80" s="23" t="s">
        <v>450</v>
      </c>
      <c r="C80" s="22" t="s">
        <v>449</v>
      </c>
      <c r="D80" s="20">
        <v>111716152</v>
      </c>
      <c r="E80" s="19">
        <v>111716152</v>
      </c>
      <c r="F80" s="19">
        <v>6750527</v>
      </c>
      <c r="G80" s="21">
        <f>IF(($D80      =0),0,($F80      /$D80      ))</f>
        <v>6.0425702811532568E-2</v>
      </c>
      <c r="H80" s="20">
        <v>0</v>
      </c>
      <c r="I80" s="19">
        <v>0</v>
      </c>
      <c r="J80" s="19">
        <v>2737181</v>
      </c>
      <c r="K80" s="20">
        <v>2737181</v>
      </c>
      <c r="L80" s="20">
        <v>0</v>
      </c>
      <c r="M80" s="19">
        <v>636506</v>
      </c>
      <c r="N80" s="19">
        <v>3376840</v>
      </c>
      <c r="O80" s="20">
        <v>4013346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x14ac:dyDescent="0.2">
      <c r="A81" s="24" t="s">
        <v>6</v>
      </c>
      <c r="B81" s="23" t="s">
        <v>448</v>
      </c>
      <c r="C81" s="22" t="s">
        <v>447</v>
      </c>
      <c r="D81" s="20">
        <v>4200000</v>
      </c>
      <c r="E81" s="19">
        <v>4200000</v>
      </c>
      <c r="F81" s="19">
        <v>564586</v>
      </c>
      <c r="G81" s="21">
        <f>IF(($D81      =0),0,($F81      /$D81      ))</f>
        <v>0.1344252380952381</v>
      </c>
      <c r="H81" s="20">
        <v>14999</v>
      </c>
      <c r="I81" s="19">
        <v>205100</v>
      </c>
      <c r="J81" s="19">
        <v>0</v>
      </c>
      <c r="K81" s="20">
        <v>220099</v>
      </c>
      <c r="L81" s="20">
        <v>194987</v>
      </c>
      <c r="M81" s="19">
        <v>136000</v>
      </c>
      <c r="N81" s="19">
        <v>13500</v>
      </c>
      <c r="O81" s="20">
        <v>344487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6.5" x14ac:dyDescent="0.3">
      <c r="A82" s="17" t="s">
        <v>0</v>
      </c>
      <c r="B82" s="16" t="s">
        <v>446</v>
      </c>
      <c r="C82" s="15" t="s">
        <v>0</v>
      </c>
      <c r="D82" s="13">
        <f>SUM(D77:D81)</f>
        <v>510253281</v>
      </c>
      <c r="E82" s="12">
        <f>SUM(E77:E81)</f>
        <v>510253281</v>
      </c>
      <c r="F82" s="12">
        <f>SUM(F77:F81)</f>
        <v>157739580</v>
      </c>
      <c r="G82" s="14">
        <f>IF(($D82      =0),0,($F82      /$D82      ))</f>
        <v>0.30913976621739742</v>
      </c>
      <c r="H82" s="13">
        <f>SUM(H77:H81)</f>
        <v>12223731</v>
      </c>
      <c r="I82" s="12">
        <f>SUM(I77:I81)</f>
        <v>17724520</v>
      </c>
      <c r="J82" s="12">
        <f>SUM(J77:J81)</f>
        <v>12272143</v>
      </c>
      <c r="K82" s="13">
        <f>SUM(K77:K81)</f>
        <v>42220394</v>
      </c>
      <c r="L82" s="13">
        <f>SUM(L77:L81)</f>
        <v>23036129</v>
      </c>
      <c r="M82" s="12">
        <f>SUM(M77:M81)</f>
        <v>31959804</v>
      </c>
      <c r="N82" s="12">
        <f>SUM(N77:N81)</f>
        <v>60523253</v>
      </c>
      <c r="O82" s="13">
        <f>SUM(O77:O81)</f>
        <v>115519186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6.5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3286317540</v>
      </c>
      <c r="E83" s="12">
        <f>SUM(E55,E57:E60,E62:E67,E69:E75,E77:E81)</f>
        <v>3297960421</v>
      </c>
      <c r="F83" s="12">
        <f>SUM(F55,F57:F60,F62:F67,F69:F75,F77:F81)</f>
        <v>1030529473</v>
      </c>
      <c r="G83" s="14">
        <f>IF(($D83      =0),0,($F83      /$D83      ))</f>
        <v>0.31358183147450808</v>
      </c>
      <c r="H83" s="13">
        <f>SUM(H55,H57:H60,H62:H67,H69:H75,H77:H81)</f>
        <v>93056600</v>
      </c>
      <c r="I83" s="12">
        <f>SUM(I55,I57:I60,I62:I67,I69:I75,I77:I81)</f>
        <v>121728893</v>
      </c>
      <c r="J83" s="12">
        <f>SUM(J55,J57:J60,J62:J67,J69:J75,J77:J81)</f>
        <v>142706031</v>
      </c>
      <c r="K83" s="13">
        <f>SUM(K55,K57:K60,K62:K67,K69:K75,K77:K81)</f>
        <v>357491524</v>
      </c>
      <c r="L83" s="13">
        <f>SUM(L55,L57:L60,L62:L67,L69:L75,L77:L81)</f>
        <v>205888453</v>
      </c>
      <c r="M83" s="12">
        <f>SUM(M55,M57:M60,M62:M67,M69:M75,M77:M81)</f>
        <v>200027603</v>
      </c>
      <c r="N83" s="12">
        <f>SUM(N55,N57:N60,N62:N67,N69:N75,N77:N81)</f>
        <v>267121893</v>
      </c>
      <c r="O83" s="13">
        <f>SUM(O55,O57:O60,O62:O67,O69:O75,O77:O81)</f>
        <v>673037949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4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4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x14ac:dyDescent="0.2">
      <c r="A86" s="24" t="s">
        <v>71</v>
      </c>
      <c r="B86" s="23" t="s">
        <v>443</v>
      </c>
      <c r="C86" s="22" t="s">
        <v>442</v>
      </c>
      <c r="D86" s="20">
        <v>2910313343</v>
      </c>
      <c r="E86" s="19">
        <v>2910313343</v>
      </c>
      <c r="F86" s="19">
        <v>372675462</v>
      </c>
      <c r="G86" s="21">
        <f>IF(($D86      =0),0,($F86      /$D86      ))</f>
        <v>0.12805338053937515</v>
      </c>
      <c r="H86" s="20">
        <v>1745927</v>
      </c>
      <c r="I86" s="19">
        <v>4779272</v>
      </c>
      <c r="J86" s="19">
        <v>31552827</v>
      </c>
      <c r="K86" s="20">
        <v>38078026</v>
      </c>
      <c r="L86" s="20">
        <v>106044914</v>
      </c>
      <c r="M86" s="19">
        <v>75770385</v>
      </c>
      <c r="N86" s="19">
        <v>152782137</v>
      </c>
      <c r="O86" s="20">
        <v>334597436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x14ac:dyDescent="0.2">
      <c r="A87" s="24" t="s">
        <v>71</v>
      </c>
      <c r="B87" s="23" t="s">
        <v>441</v>
      </c>
      <c r="C87" s="22" t="s">
        <v>440</v>
      </c>
      <c r="D87" s="20">
        <v>7414826000</v>
      </c>
      <c r="E87" s="19">
        <v>7414826000</v>
      </c>
      <c r="F87" s="19">
        <v>2105930050</v>
      </c>
      <c r="G87" s="21">
        <f>IF(($D87      =0),0,($F87      /$D87      ))</f>
        <v>0.28401611177389735</v>
      </c>
      <c r="H87" s="20">
        <v>92719970</v>
      </c>
      <c r="I87" s="19">
        <v>260536840</v>
      </c>
      <c r="J87" s="19">
        <v>453163372</v>
      </c>
      <c r="K87" s="20">
        <v>806420182</v>
      </c>
      <c r="L87" s="20">
        <v>449016396</v>
      </c>
      <c r="M87" s="19">
        <v>271408526</v>
      </c>
      <c r="N87" s="19">
        <v>579084946</v>
      </c>
      <c r="O87" s="20">
        <v>1299509868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x14ac:dyDescent="0.2">
      <c r="A88" s="24" t="s">
        <v>71</v>
      </c>
      <c r="B88" s="23" t="s">
        <v>439</v>
      </c>
      <c r="C88" s="22" t="s">
        <v>438</v>
      </c>
      <c r="D88" s="20">
        <v>2277552577</v>
      </c>
      <c r="E88" s="19">
        <v>2277552577</v>
      </c>
      <c r="F88" s="19">
        <v>298288576</v>
      </c>
      <c r="G88" s="21">
        <f>IF(($D88      =0),0,($F88      /$D88      ))</f>
        <v>0.13096890891226173</v>
      </c>
      <c r="H88" s="20">
        <v>30763088</v>
      </c>
      <c r="I88" s="19">
        <v>35679025</v>
      </c>
      <c r="J88" s="19">
        <v>251663027</v>
      </c>
      <c r="K88" s="20">
        <v>318105140</v>
      </c>
      <c r="L88" s="20">
        <v>-243503558</v>
      </c>
      <c r="M88" s="19">
        <v>92670004</v>
      </c>
      <c r="N88" s="19">
        <v>131016990</v>
      </c>
      <c r="O88" s="20">
        <v>-19816564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6.5" x14ac:dyDescent="0.3">
      <c r="A89" s="17" t="s">
        <v>0</v>
      </c>
      <c r="B89" s="16" t="s">
        <v>68</v>
      </c>
      <c r="C89" s="15" t="s">
        <v>0</v>
      </c>
      <c r="D89" s="13">
        <f>SUM(D86:D88)</f>
        <v>12602691920</v>
      </c>
      <c r="E89" s="12">
        <f>SUM(E86:E88)</f>
        <v>12602691920</v>
      </c>
      <c r="F89" s="12">
        <f>SUM(F86:F88)</f>
        <v>2776894088</v>
      </c>
      <c r="G89" s="14">
        <f>IF(($D89      =0),0,($F89      /$D89      ))</f>
        <v>0.22034134497830365</v>
      </c>
      <c r="H89" s="13">
        <f>SUM(H86:H88)</f>
        <v>125228985</v>
      </c>
      <c r="I89" s="12">
        <f>SUM(I86:I88)</f>
        <v>300995137</v>
      </c>
      <c r="J89" s="12">
        <f>SUM(J86:J88)</f>
        <v>736379226</v>
      </c>
      <c r="K89" s="13">
        <f>SUM(K86:K88)</f>
        <v>1162603348</v>
      </c>
      <c r="L89" s="13">
        <f>SUM(L86:L88)</f>
        <v>311557752</v>
      </c>
      <c r="M89" s="12">
        <f>SUM(M86:M88)</f>
        <v>439848915</v>
      </c>
      <c r="N89" s="12">
        <f>SUM(N86:N88)</f>
        <v>862884073</v>
      </c>
      <c r="O89" s="13">
        <f>SUM(O86:O88)</f>
        <v>1614290740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x14ac:dyDescent="0.2">
      <c r="A90" s="24" t="s">
        <v>9</v>
      </c>
      <c r="B90" s="23" t="s">
        <v>437</v>
      </c>
      <c r="C90" s="22" t="s">
        <v>436</v>
      </c>
      <c r="D90" s="20">
        <v>308853700</v>
      </c>
      <c r="E90" s="19">
        <v>308853700</v>
      </c>
      <c r="F90" s="19">
        <v>87725123</v>
      </c>
      <c r="G90" s="21">
        <f>IF(($D90      =0),0,($F90      /$D90      ))</f>
        <v>0.28403455422421686</v>
      </c>
      <c r="H90" s="20">
        <v>-6294118</v>
      </c>
      <c r="I90" s="19">
        <v>16781217</v>
      </c>
      <c r="J90" s="19">
        <v>7280027</v>
      </c>
      <c r="K90" s="20">
        <v>17767126</v>
      </c>
      <c r="L90" s="20">
        <v>11066915</v>
      </c>
      <c r="M90" s="19">
        <v>13257837</v>
      </c>
      <c r="N90" s="19">
        <v>45633245</v>
      </c>
      <c r="O90" s="20">
        <v>69957997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x14ac:dyDescent="0.2">
      <c r="A91" s="24" t="s">
        <v>9</v>
      </c>
      <c r="B91" s="23" t="s">
        <v>435</v>
      </c>
      <c r="C91" s="22" t="s">
        <v>434</v>
      </c>
      <c r="D91" s="20">
        <v>265318087</v>
      </c>
      <c r="E91" s="19">
        <v>265318087</v>
      </c>
      <c r="F91" s="19">
        <v>95932640</v>
      </c>
      <c r="G91" s="21">
        <f>IF(($D91      =0),0,($F91      /$D91      ))</f>
        <v>0.36157595241518531</v>
      </c>
      <c r="H91" s="20">
        <v>283200</v>
      </c>
      <c r="I91" s="19">
        <v>8757533</v>
      </c>
      <c r="J91" s="19">
        <v>16118584</v>
      </c>
      <c r="K91" s="20">
        <v>25159317</v>
      </c>
      <c r="L91" s="20">
        <v>17838055</v>
      </c>
      <c r="M91" s="19">
        <v>33520113</v>
      </c>
      <c r="N91" s="19">
        <v>19415155</v>
      </c>
      <c r="O91" s="20">
        <v>70773323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x14ac:dyDescent="0.2">
      <c r="A92" s="24" t="s">
        <v>9</v>
      </c>
      <c r="B92" s="23" t="s">
        <v>433</v>
      </c>
      <c r="C92" s="22" t="s">
        <v>432</v>
      </c>
      <c r="D92" s="20">
        <v>99234000</v>
      </c>
      <c r="E92" s="19">
        <v>99234000</v>
      </c>
      <c r="F92" s="19">
        <v>46754064</v>
      </c>
      <c r="G92" s="21">
        <f>IF(($D92      =0),0,($F92      /$D92      ))</f>
        <v>0.47114964629058587</v>
      </c>
      <c r="H92" s="20">
        <v>3835546</v>
      </c>
      <c r="I92" s="19">
        <v>14945943</v>
      </c>
      <c r="J92" s="19">
        <v>6497002</v>
      </c>
      <c r="K92" s="20">
        <v>25278491</v>
      </c>
      <c r="L92" s="20">
        <v>5499100</v>
      </c>
      <c r="M92" s="19">
        <v>7799562</v>
      </c>
      <c r="N92" s="19">
        <v>8176911</v>
      </c>
      <c r="O92" s="20">
        <v>21475573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x14ac:dyDescent="0.2">
      <c r="A93" s="24" t="s">
        <v>6</v>
      </c>
      <c r="B93" s="23" t="s">
        <v>431</v>
      </c>
      <c r="C93" s="22" t="s">
        <v>430</v>
      </c>
      <c r="D93" s="20">
        <v>6700000</v>
      </c>
      <c r="E93" s="19">
        <v>6700000</v>
      </c>
      <c r="F93" s="19">
        <v>2616184</v>
      </c>
      <c r="G93" s="21">
        <f>IF(($D93      =0),0,($F93      /$D93      ))</f>
        <v>0.39047522388059702</v>
      </c>
      <c r="H93" s="20">
        <v>0</v>
      </c>
      <c r="I93" s="19">
        <v>78212</v>
      </c>
      <c r="J93" s="19">
        <v>190624</v>
      </c>
      <c r="K93" s="20">
        <v>268836</v>
      </c>
      <c r="L93" s="20">
        <v>67663</v>
      </c>
      <c r="M93" s="19">
        <v>884156</v>
      </c>
      <c r="N93" s="19">
        <v>1395529</v>
      </c>
      <c r="O93" s="20">
        <v>2347348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6.5" x14ac:dyDescent="0.3">
      <c r="A94" s="17" t="s">
        <v>0</v>
      </c>
      <c r="B94" s="16" t="s">
        <v>429</v>
      </c>
      <c r="C94" s="15" t="s">
        <v>0</v>
      </c>
      <c r="D94" s="13">
        <f>SUM(D90:D93)</f>
        <v>680105787</v>
      </c>
      <c r="E94" s="12">
        <f>SUM(E90:E93)</f>
        <v>680105787</v>
      </c>
      <c r="F94" s="12">
        <f>SUM(F90:F93)</f>
        <v>233028011</v>
      </c>
      <c r="G94" s="14">
        <f>IF(($D94      =0),0,($F94      /$D94      ))</f>
        <v>0.34263494805404443</v>
      </c>
      <c r="H94" s="13">
        <f>SUM(H90:H93)</f>
        <v>-2175372</v>
      </c>
      <c r="I94" s="12">
        <f>SUM(I90:I93)</f>
        <v>40562905</v>
      </c>
      <c r="J94" s="12">
        <f>SUM(J90:J93)</f>
        <v>30086237</v>
      </c>
      <c r="K94" s="13">
        <f>SUM(K90:K93)</f>
        <v>68473770</v>
      </c>
      <c r="L94" s="13">
        <f>SUM(L90:L93)</f>
        <v>34471733</v>
      </c>
      <c r="M94" s="12">
        <f>SUM(M90:M93)</f>
        <v>55461668</v>
      </c>
      <c r="N94" s="12">
        <f>SUM(N90:N93)</f>
        <v>74620840</v>
      </c>
      <c r="O94" s="13">
        <f>SUM(O90:O93)</f>
        <v>164554241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x14ac:dyDescent="0.2">
      <c r="A95" s="24" t="s">
        <v>9</v>
      </c>
      <c r="B95" s="23" t="s">
        <v>428</v>
      </c>
      <c r="C95" s="22" t="s">
        <v>427</v>
      </c>
      <c r="D95" s="20">
        <v>412503079</v>
      </c>
      <c r="E95" s="19">
        <v>412503079</v>
      </c>
      <c r="F95" s="19">
        <v>161442918</v>
      </c>
      <c r="G95" s="21">
        <f>IF(($D95      =0),0,($F95      /$D95      ))</f>
        <v>0.39137384959979898</v>
      </c>
      <c r="H95" s="20">
        <v>0</v>
      </c>
      <c r="I95" s="19">
        <v>18720991</v>
      </c>
      <c r="J95" s="19">
        <v>42976391</v>
      </c>
      <c r="K95" s="20">
        <v>61697382</v>
      </c>
      <c r="L95" s="20">
        <v>43705847</v>
      </c>
      <c r="M95" s="19">
        <v>41097073</v>
      </c>
      <c r="N95" s="19">
        <v>14942616</v>
      </c>
      <c r="O95" s="20">
        <v>99745536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x14ac:dyDescent="0.2">
      <c r="A96" s="24" t="s">
        <v>9</v>
      </c>
      <c r="B96" s="23" t="s">
        <v>426</v>
      </c>
      <c r="C96" s="22" t="s">
        <v>425</v>
      </c>
      <c r="D96" s="20">
        <v>187505150</v>
      </c>
      <c r="E96" s="19">
        <v>187505150</v>
      </c>
      <c r="F96" s="19">
        <v>-193489544</v>
      </c>
      <c r="G96" s="21">
        <f>IF(($D96      =0),0,($F96      /$D96      ))</f>
        <v>-1.0319158913768502</v>
      </c>
      <c r="H96" s="20">
        <v>3367109</v>
      </c>
      <c r="I96" s="19">
        <v>-237157775</v>
      </c>
      <c r="J96" s="19">
        <v>7133430</v>
      </c>
      <c r="K96" s="20">
        <v>-226657236</v>
      </c>
      <c r="L96" s="20">
        <v>5208970</v>
      </c>
      <c r="M96" s="19">
        <v>15170702</v>
      </c>
      <c r="N96" s="19">
        <v>12788020</v>
      </c>
      <c r="O96" s="20">
        <v>33167692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x14ac:dyDescent="0.2">
      <c r="A97" s="24" t="s">
        <v>9</v>
      </c>
      <c r="B97" s="23" t="s">
        <v>424</v>
      </c>
      <c r="C97" s="22" t="s">
        <v>423</v>
      </c>
      <c r="D97" s="20">
        <v>241426961</v>
      </c>
      <c r="E97" s="19">
        <v>241426961</v>
      </c>
      <c r="F97" s="19">
        <v>194524108</v>
      </c>
      <c r="G97" s="21">
        <f>IF(($D97      =0),0,($F97      /$D97      ))</f>
        <v>0.80572653192615051</v>
      </c>
      <c r="H97" s="20">
        <v>21512657</v>
      </c>
      <c r="I97" s="19">
        <v>2579462</v>
      </c>
      <c r="J97" s="19">
        <v>24705818</v>
      </c>
      <c r="K97" s="20">
        <v>48797937</v>
      </c>
      <c r="L97" s="20">
        <v>10143260</v>
      </c>
      <c r="M97" s="19">
        <v>112099898</v>
      </c>
      <c r="N97" s="19">
        <v>23483013</v>
      </c>
      <c r="O97" s="20">
        <v>145726171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x14ac:dyDescent="0.2">
      <c r="A98" s="24" t="s">
        <v>6</v>
      </c>
      <c r="B98" s="23" t="s">
        <v>422</v>
      </c>
      <c r="C98" s="22" t="s">
        <v>421</v>
      </c>
      <c r="D98" s="20">
        <v>4700004</v>
      </c>
      <c r="E98" s="19">
        <v>4700004</v>
      </c>
      <c r="F98" s="19">
        <v>145917</v>
      </c>
      <c r="G98" s="21">
        <f>IF(($D98      =0),0,($F98      /$D98      ))</f>
        <v>3.1046143790515922E-2</v>
      </c>
      <c r="H98" s="20">
        <v>113917</v>
      </c>
      <c r="I98" s="19">
        <v>0</v>
      </c>
      <c r="J98" s="19">
        <v>0</v>
      </c>
      <c r="K98" s="20">
        <v>113917</v>
      </c>
      <c r="L98" s="20">
        <v>0</v>
      </c>
      <c r="M98" s="19">
        <v>32000</v>
      </c>
      <c r="N98" s="19">
        <v>0</v>
      </c>
      <c r="O98" s="20">
        <v>32000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6.5" x14ac:dyDescent="0.3">
      <c r="A99" s="17" t="s">
        <v>0</v>
      </c>
      <c r="B99" s="16" t="s">
        <v>420</v>
      </c>
      <c r="C99" s="15" t="s">
        <v>0</v>
      </c>
      <c r="D99" s="13">
        <f>SUM(D95:D98)</f>
        <v>846135194</v>
      </c>
      <c r="E99" s="12">
        <f>SUM(E95:E98)</f>
        <v>846135194</v>
      </c>
      <c r="F99" s="12">
        <f>SUM(F95:F98)</f>
        <v>162623399</v>
      </c>
      <c r="G99" s="14">
        <f>IF(($D99      =0),0,($F99      /$D99      ))</f>
        <v>0.19219552638062234</v>
      </c>
      <c r="H99" s="13">
        <f>SUM(H95:H98)</f>
        <v>24993683</v>
      </c>
      <c r="I99" s="12">
        <f>SUM(I95:I98)</f>
        <v>-215857322</v>
      </c>
      <c r="J99" s="12">
        <f>SUM(J95:J98)</f>
        <v>74815639</v>
      </c>
      <c r="K99" s="13">
        <f>SUM(K95:K98)</f>
        <v>-116048000</v>
      </c>
      <c r="L99" s="13">
        <f>SUM(L95:L98)</f>
        <v>59058077</v>
      </c>
      <c r="M99" s="12">
        <f>SUM(M95:M98)</f>
        <v>168399673</v>
      </c>
      <c r="N99" s="12">
        <f>SUM(N95:N98)</f>
        <v>51213649</v>
      </c>
      <c r="O99" s="13">
        <f>SUM(O95:O98)</f>
        <v>278671399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6.5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14128932901</v>
      </c>
      <c r="E100" s="12">
        <f>SUM(E86:E88,E90:E93,E95:E98)</f>
        <v>14128932901</v>
      </c>
      <c r="F100" s="12">
        <f>SUM(F86:F88,F90:F93,F95:F98)</f>
        <v>3172545498</v>
      </c>
      <c r="G100" s="14">
        <f>IF(($D100     =0),0,($F100     /$D100     ))</f>
        <v>0.22454247042078157</v>
      </c>
      <c r="H100" s="13">
        <f>SUM(H86:H88,H90:H93,H95:H98)</f>
        <v>148047296</v>
      </c>
      <c r="I100" s="12">
        <f>SUM(I86:I88,I90:I93,I95:I98)</f>
        <v>125700720</v>
      </c>
      <c r="J100" s="12">
        <f>SUM(J86:J88,J90:J93,J95:J98)</f>
        <v>841281102</v>
      </c>
      <c r="K100" s="13">
        <f>SUM(K86:K88,K90:K93,K95:K98)</f>
        <v>1115029118</v>
      </c>
      <c r="L100" s="13">
        <f>SUM(L86:L88,L90:L93,L95:L98)</f>
        <v>405087562</v>
      </c>
      <c r="M100" s="12">
        <f>SUM(M86:M88,M90:M93,M95:M98)</f>
        <v>663710256</v>
      </c>
      <c r="N100" s="12">
        <f>SUM(N86:N88,N90:N93,N95:N98)</f>
        <v>988718562</v>
      </c>
      <c r="O100" s="13">
        <f>SUM(O86:O88,O90:O93,O95:O98)</f>
        <v>2057516380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4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x14ac:dyDescent="0.2">
      <c r="A103" s="24" t="s">
        <v>71</v>
      </c>
      <c r="B103" s="23" t="s">
        <v>417</v>
      </c>
      <c r="C103" s="22" t="s">
        <v>416</v>
      </c>
      <c r="D103" s="20">
        <v>7680538000</v>
      </c>
      <c r="E103" s="19">
        <v>7680538000</v>
      </c>
      <c r="F103" s="19">
        <v>1745597088</v>
      </c>
      <c r="G103" s="21">
        <f>IF(($D103     =0),0,($F103     /$D103     ))</f>
        <v>0.22727536638709422</v>
      </c>
      <c r="H103" s="20">
        <v>189906785</v>
      </c>
      <c r="I103" s="19">
        <v>186239224</v>
      </c>
      <c r="J103" s="19">
        <v>224381329</v>
      </c>
      <c r="K103" s="20">
        <v>600527338</v>
      </c>
      <c r="L103" s="20">
        <v>309834136</v>
      </c>
      <c r="M103" s="19">
        <v>269647872</v>
      </c>
      <c r="N103" s="19">
        <v>565587742</v>
      </c>
      <c r="O103" s="20">
        <v>1145069750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6.5" x14ac:dyDescent="0.3">
      <c r="A104" s="17" t="s">
        <v>0</v>
      </c>
      <c r="B104" s="16" t="s">
        <v>68</v>
      </c>
      <c r="C104" s="15" t="s">
        <v>0</v>
      </c>
      <c r="D104" s="13">
        <f>D103</f>
        <v>7680538000</v>
      </c>
      <c r="E104" s="12">
        <f>E103</f>
        <v>7680538000</v>
      </c>
      <c r="F104" s="12">
        <f>F103</f>
        <v>1745597088</v>
      </c>
      <c r="G104" s="14">
        <f>IF(($D104     =0),0,($F104     /$D104     ))</f>
        <v>0.22727536638709422</v>
      </c>
      <c r="H104" s="13">
        <f>H103</f>
        <v>189906785</v>
      </c>
      <c r="I104" s="12">
        <f>I103</f>
        <v>186239224</v>
      </c>
      <c r="J104" s="12">
        <f>J103</f>
        <v>224381329</v>
      </c>
      <c r="K104" s="13">
        <f>K103</f>
        <v>600527338</v>
      </c>
      <c r="L104" s="13">
        <f>L103</f>
        <v>309834136</v>
      </c>
      <c r="M104" s="12">
        <f>M103</f>
        <v>269647872</v>
      </c>
      <c r="N104" s="12">
        <f>N103</f>
        <v>565587742</v>
      </c>
      <c r="O104" s="13">
        <f>O103</f>
        <v>1145069750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x14ac:dyDescent="0.2">
      <c r="A105" s="24" t="s">
        <v>9</v>
      </c>
      <c r="B105" s="23" t="s">
        <v>415</v>
      </c>
      <c r="C105" s="22" t="s">
        <v>414</v>
      </c>
      <c r="D105" s="20">
        <v>50040980</v>
      </c>
      <c r="E105" s="19">
        <v>50040980</v>
      </c>
      <c r="F105" s="19">
        <v>26445871</v>
      </c>
      <c r="G105" s="21">
        <f>IF(($D105     =0),0,($F105     /$D105     ))</f>
        <v>0.52848427428879285</v>
      </c>
      <c r="H105" s="20">
        <v>1969577</v>
      </c>
      <c r="I105" s="19">
        <v>2524709</v>
      </c>
      <c r="J105" s="19">
        <v>346114</v>
      </c>
      <c r="K105" s="20">
        <v>4840400</v>
      </c>
      <c r="L105" s="20">
        <v>4056942</v>
      </c>
      <c r="M105" s="19">
        <v>17330029</v>
      </c>
      <c r="N105" s="19">
        <v>218500</v>
      </c>
      <c r="O105" s="20">
        <v>21605471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x14ac:dyDescent="0.2">
      <c r="A106" s="24" t="s">
        <v>9</v>
      </c>
      <c r="B106" s="23" t="s">
        <v>413</v>
      </c>
      <c r="C106" s="22" t="s">
        <v>412</v>
      </c>
      <c r="D106" s="20">
        <v>63419827</v>
      </c>
      <c r="E106" s="19">
        <v>63419827</v>
      </c>
      <c r="F106" s="19">
        <v>50931277</v>
      </c>
      <c r="G106" s="21">
        <f>IF(($D106     =0),0,($F106     /$D106     ))</f>
        <v>0.80308129821924612</v>
      </c>
      <c r="H106" s="20">
        <v>7910016</v>
      </c>
      <c r="I106" s="19">
        <v>5867031</v>
      </c>
      <c r="J106" s="19">
        <v>14367352</v>
      </c>
      <c r="K106" s="20">
        <v>28144399</v>
      </c>
      <c r="L106" s="20">
        <v>-670678325</v>
      </c>
      <c r="M106" s="19">
        <v>680556614</v>
      </c>
      <c r="N106" s="19">
        <v>12908589</v>
      </c>
      <c r="O106" s="20">
        <v>22786878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x14ac:dyDescent="0.2">
      <c r="A107" s="24" t="s">
        <v>9</v>
      </c>
      <c r="B107" s="23" t="s">
        <v>411</v>
      </c>
      <c r="C107" s="22" t="s">
        <v>410</v>
      </c>
      <c r="D107" s="20">
        <v>28555260</v>
      </c>
      <c r="E107" s="19">
        <v>28555260</v>
      </c>
      <c r="F107" s="19">
        <v>12967905</v>
      </c>
      <c r="G107" s="21">
        <f>IF(($D107     =0),0,($F107     /$D107     ))</f>
        <v>0.45413366924342485</v>
      </c>
      <c r="H107" s="20">
        <v>0</v>
      </c>
      <c r="I107" s="19">
        <v>138020</v>
      </c>
      <c r="J107" s="19">
        <v>4189505</v>
      </c>
      <c r="K107" s="20">
        <v>4327525</v>
      </c>
      <c r="L107" s="20">
        <v>2668939</v>
      </c>
      <c r="M107" s="19">
        <v>3148570</v>
      </c>
      <c r="N107" s="19">
        <v>2822871</v>
      </c>
      <c r="O107" s="20">
        <v>8640380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x14ac:dyDescent="0.2">
      <c r="A108" s="24" t="s">
        <v>9</v>
      </c>
      <c r="B108" s="23" t="s">
        <v>409</v>
      </c>
      <c r="C108" s="22" t="s">
        <v>408</v>
      </c>
      <c r="D108" s="20">
        <v>187558367</v>
      </c>
      <c r="E108" s="19">
        <v>188012280</v>
      </c>
      <c r="F108" s="19">
        <v>62922884</v>
      </c>
      <c r="G108" s="21">
        <f>IF(($D108     =0),0,($F108     /$D108     ))</f>
        <v>0.33548428154100957</v>
      </c>
      <c r="H108" s="20">
        <v>7692292</v>
      </c>
      <c r="I108" s="19">
        <v>6232327</v>
      </c>
      <c r="J108" s="19">
        <v>7085665</v>
      </c>
      <c r="K108" s="20">
        <v>21010284</v>
      </c>
      <c r="L108" s="20">
        <v>12509401</v>
      </c>
      <c r="M108" s="19">
        <v>9119937</v>
      </c>
      <c r="N108" s="19">
        <v>20283262</v>
      </c>
      <c r="O108" s="20">
        <v>41912600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x14ac:dyDescent="0.2">
      <c r="A109" s="24" t="s">
        <v>6</v>
      </c>
      <c r="B109" s="23" t="s">
        <v>407</v>
      </c>
      <c r="C109" s="22" t="s">
        <v>406</v>
      </c>
      <c r="D109" s="20">
        <v>270733150</v>
      </c>
      <c r="E109" s="19">
        <v>270733150</v>
      </c>
      <c r="F109" s="19">
        <v>203946711</v>
      </c>
      <c r="G109" s="21">
        <f>IF(($D109     =0),0,($F109     /$D109     ))</f>
        <v>0.75331266599601854</v>
      </c>
      <c r="H109" s="20">
        <v>21319613</v>
      </c>
      <c r="I109" s="19">
        <v>59757168</v>
      </c>
      <c r="J109" s="19">
        <v>26474084</v>
      </c>
      <c r="K109" s="20">
        <v>107550865</v>
      </c>
      <c r="L109" s="20">
        <v>18545072</v>
      </c>
      <c r="M109" s="19">
        <v>51216940</v>
      </c>
      <c r="N109" s="19">
        <v>26633834</v>
      </c>
      <c r="O109" s="20">
        <v>96395846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6.5" x14ac:dyDescent="0.3">
      <c r="A110" s="17" t="s">
        <v>0</v>
      </c>
      <c r="B110" s="16" t="s">
        <v>405</v>
      </c>
      <c r="C110" s="15" t="s">
        <v>0</v>
      </c>
      <c r="D110" s="13">
        <f>SUM(D105:D109)</f>
        <v>600307584</v>
      </c>
      <c r="E110" s="12">
        <f>SUM(E105:E109)</f>
        <v>600761497</v>
      </c>
      <c r="F110" s="12">
        <f>SUM(F105:F109)</f>
        <v>357214648</v>
      </c>
      <c r="G110" s="14">
        <f>IF(($D110     =0),0,($F110     /$D110     ))</f>
        <v>0.59505269885112766</v>
      </c>
      <c r="H110" s="13">
        <f>SUM(H105:H109)</f>
        <v>38891498</v>
      </c>
      <c r="I110" s="12">
        <f>SUM(I105:I109)</f>
        <v>74519255</v>
      </c>
      <c r="J110" s="12">
        <f>SUM(J105:J109)</f>
        <v>52462720</v>
      </c>
      <c r="K110" s="13">
        <f>SUM(K105:K109)</f>
        <v>165873473</v>
      </c>
      <c r="L110" s="13">
        <f>SUM(L105:L109)</f>
        <v>-632897971</v>
      </c>
      <c r="M110" s="12">
        <f>SUM(M105:M109)</f>
        <v>761372090</v>
      </c>
      <c r="N110" s="12">
        <f>SUM(N105:N109)</f>
        <v>62867056</v>
      </c>
      <c r="O110" s="13">
        <f>SUM(O105:O109)</f>
        <v>191341175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x14ac:dyDescent="0.2">
      <c r="A111" s="24" t="s">
        <v>9</v>
      </c>
      <c r="B111" s="23" t="s">
        <v>404</v>
      </c>
      <c r="C111" s="22" t="s">
        <v>403</v>
      </c>
      <c r="D111" s="20">
        <v>48924316</v>
      </c>
      <c r="E111" s="19">
        <v>48924316</v>
      </c>
      <c r="F111" s="19">
        <v>15544408</v>
      </c>
      <c r="G111" s="21">
        <f>IF(($D111     =0),0,($F111     /$D111     ))</f>
        <v>0.3177235630642235</v>
      </c>
      <c r="H111" s="20">
        <v>1656051</v>
      </c>
      <c r="I111" s="19">
        <v>4308510</v>
      </c>
      <c r="J111" s="19">
        <v>2955180</v>
      </c>
      <c r="K111" s="20">
        <v>8919741</v>
      </c>
      <c r="L111" s="20">
        <v>2403497</v>
      </c>
      <c r="M111" s="19">
        <v>3148084</v>
      </c>
      <c r="N111" s="19">
        <v>1073086</v>
      </c>
      <c r="O111" s="20">
        <v>6624667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x14ac:dyDescent="0.2">
      <c r="A112" s="24" t="s">
        <v>9</v>
      </c>
      <c r="B112" s="23" t="s">
        <v>402</v>
      </c>
      <c r="C112" s="22" t="s">
        <v>401</v>
      </c>
      <c r="D112" s="20">
        <v>79810523</v>
      </c>
      <c r="E112" s="19">
        <v>79810523</v>
      </c>
      <c r="F112" s="19">
        <v>1</v>
      </c>
      <c r="G112" s="21">
        <f>IF(($D112     =0),0,($F112     /$D112     ))</f>
        <v>1.2529676067903977E-8</v>
      </c>
      <c r="H112" s="20">
        <v>2669384</v>
      </c>
      <c r="I112" s="19">
        <v>-2669384</v>
      </c>
      <c r="J112" s="19">
        <v>-23609</v>
      </c>
      <c r="K112" s="20">
        <v>-23609</v>
      </c>
      <c r="L112" s="20">
        <v>361979</v>
      </c>
      <c r="M112" s="19">
        <v>-333869</v>
      </c>
      <c r="N112" s="19">
        <v>-4500</v>
      </c>
      <c r="O112" s="20">
        <v>23610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x14ac:dyDescent="0.2">
      <c r="A113" s="24" t="s">
        <v>9</v>
      </c>
      <c r="B113" s="23" t="s">
        <v>400</v>
      </c>
      <c r="C113" s="22" t="s">
        <v>399</v>
      </c>
      <c r="D113" s="20">
        <v>18099110</v>
      </c>
      <c r="E113" s="19">
        <v>18099110</v>
      </c>
      <c r="F113" s="19">
        <v>3806443</v>
      </c>
      <c r="G113" s="21">
        <f>IF(($D113     =0),0,($F113     /$D113     ))</f>
        <v>0.21031105949408563</v>
      </c>
      <c r="H113" s="20">
        <v>0</v>
      </c>
      <c r="I113" s="19">
        <v>0</v>
      </c>
      <c r="J113" s="19">
        <v>-436653</v>
      </c>
      <c r="K113" s="20">
        <v>-436653</v>
      </c>
      <c r="L113" s="20">
        <v>0</v>
      </c>
      <c r="M113" s="19">
        <v>713043</v>
      </c>
      <c r="N113" s="19">
        <v>3530053</v>
      </c>
      <c r="O113" s="20">
        <v>4243096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x14ac:dyDescent="0.2">
      <c r="A114" s="24" t="s">
        <v>9</v>
      </c>
      <c r="B114" s="23" t="s">
        <v>398</v>
      </c>
      <c r="C114" s="22" t="s">
        <v>397</v>
      </c>
      <c r="D114" s="20">
        <v>29840000</v>
      </c>
      <c r="E114" s="19">
        <v>29840000</v>
      </c>
      <c r="F114" s="19">
        <v>29222704</v>
      </c>
      <c r="G114" s="21">
        <f>IF(($D114     =0),0,($F114     /$D114     ))</f>
        <v>0.97931313672922249</v>
      </c>
      <c r="H114" s="20">
        <v>8095583</v>
      </c>
      <c r="I114" s="19">
        <v>7803991</v>
      </c>
      <c r="J114" s="19">
        <v>6485416</v>
      </c>
      <c r="K114" s="20">
        <v>22384990</v>
      </c>
      <c r="L114" s="20">
        <v>4370367</v>
      </c>
      <c r="M114" s="19">
        <v>2159972</v>
      </c>
      <c r="N114" s="19">
        <v>307375</v>
      </c>
      <c r="O114" s="20">
        <v>6837714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x14ac:dyDescent="0.2">
      <c r="A115" s="24" t="s">
        <v>9</v>
      </c>
      <c r="B115" s="23" t="s">
        <v>396</v>
      </c>
      <c r="C115" s="22" t="s">
        <v>395</v>
      </c>
      <c r="D115" s="20">
        <v>823981891</v>
      </c>
      <c r="E115" s="19">
        <v>823981891</v>
      </c>
      <c r="F115" s="19">
        <v>125112550</v>
      </c>
      <c r="G115" s="21">
        <f>IF(($D115     =0),0,($F115     /$D115     ))</f>
        <v>0.1518389558879274</v>
      </c>
      <c r="H115" s="20">
        <v>5549085</v>
      </c>
      <c r="I115" s="19">
        <v>38197895</v>
      </c>
      <c r="J115" s="19">
        <v>-8814849</v>
      </c>
      <c r="K115" s="20">
        <v>34932131</v>
      </c>
      <c r="L115" s="20">
        <v>23229710</v>
      </c>
      <c r="M115" s="19">
        <v>21945534</v>
      </c>
      <c r="N115" s="19">
        <v>45005175</v>
      </c>
      <c r="O115" s="20">
        <v>90180419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x14ac:dyDescent="0.2">
      <c r="A116" s="24" t="s">
        <v>9</v>
      </c>
      <c r="B116" s="23" t="s">
        <v>394</v>
      </c>
      <c r="C116" s="22" t="s">
        <v>393</v>
      </c>
      <c r="D116" s="20">
        <v>21859000</v>
      </c>
      <c r="E116" s="19">
        <v>21859000</v>
      </c>
      <c r="F116" s="19">
        <v>10952268</v>
      </c>
      <c r="G116" s="21">
        <f>IF(($D116     =0),0,($F116     /$D116     ))</f>
        <v>0.50104158470195348</v>
      </c>
      <c r="H116" s="20">
        <v>1394667</v>
      </c>
      <c r="I116" s="19">
        <v>1134896</v>
      </c>
      <c r="J116" s="19">
        <v>1781711</v>
      </c>
      <c r="K116" s="20">
        <v>4311274</v>
      </c>
      <c r="L116" s="20">
        <v>966100</v>
      </c>
      <c r="M116" s="19">
        <v>2697648</v>
      </c>
      <c r="N116" s="19">
        <v>2977246</v>
      </c>
      <c r="O116" s="20">
        <v>6640994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x14ac:dyDescent="0.2">
      <c r="A117" s="24" t="s">
        <v>9</v>
      </c>
      <c r="B117" s="23" t="s">
        <v>392</v>
      </c>
      <c r="C117" s="22" t="s">
        <v>391</v>
      </c>
      <c r="D117" s="20">
        <v>22213676</v>
      </c>
      <c r="E117" s="19">
        <v>22213676</v>
      </c>
      <c r="F117" s="19">
        <v>12205563</v>
      </c>
      <c r="G117" s="21">
        <f>IF(($D117     =0),0,($F117     /$D117     ))</f>
        <v>0.54946164696018795</v>
      </c>
      <c r="H117" s="20">
        <v>3325849</v>
      </c>
      <c r="I117" s="19">
        <v>0</v>
      </c>
      <c r="J117" s="19">
        <v>2134187</v>
      </c>
      <c r="K117" s="20">
        <v>5460036</v>
      </c>
      <c r="L117" s="20">
        <v>2738259</v>
      </c>
      <c r="M117" s="19">
        <v>3407268</v>
      </c>
      <c r="N117" s="19">
        <v>600000</v>
      </c>
      <c r="O117" s="20">
        <v>6745527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x14ac:dyDescent="0.2">
      <c r="A118" s="24" t="s">
        <v>6</v>
      </c>
      <c r="B118" s="23" t="s">
        <v>390</v>
      </c>
      <c r="C118" s="22" t="s">
        <v>389</v>
      </c>
      <c r="D118" s="20">
        <v>184263826</v>
      </c>
      <c r="E118" s="19">
        <v>157942815</v>
      </c>
      <c r="F118" s="19">
        <v>68810584</v>
      </c>
      <c r="G118" s="21">
        <f>IF(($D118     =0),0,($F118     /$D118     ))</f>
        <v>0.37343512014126962</v>
      </c>
      <c r="H118" s="20">
        <v>-180748287</v>
      </c>
      <c r="I118" s="19">
        <v>212913263</v>
      </c>
      <c r="J118" s="19">
        <v>5333633</v>
      </c>
      <c r="K118" s="20">
        <v>37498609</v>
      </c>
      <c r="L118" s="20">
        <v>6097589</v>
      </c>
      <c r="M118" s="19">
        <v>7428291</v>
      </c>
      <c r="N118" s="19">
        <v>17786095</v>
      </c>
      <c r="O118" s="20">
        <v>31311975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6.5" x14ac:dyDescent="0.3">
      <c r="A119" s="17" t="s">
        <v>0</v>
      </c>
      <c r="B119" s="16" t="s">
        <v>388</v>
      </c>
      <c r="C119" s="15" t="s">
        <v>0</v>
      </c>
      <c r="D119" s="13">
        <f>SUM(D111:D118)</f>
        <v>1228992342</v>
      </c>
      <c r="E119" s="12">
        <f>SUM(E111:E118)</f>
        <v>1202671331</v>
      </c>
      <c r="F119" s="12">
        <f>SUM(F111:F118)</f>
        <v>265654521</v>
      </c>
      <c r="G119" s="14">
        <f>IF(($D119     =0),0,($F119     /$D119     ))</f>
        <v>0.21615636804350405</v>
      </c>
      <c r="H119" s="13">
        <f>SUM(H111:H118)</f>
        <v>-158057668</v>
      </c>
      <c r="I119" s="12">
        <f>SUM(I111:I118)</f>
        <v>261689171</v>
      </c>
      <c r="J119" s="12">
        <f>SUM(J111:J118)</f>
        <v>9415016</v>
      </c>
      <c r="K119" s="13">
        <f>SUM(K111:K118)</f>
        <v>113046519</v>
      </c>
      <c r="L119" s="13">
        <f>SUM(L111:L118)</f>
        <v>40167501</v>
      </c>
      <c r="M119" s="12">
        <f>SUM(M111:M118)</f>
        <v>41165971</v>
      </c>
      <c r="N119" s="12">
        <f>SUM(N111:N118)</f>
        <v>71274530</v>
      </c>
      <c r="O119" s="13">
        <f>SUM(O111:O118)</f>
        <v>152608002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x14ac:dyDescent="0.2">
      <c r="A120" s="24" t="s">
        <v>9</v>
      </c>
      <c r="B120" s="23" t="s">
        <v>387</v>
      </c>
      <c r="C120" s="22" t="s">
        <v>386</v>
      </c>
      <c r="D120" s="20">
        <v>66997392</v>
      </c>
      <c r="E120" s="19">
        <v>66997392</v>
      </c>
      <c r="F120" s="19">
        <v>-53996911</v>
      </c>
      <c r="G120" s="21">
        <f>IF(($D120     =0),0,($F120     /$D120     ))</f>
        <v>-0.80595541689145156</v>
      </c>
      <c r="H120" s="20">
        <v>-82826033</v>
      </c>
      <c r="I120" s="19">
        <v>6837462</v>
      </c>
      <c r="J120" s="19">
        <v>7404695</v>
      </c>
      <c r="K120" s="20">
        <v>-68583876</v>
      </c>
      <c r="L120" s="20">
        <v>5629880</v>
      </c>
      <c r="M120" s="19">
        <v>2323392</v>
      </c>
      <c r="N120" s="19">
        <v>6633693</v>
      </c>
      <c r="O120" s="20">
        <v>14586965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x14ac:dyDescent="0.2">
      <c r="A121" s="24" t="s">
        <v>9</v>
      </c>
      <c r="B121" s="23" t="s">
        <v>385</v>
      </c>
      <c r="C121" s="22" t="s">
        <v>384</v>
      </c>
      <c r="D121" s="20">
        <v>47803521</v>
      </c>
      <c r="E121" s="19">
        <v>47803521</v>
      </c>
      <c r="F121" s="19">
        <v>28662670</v>
      </c>
      <c r="G121" s="21">
        <f>IF(($D121     =0),0,($F121     /$D121     ))</f>
        <v>0.59959328100538867</v>
      </c>
      <c r="H121" s="20">
        <v>3917292</v>
      </c>
      <c r="I121" s="19">
        <v>1721123</v>
      </c>
      <c r="J121" s="19">
        <v>2807070</v>
      </c>
      <c r="K121" s="20">
        <v>8445485</v>
      </c>
      <c r="L121" s="20">
        <v>5875077</v>
      </c>
      <c r="M121" s="19">
        <v>6374551</v>
      </c>
      <c r="N121" s="19">
        <v>7967557</v>
      </c>
      <c r="O121" s="20">
        <v>20217185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x14ac:dyDescent="0.2">
      <c r="A122" s="24" t="s">
        <v>9</v>
      </c>
      <c r="B122" s="23" t="s">
        <v>383</v>
      </c>
      <c r="C122" s="22" t="s">
        <v>382</v>
      </c>
      <c r="D122" s="20">
        <v>136472892</v>
      </c>
      <c r="E122" s="19">
        <v>138427674</v>
      </c>
      <c r="F122" s="19">
        <v>63978443</v>
      </c>
      <c r="G122" s="21">
        <f>IF(($D122     =0),0,($F122     /$D122     ))</f>
        <v>0.46879964264258428</v>
      </c>
      <c r="H122" s="20">
        <v>2503607</v>
      </c>
      <c r="I122" s="19">
        <v>11055333</v>
      </c>
      <c r="J122" s="19">
        <v>12582351</v>
      </c>
      <c r="K122" s="20">
        <v>26141291</v>
      </c>
      <c r="L122" s="20">
        <v>18383755</v>
      </c>
      <c r="M122" s="19">
        <v>13738748</v>
      </c>
      <c r="N122" s="19">
        <v>5714649</v>
      </c>
      <c r="O122" s="20">
        <v>37837152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x14ac:dyDescent="0.2">
      <c r="A123" s="24" t="s">
        <v>6</v>
      </c>
      <c r="B123" s="23" t="s">
        <v>381</v>
      </c>
      <c r="C123" s="22" t="s">
        <v>380</v>
      </c>
      <c r="D123" s="20">
        <v>308529000</v>
      </c>
      <c r="E123" s="19">
        <v>308529000</v>
      </c>
      <c r="F123" s="19">
        <v>114875617</v>
      </c>
      <c r="G123" s="21">
        <f>IF(($D123     =0),0,($F123     /$D123     ))</f>
        <v>0.37233328795672366</v>
      </c>
      <c r="H123" s="20">
        <v>0</v>
      </c>
      <c r="I123" s="19">
        <v>19839714</v>
      </c>
      <c r="J123" s="19">
        <v>20252723</v>
      </c>
      <c r="K123" s="20">
        <v>40092437</v>
      </c>
      <c r="L123" s="20">
        <v>51755508</v>
      </c>
      <c r="M123" s="19">
        <v>12755849</v>
      </c>
      <c r="N123" s="19">
        <v>10271823</v>
      </c>
      <c r="O123" s="20">
        <v>74783180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6.5" x14ac:dyDescent="0.3">
      <c r="A124" s="17" t="s">
        <v>0</v>
      </c>
      <c r="B124" s="16" t="s">
        <v>379</v>
      </c>
      <c r="C124" s="15" t="s">
        <v>0</v>
      </c>
      <c r="D124" s="13">
        <f>SUM(D120:D123)</f>
        <v>559802805</v>
      </c>
      <c r="E124" s="12">
        <f>SUM(E120:E123)</f>
        <v>561757587</v>
      </c>
      <c r="F124" s="12">
        <f>SUM(F120:F123)</f>
        <v>153519819</v>
      </c>
      <c r="G124" s="14">
        <f>IF(($D124     =0),0,($F124     /$D124     ))</f>
        <v>0.27423910282121577</v>
      </c>
      <c r="H124" s="13">
        <f>SUM(H120:H123)</f>
        <v>-76405134</v>
      </c>
      <c r="I124" s="12">
        <f>SUM(I120:I123)</f>
        <v>39453632</v>
      </c>
      <c r="J124" s="12">
        <f>SUM(J120:J123)</f>
        <v>43046839</v>
      </c>
      <c r="K124" s="13">
        <f>SUM(K120:K123)</f>
        <v>6095337</v>
      </c>
      <c r="L124" s="13">
        <f>SUM(L120:L123)</f>
        <v>81644220</v>
      </c>
      <c r="M124" s="12">
        <f>SUM(M120:M123)</f>
        <v>35192540</v>
      </c>
      <c r="N124" s="12">
        <f>SUM(N120:N123)</f>
        <v>30587722</v>
      </c>
      <c r="O124" s="13">
        <f>SUM(O120:O123)</f>
        <v>147424482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x14ac:dyDescent="0.2">
      <c r="A125" s="24" t="s">
        <v>9</v>
      </c>
      <c r="B125" s="23" t="s">
        <v>378</v>
      </c>
      <c r="C125" s="22" t="s">
        <v>377</v>
      </c>
      <c r="D125" s="20">
        <v>28654932</v>
      </c>
      <c r="E125" s="19">
        <v>28654932</v>
      </c>
      <c r="F125" s="19">
        <v>12587951</v>
      </c>
      <c r="G125" s="21">
        <f>IF(($D125     =0),0,($F125     /$D125     ))</f>
        <v>0.43929439441698903</v>
      </c>
      <c r="H125" s="20">
        <v>2049343</v>
      </c>
      <c r="I125" s="19">
        <v>0</v>
      </c>
      <c r="J125" s="19">
        <v>2444436</v>
      </c>
      <c r="K125" s="20">
        <v>4493779</v>
      </c>
      <c r="L125" s="20">
        <v>2113024</v>
      </c>
      <c r="M125" s="19">
        <v>3318028</v>
      </c>
      <c r="N125" s="19">
        <v>2663120</v>
      </c>
      <c r="O125" s="20">
        <v>8094172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x14ac:dyDescent="0.2">
      <c r="A126" s="24" t="s">
        <v>9</v>
      </c>
      <c r="B126" s="23" t="s">
        <v>376</v>
      </c>
      <c r="C126" s="22" t="s">
        <v>375</v>
      </c>
      <c r="D126" s="20">
        <v>80207753</v>
      </c>
      <c r="E126" s="19">
        <v>80207753</v>
      </c>
      <c r="F126" s="19">
        <v>42169279</v>
      </c>
      <c r="G126" s="21">
        <f>IF(($D126     =0),0,($F126     /$D126     ))</f>
        <v>0.52575065904165152</v>
      </c>
      <c r="H126" s="20">
        <v>7826771</v>
      </c>
      <c r="I126" s="19">
        <v>1907746</v>
      </c>
      <c r="J126" s="19">
        <v>7417896</v>
      </c>
      <c r="K126" s="20">
        <v>17152413</v>
      </c>
      <c r="L126" s="20">
        <v>11723348</v>
      </c>
      <c r="M126" s="19">
        <v>4216556</v>
      </c>
      <c r="N126" s="19">
        <v>9076962</v>
      </c>
      <c r="O126" s="20">
        <v>25016866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x14ac:dyDescent="0.2">
      <c r="A127" s="24" t="s">
        <v>9</v>
      </c>
      <c r="B127" s="23" t="s">
        <v>374</v>
      </c>
      <c r="C127" s="22" t="s">
        <v>373</v>
      </c>
      <c r="D127" s="20">
        <v>67269999</v>
      </c>
      <c r="E127" s="19">
        <v>67269999</v>
      </c>
      <c r="F127" s="19">
        <v>35372322</v>
      </c>
      <c r="G127" s="21">
        <f>IF(($D127     =0),0,($F127     /$D127     ))</f>
        <v>0.52582611157761427</v>
      </c>
      <c r="H127" s="20">
        <v>9382398</v>
      </c>
      <c r="I127" s="19">
        <v>2500610</v>
      </c>
      <c r="J127" s="19">
        <v>6161480</v>
      </c>
      <c r="K127" s="20">
        <v>18044488</v>
      </c>
      <c r="L127" s="20">
        <v>4074163</v>
      </c>
      <c r="M127" s="19">
        <v>6344771</v>
      </c>
      <c r="N127" s="19">
        <v>6908900</v>
      </c>
      <c r="O127" s="20">
        <v>17327834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x14ac:dyDescent="0.2">
      <c r="A128" s="24" t="s">
        <v>9</v>
      </c>
      <c r="B128" s="23" t="s">
        <v>372</v>
      </c>
      <c r="C128" s="22" t="s">
        <v>371</v>
      </c>
      <c r="D128" s="20">
        <v>60936129</v>
      </c>
      <c r="E128" s="19">
        <v>60936129</v>
      </c>
      <c r="F128" s="19">
        <v>25972363</v>
      </c>
      <c r="G128" s="21">
        <f>IF(($D128     =0),0,($F128     /$D128     ))</f>
        <v>0.42622272576585885</v>
      </c>
      <c r="H128" s="20">
        <v>3505431</v>
      </c>
      <c r="I128" s="19">
        <v>5475374</v>
      </c>
      <c r="J128" s="19">
        <v>6380637</v>
      </c>
      <c r="K128" s="20">
        <v>15361442</v>
      </c>
      <c r="L128" s="20">
        <v>3884709</v>
      </c>
      <c r="M128" s="19">
        <v>3425826</v>
      </c>
      <c r="N128" s="19">
        <v>3300386</v>
      </c>
      <c r="O128" s="20">
        <v>10610921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x14ac:dyDescent="0.2">
      <c r="A129" s="24" t="s">
        <v>6</v>
      </c>
      <c r="B129" s="23" t="s">
        <v>370</v>
      </c>
      <c r="C129" s="22" t="s">
        <v>369</v>
      </c>
      <c r="D129" s="20">
        <v>281989224</v>
      </c>
      <c r="E129" s="19">
        <v>264654777</v>
      </c>
      <c r="F129" s="19">
        <v>91982379</v>
      </c>
      <c r="G129" s="21">
        <f>IF(($D129     =0),0,($F129     /$D129     ))</f>
        <v>0.32619111360085162</v>
      </c>
      <c r="H129" s="20">
        <v>-1261123367</v>
      </c>
      <c r="I129" s="19">
        <v>1292315319</v>
      </c>
      <c r="J129" s="19">
        <v>9984220</v>
      </c>
      <c r="K129" s="20">
        <v>41176172</v>
      </c>
      <c r="L129" s="20">
        <v>14676195</v>
      </c>
      <c r="M129" s="19">
        <v>14155548</v>
      </c>
      <c r="N129" s="19">
        <v>21974464</v>
      </c>
      <c r="O129" s="20">
        <v>50806207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6.5" x14ac:dyDescent="0.3">
      <c r="A130" s="17" t="s">
        <v>0</v>
      </c>
      <c r="B130" s="16" t="s">
        <v>368</v>
      </c>
      <c r="C130" s="15" t="s">
        <v>0</v>
      </c>
      <c r="D130" s="13">
        <f>SUM(D125:D129)</f>
        <v>519058037</v>
      </c>
      <c r="E130" s="12">
        <f>SUM(E125:E129)</f>
        <v>501723590</v>
      </c>
      <c r="F130" s="12">
        <f>SUM(F125:F129)</f>
        <v>208084294</v>
      </c>
      <c r="G130" s="14">
        <f>IF(($D130     =0),0,($F130     /$D130     ))</f>
        <v>0.40088829989545083</v>
      </c>
      <c r="H130" s="13">
        <f>SUM(H125:H129)</f>
        <v>-1238359424</v>
      </c>
      <c r="I130" s="12">
        <f>SUM(I125:I129)</f>
        <v>1302199049</v>
      </c>
      <c r="J130" s="12">
        <f>SUM(J125:J129)</f>
        <v>32388669</v>
      </c>
      <c r="K130" s="13">
        <f>SUM(K125:K129)</f>
        <v>96228294</v>
      </c>
      <c r="L130" s="13">
        <f>SUM(L125:L129)</f>
        <v>36471439</v>
      </c>
      <c r="M130" s="12">
        <f>SUM(M125:M129)</f>
        <v>31460729</v>
      </c>
      <c r="N130" s="12">
        <f>SUM(N125:N129)</f>
        <v>43923832</v>
      </c>
      <c r="O130" s="13">
        <f>SUM(O125:O129)</f>
        <v>111856000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x14ac:dyDescent="0.2">
      <c r="A131" s="24" t="s">
        <v>9</v>
      </c>
      <c r="B131" s="23" t="s">
        <v>367</v>
      </c>
      <c r="C131" s="22" t="s">
        <v>366</v>
      </c>
      <c r="D131" s="20">
        <v>173486373</v>
      </c>
      <c r="E131" s="19">
        <v>173486373</v>
      </c>
      <c r="F131" s="19">
        <v>54222415</v>
      </c>
      <c r="G131" s="21">
        <f>IF(($D131     =0),0,($F131     /$D131     ))</f>
        <v>0.31254567181481163</v>
      </c>
      <c r="H131" s="20">
        <v>5740880</v>
      </c>
      <c r="I131" s="19">
        <v>2696566</v>
      </c>
      <c r="J131" s="19">
        <v>4636890</v>
      </c>
      <c r="K131" s="20">
        <v>13074336</v>
      </c>
      <c r="L131" s="20">
        <v>14150921</v>
      </c>
      <c r="M131" s="19">
        <v>11279729</v>
      </c>
      <c r="N131" s="19">
        <v>15717429</v>
      </c>
      <c r="O131" s="20">
        <v>41148079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x14ac:dyDescent="0.2">
      <c r="A132" s="24" t="s">
        <v>9</v>
      </c>
      <c r="B132" s="23" t="s">
        <v>365</v>
      </c>
      <c r="C132" s="22" t="s">
        <v>364</v>
      </c>
      <c r="D132" s="20">
        <v>29227880</v>
      </c>
      <c r="E132" s="19">
        <v>29227880</v>
      </c>
      <c r="F132" s="19">
        <v>43844694</v>
      </c>
      <c r="G132" s="21">
        <f>IF(($D132     =0),0,($F132     /$D132     ))</f>
        <v>1.5000983307718521</v>
      </c>
      <c r="H132" s="20">
        <v>-121350693</v>
      </c>
      <c r="I132" s="19">
        <v>6784610</v>
      </c>
      <c r="J132" s="19">
        <v>142237818</v>
      </c>
      <c r="K132" s="20">
        <v>27671735</v>
      </c>
      <c r="L132" s="20">
        <v>6854918</v>
      </c>
      <c r="M132" s="19">
        <v>6456993</v>
      </c>
      <c r="N132" s="19">
        <v>2861048</v>
      </c>
      <c r="O132" s="20">
        <v>16172959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x14ac:dyDescent="0.2">
      <c r="A133" s="24" t="s">
        <v>9</v>
      </c>
      <c r="B133" s="23" t="s">
        <v>363</v>
      </c>
      <c r="C133" s="22" t="s">
        <v>362</v>
      </c>
      <c r="D133" s="20">
        <v>36050998</v>
      </c>
      <c r="E133" s="19">
        <v>36050998</v>
      </c>
      <c r="F133" s="19">
        <v>15976754</v>
      </c>
      <c r="G133" s="21">
        <f>IF(($D133     =0),0,($F133     /$D133     ))</f>
        <v>0.44317092137088687</v>
      </c>
      <c r="H133" s="20">
        <v>0</v>
      </c>
      <c r="I133" s="19">
        <v>0</v>
      </c>
      <c r="J133" s="19">
        <v>2835126</v>
      </c>
      <c r="K133" s="20">
        <v>2835126</v>
      </c>
      <c r="L133" s="20">
        <v>6849974</v>
      </c>
      <c r="M133" s="19">
        <v>3296889</v>
      </c>
      <c r="N133" s="19">
        <v>2994765</v>
      </c>
      <c r="O133" s="20">
        <v>13141628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x14ac:dyDescent="0.2">
      <c r="A134" s="24" t="s">
        <v>6</v>
      </c>
      <c r="B134" s="23" t="s">
        <v>361</v>
      </c>
      <c r="C134" s="22" t="s">
        <v>360</v>
      </c>
      <c r="D134" s="20">
        <v>113266784</v>
      </c>
      <c r="E134" s="19">
        <v>113266784</v>
      </c>
      <c r="F134" s="19">
        <v>58764365</v>
      </c>
      <c r="G134" s="21">
        <f>IF(($D134     =0),0,($F134     /$D134     ))</f>
        <v>0.5188137503753969</v>
      </c>
      <c r="H134" s="20">
        <v>8291324</v>
      </c>
      <c r="I134" s="19">
        <v>10166941</v>
      </c>
      <c r="J134" s="19">
        <v>10797628</v>
      </c>
      <c r="K134" s="20">
        <v>29255893</v>
      </c>
      <c r="L134" s="20">
        <v>11915203</v>
      </c>
      <c r="M134" s="19">
        <v>11884173</v>
      </c>
      <c r="N134" s="19">
        <v>5709096</v>
      </c>
      <c r="O134" s="20">
        <v>29508472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6.5" x14ac:dyDescent="0.3">
      <c r="A135" s="17" t="s">
        <v>0</v>
      </c>
      <c r="B135" s="16" t="s">
        <v>359</v>
      </c>
      <c r="C135" s="15" t="s">
        <v>0</v>
      </c>
      <c r="D135" s="13">
        <f>SUM(D131:D134)</f>
        <v>352032035</v>
      </c>
      <c r="E135" s="12">
        <f>SUM(E131:E134)</f>
        <v>352032035</v>
      </c>
      <c r="F135" s="12">
        <f>SUM(F131:F134)</f>
        <v>172808228</v>
      </c>
      <c r="G135" s="14">
        <f>IF(($D135     =0),0,($F135     /$D135     ))</f>
        <v>0.49088779093641294</v>
      </c>
      <c r="H135" s="13">
        <f>SUM(H131:H134)</f>
        <v>-107318489</v>
      </c>
      <c r="I135" s="12">
        <f>SUM(I131:I134)</f>
        <v>19648117</v>
      </c>
      <c r="J135" s="12">
        <f>SUM(J131:J134)</f>
        <v>160507462</v>
      </c>
      <c r="K135" s="13">
        <f>SUM(K131:K134)</f>
        <v>72837090</v>
      </c>
      <c r="L135" s="13">
        <f>SUM(L131:L134)</f>
        <v>39771016</v>
      </c>
      <c r="M135" s="12">
        <f>SUM(M131:M134)</f>
        <v>32917784</v>
      </c>
      <c r="N135" s="12">
        <f>SUM(N131:N134)</f>
        <v>27282338</v>
      </c>
      <c r="O135" s="13">
        <f>SUM(O131:O134)</f>
        <v>99971138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x14ac:dyDescent="0.2">
      <c r="A136" s="24" t="s">
        <v>9</v>
      </c>
      <c r="B136" s="23" t="s">
        <v>358</v>
      </c>
      <c r="C136" s="22" t="s">
        <v>357</v>
      </c>
      <c r="D136" s="20">
        <v>24581239</v>
      </c>
      <c r="E136" s="19">
        <v>24581239</v>
      </c>
      <c r="F136" s="19">
        <v>17554237</v>
      </c>
      <c r="G136" s="21">
        <f>IF(($D136     =0),0,($F136     /$D136     ))</f>
        <v>0.71413149678907561</v>
      </c>
      <c r="H136" s="20">
        <v>2704460</v>
      </c>
      <c r="I136" s="19">
        <v>2496602</v>
      </c>
      <c r="J136" s="19">
        <v>5861914</v>
      </c>
      <c r="K136" s="20">
        <v>11062976</v>
      </c>
      <c r="L136" s="20">
        <v>495671</v>
      </c>
      <c r="M136" s="19">
        <v>0</v>
      </c>
      <c r="N136" s="19">
        <v>5995590</v>
      </c>
      <c r="O136" s="20">
        <v>6491261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x14ac:dyDescent="0.2">
      <c r="A137" s="24" t="s">
        <v>9</v>
      </c>
      <c r="B137" s="23" t="s">
        <v>356</v>
      </c>
      <c r="C137" s="22" t="s">
        <v>355</v>
      </c>
      <c r="D137" s="20">
        <v>56882784</v>
      </c>
      <c r="E137" s="19">
        <v>56882784</v>
      </c>
      <c r="F137" s="19">
        <v>33186296</v>
      </c>
      <c r="G137" s="21">
        <f>IF(($D137     =0),0,($F137     /$D137     ))</f>
        <v>0.58341546714731829</v>
      </c>
      <c r="H137" s="20">
        <v>4698004</v>
      </c>
      <c r="I137" s="19">
        <v>1818105</v>
      </c>
      <c r="J137" s="19">
        <v>5914287</v>
      </c>
      <c r="K137" s="20">
        <v>12430396</v>
      </c>
      <c r="L137" s="20">
        <v>-71429951</v>
      </c>
      <c r="M137" s="19">
        <v>84019884</v>
      </c>
      <c r="N137" s="19">
        <v>8165967</v>
      </c>
      <c r="O137" s="20">
        <v>20755900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x14ac:dyDescent="0.2">
      <c r="A138" s="24" t="s">
        <v>9</v>
      </c>
      <c r="B138" s="23" t="s">
        <v>354</v>
      </c>
      <c r="C138" s="22" t="s">
        <v>353</v>
      </c>
      <c r="D138" s="20">
        <v>54044400</v>
      </c>
      <c r="E138" s="19">
        <v>54044400</v>
      </c>
      <c r="F138" s="19">
        <v>26966951</v>
      </c>
      <c r="G138" s="21">
        <f>IF(($D138     =0),0,($F138     /$D138     ))</f>
        <v>0.49897771091917015</v>
      </c>
      <c r="H138" s="20">
        <v>2978355</v>
      </c>
      <c r="I138" s="19">
        <v>7987527</v>
      </c>
      <c r="J138" s="19">
        <v>5449664</v>
      </c>
      <c r="K138" s="20">
        <v>16415546</v>
      </c>
      <c r="L138" s="20">
        <v>2817614</v>
      </c>
      <c r="M138" s="19">
        <v>4729792</v>
      </c>
      <c r="N138" s="19">
        <v>3003999</v>
      </c>
      <c r="O138" s="20">
        <v>10551405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x14ac:dyDescent="0.2">
      <c r="A139" s="24" t="s">
        <v>9</v>
      </c>
      <c r="B139" s="23" t="s">
        <v>352</v>
      </c>
      <c r="C139" s="22" t="s">
        <v>351</v>
      </c>
      <c r="D139" s="20">
        <v>35857401</v>
      </c>
      <c r="E139" s="19">
        <v>35857401</v>
      </c>
      <c r="F139" s="19">
        <v>12598505</v>
      </c>
      <c r="G139" s="21">
        <f>IF(($D139     =0),0,($F139     /$D139     ))</f>
        <v>0.35135019964218822</v>
      </c>
      <c r="H139" s="20">
        <v>5592147</v>
      </c>
      <c r="I139" s="19">
        <v>-701459</v>
      </c>
      <c r="J139" s="19">
        <v>1958338</v>
      </c>
      <c r="K139" s="20">
        <v>6849026</v>
      </c>
      <c r="L139" s="20">
        <v>993328</v>
      </c>
      <c r="M139" s="19">
        <v>4756151</v>
      </c>
      <c r="N139" s="19">
        <v>0</v>
      </c>
      <c r="O139" s="20">
        <v>5749479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x14ac:dyDescent="0.2">
      <c r="A140" s="24" t="s">
        <v>9</v>
      </c>
      <c r="B140" s="23" t="s">
        <v>350</v>
      </c>
      <c r="C140" s="22" t="s">
        <v>349</v>
      </c>
      <c r="D140" s="20">
        <v>43760520</v>
      </c>
      <c r="E140" s="19">
        <v>43760520</v>
      </c>
      <c r="F140" s="19">
        <v>35025152</v>
      </c>
      <c r="G140" s="21">
        <f>IF(($D140     =0),0,($F140     /$D140     ))</f>
        <v>0.80038244518118162</v>
      </c>
      <c r="H140" s="20">
        <v>19970244</v>
      </c>
      <c r="I140" s="19">
        <v>7192741</v>
      </c>
      <c r="J140" s="19">
        <v>2273839</v>
      </c>
      <c r="K140" s="20">
        <v>29436824</v>
      </c>
      <c r="L140" s="20">
        <v>398113</v>
      </c>
      <c r="M140" s="19">
        <v>432944</v>
      </c>
      <c r="N140" s="19">
        <v>4757271</v>
      </c>
      <c r="O140" s="20">
        <v>5588328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x14ac:dyDescent="0.2">
      <c r="A141" s="24" t="s">
        <v>6</v>
      </c>
      <c r="B141" s="23" t="s">
        <v>348</v>
      </c>
      <c r="C141" s="22" t="s">
        <v>347</v>
      </c>
      <c r="D141" s="20">
        <v>500420955</v>
      </c>
      <c r="E141" s="19">
        <v>500420955</v>
      </c>
      <c r="F141" s="19">
        <v>414365533</v>
      </c>
      <c r="G141" s="21">
        <f>IF(($D141     =0),0,($F141     /$D141     ))</f>
        <v>0.82803393594898522</v>
      </c>
      <c r="H141" s="20">
        <v>93314851</v>
      </c>
      <c r="I141" s="19">
        <v>64218283</v>
      </c>
      <c r="J141" s="19">
        <v>59111030</v>
      </c>
      <c r="K141" s="20">
        <v>216644164</v>
      </c>
      <c r="L141" s="20">
        <v>74888591</v>
      </c>
      <c r="M141" s="19">
        <v>54559510</v>
      </c>
      <c r="N141" s="19">
        <v>68273268</v>
      </c>
      <c r="O141" s="20">
        <v>197721369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6.5" x14ac:dyDescent="0.3">
      <c r="A142" s="17" t="s">
        <v>0</v>
      </c>
      <c r="B142" s="16" t="s">
        <v>346</v>
      </c>
      <c r="C142" s="15" t="s">
        <v>0</v>
      </c>
      <c r="D142" s="13">
        <f>SUM(D136:D141)</f>
        <v>715547299</v>
      </c>
      <c r="E142" s="12">
        <f>SUM(E136:E141)</f>
        <v>715547299</v>
      </c>
      <c r="F142" s="12">
        <f>SUM(F136:F141)</f>
        <v>539696674</v>
      </c>
      <c r="G142" s="14">
        <f>IF(($D142     =0),0,($F142     /$D142     ))</f>
        <v>0.75424318525727541</v>
      </c>
      <c r="H142" s="13">
        <f>SUM(H136:H141)</f>
        <v>129258061</v>
      </c>
      <c r="I142" s="12">
        <f>SUM(I136:I141)</f>
        <v>83011799</v>
      </c>
      <c r="J142" s="12">
        <f>SUM(J136:J141)</f>
        <v>80569072</v>
      </c>
      <c r="K142" s="13">
        <f>SUM(K136:K141)</f>
        <v>292838932</v>
      </c>
      <c r="L142" s="13">
        <f>SUM(L136:L141)</f>
        <v>8163366</v>
      </c>
      <c r="M142" s="12">
        <f>SUM(M136:M141)</f>
        <v>148498281</v>
      </c>
      <c r="N142" s="12">
        <f>SUM(N136:N141)</f>
        <v>90196095</v>
      </c>
      <c r="O142" s="13">
        <f>SUM(O136:O141)</f>
        <v>246857742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x14ac:dyDescent="0.2">
      <c r="A143" s="24" t="s">
        <v>9</v>
      </c>
      <c r="B143" s="23" t="s">
        <v>345</v>
      </c>
      <c r="C143" s="22" t="s">
        <v>344</v>
      </c>
      <c r="D143" s="20">
        <v>41545845</v>
      </c>
      <c r="E143" s="19">
        <v>41545845</v>
      </c>
      <c r="F143" s="19">
        <v>14278517</v>
      </c>
      <c r="G143" s="21">
        <f>IF(($D143     =0),0,($F143     /$D143     ))</f>
        <v>0.34368098663055235</v>
      </c>
      <c r="H143" s="20">
        <v>495433</v>
      </c>
      <c r="I143" s="19">
        <v>4920969</v>
      </c>
      <c r="J143" s="19">
        <v>1031805</v>
      </c>
      <c r="K143" s="20">
        <v>6448207</v>
      </c>
      <c r="L143" s="20">
        <v>315484</v>
      </c>
      <c r="M143" s="19">
        <v>1142127</v>
      </c>
      <c r="N143" s="19">
        <v>6372699</v>
      </c>
      <c r="O143" s="20">
        <v>7830310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x14ac:dyDescent="0.2">
      <c r="A144" s="24" t="s">
        <v>9</v>
      </c>
      <c r="B144" s="23" t="s">
        <v>343</v>
      </c>
      <c r="C144" s="22" t="s">
        <v>342</v>
      </c>
      <c r="D144" s="20">
        <v>74083689</v>
      </c>
      <c r="E144" s="19">
        <v>74083689</v>
      </c>
      <c r="F144" s="19">
        <v>54238364</v>
      </c>
      <c r="G144" s="21">
        <f>IF(($D144     =0),0,($F144     /$D144     ))</f>
        <v>0.73212288335155662</v>
      </c>
      <c r="H144" s="20">
        <v>7353179</v>
      </c>
      <c r="I144" s="19">
        <v>9154676</v>
      </c>
      <c r="J144" s="19">
        <v>-126292610</v>
      </c>
      <c r="K144" s="20">
        <v>-109784755</v>
      </c>
      <c r="L144" s="20">
        <v>146268474</v>
      </c>
      <c r="M144" s="19">
        <v>1126688</v>
      </c>
      <c r="N144" s="19">
        <v>16627957</v>
      </c>
      <c r="O144" s="20">
        <v>164023119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x14ac:dyDescent="0.2">
      <c r="A145" s="24" t="s">
        <v>9</v>
      </c>
      <c r="B145" s="23" t="s">
        <v>341</v>
      </c>
      <c r="C145" s="22" t="s">
        <v>340</v>
      </c>
      <c r="D145" s="20">
        <v>54761792</v>
      </c>
      <c r="E145" s="19">
        <v>54761792</v>
      </c>
      <c r="F145" s="19">
        <v>11977188</v>
      </c>
      <c r="G145" s="21">
        <f>IF(($D145     =0),0,($F145     /$D145     ))</f>
        <v>0.21871431818739606</v>
      </c>
      <c r="H145" s="20">
        <v>2159820</v>
      </c>
      <c r="I145" s="19">
        <v>0</v>
      </c>
      <c r="J145" s="19">
        <v>0</v>
      </c>
      <c r="K145" s="20">
        <v>2159820</v>
      </c>
      <c r="L145" s="20">
        <v>263070</v>
      </c>
      <c r="M145" s="19">
        <v>2856754</v>
      </c>
      <c r="N145" s="19">
        <v>6697544</v>
      </c>
      <c r="O145" s="20">
        <v>9817368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x14ac:dyDescent="0.2">
      <c r="A146" s="24" t="s">
        <v>9</v>
      </c>
      <c r="B146" s="23" t="s">
        <v>339</v>
      </c>
      <c r="C146" s="22" t="s">
        <v>338</v>
      </c>
      <c r="D146" s="20">
        <v>29979737</v>
      </c>
      <c r="E146" s="19">
        <v>29979737</v>
      </c>
      <c r="F146" s="19">
        <v>14883041</v>
      </c>
      <c r="G146" s="21">
        <f>IF(($D146     =0),0,($F146     /$D146     ))</f>
        <v>0.49643667654589496</v>
      </c>
      <c r="H146" s="20">
        <v>1106372</v>
      </c>
      <c r="I146" s="19">
        <v>4286828</v>
      </c>
      <c r="J146" s="19">
        <v>68206</v>
      </c>
      <c r="K146" s="20">
        <v>5461406</v>
      </c>
      <c r="L146" s="20">
        <v>5174914</v>
      </c>
      <c r="M146" s="19">
        <v>827180</v>
      </c>
      <c r="N146" s="19">
        <v>3419541</v>
      </c>
      <c r="O146" s="20">
        <v>9421635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x14ac:dyDescent="0.2">
      <c r="A147" s="24" t="s">
        <v>6</v>
      </c>
      <c r="B147" s="23" t="s">
        <v>337</v>
      </c>
      <c r="C147" s="22" t="s">
        <v>336</v>
      </c>
      <c r="D147" s="20">
        <v>214806173</v>
      </c>
      <c r="E147" s="19">
        <v>214806173</v>
      </c>
      <c r="F147" s="19">
        <v>97224485</v>
      </c>
      <c r="G147" s="21">
        <f>IF(($D147     =0),0,($F147     /$D147     ))</f>
        <v>0.45261494882644737</v>
      </c>
      <c r="H147" s="20">
        <v>3627623</v>
      </c>
      <c r="I147" s="19">
        <v>33691158</v>
      </c>
      <c r="J147" s="19">
        <v>10007797</v>
      </c>
      <c r="K147" s="20">
        <v>47326578</v>
      </c>
      <c r="L147" s="20">
        <v>13523558</v>
      </c>
      <c r="M147" s="19">
        <v>19138075</v>
      </c>
      <c r="N147" s="19">
        <v>17236274</v>
      </c>
      <c r="O147" s="20">
        <v>49897907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6.5" x14ac:dyDescent="0.3">
      <c r="A148" s="17" t="s">
        <v>0</v>
      </c>
      <c r="B148" s="16" t="s">
        <v>335</v>
      </c>
      <c r="C148" s="15" t="s">
        <v>0</v>
      </c>
      <c r="D148" s="13">
        <f>SUM(D143:D147)</f>
        <v>415177236</v>
      </c>
      <c r="E148" s="12">
        <f>SUM(E143:E147)</f>
        <v>415177236</v>
      </c>
      <c r="F148" s="12">
        <f>SUM(F143:F147)</f>
        <v>192601595</v>
      </c>
      <c r="G148" s="14">
        <f>IF(($D148     =0),0,($F148     /$D148     ))</f>
        <v>0.46390210806259136</v>
      </c>
      <c r="H148" s="13">
        <f>SUM(H143:H147)</f>
        <v>14742427</v>
      </c>
      <c r="I148" s="12">
        <f>SUM(I143:I147)</f>
        <v>52053631</v>
      </c>
      <c r="J148" s="12">
        <f>SUM(J143:J147)</f>
        <v>-115184802</v>
      </c>
      <c r="K148" s="13">
        <f>SUM(K143:K147)</f>
        <v>-48388744</v>
      </c>
      <c r="L148" s="13">
        <f>SUM(L143:L147)</f>
        <v>165545500</v>
      </c>
      <c r="M148" s="12">
        <f>SUM(M143:M147)</f>
        <v>25090824</v>
      </c>
      <c r="N148" s="12">
        <f>SUM(N143:N147)</f>
        <v>50354015</v>
      </c>
      <c r="O148" s="13">
        <f>SUM(O143:O147)</f>
        <v>240990339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x14ac:dyDescent="0.2">
      <c r="A149" s="24" t="s">
        <v>9</v>
      </c>
      <c r="B149" s="23" t="s">
        <v>334</v>
      </c>
      <c r="C149" s="22" t="s">
        <v>333</v>
      </c>
      <c r="D149" s="20">
        <v>42895130</v>
      </c>
      <c r="E149" s="19">
        <v>42895130</v>
      </c>
      <c r="F149" s="19">
        <v>33798684</v>
      </c>
      <c r="G149" s="21">
        <f>IF(($D149     =0),0,($F149     /$D149     ))</f>
        <v>0.78793755841280821</v>
      </c>
      <c r="H149" s="20">
        <v>3906134</v>
      </c>
      <c r="I149" s="19">
        <v>1188009</v>
      </c>
      <c r="J149" s="19">
        <v>6626541</v>
      </c>
      <c r="K149" s="20">
        <v>11720684</v>
      </c>
      <c r="L149" s="20">
        <v>848527</v>
      </c>
      <c r="M149" s="19">
        <v>5503118</v>
      </c>
      <c r="N149" s="19">
        <v>15726355</v>
      </c>
      <c r="O149" s="20">
        <v>22078000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x14ac:dyDescent="0.2">
      <c r="A150" s="24" t="s">
        <v>9</v>
      </c>
      <c r="B150" s="23" t="s">
        <v>332</v>
      </c>
      <c r="C150" s="22" t="s">
        <v>331</v>
      </c>
      <c r="D150" s="20">
        <v>610994000</v>
      </c>
      <c r="E150" s="19">
        <v>627805200</v>
      </c>
      <c r="F150" s="19">
        <v>279982952</v>
      </c>
      <c r="G150" s="21">
        <f>IF(($D150     =0),0,($F150     /$D150     ))</f>
        <v>0.45824173723473555</v>
      </c>
      <c r="H150" s="20">
        <v>57121341</v>
      </c>
      <c r="I150" s="19">
        <v>54919436</v>
      </c>
      <c r="J150" s="19">
        <v>25025377</v>
      </c>
      <c r="K150" s="20">
        <v>137066154</v>
      </c>
      <c r="L150" s="20">
        <v>46598500</v>
      </c>
      <c r="M150" s="19">
        <v>52505587</v>
      </c>
      <c r="N150" s="19">
        <v>43812711</v>
      </c>
      <c r="O150" s="20">
        <v>142916798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x14ac:dyDescent="0.2">
      <c r="A151" s="24" t="s">
        <v>9</v>
      </c>
      <c r="B151" s="23" t="s">
        <v>330</v>
      </c>
      <c r="C151" s="22" t="s">
        <v>329</v>
      </c>
      <c r="D151" s="20">
        <v>66089900</v>
      </c>
      <c r="E151" s="19">
        <v>66089900</v>
      </c>
      <c r="F151" s="19">
        <v>33534145</v>
      </c>
      <c r="G151" s="21">
        <f>IF(($D151     =0),0,($F151     /$D151     ))</f>
        <v>0.50740196308361796</v>
      </c>
      <c r="H151" s="20">
        <v>14698101</v>
      </c>
      <c r="I151" s="19">
        <v>5529426</v>
      </c>
      <c r="J151" s="19">
        <v>-3214612</v>
      </c>
      <c r="K151" s="20">
        <v>17012915</v>
      </c>
      <c r="L151" s="20">
        <v>5721094</v>
      </c>
      <c r="M151" s="19">
        <v>7929051</v>
      </c>
      <c r="N151" s="19">
        <v>2871085</v>
      </c>
      <c r="O151" s="20">
        <v>16521230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x14ac:dyDescent="0.2">
      <c r="A152" s="24" t="s">
        <v>9</v>
      </c>
      <c r="B152" s="23" t="s">
        <v>328</v>
      </c>
      <c r="C152" s="22" t="s">
        <v>327</v>
      </c>
      <c r="D152" s="20">
        <v>30720004</v>
      </c>
      <c r="E152" s="19">
        <v>30720004</v>
      </c>
      <c r="F152" s="19">
        <v>15759884</v>
      </c>
      <c r="G152" s="21">
        <f>IF(($D152     =0),0,($F152     /$D152     ))</f>
        <v>0.51301699049257932</v>
      </c>
      <c r="H152" s="20">
        <v>4508282</v>
      </c>
      <c r="I152" s="19">
        <v>3637765</v>
      </c>
      <c r="J152" s="19">
        <v>1695534</v>
      </c>
      <c r="K152" s="20">
        <v>9841581</v>
      </c>
      <c r="L152" s="20">
        <v>2190966</v>
      </c>
      <c r="M152" s="19">
        <v>301050</v>
      </c>
      <c r="N152" s="19">
        <v>3426287</v>
      </c>
      <c r="O152" s="20">
        <v>5918303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x14ac:dyDescent="0.2">
      <c r="A153" s="24" t="s">
        <v>9</v>
      </c>
      <c r="B153" s="23" t="s">
        <v>326</v>
      </c>
      <c r="C153" s="22" t="s">
        <v>325</v>
      </c>
      <c r="D153" s="20">
        <v>34164219</v>
      </c>
      <c r="E153" s="19">
        <v>34164219</v>
      </c>
      <c r="F153" s="19">
        <v>14079123</v>
      </c>
      <c r="G153" s="21">
        <f>IF(($D153     =0),0,($F153     /$D153     ))</f>
        <v>0.41210141522626348</v>
      </c>
      <c r="H153" s="20">
        <v>915249</v>
      </c>
      <c r="I153" s="19">
        <v>537468</v>
      </c>
      <c r="J153" s="19">
        <v>1788790</v>
      </c>
      <c r="K153" s="20">
        <v>3241507</v>
      </c>
      <c r="L153" s="20">
        <v>3062180</v>
      </c>
      <c r="M153" s="19">
        <v>4223279</v>
      </c>
      <c r="N153" s="19">
        <v>3552157</v>
      </c>
      <c r="O153" s="20">
        <v>10837616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x14ac:dyDescent="0.2">
      <c r="A154" s="24" t="s">
        <v>6</v>
      </c>
      <c r="B154" s="23" t="s">
        <v>324</v>
      </c>
      <c r="C154" s="22" t="s">
        <v>323</v>
      </c>
      <c r="D154" s="20">
        <v>465007780</v>
      </c>
      <c r="E154" s="19">
        <v>468220677</v>
      </c>
      <c r="F154" s="19">
        <v>233638838</v>
      </c>
      <c r="G154" s="21">
        <f>IF(($D154     =0),0,($F154     /$D154     ))</f>
        <v>0.50244070755117254</v>
      </c>
      <c r="H154" s="20">
        <v>15942695</v>
      </c>
      <c r="I154" s="19">
        <v>47251726</v>
      </c>
      <c r="J154" s="19">
        <v>44923921</v>
      </c>
      <c r="K154" s="20">
        <v>108118342</v>
      </c>
      <c r="L154" s="20">
        <v>40540686</v>
      </c>
      <c r="M154" s="19">
        <v>54445238</v>
      </c>
      <c r="N154" s="19">
        <v>30534572</v>
      </c>
      <c r="O154" s="20">
        <v>125520496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6.5" x14ac:dyDescent="0.3">
      <c r="A155" s="17" t="s">
        <v>0</v>
      </c>
      <c r="B155" s="16" t="s">
        <v>322</v>
      </c>
      <c r="C155" s="15" t="s">
        <v>0</v>
      </c>
      <c r="D155" s="13">
        <f>SUM(D149:D154)</f>
        <v>1249871033</v>
      </c>
      <c r="E155" s="12">
        <f>SUM(E149:E154)</f>
        <v>1269895130</v>
      </c>
      <c r="F155" s="12">
        <f>SUM(F149:F154)</f>
        <v>610793626</v>
      </c>
      <c r="G155" s="14">
        <f>IF(($D155     =0),0,($F155     /$D155     ))</f>
        <v>0.48868532022375466</v>
      </c>
      <c r="H155" s="13">
        <f>SUM(H149:H154)</f>
        <v>97091802</v>
      </c>
      <c r="I155" s="12">
        <f>SUM(I149:I154)</f>
        <v>113063830</v>
      </c>
      <c r="J155" s="12">
        <f>SUM(J149:J154)</f>
        <v>76845551</v>
      </c>
      <c r="K155" s="13">
        <f>SUM(K149:K154)</f>
        <v>287001183</v>
      </c>
      <c r="L155" s="13">
        <f>SUM(L149:L154)</f>
        <v>98961953</v>
      </c>
      <c r="M155" s="12">
        <f>SUM(M149:M154)</f>
        <v>124907323</v>
      </c>
      <c r="N155" s="12">
        <f>SUM(N149:N154)</f>
        <v>99923167</v>
      </c>
      <c r="O155" s="13">
        <f>SUM(O149:O154)</f>
        <v>323792443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x14ac:dyDescent="0.2">
      <c r="A156" s="24" t="s">
        <v>9</v>
      </c>
      <c r="B156" s="23" t="s">
        <v>321</v>
      </c>
      <c r="C156" s="22" t="s">
        <v>320</v>
      </c>
      <c r="D156" s="20">
        <v>127599815</v>
      </c>
      <c r="E156" s="19">
        <v>127599815</v>
      </c>
      <c r="F156" s="19">
        <v>-479628702</v>
      </c>
      <c r="G156" s="21">
        <f>IF(($D156     =0),0,($F156     /$D156     ))</f>
        <v>-3.7588510767041474</v>
      </c>
      <c r="H156" s="20">
        <v>3802708</v>
      </c>
      <c r="I156" s="19">
        <v>2461735</v>
      </c>
      <c r="J156" s="19">
        <v>912595</v>
      </c>
      <c r="K156" s="20">
        <v>7177038</v>
      </c>
      <c r="L156" s="20">
        <v>6209721</v>
      </c>
      <c r="M156" s="19">
        <v>16346077</v>
      </c>
      <c r="N156" s="19">
        <v>-509361538</v>
      </c>
      <c r="O156" s="20">
        <v>-486805740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x14ac:dyDescent="0.2">
      <c r="A157" s="24" t="s">
        <v>9</v>
      </c>
      <c r="B157" s="23" t="s">
        <v>319</v>
      </c>
      <c r="C157" s="22" t="s">
        <v>318</v>
      </c>
      <c r="D157" s="20">
        <v>328572640</v>
      </c>
      <c r="E157" s="19">
        <v>328572640</v>
      </c>
      <c r="F157" s="19">
        <v>280191754</v>
      </c>
      <c r="G157" s="21">
        <f>IF(($D157     =0),0,($F157     /$D157     ))</f>
        <v>0.8527543681056341</v>
      </c>
      <c r="H157" s="20">
        <v>902960</v>
      </c>
      <c r="I157" s="19">
        <v>34675614</v>
      </c>
      <c r="J157" s="19">
        <v>65326814</v>
      </c>
      <c r="K157" s="20">
        <v>100905388</v>
      </c>
      <c r="L157" s="20">
        <v>54895675</v>
      </c>
      <c r="M157" s="19">
        <v>50847938</v>
      </c>
      <c r="N157" s="19">
        <v>73542753</v>
      </c>
      <c r="O157" s="20">
        <v>179286366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x14ac:dyDescent="0.2">
      <c r="A158" s="24" t="s">
        <v>9</v>
      </c>
      <c r="B158" s="23" t="s">
        <v>317</v>
      </c>
      <c r="C158" s="22" t="s">
        <v>316</v>
      </c>
      <c r="D158" s="20">
        <v>41193915</v>
      </c>
      <c r="E158" s="19">
        <v>41193915</v>
      </c>
      <c r="F158" s="19">
        <v>37488114</v>
      </c>
      <c r="G158" s="21">
        <f>IF(($D158     =0),0,($F158     /$D158     ))</f>
        <v>0.91004008723133012</v>
      </c>
      <c r="H158" s="20">
        <v>4956774</v>
      </c>
      <c r="I158" s="19">
        <v>5491832</v>
      </c>
      <c r="J158" s="19">
        <v>1693404</v>
      </c>
      <c r="K158" s="20">
        <v>12142010</v>
      </c>
      <c r="L158" s="20">
        <v>12156639</v>
      </c>
      <c r="M158" s="19">
        <v>9040502</v>
      </c>
      <c r="N158" s="19">
        <v>4148963</v>
      </c>
      <c r="O158" s="20">
        <v>25346104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x14ac:dyDescent="0.2">
      <c r="A159" s="24" t="s">
        <v>9</v>
      </c>
      <c r="B159" s="23" t="s">
        <v>315</v>
      </c>
      <c r="C159" s="22" t="s">
        <v>314</v>
      </c>
      <c r="D159" s="20">
        <v>23810000</v>
      </c>
      <c r="E159" s="19">
        <v>23810000</v>
      </c>
      <c r="F159" s="19">
        <v>21985101</v>
      </c>
      <c r="G159" s="21">
        <f>IF(($D159     =0),0,($F159     /$D159     ))</f>
        <v>0.92335577488450227</v>
      </c>
      <c r="H159" s="20">
        <v>9349993</v>
      </c>
      <c r="I159" s="19">
        <v>2643795</v>
      </c>
      <c r="J159" s="19">
        <v>3129335</v>
      </c>
      <c r="K159" s="20">
        <v>15123123</v>
      </c>
      <c r="L159" s="20">
        <v>3751633</v>
      </c>
      <c r="M159" s="19">
        <v>0</v>
      </c>
      <c r="N159" s="19">
        <v>3110345</v>
      </c>
      <c r="O159" s="20">
        <v>6861978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x14ac:dyDescent="0.2">
      <c r="A160" s="24" t="s">
        <v>6</v>
      </c>
      <c r="B160" s="23" t="s">
        <v>313</v>
      </c>
      <c r="C160" s="22" t="s">
        <v>312</v>
      </c>
      <c r="D160" s="20">
        <v>481111216</v>
      </c>
      <c r="E160" s="19">
        <v>524994109</v>
      </c>
      <c r="F160" s="19">
        <v>180393431</v>
      </c>
      <c r="G160" s="21">
        <f>IF(($D160     =0),0,($F160     /$D160     ))</f>
        <v>0.37495162241239455</v>
      </c>
      <c r="H160" s="20">
        <v>6083547</v>
      </c>
      <c r="I160" s="19">
        <v>12710687</v>
      </c>
      <c r="J160" s="19">
        <v>21773280</v>
      </c>
      <c r="K160" s="20">
        <v>40567514</v>
      </c>
      <c r="L160" s="20">
        <v>50713930</v>
      </c>
      <c r="M160" s="19">
        <v>18017448</v>
      </c>
      <c r="N160" s="19">
        <v>71094539</v>
      </c>
      <c r="O160" s="20">
        <v>139825917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6.5" x14ac:dyDescent="0.3">
      <c r="A161" s="17" t="s">
        <v>0</v>
      </c>
      <c r="B161" s="16" t="s">
        <v>311</v>
      </c>
      <c r="C161" s="15" t="s">
        <v>0</v>
      </c>
      <c r="D161" s="13">
        <f>SUM(D156:D160)</f>
        <v>1002287586</v>
      </c>
      <c r="E161" s="12">
        <f>SUM(E156:E160)</f>
        <v>1046170479</v>
      </c>
      <c r="F161" s="12">
        <f>SUM(F156:F160)</f>
        <v>40429698</v>
      </c>
      <c r="G161" s="14">
        <f>IF(($D161     =0),0,($F161     /$D161     ))</f>
        <v>4.0337422676608906E-2</v>
      </c>
      <c r="H161" s="13">
        <f>SUM(H156:H160)</f>
        <v>25095982</v>
      </c>
      <c r="I161" s="12">
        <f>SUM(I156:I160)</f>
        <v>57983663</v>
      </c>
      <c r="J161" s="12">
        <f>SUM(J156:J160)</f>
        <v>92835428</v>
      </c>
      <c r="K161" s="13">
        <f>SUM(K156:K160)</f>
        <v>175915073</v>
      </c>
      <c r="L161" s="13">
        <f>SUM(L156:L160)</f>
        <v>127727598</v>
      </c>
      <c r="M161" s="12">
        <f>SUM(M156:M160)</f>
        <v>94251965</v>
      </c>
      <c r="N161" s="12">
        <f>SUM(N156:N160)</f>
        <v>-357464938</v>
      </c>
      <c r="O161" s="13">
        <f>SUM(O156:O160)</f>
        <v>-135485375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x14ac:dyDescent="0.2">
      <c r="A162" s="24" t="s">
        <v>9</v>
      </c>
      <c r="B162" s="23" t="s">
        <v>310</v>
      </c>
      <c r="C162" s="22" t="s">
        <v>309</v>
      </c>
      <c r="D162" s="20">
        <v>105307548</v>
      </c>
      <c r="E162" s="19">
        <v>105307548</v>
      </c>
      <c r="F162" s="19">
        <v>53392478</v>
      </c>
      <c r="G162" s="21">
        <f>IF(($D162     =0),0,($F162     /$D162     ))</f>
        <v>0.50701472984633544</v>
      </c>
      <c r="H162" s="20">
        <v>8842482</v>
      </c>
      <c r="I162" s="19">
        <v>3751046</v>
      </c>
      <c r="J162" s="19">
        <v>14970929</v>
      </c>
      <c r="K162" s="20">
        <v>27564457</v>
      </c>
      <c r="L162" s="20">
        <v>4436416</v>
      </c>
      <c r="M162" s="19">
        <v>10483258</v>
      </c>
      <c r="N162" s="19">
        <v>10908347</v>
      </c>
      <c r="O162" s="20">
        <v>25828021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x14ac:dyDescent="0.2">
      <c r="A163" s="24" t="s">
        <v>9</v>
      </c>
      <c r="B163" s="23" t="s">
        <v>308</v>
      </c>
      <c r="C163" s="22" t="s">
        <v>307</v>
      </c>
      <c r="D163" s="20">
        <v>62503745</v>
      </c>
      <c r="E163" s="19">
        <v>62503745</v>
      </c>
      <c r="F163" s="19">
        <v>36187565</v>
      </c>
      <c r="G163" s="21">
        <f>IF(($D163     =0),0,($F163     /$D163     ))</f>
        <v>0.5789663483364077</v>
      </c>
      <c r="H163" s="20">
        <v>7054414</v>
      </c>
      <c r="I163" s="19">
        <v>2719601</v>
      </c>
      <c r="J163" s="19">
        <v>5330526</v>
      </c>
      <c r="K163" s="20">
        <v>15104541</v>
      </c>
      <c r="L163" s="20">
        <v>7908687</v>
      </c>
      <c r="M163" s="19">
        <v>8811335</v>
      </c>
      <c r="N163" s="19">
        <v>4363002</v>
      </c>
      <c r="O163" s="20">
        <v>21083024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x14ac:dyDescent="0.2">
      <c r="A164" s="24" t="s">
        <v>9</v>
      </c>
      <c r="B164" s="23" t="s">
        <v>306</v>
      </c>
      <c r="C164" s="22" t="s">
        <v>305</v>
      </c>
      <c r="D164" s="20">
        <v>92387395</v>
      </c>
      <c r="E164" s="19">
        <v>92387395</v>
      </c>
      <c r="F164" s="19">
        <v>43926698</v>
      </c>
      <c r="G164" s="21">
        <f>IF(($D164     =0),0,($F164     /$D164     ))</f>
        <v>0.47546202596144205</v>
      </c>
      <c r="H164" s="20">
        <v>1024682</v>
      </c>
      <c r="I164" s="19">
        <v>11135444</v>
      </c>
      <c r="J164" s="19">
        <v>4935009</v>
      </c>
      <c r="K164" s="20">
        <v>17095135</v>
      </c>
      <c r="L164" s="20">
        <v>12100505</v>
      </c>
      <c r="M164" s="19">
        <v>10629128</v>
      </c>
      <c r="N164" s="19">
        <v>4101930</v>
      </c>
      <c r="O164" s="20">
        <v>26831563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x14ac:dyDescent="0.2">
      <c r="A165" s="24" t="s">
        <v>9</v>
      </c>
      <c r="B165" s="23" t="s">
        <v>304</v>
      </c>
      <c r="C165" s="22" t="s">
        <v>303</v>
      </c>
      <c r="D165" s="20">
        <v>90550823</v>
      </c>
      <c r="E165" s="19">
        <v>90550823</v>
      </c>
      <c r="F165" s="19">
        <v>31129651</v>
      </c>
      <c r="G165" s="21">
        <f>IF(($D165     =0),0,($F165     /$D165     ))</f>
        <v>0.34378098363611781</v>
      </c>
      <c r="H165" s="20">
        <v>265900</v>
      </c>
      <c r="I165" s="19">
        <v>4171780</v>
      </c>
      <c r="J165" s="19">
        <v>7427489</v>
      </c>
      <c r="K165" s="20">
        <v>11865169</v>
      </c>
      <c r="L165" s="20">
        <v>5836629</v>
      </c>
      <c r="M165" s="19">
        <v>6441774</v>
      </c>
      <c r="N165" s="19">
        <v>6986079</v>
      </c>
      <c r="O165" s="20">
        <v>19264482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x14ac:dyDescent="0.2">
      <c r="A166" s="24" t="s">
        <v>6</v>
      </c>
      <c r="B166" s="23" t="s">
        <v>302</v>
      </c>
      <c r="C166" s="22" t="s">
        <v>301</v>
      </c>
      <c r="D166" s="20">
        <v>322311682</v>
      </c>
      <c r="E166" s="19">
        <v>342796537</v>
      </c>
      <c r="F166" s="19">
        <v>146353392</v>
      </c>
      <c r="G166" s="21">
        <f>IF(($D166     =0),0,($F166     /$D166     ))</f>
        <v>0.45407411574985979</v>
      </c>
      <c r="H166" s="20">
        <v>10013549</v>
      </c>
      <c r="I166" s="19">
        <v>25381884</v>
      </c>
      <c r="J166" s="19">
        <v>24051930</v>
      </c>
      <c r="K166" s="20">
        <v>59447363</v>
      </c>
      <c r="L166" s="20">
        <v>15063998</v>
      </c>
      <c r="M166" s="19">
        <v>46307966</v>
      </c>
      <c r="N166" s="19">
        <v>25534065</v>
      </c>
      <c r="O166" s="20">
        <v>86906029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6.5" x14ac:dyDescent="0.3">
      <c r="A167" s="17" t="s">
        <v>0</v>
      </c>
      <c r="B167" s="16" t="s">
        <v>300</v>
      </c>
      <c r="C167" s="15" t="s">
        <v>0</v>
      </c>
      <c r="D167" s="13">
        <f>SUM(D162:D166)</f>
        <v>673061193</v>
      </c>
      <c r="E167" s="12">
        <f>SUM(E162:E166)</f>
        <v>693546048</v>
      </c>
      <c r="F167" s="12">
        <f>SUM(F162:F166)</f>
        <v>310989784</v>
      </c>
      <c r="G167" s="14">
        <f>IF(($D167     =0),0,($F167     /$D167     ))</f>
        <v>0.46205276315789612</v>
      </c>
      <c r="H167" s="13">
        <f>SUM(H162:H166)</f>
        <v>27201027</v>
      </c>
      <c r="I167" s="12">
        <f>SUM(I162:I166)</f>
        <v>47159755</v>
      </c>
      <c r="J167" s="12">
        <f>SUM(J162:J166)</f>
        <v>56715883</v>
      </c>
      <c r="K167" s="13">
        <f>SUM(K162:K166)</f>
        <v>131076665</v>
      </c>
      <c r="L167" s="13">
        <f>SUM(L162:L166)</f>
        <v>45346235</v>
      </c>
      <c r="M167" s="12">
        <f>SUM(M162:M166)</f>
        <v>82673461</v>
      </c>
      <c r="N167" s="12">
        <f>SUM(N162:N166)</f>
        <v>51893423</v>
      </c>
      <c r="O167" s="13">
        <f>SUM(O162:O166)</f>
        <v>179913119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6.5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14996675150</v>
      </c>
      <c r="E168" s="12">
        <f>SUM(E103,E105:E109,E111:E118,E120:E123,E125:E129,E131:E134,E136:E141,E143:E147,E149:E154,E156:E160,E162:E166)</f>
        <v>15039820232</v>
      </c>
      <c r="F168" s="12">
        <f>SUM(F103,F105:F109,F111:F118,F120:F123,F125:F129,F131:F134,F136:F141,F143:F147,F149:F154,F156:F160,F162:F166)</f>
        <v>4597389975</v>
      </c>
      <c r="G168" s="14">
        <f>IF(($D168     =0),0,($F168     /$D168     ))</f>
        <v>0.30656061620431913</v>
      </c>
      <c r="H168" s="13">
        <f>SUM(H103,H105:H109,H111:H118,H120:H123,H125:H129,H131:H134,H136:H141,H143:H147,H149:H154,H156:H160,H162:H166)</f>
        <v>-1057953133</v>
      </c>
      <c r="I168" s="12">
        <f>SUM(I103,I105:I109,I111:I118,I120:I123,I125:I129,I131:I134,I136:I141,I143:I147,I149:I154,I156:I160,I162:I166)</f>
        <v>2237021126</v>
      </c>
      <c r="J168" s="12">
        <f>SUM(J103,J105:J109,J111:J118,J120:J123,J125:J129,J131:J134,J136:J141,J143:J147,J149:J154,J156:J160,J162:J166)</f>
        <v>713983167</v>
      </c>
      <c r="K168" s="13">
        <f>SUM(K103,K105:K109,K111:K118,K120:K123,K125:K129,K131:K134,K136:K141,K143:K147,K149:K154,K156:K160,K162:K166)</f>
        <v>1893051160</v>
      </c>
      <c r="L168" s="13">
        <f>SUM(L103,L105:L109,L111:L118,L120:L123,L125:L129,L131:L134,L136:L141,L143:L147,L149:L154,L156:L160,L162:L166)</f>
        <v>320734993</v>
      </c>
      <c r="M168" s="12">
        <f>SUM(M103,M105:M109,M111:M118,M120:M123,M125:M129,M131:M134,M136:M141,M143:M147,M149:M154,M156:M160,M162:M166)</f>
        <v>1647178840</v>
      </c>
      <c r="N168" s="12">
        <f>SUM(N103,N105:N109,N111:N118,N120:N123,N125:N129,N131:N134,N136:N141,N143:N147,N149:N154,N156:N160,N162:N166)</f>
        <v>736424982</v>
      </c>
      <c r="O168" s="13">
        <f>SUM(O103,O105:O109,O111:O118,O120:O123,O125:O129,O131:O134,O136:O141,O143:O147,O149:O154,O156:O160,O162:O166)</f>
        <v>2704338815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4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4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x14ac:dyDescent="0.2">
      <c r="A171" s="24" t="s">
        <v>9</v>
      </c>
      <c r="B171" s="23" t="s">
        <v>297</v>
      </c>
      <c r="C171" s="22" t="s">
        <v>296</v>
      </c>
      <c r="D171" s="20">
        <v>180504685</v>
      </c>
      <c r="E171" s="19">
        <v>180504685</v>
      </c>
      <c r="F171" s="19">
        <v>69002142</v>
      </c>
      <c r="G171" s="21">
        <f>IF(($D171     =0),0,($F171     /$D171     ))</f>
        <v>0.38227341301418299</v>
      </c>
      <c r="H171" s="20">
        <v>0</v>
      </c>
      <c r="I171" s="19">
        <v>7480295</v>
      </c>
      <c r="J171" s="19">
        <v>5871118</v>
      </c>
      <c r="K171" s="20">
        <v>13351413</v>
      </c>
      <c r="L171" s="20">
        <v>21805702</v>
      </c>
      <c r="M171" s="19">
        <v>21005461</v>
      </c>
      <c r="N171" s="19">
        <v>12839566</v>
      </c>
      <c r="O171" s="20">
        <v>55650729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x14ac:dyDescent="0.2">
      <c r="A172" s="24" t="s">
        <v>9</v>
      </c>
      <c r="B172" s="23" t="s">
        <v>295</v>
      </c>
      <c r="C172" s="22" t="s">
        <v>294</v>
      </c>
      <c r="D172" s="20">
        <v>123208925</v>
      </c>
      <c r="E172" s="19">
        <v>123208925</v>
      </c>
      <c r="F172" s="19">
        <v>66364037</v>
      </c>
      <c r="G172" s="21">
        <f>IF(($D172     =0),0,($F172     /$D172     ))</f>
        <v>0.53863011141441253</v>
      </c>
      <c r="H172" s="20">
        <v>19573417</v>
      </c>
      <c r="I172" s="19">
        <v>17891700</v>
      </c>
      <c r="J172" s="19">
        <v>2610830</v>
      </c>
      <c r="K172" s="20">
        <v>40075947</v>
      </c>
      <c r="L172" s="20">
        <v>6640734</v>
      </c>
      <c r="M172" s="19">
        <v>1776920</v>
      </c>
      <c r="N172" s="19">
        <v>17870436</v>
      </c>
      <c r="O172" s="20">
        <v>26288090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x14ac:dyDescent="0.2">
      <c r="A173" s="24" t="s">
        <v>9</v>
      </c>
      <c r="B173" s="23" t="s">
        <v>293</v>
      </c>
      <c r="C173" s="22" t="s">
        <v>292</v>
      </c>
      <c r="D173" s="20">
        <v>231308900</v>
      </c>
      <c r="E173" s="19">
        <v>231308900</v>
      </c>
      <c r="F173" s="19">
        <v>78381537</v>
      </c>
      <c r="G173" s="21">
        <f>IF(($D173     =0),0,($F173     /$D173     ))</f>
        <v>0.33886087824549771</v>
      </c>
      <c r="H173" s="20">
        <v>553373</v>
      </c>
      <c r="I173" s="19">
        <v>15844990</v>
      </c>
      <c r="J173" s="19">
        <v>15114454</v>
      </c>
      <c r="K173" s="20">
        <v>31512817</v>
      </c>
      <c r="L173" s="20">
        <v>4781094</v>
      </c>
      <c r="M173" s="19">
        <v>24879659</v>
      </c>
      <c r="N173" s="19">
        <v>17207967</v>
      </c>
      <c r="O173" s="20">
        <v>46868720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x14ac:dyDescent="0.2">
      <c r="A174" s="24" t="s">
        <v>9</v>
      </c>
      <c r="B174" s="23" t="s">
        <v>291</v>
      </c>
      <c r="C174" s="22" t="s">
        <v>290</v>
      </c>
      <c r="D174" s="20">
        <v>59792950</v>
      </c>
      <c r="E174" s="19">
        <v>59792950</v>
      </c>
      <c r="F174" s="19">
        <v>21356068</v>
      </c>
      <c r="G174" s="21">
        <f>IF(($D174     =0),0,($F174     /$D174     ))</f>
        <v>0.35716699042278394</v>
      </c>
      <c r="H174" s="20">
        <v>7137242</v>
      </c>
      <c r="I174" s="19">
        <v>442113</v>
      </c>
      <c r="J174" s="19">
        <v>963470</v>
      </c>
      <c r="K174" s="20">
        <v>8542825</v>
      </c>
      <c r="L174" s="20">
        <v>559503</v>
      </c>
      <c r="M174" s="19">
        <v>3200363</v>
      </c>
      <c r="N174" s="19">
        <v>9053377</v>
      </c>
      <c r="O174" s="20">
        <v>12813243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x14ac:dyDescent="0.2">
      <c r="A175" s="24" t="s">
        <v>9</v>
      </c>
      <c r="B175" s="23" t="s">
        <v>289</v>
      </c>
      <c r="C175" s="22" t="s">
        <v>288</v>
      </c>
      <c r="D175" s="20">
        <v>189560231</v>
      </c>
      <c r="E175" s="19">
        <v>189560231</v>
      </c>
      <c r="F175" s="19">
        <v>108938668</v>
      </c>
      <c r="G175" s="21">
        <f>IF(($D175     =0),0,($F175     /$D175     ))</f>
        <v>0.5746915765258801</v>
      </c>
      <c r="H175" s="20">
        <v>13342184</v>
      </c>
      <c r="I175" s="19">
        <v>19329253</v>
      </c>
      <c r="J175" s="19">
        <v>2986566</v>
      </c>
      <c r="K175" s="20">
        <v>35658003</v>
      </c>
      <c r="L175" s="20">
        <v>22960020</v>
      </c>
      <c r="M175" s="19">
        <v>22972157</v>
      </c>
      <c r="N175" s="19">
        <v>27348488</v>
      </c>
      <c r="O175" s="20">
        <v>73280665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x14ac:dyDescent="0.2">
      <c r="A176" s="24" t="s">
        <v>6</v>
      </c>
      <c r="B176" s="23" t="s">
        <v>287</v>
      </c>
      <c r="C176" s="22" t="s">
        <v>286</v>
      </c>
      <c r="D176" s="20">
        <v>513832728</v>
      </c>
      <c r="E176" s="19">
        <v>513832728</v>
      </c>
      <c r="F176" s="19">
        <v>306483607</v>
      </c>
      <c r="G176" s="21">
        <f>IF(($D176     =0),0,($F176     /$D176     ))</f>
        <v>0.59646571792523106</v>
      </c>
      <c r="H176" s="20">
        <v>7774247</v>
      </c>
      <c r="I176" s="19">
        <v>26581395</v>
      </c>
      <c r="J176" s="19">
        <v>12633528</v>
      </c>
      <c r="K176" s="20">
        <v>46989170</v>
      </c>
      <c r="L176" s="20">
        <v>116594234</v>
      </c>
      <c r="M176" s="19">
        <v>34073716</v>
      </c>
      <c r="N176" s="19">
        <v>108826487</v>
      </c>
      <c r="O176" s="20">
        <v>259494437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6.5" x14ac:dyDescent="0.3">
      <c r="A177" s="17" t="s">
        <v>0</v>
      </c>
      <c r="B177" s="16" t="s">
        <v>285</v>
      </c>
      <c r="C177" s="15" t="s">
        <v>0</v>
      </c>
      <c r="D177" s="13">
        <f>SUM(D171:D176)</f>
        <v>1298208419</v>
      </c>
      <c r="E177" s="12">
        <f>SUM(E171:E176)</f>
        <v>1298208419</v>
      </c>
      <c r="F177" s="12">
        <f>SUM(F171:F176)</f>
        <v>650526059</v>
      </c>
      <c r="G177" s="14">
        <f>IF(($D177     =0),0,($F177     /$D177     ))</f>
        <v>0.50109523977751991</v>
      </c>
      <c r="H177" s="13">
        <f>SUM(H171:H176)</f>
        <v>48380463</v>
      </c>
      <c r="I177" s="12">
        <f>SUM(I171:I176)</f>
        <v>87569746</v>
      </c>
      <c r="J177" s="12">
        <f>SUM(J171:J176)</f>
        <v>40179966</v>
      </c>
      <c r="K177" s="13">
        <f>SUM(K171:K176)</f>
        <v>176130175</v>
      </c>
      <c r="L177" s="13">
        <f>SUM(L171:L176)</f>
        <v>173341287</v>
      </c>
      <c r="M177" s="12">
        <f>SUM(M171:M176)</f>
        <v>107908276</v>
      </c>
      <c r="N177" s="12">
        <f>SUM(N171:N176)</f>
        <v>193146321</v>
      </c>
      <c r="O177" s="13">
        <f>SUM(O171:O176)</f>
        <v>474395884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x14ac:dyDescent="0.2">
      <c r="A178" s="24" t="s">
        <v>9</v>
      </c>
      <c r="B178" s="23" t="s">
        <v>284</v>
      </c>
      <c r="C178" s="22" t="s">
        <v>283</v>
      </c>
      <c r="D178" s="20">
        <v>101299000</v>
      </c>
      <c r="E178" s="19">
        <v>101299000</v>
      </c>
      <c r="F178" s="19">
        <v>17871379</v>
      </c>
      <c r="G178" s="21">
        <f>IF(($D178     =0),0,($F178     /$D178     ))</f>
        <v>0.17642206734518603</v>
      </c>
      <c r="H178" s="20">
        <v>0</v>
      </c>
      <c r="I178" s="19">
        <v>11914691</v>
      </c>
      <c r="J178" s="19">
        <v>1394450</v>
      </c>
      <c r="K178" s="20">
        <v>13309141</v>
      </c>
      <c r="L178" s="20">
        <v>593618</v>
      </c>
      <c r="M178" s="19">
        <v>1765958</v>
      </c>
      <c r="N178" s="19">
        <v>2202662</v>
      </c>
      <c r="O178" s="20">
        <v>4562238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x14ac:dyDescent="0.2">
      <c r="A179" s="24" t="s">
        <v>9</v>
      </c>
      <c r="B179" s="23" t="s">
        <v>282</v>
      </c>
      <c r="C179" s="22" t="s">
        <v>281</v>
      </c>
      <c r="D179" s="20">
        <v>219322000</v>
      </c>
      <c r="E179" s="19">
        <v>219322000</v>
      </c>
      <c r="F179" s="19">
        <v>75155896</v>
      </c>
      <c r="G179" s="21">
        <f>IF(($D179     =0),0,($F179     /$D179     ))</f>
        <v>0.34267376733752197</v>
      </c>
      <c r="H179" s="20">
        <v>13853554</v>
      </c>
      <c r="I179" s="19">
        <v>24497134</v>
      </c>
      <c r="J179" s="19">
        <v>14669838</v>
      </c>
      <c r="K179" s="20">
        <v>53020526</v>
      </c>
      <c r="L179" s="20">
        <v>11588346</v>
      </c>
      <c r="M179" s="19">
        <v>3169811</v>
      </c>
      <c r="N179" s="19">
        <v>7377213</v>
      </c>
      <c r="O179" s="20">
        <v>22135370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x14ac:dyDescent="0.2">
      <c r="A180" s="24" t="s">
        <v>9</v>
      </c>
      <c r="B180" s="23" t="s">
        <v>280</v>
      </c>
      <c r="C180" s="22" t="s">
        <v>279</v>
      </c>
      <c r="D180" s="20">
        <v>319919514</v>
      </c>
      <c r="E180" s="19">
        <v>319919514</v>
      </c>
      <c r="F180" s="19">
        <v>143867563</v>
      </c>
      <c r="G180" s="21">
        <f>IF(($D180     =0),0,($F180     /$D180     ))</f>
        <v>0.44969924216626561</v>
      </c>
      <c r="H180" s="20">
        <v>29634991</v>
      </c>
      <c r="I180" s="19">
        <v>34523720</v>
      </c>
      <c r="J180" s="19">
        <v>12300588</v>
      </c>
      <c r="K180" s="20">
        <v>76459299</v>
      </c>
      <c r="L180" s="20">
        <v>6069854</v>
      </c>
      <c r="M180" s="19">
        <v>13156438</v>
      </c>
      <c r="N180" s="19">
        <v>48181972</v>
      </c>
      <c r="O180" s="20">
        <v>67408264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x14ac:dyDescent="0.2">
      <c r="A181" s="24" t="s">
        <v>9</v>
      </c>
      <c r="B181" s="23" t="s">
        <v>278</v>
      </c>
      <c r="C181" s="22" t="s">
        <v>277</v>
      </c>
      <c r="D181" s="20">
        <v>205846964</v>
      </c>
      <c r="E181" s="19">
        <v>205846964</v>
      </c>
      <c r="F181" s="19">
        <v>142217971</v>
      </c>
      <c r="G181" s="21">
        <f>IF(($D181     =0),0,($F181     /$D181     ))</f>
        <v>0.69089175879222586</v>
      </c>
      <c r="H181" s="20">
        <v>59688056</v>
      </c>
      <c r="I181" s="19">
        <v>14811560</v>
      </c>
      <c r="J181" s="19">
        <v>21927509</v>
      </c>
      <c r="K181" s="20">
        <v>96427125</v>
      </c>
      <c r="L181" s="20">
        <v>12181692</v>
      </c>
      <c r="M181" s="19">
        <v>30278002</v>
      </c>
      <c r="N181" s="19">
        <v>3331152</v>
      </c>
      <c r="O181" s="20">
        <v>45790846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x14ac:dyDescent="0.2">
      <c r="A182" s="24" t="s">
        <v>6</v>
      </c>
      <c r="B182" s="23" t="s">
        <v>276</v>
      </c>
      <c r="C182" s="22" t="s">
        <v>275</v>
      </c>
      <c r="D182" s="20">
        <v>757618897</v>
      </c>
      <c r="E182" s="19">
        <v>757618897</v>
      </c>
      <c r="F182" s="19">
        <v>307329059</v>
      </c>
      <c r="G182" s="21">
        <f>IF(($D182     =0),0,($F182     /$D182     ))</f>
        <v>0.4056512584585123</v>
      </c>
      <c r="H182" s="20">
        <v>41239115</v>
      </c>
      <c r="I182" s="19">
        <v>24837200</v>
      </c>
      <c r="J182" s="19">
        <v>30768982</v>
      </c>
      <c r="K182" s="20">
        <v>96845297</v>
      </c>
      <c r="L182" s="20">
        <v>75324489</v>
      </c>
      <c r="M182" s="19">
        <v>56183126</v>
      </c>
      <c r="N182" s="19">
        <v>78976147</v>
      </c>
      <c r="O182" s="20">
        <v>210483762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6.5" x14ac:dyDescent="0.3">
      <c r="A183" s="17" t="s">
        <v>0</v>
      </c>
      <c r="B183" s="16" t="s">
        <v>274</v>
      </c>
      <c r="C183" s="15" t="s">
        <v>0</v>
      </c>
      <c r="D183" s="13">
        <f>SUM(D178:D182)</f>
        <v>1604006375</v>
      </c>
      <c r="E183" s="12">
        <f>SUM(E178:E182)</f>
        <v>1604006375</v>
      </c>
      <c r="F183" s="12">
        <f>SUM(F178:F182)</f>
        <v>686441868</v>
      </c>
      <c r="G183" s="14">
        <f>IF(($D183     =0),0,($F183     /$D183     ))</f>
        <v>0.42795457592866487</v>
      </c>
      <c r="H183" s="13">
        <f>SUM(H178:H182)</f>
        <v>144415716</v>
      </c>
      <c r="I183" s="12">
        <f>SUM(I178:I182)</f>
        <v>110584305</v>
      </c>
      <c r="J183" s="12">
        <f>SUM(J178:J182)</f>
        <v>81061367</v>
      </c>
      <c r="K183" s="13">
        <f>SUM(K178:K182)</f>
        <v>336061388</v>
      </c>
      <c r="L183" s="13">
        <f>SUM(L178:L182)</f>
        <v>105757999</v>
      </c>
      <c r="M183" s="12">
        <f>SUM(M178:M182)</f>
        <v>104553335</v>
      </c>
      <c r="N183" s="12">
        <f>SUM(N178:N182)</f>
        <v>140069146</v>
      </c>
      <c r="O183" s="13">
        <f>SUM(O178:O182)</f>
        <v>350380480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x14ac:dyDescent="0.2">
      <c r="A184" s="24" t="s">
        <v>9</v>
      </c>
      <c r="B184" s="23" t="s">
        <v>273</v>
      </c>
      <c r="C184" s="22" t="s">
        <v>272</v>
      </c>
      <c r="D184" s="20">
        <v>74908531</v>
      </c>
      <c r="E184" s="19">
        <v>74908531</v>
      </c>
      <c r="F184" s="19">
        <v>29702241</v>
      </c>
      <c r="G184" s="21">
        <f>IF(($D184     =0),0,($F184     /$D184     ))</f>
        <v>0.39651346253205794</v>
      </c>
      <c r="H184" s="20">
        <v>2910160</v>
      </c>
      <c r="I184" s="19">
        <v>1148590</v>
      </c>
      <c r="J184" s="19">
        <v>1295097</v>
      </c>
      <c r="K184" s="20">
        <v>5353847</v>
      </c>
      <c r="L184" s="20">
        <v>3130347</v>
      </c>
      <c r="M184" s="19">
        <v>9813080</v>
      </c>
      <c r="N184" s="19">
        <v>11404967</v>
      </c>
      <c r="O184" s="20">
        <v>24348394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x14ac:dyDescent="0.2">
      <c r="A185" s="24" t="s">
        <v>9</v>
      </c>
      <c r="B185" s="23" t="s">
        <v>271</v>
      </c>
      <c r="C185" s="22" t="s">
        <v>270</v>
      </c>
      <c r="D185" s="20">
        <v>60339000</v>
      </c>
      <c r="E185" s="19">
        <v>60339000</v>
      </c>
      <c r="F185" s="19">
        <v>27062315</v>
      </c>
      <c r="G185" s="21">
        <f>IF(($D185     =0),0,($F185     /$D185     ))</f>
        <v>0.44850453272344587</v>
      </c>
      <c r="H185" s="20">
        <v>0</v>
      </c>
      <c r="I185" s="19">
        <v>1448489</v>
      </c>
      <c r="J185" s="19">
        <v>2352886</v>
      </c>
      <c r="K185" s="20">
        <v>3801375</v>
      </c>
      <c r="L185" s="20">
        <v>3737538</v>
      </c>
      <c r="M185" s="19">
        <v>5391676</v>
      </c>
      <c r="N185" s="19">
        <v>14131726</v>
      </c>
      <c r="O185" s="20">
        <v>23260940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x14ac:dyDescent="0.2">
      <c r="A186" s="24" t="s">
        <v>9</v>
      </c>
      <c r="B186" s="23" t="s">
        <v>269</v>
      </c>
      <c r="C186" s="22" t="s">
        <v>268</v>
      </c>
      <c r="D186" s="20">
        <v>820141736</v>
      </c>
      <c r="E186" s="19">
        <v>804806885</v>
      </c>
      <c r="F186" s="19">
        <v>360871954</v>
      </c>
      <c r="G186" s="21">
        <f>IF(($D186     =0),0,($F186     /$D186     ))</f>
        <v>0.44001169329590123</v>
      </c>
      <c r="H186" s="20">
        <v>23270141</v>
      </c>
      <c r="I186" s="19">
        <v>58905679</v>
      </c>
      <c r="J186" s="19">
        <v>49389890</v>
      </c>
      <c r="K186" s="20">
        <v>131565710</v>
      </c>
      <c r="L186" s="20">
        <v>72909815</v>
      </c>
      <c r="M186" s="19">
        <v>58251109</v>
      </c>
      <c r="N186" s="19">
        <v>98145320</v>
      </c>
      <c r="O186" s="20">
        <v>229306244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x14ac:dyDescent="0.2">
      <c r="A187" s="24" t="s">
        <v>9</v>
      </c>
      <c r="B187" s="23" t="s">
        <v>267</v>
      </c>
      <c r="C187" s="22" t="s">
        <v>266</v>
      </c>
      <c r="D187" s="20">
        <v>269131509</v>
      </c>
      <c r="E187" s="19">
        <v>269131509</v>
      </c>
      <c r="F187" s="19">
        <v>51314596</v>
      </c>
      <c r="G187" s="21">
        <f>IF(($D187     =0),0,($F187     /$D187     ))</f>
        <v>0.19066736626516667</v>
      </c>
      <c r="H187" s="20">
        <v>0</v>
      </c>
      <c r="I187" s="19">
        <v>4487973</v>
      </c>
      <c r="J187" s="19">
        <v>14818043</v>
      </c>
      <c r="K187" s="20">
        <v>19306016</v>
      </c>
      <c r="L187" s="20">
        <v>13552122</v>
      </c>
      <c r="M187" s="19">
        <v>10493836</v>
      </c>
      <c r="N187" s="19">
        <v>7962622</v>
      </c>
      <c r="O187" s="20">
        <v>32008580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x14ac:dyDescent="0.2">
      <c r="A188" s="24" t="s">
        <v>6</v>
      </c>
      <c r="B188" s="23" t="s">
        <v>265</v>
      </c>
      <c r="C188" s="22" t="s">
        <v>264</v>
      </c>
      <c r="D188" s="20">
        <v>376295000</v>
      </c>
      <c r="E188" s="19">
        <v>376295000</v>
      </c>
      <c r="F188" s="19">
        <v>241866725</v>
      </c>
      <c r="G188" s="21">
        <f>IF(($D188     =0),0,($F188     /$D188     ))</f>
        <v>0.64275827475783631</v>
      </c>
      <c r="H188" s="20">
        <v>16420048</v>
      </c>
      <c r="I188" s="19">
        <v>21458168</v>
      </c>
      <c r="J188" s="19">
        <v>36830713</v>
      </c>
      <c r="K188" s="20">
        <v>74708929</v>
      </c>
      <c r="L188" s="20">
        <v>36331466</v>
      </c>
      <c r="M188" s="19">
        <v>69223815</v>
      </c>
      <c r="N188" s="19">
        <v>61602515</v>
      </c>
      <c r="O188" s="20">
        <v>167157796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6.5" x14ac:dyDescent="0.3">
      <c r="A189" s="17" t="s">
        <v>0</v>
      </c>
      <c r="B189" s="16" t="s">
        <v>263</v>
      </c>
      <c r="C189" s="15" t="s">
        <v>0</v>
      </c>
      <c r="D189" s="13">
        <f>SUM(D184:D188)</f>
        <v>1600815776</v>
      </c>
      <c r="E189" s="12">
        <f>SUM(E184:E188)</f>
        <v>1585480925</v>
      </c>
      <c r="F189" s="12">
        <f>SUM(F184:F188)</f>
        <v>710817831</v>
      </c>
      <c r="G189" s="14">
        <f>IF(($D189     =0),0,($F189     /$D189     ))</f>
        <v>0.44403474881796767</v>
      </c>
      <c r="H189" s="13">
        <f>SUM(H184:H188)</f>
        <v>42600349</v>
      </c>
      <c r="I189" s="12">
        <f>SUM(I184:I188)</f>
        <v>87448899</v>
      </c>
      <c r="J189" s="12">
        <f>SUM(J184:J188)</f>
        <v>104686629</v>
      </c>
      <c r="K189" s="13">
        <f>SUM(K184:K188)</f>
        <v>234735877</v>
      </c>
      <c r="L189" s="13">
        <f>SUM(L184:L188)</f>
        <v>129661288</v>
      </c>
      <c r="M189" s="12">
        <f>SUM(M184:M188)</f>
        <v>153173516</v>
      </c>
      <c r="N189" s="12">
        <f>SUM(N184:N188)</f>
        <v>193247150</v>
      </c>
      <c r="O189" s="13">
        <f>SUM(O184:O188)</f>
        <v>476081954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x14ac:dyDescent="0.2">
      <c r="A190" s="24" t="s">
        <v>9</v>
      </c>
      <c r="B190" s="23" t="s">
        <v>262</v>
      </c>
      <c r="C190" s="22" t="s">
        <v>261</v>
      </c>
      <c r="D190" s="20">
        <v>79523154</v>
      </c>
      <c r="E190" s="19">
        <v>79523154</v>
      </c>
      <c r="F190" s="19">
        <v>7391829</v>
      </c>
      <c r="G190" s="21">
        <f>IF(($D190     =0),0,($F190     /$D190     ))</f>
        <v>9.2951909326936408E-2</v>
      </c>
      <c r="H190" s="20">
        <v>0</v>
      </c>
      <c r="I190" s="19">
        <v>0</v>
      </c>
      <c r="J190" s="19">
        <v>490961</v>
      </c>
      <c r="K190" s="20">
        <v>490961</v>
      </c>
      <c r="L190" s="20">
        <v>0</v>
      </c>
      <c r="M190" s="19">
        <v>6900868</v>
      </c>
      <c r="N190" s="19">
        <v>0</v>
      </c>
      <c r="O190" s="20">
        <v>6900868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x14ac:dyDescent="0.2">
      <c r="A191" s="24" t="s">
        <v>9</v>
      </c>
      <c r="B191" s="23" t="s">
        <v>260</v>
      </c>
      <c r="C191" s="22" t="s">
        <v>259</v>
      </c>
      <c r="D191" s="20">
        <v>224093950</v>
      </c>
      <c r="E191" s="19">
        <v>224093950</v>
      </c>
      <c r="F191" s="19">
        <v>76842030</v>
      </c>
      <c r="G191" s="21">
        <f>IF(($D191     =0),0,($F191     /$D191     ))</f>
        <v>0.34290095738863097</v>
      </c>
      <c r="H191" s="20">
        <v>731000</v>
      </c>
      <c r="I191" s="19">
        <v>31247499</v>
      </c>
      <c r="J191" s="19">
        <v>929224</v>
      </c>
      <c r="K191" s="20">
        <v>32907723</v>
      </c>
      <c r="L191" s="20">
        <v>4476057</v>
      </c>
      <c r="M191" s="19">
        <v>35655782</v>
      </c>
      <c r="N191" s="19">
        <v>3802468</v>
      </c>
      <c r="O191" s="20">
        <v>43934307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x14ac:dyDescent="0.2">
      <c r="A192" s="24" t="s">
        <v>9</v>
      </c>
      <c r="B192" s="23" t="s">
        <v>258</v>
      </c>
      <c r="C192" s="22" t="s">
        <v>257</v>
      </c>
      <c r="D192" s="20">
        <v>97284261</v>
      </c>
      <c r="E192" s="19">
        <v>97284261</v>
      </c>
      <c r="F192" s="19">
        <v>34911849</v>
      </c>
      <c r="G192" s="21">
        <f>IF(($D192     =0),0,($F192     /$D192     ))</f>
        <v>0.35886430796858293</v>
      </c>
      <c r="H192" s="20">
        <v>4372445</v>
      </c>
      <c r="I192" s="19">
        <v>4711954</v>
      </c>
      <c r="J192" s="19">
        <v>6427205</v>
      </c>
      <c r="K192" s="20">
        <v>15511604</v>
      </c>
      <c r="L192" s="20">
        <v>6622603</v>
      </c>
      <c r="M192" s="19">
        <v>7149580</v>
      </c>
      <c r="N192" s="19">
        <v>5628062</v>
      </c>
      <c r="O192" s="20">
        <v>19400245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x14ac:dyDescent="0.2">
      <c r="A193" s="24" t="s">
        <v>9</v>
      </c>
      <c r="B193" s="23" t="s">
        <v>256</v>
      </c>
      <c r="C193" s="22" t="s">
        <v>255</v>
      </c>
      <c r="D193" s="20">
        <v>348889000</v>
      </c>
      <c r="E193" s="19">
        <v>348889000</v>
      </c>
      <c r="F193" s="19">
        <v>192239053</v>
      </c>
      <c r="G193" s="21">
        <f>IF(($D193     =0),0,($F193     /$D193     ))</f>
        <v>0.55100347961672624</v>
      </c>
      <c r="H193" s="20">
        <v>41286053</v>
      </c>
      <c r="I193" s="19">
        <v>32469345</v>
      </c>
      <c r="J193" s="19">
        <v>25877850</v>
      </c>
      <c r="K193" s="20">
        <v>99633248</v>
      </c>
      <c r="L193" s="20">
        <v>18659316</v>
      </c>
      <c r="M193" s="19">
        <v>38089685</v>
      </c>
      <c r="N193" s="19">
        <v>35856804</v>
      </c>
      <c r="O193" s="20">
        <v>92605805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x14ac:dyDescent="0.2">
      <c r="A194" s="24" t="s">
        <v>9</v>
      </c>
      <c r="B194" s="23" t="s">
        <v>254</v>
      </c>
      <c r="C194" s="22" t="s">
        <v>253</v>
      </c>
      <c r="D194" s="20">
        <v>182007500</v>
      </c>
      <c r="E194" s="19">
        <v>182007500</v>
      </c>
      <c r="F194" s="19">
        <v>64443798</v>
      </c>
      <c r="G194" s="21">
        <f>IF(($D194     =0),0,($F194     /$D194     ))</f>
        <v>0.35407221130997352</v>
      </c>
      <c r="H194" s="20">
        <v>5423127</v>
      </c>
      <c r="I194" s="19">
        <v>4493229</v>
      </c>
      <c r="J194" s="19">
        <v>6364990</v>
      </c>
      <c r="K194" s="20">
        <v>16281346</v>
      </c>
      <c r="L194" s="20">
        <v>9244024</v>
      </c>
      <c r="M194" s="19">
        <v>14240908</v>
      </c>
      <c r="N194" s="19">
        <v>24677520</v>
      </c>
      <c r="O194" s="20">
        <v>48162452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x14ac:dyDescent="0.2">
      <c r="A195" s="24" t="s">
        <v>6</v>
      </c>
      <c r="B195" s="23" t="s">
        <v>252</v>
      </c>
      <c r="C195" s="22" t="s">
        <v>251</v>
      </c>
      <c r="D195" s="20">
        <v>0</v>
      </c>
      <c r="E195" s="19">
        <v>0</v>
      </c>
      <c r="F195" s="19">
        <v>0</v>
      </c>
      <c r="G195" s="21">
        <f>IF(($D195     =0),0,($F195     /$D195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6.5" x14ac:dyDescent="0.3">
      <c r="A196" s="17" t="s">
        <v>0</v>
      </c>
      <c r="B196" s="16" t="s">
        <v>250</v>
      </c>
      <c r="C196" s="15" t="s">
        <v>0</v>
      </c>
      <c r="D196" s="13">
        <f>SUM(D190:D195)</f>
        <v>931797865</v>
      </c>
      <c r="E196" s="12">
        <f>SUM(E190:E195)</f>
        <v>931797865</v>
      </c>
      <c r="F196" s="12">
        <f>SUM(F190:F195)</f>
        <v>375828559</v>
      </c>
      <c r="G196" s="14">
        <f>IF(($D196     =0),0,($F196     /$D196     ))</f>
        <v>0.40333700378246734</v>
      </c>
      <c r="H196" s="13">
        <f>SUM(H190:H195)</f>
        <v>51812625</v>
      </c>
      <c r="I196" s="12">
        <f>SUM(I190:I195)</f>
        <v>72922027</v>
      </c>
      <c r="J196" s="12">
        <f>SUM(J190:J195)</f>
        <v>40090230</v>
      </c>
      <c r="K196" s="13">
        <f>SUM(K190:K195)</f>
        <v>164824882</v>
      </c>
      <c r="L196" s="13">
        <f>SUM(L190:L195)</f>
        <v>39002000</v>
      </c>
      <c r="M196" s="12">
        <f>SUM(M190:M195)</f>
        <v>102036823</v>
      </c>
      <c r="N196" s="12">
        <f>SUM(N190:N195)</f>
        <v>69964854</v>
      </c>
      <c r="O196" s="13">
        <f>SUM(O190:O195)</f>
        <v>211003677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x14ac:dyDescent="0.2">
      <c r="A197" s="24" t="s">
        <v>9</v>
      </c>
      <c r="B197" s="23" t="s">
        <v>249</v>
      </c>
      <c r="C197" s="22" t="s">
        <v>248</v>
      </c>
      <c r="D197" s="20">
        <v>89921363</v>
      </c>
      <c r="E197" s="19">
        <v>89921363</v>
      </c>
      <c r="F197" s="19">
        <v>39990837</v>
      </c>
      <c r="G197" s="21">
        <f>IF(($D197     =0),0,($F197     /$D197     ))</f>
        <v>0.44473121476150224</v>
      </c>
      <c r="H197" s="20">
        <v>0</v>
      </c>
      <c r="I197" s="19">
        <v>0</v>
      </c>
      <c r="J197" s="19">
        <v>10655314</v>
      </c>
      <c r="K197" s="20">
        <v>10655314</v>
      </c>
      <c r="L197" s="20">
        <v>14935</v>
      </c>
      <c r="M197" s="19">
        <v>1254459</v>
      </c>
      <c r="N197" s="19">
        <v>28066129</v>
      </c>
      <c r="O197" s="20">
        <v>29335523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x14ac:dyDescent="0.2">
      <c r="A198" s="24" t="s">
        <v>9</v>
      </c>
      <c r="B198" s="23" t="s">
        <v>247</v>
      </c>
      <c r="C198" s="22" t="s">
        <v>246</v>
      </c>
      <c r="D198" s="20">
        <v>110495280</v>
      </c>
      <c r="E198" s="19">
        <v>110495280</v>
      </c>
      <c r="F198" s="19">
        <v>68269326</v>
      </c>
      <c r="G198" s="21">
        <f>IF(($D198     =0),0,($F198     /$D198     ))</f>
        <v>0.61784834610129957</v>
      </c>
      <c r="H198" s="20">
        <v>11998344</v>
      </c>
      <c r="I198" s="19">
        <v>7724788</v>
      </c>
      <c r="J198" s="19">
        <v>18401930</v>
      </c>
      <c r="K198" s="20">
        <v>38125062</v>
      </c>
      <c r="L198" s="20">
        <v>15997566</v>
      </c>
      <c r="M198" s="19">
        <v>7462098</v>
      </c>
      <c r="N198" s="19">
        <v>6684600</v>
      </c>
      <c r="O198" s="20">
        <v>30144264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x14ac:dyDescent="0.2">
      <c r="A199" s="24" t="s">
        <v>9</v>
      </c>
      <c r="B199" s="23" t="s">
        <v>245</v>
      </c>
      <c r="C199" s="22" t="s">
        <v>244</v>
      </c>
      <c r="D199" s="20">
        <v>155689000</v>
      </c>
      <c r="E199" s="19">
        <v>155689000</v>
      </c>
      <c r="F199" s="19">
        <v>67605907</v>
      </c>
      <c r="G199" s="21">
        <f>IF(($D199     =0),0,($F199     /$D199     ))</f>
        <v>0.43423688892599993</v>
      </c>
      <c r="H199" s="20">
        <v>3103928</v>
      </c>
      <c r="I199" s="19">
        <v>14628845</v>
      </c>
      <c r="J199" s="19">
        <v>9801603</v>
      </c>
      <c r="K199" s="20">
        <v>27534376</v>
      </c>
      <c r="L199" s="20">
        <v>8960853</v>
      </c>
      <c r="M199" s="19">
        <v>25198238</v>
      </c>
      <c r="N199" s="19">
        <v>5912440</v>
      </c>
      <c r="O199" s="20">
        <v>40071531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x14ac:dyDescent="0.2">
      <c r="A200" s="24" t="s">
        <v>9</v>
      </c>
      <c r="B200" s="23" t="s">
        <v>243</v>
      </c>
      <c r="C200" s="22" t="s">
        <v>242</v>
      </c>
      <c r="D200" s="20">
        <v>352748523</v>
      </c>
      <c r="E200" s="19">
        <v>352748523</v>
      </c>
      <c r="F200" s="19">
        <v>199131494</v>
      </c>
      <c r="G200" s="21">
        <f>IF(($D200     =0),0,($F200     /$D200     ))</f>
        <v>0.56451404050244602</v>
      </c>
      <c r="H200" s="20">
        <v>3478261</v>
      </c>
      <c r="I200" s="19">
        <v>45569478</v>
      </c>
      <c r="J200" s="19">
        <v>19420757</v>
      </c>
      <c r="K200" s="20">
        <v>68468496</v>
      </c>
      <c r="L200" s="20">
        <v>53106071</v>
      </c>
      <c r="M200" s="19">
        <v>37963540</v>
      </c>
      <c r="N200" s="19">
        <v>39593387</v>
      </c>
      <c r="O200" s="20">
        <v>130662998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x14ac:dyDescent="0.2">
      <c r="A201" s="24" t="s">
        <v>6</v>
      </c>
      <c r="B201" s="23" t="s">
        <v>241</v>
      </c>
      <c r="C201" s="22" t="s">
        <v>240</v>
      </c>
      <c r="D201" s="20">
        <v>688963396</v>
      </c>
      <c r="E201" s="19">
        <v>688963396</v>
      </c>
      <c r="F201" s="19">
        <v>221881690</v>
      </c>
      <c r="G201" s="21">
        <f>IF(($D201     =0),0,($F201     /$D201     ))</f>
        <v>0.32205149255853938</v>
      </c>
      <c r="H201" s="20">
        <v>18852562</v>
      </c>
      <c r="I201" s="19">
        <v>40072906</v>
      </c>
      <c r="J201" s="19">
        <v>30666259</v>
      </c>
      <c r="K201" s="20">
        <v>89591727</v>
      </c>
      <c r="L201" s="20">
        <v>29597207</v>
      </c>
      <c r="M201" s="19">
        <v>59886551</v>
      </c>
      <c r="N201" s="19">
        <v>42806205</v>
      </c>
      <c r="O201" s="20">
        <v>132289963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6.5" x14ac:dyDescent="0.3">
      <c r="A202" s="17" t="s">
        <v>0</v>
      </c>
      <c r="B202" s="16" t="s">
        <v>239</v>
      </c>
      <c r="C202" s="15" t="s">
        <v>0</v>
      </c>
      <c r="D202" s="13">
        <f>SUM(D197:D201)</f>
        <v>1397817562</v>
      </c>
      <c r="E202" s="12">
        <f>SUM(E197:E201)</f>
        <v>1397817562</v>
      </c>
      <c r="F202" s="12">
        <f>SUM(F197:F201)</f>
        <v>596879254</v>
      </c>
      <c r="G202" s="14">
        <f>IF(($D202     =0),0,($F202     /$D202     ))</f>
        <v>0.42700798031610365</v>
      </c>
      <c r="H202" s="13">
        <f>SUM(H197:H201)</f>
        <v>37433095</v>
      </c>
      <c r="I202" s="12">
        <f>SUM(I197:I201)</f>
        <v>107996017</v>
      </c>
      <c r="J202" s="12">
        <f>SUM(J197:J201)</f>
        <v>88945863</v>
      </c>
      <c r="K202" s="13">
        <f>SUM(K197:K201)</f>
        <v>234374975</v>
      </c>
      <c r="L202" s="13">
        <f>SUM(L197:L201)</f>
        <v>107676632</v>
      </c>
      <c r="M202" s="12">
        <f>SUM(M197:M201)</f>
        <v>131764886</v>
      </c>
      <c r="N202" s="12">
        <f>SUM(N197:N201)</f>
        <v>123062761</v>
      </c>
      <c r="O202" s="13">
        <f>SUM(O197:O201)</f>
        <v>362504279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6.5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6832645997</v>
      </c>
      <c r="E203" s="12">
        <f>SUM(E171:E176,E178:E182,E184:E188,E190:E195,E197:E201)</f>
        <v>6817311146</v>
      </c>
      <c r="F203" s="12">
        <f>SUM(F171:F176,F178:F182,F184:F188,F190:F195,F197:F201)</f>
        <v>3020493571</v>
      </c>
      <c r="G203" s="14">
        <f>IF(($D203     =0),0,($F203     /$D203     ))</f>
        <v>0.44206791517169247</v>
      </c>
      <c r="H203" s="13">
        <f>SUM(H171:H176,H178:H182,H184:H188,H190:H195,H197:H201)</f>
        <v>324642248</v>
      </c>
      <c r="I203" s="12">
        <f>SUM(I171:I176,I178:I182,I184:I188,I190:I195,I197:I201)</f>
        <v>466520994</v>
      </c>
      <c r="J203" s="12">
        <f>SUM(J171:J176,J178:J182,J184:J188,J190:J195,J197:J201)</f>
        <v>354964055</v>
      </c>
      <c r="K203" s="13">
        <f>SUM(K171:K176,K178:K182,K184:K188,K190:K195,K197:K201)</f>
        <v>1146127297</v>
      </c>
      <c r="L203" s="13">
        <f>SUM(L171:L176,L178:L182,L184:L188,L190:L195,L197:L201)</f>
        <v>555439206</v>
      </c>
      <c r="M203" s="12">
        <f>SUM(M171:M176,M178:M182,M184:M188,M190:M195,M197:M201)</f>
        <v>599436836</v>
      </c>
      <c r="N203" s="12">
        <f>SUM(N171:N176,N178:N182,N184:N188,N190:N195,N197:N201)</f>
        <v>719490232</v>
      </c>
      <c r="O203" s="13">
        <f>SUM(O171:O176,O178:O182,O184:O188,O190:O195,O197:O201)</f>
        <v>1874366274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4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4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x14ac:dyDescent="0.2">
      <c r="A206" s="24" t="s">
        <v>9</v>
      </c>
      <c r="B206" s="23" t="s">
        <v>236</v>
      </c>
      <c r="C206" s="22" t="s">
        <v>235</v>
      </c>
      <c r="D206" s="20">
        <v>489914988</v>
      </c>
      <c r="E206" s="19">
        <v>489914988</v>
      </c>
      <c r="F206" s="19">
        <v>167584833</v>
      </c>
      <c r="G206" s="21">
        <f>IF(($D206     =0),0,($F206     /$D206     ))</f>
        <v>0.34206921017897091</v>
      </c>
      <c r="H206" s="20">
        <v>23028452</v>
      </c>
      <c r="I206" s="19">
        <v>15762430</v>
      </c>
      <c r="J206" s="19">
        <v>19287804</v>
      </c>
      <c r="K206" s="20">
        <v>58078686</v>
      </c>
      <c r="L206" s="20">
        <v>26090887</v>
      </c>
      <c r="M206" s="19">
        <v>49223053</v>
      </c>
      <c r="N206" s="19">
        <v>34192207</v>
      </c>
      <c r="O206" s="20">
        <v>109506147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x14ac:dyDescent="0.2">
      <c r="A207" s="24" t="s">
        <v>9</v>
      </c>
      <c r="B207" s="23" t="s">
        <v>234</v>
      </c>
      <c r="C207" s="22" t="s">
        <v>233</v>
      </c>
      <c r="D207" s="20">
        <v>199628000</v>
      </c>
      <c r="E207" s="19">
        <v>199628000</v>
      </c>
      <c r="F207" s="19">
        <v>118605115</v>
      </c>
      <c r="G207" s="21">
        <f>IF(($D207     =0),0,($F207     /$D207     ))</f>
        <v>0.59413065802392451</v>
      </c>
      <c r="H207" s="20">
        <v>11871561</v>
      </c>
      <c r="I207" s="19">
        <v>27783703</v>
      </c>
      <c r="J207" s="19">
        <v>24085972</v>
      </c>
      <c r="K207" s="20">
        <v>63741236</v>
      </c>
      <c r="L207" s="20">
        <v>8228876</v>
      </c>
      <c r="M207" s="19">
        <v>15813143</v>
      </c>
      <c r="N207" s="19">
        <v>30821860</v>
      </c>
      <c r="O207" s="20">
        <v>54863879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x14ac:dyDescent="0.2">
      <c r="A208" s="24" t="s">
        <v>9</v>
      </c>
      <c r="B208" s="23" t="s">
        <v>232</v>
      </c>
      <c r="C208" s="22" t="s">
        <v>231</v>
      </c>
      <c r="D208" s="20">
        <v>118323175</v>
      </c>
      <c r="E208" s="19">
        <v>118323175</v>
      </c>
      <c r="F208" s="19">
        <v>26446613</v>
      </c>
      <c r="G208" s="21">
        <f>IF(($D208     =0),0,($F208     /$D208     ))</f>
        <v>0.22351169160225798</v>
      </c>
      <c r="H208" s="20">
        <v>0</v>
      </c>
      <c r="I208" s="19">
        <v>0</v>
      </c>
      <c r="J208" s="19">
        <v>151679</v>
      </c>
      <c r="K208" s="20">
        <v>151679</v>
      </c>
      <c r="L208" s="20">
        <v>25055243</v>
      </c>
      <c r="M208" s="19">
        <v>68037</v>
      </c>
      <c r="N208" s="19">
        <v>1171654</v>
      </c>
      <c r="O208" s="20">
        <v>26294934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x14ac:dyDescent="0.2">
      <c r="A209" s="24" t="s">
        <v>9</v>
      </c>
      <c r="B209" s="23" t="s">
        <v>230</v>
      </c>
      <c r="C209" s="22" t="s">
        <v>229</v>
      </c>
      <c r="D209" s="20">
        <v>104940350</v>
      </c>
      <c r="E209" s="19">
        <v>104940350</v>
      </c>
      <c r="F209" s="19">
        <v>34845870</v>
      </c>
      <c r="G209" s="21">
        <f>IF(($D209     =0),0,($F209     /$D209     ))</f>
        <v>0.33205406690562783</v>
      </c>
      <c r="H209" s="20">
        <v>0</v>
      </c>
      <c r="I209" s="19">
        <v>4732680</v>
      </c>
      <c r="J209" s="19">
        <v>7419469</v>
      </c>
      <c r="K209" s="20">
        <v>12152149</v>
      </c>
      <c r="L209" s="20">
        <v>774500</v>
      </c>
      <c r="M209" s="19">
        <v>9311842</v>
      </c>
      <c r="N209" s="19">
        <v>12607379</v>
      </c>
      <c r="O209" s="20">
        <v>22693721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x14ac:dyDescent="0.2">
      <c r="A210" s="24" t="s">
        <v>9</v>
      </c>
      <c r="B210" s="23" t="s">
        <v>228</v>
      </c>
      <c r="C210" s="22" t="s">
        <v>227</v>
      </c>
      <c r="D210" s="20">
        <v>73863450</v>
      </c>
      <c r="E210" s="19">
        <v>73863450</v>
      </c>
      <c r="F210" s="19">
        <v>35409975</v>
      </c>
      <c r="G210" s="21">
        <f>IF(($D210     =0),0,($F210     /$D210     ))</f>
        <v>0.47939779417289607</v>
      </c>
      <c r="H210" s="20">
        <v>2828393</v>
      </c>
      <c r="I210" s="19">
        <v>6795435</v>
      </c>
      <c r="J210" s="19">
        <v>4586379</v>
      </c>
      <c r="K210" s="20">
        <v>14210207</v>
      </c>
      <c r="L210" s="20">
        <v>6313464</v>
      </c>
      <c r="M210" s="19">
        <v>1140322</v>
      </c>
      <c r="N210" s="19">
        <v>13745982</v>
      </c>
      <c r="O210" s="20">
        <v>21199768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x14ac:dyDescent="0.2">
      <c r="A211" s="24" t="s">
        <v>9</v>
      </c>
      <c r="B211" s="23" t="s">
        <v>226</v>
      </c>
      <c r="C211" s="22" t="s">
        <v>225</v>
      </c>
      <c r="D211" s="20">
        <v>34410100</v>
      </c>
      <c r="E211" s="19">
        <v>34410100</v>
      </c>
      <c r="F211" s="19">
        <v>8149773</v>
      </c>
      <c r="G211" s="21">
        <f>IF(($D211     =0),0,($F211     /$D211     ))</f>
        <v>0.23684246776382514</v>
      </c>
      <c r="H211" s="20">
        <v>239429</v>
      </c>
      <c r="I211" s="19">
        <v>2657486</v>
      </c>
      <c r="J211" s="19">
        <v>1498079</v>
      </c>
      <c r="K211" s="20">
        <v>4394994</v>
      </c>
      <c r="L211" s="20">
        <v>0</v>
      </c>
      <c r="M211" s="19">
        <v>3754779</v>
      </c>
      <c r="N211" s="19">
        <v>0</v>
      </c>
      <c r="O211" s="20">
        <v>3754779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x14ac:dyDescent="0.2">
      <c r="A212" s="24" t="s">
        <v>9</v>
      </c>
      <c r="B212" s="23" t="s">
        <v>224</v>
      </c>
      <c r="C212" s="22" t="s">
        <v>223</v>
      </c>
      <c r="D212" s="20">
        <v>273653300</v>
      </c>
      <c r="E212" s="19">
        <v>273653300</v>
      </c>
      <c r="F212" s="19">
        <v>121237799</v>
      </c>
      <c r="G212" s="21">
        <f>IF(($D212     =0),0,($F212     /$D212     ))</f>
        <v>0.44303430289347873</v>
      </c>
      <c r="H212" s="20">
        <v>17093807</v>
      </c>
      <c r="I212" s="19">
        <v>11114224</v>
      </c>
      <c r="J212" s="19">
        <v>21422790</v>
      </c>
      <c r="K212" s="20">
        <v>49630821</v>
      </c>
      <c r="L212" s="20">
        <v>40037760</v>
      </c>
      <c r="M212" s="19">
        <v>25990922</v>
      </c>
      <c r="N212" s="19">
        <v>5578296</v>
      </c>
      <c r="O212" s="20">
        <v>71606978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x14ac:dyDescent="0.2">
      <c r="A213" s="24" t="s">
        <v>6</v>
      </c>
      <c r="B213" s="23" t="s">
        <v>222</v>
      </c>
      <c r="C213" s="22" t="s">
        <v>221</v>
      </c>
      <c r="D213" s="20">
        <v>500000</v>
      </c>
      <c r="E213" s="19">
        <v>500000</v>
      </c>
      <c r="F213" s="19">
        <v>0</v>
      </c>
      <c r="G213" s="21">
        <f>IF(($D213     =0),0,($F213     /$D213     ))</f>
        <v>0</v>
      </c>
      <c r="H213" s="20">
        <v>0</v>
      </c>
      <c r="I213" s="19">
        <v>0</v>
      </c>
      <c r="J213" s="19">
        <v>0</v>
      </c>
      <c r="K213" s="20">
        <v>0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6.5" x14ac:dyDescent="0.3">
      <c r="A214" s="17" t="s">
        <v>0</v>
      </c>
      <c r="B214" s="16" t="s">
        <v>220</v>
      </c>
      <c r="C214" s="15" t="s">
        <v>0</v>
      </c>
      <c r="D214" s="13">
        <f>SUM(D206:D213)</f>
        <v>1295233363</v>
      </c>
      <c r="E214" s="12">
        <f>SUM(E206:E213)</f>
        <v>1295233363</v>
      </c>
      <c r="F214" s="12">
        <f>SUM(F206:F213)</f>
        <v>512279978</v>
      </c>
      <c r="G214" s="14">
        <f>IF(($D214     =0),0,($F214     /$D214     ))</f>
        <v>0.39551172216060343</v>
      </c>
      <c r="H214" s="13">
        <f>SUM(H206:H213)</f>
        <v>55061642</v>
      </c>
      <c r="I214" s="12">
        <f>SUM(I206:I213)</f>
        <v>68845958</v>
      </c>
      <c r="J214" s="12">
        <f>SUM(J206:J213)</f>
        <v>78452172</v>
      </c>
      <c r="K214" s="13">
        <f>SUM(K206:K213)</f>
        <v>202359772</v>
      </c>
      <c r="L214" s="13">
        <f>SUM(L206:L213)</f>
        <v>106500730</v>
      </c>
      <c r="M214" s="12">
        <f>SUM(M206:M213)</f>
        <v>105302098</v>
      </c>
      <c r="N214" s="12">
        <f>SUM(N206:N213)</f>
        <v>98117378</v>
      </c>
      <c r="O214" s="13">
        <f>SUM(O206:O213)</f>
        <v>309920206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x14ac:dyDescent="0.2">
      <c r="A215" s="24" t="s">
        <v>9</v>
      </c>
      <c r="B215" s="23" t="s">
        <v>219</v>
      </c>
      <c r="C215" s="22" t="s">
        <v>218</v>
      </c>
      <c r="D215" s="20">
        <v>65740000</v>
      </c>
      <c r="E215" s="19">
        <v>65740000</v>
      </c>
      <c r="F215" s="19">
        <v>26571790</v>
      </c>
      <c r="G215" s="21">
        <f>IF(($D215     =0),0,($F215     /$D215     ))</f>
        <v>0.40419516276239731</v>
      </c>
      <c r="H215" s="20">
        <v>4364000</v>
      </c>
      <c r="I215" s="19">
        <v>8730412</v>
      </c>
      <c r="J215" s="19">
        <v>0</v>
      </c>
      <c r="K215" s="20">
        <v>13094412</v>
      </c>
      <c r="L215" s="20">
        <v>4991532</v>
      </c>
      <c r="M215" s="19">
        <v>2806511</v>
      </c>
      <c r="N215" s="19">
        <v>5679335</v>
      </c>
      <c r="O215" s="20">
        <v>13477378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x14ac:dyDescent="0.2">
      <c r="A216" s="24" t="s">
        <v>9</v>
      </c>
      <c r="B216" s="23" t="s">
        <v>217</v>
      </c>
      <c r="C216" s="22" t="s">
        <v>216</v>
      </c>
      <c r="D216" s="20">
        <v>209615850</v>
      </c>
      <c r="E216" s="19">
        <v>209615850</v>
      </c>
      <c r="F216" s="19">
        <v>77908546</v>
      </c>
      <c r="G216" s="21">
        <f>IF(($D216     =0),0,($F216     /$D216     ))</f>
        <v>0.37167297224899737</v>
      </c>
      <c r="H216" s="20">
        <v>18689099</v>
      </c>
      <c r="I216" s="19">
        <v>16779804</v>
      </c>
      <c r="J216" s="19">
        <v>4229022</v>
      </c>
      <c r="K216" s="20">
        <v>39697925</v>
      </c>
      <c r="L216" s="20">
        <v>7496451</v>
      </c>
      <c r="M216" s="19">
        <v>10629060</v>
      </c>
      <c r="N216" s="19">
        <v>20085110</v>
      </c>
      <c r="O216" s="20">
        <v>38210621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x14ac:dyDescent="0.2">
      <c r="A217" s="24" t="s">
        <v>9</v>
      </c>
      <c r="B217" s="23" t="s">
        <v>215</v>
      </c>
      <c r="C217" s="22" t="s">
        <v>214</v>
      </c>
      <c r="D217" s="20">
        <v>211949440</v>
      </c>
      <c r="E217" s="19">
        <v>211949440</v>
      </c>
      <c r="F217" s="19">
        <v>84264787</v>
      </c>
      <c r="G217" s="21">
        <f>IF(($D217     =0),0,($F217     /$D217     ))</f>
        <v>0.39757022712586548</v>
      </c>
      <c r="H217" s="20">
        <v>485508</v>
      </c>
      <c r="I217" s="19">
        <v>4984944</v>
      </c>
      <c r="J217" s="19">
        <v>11254395</v>
      </c>
      <c r="K217" s="20">
        <v>16724847</v>
      </c>
      <c r="L217" s="20">
        <v>23114406</v>
      </c>
      <c r="M217" s="19">
        <v>11278635</v>
      </c>
      <c r="N217" s="19">
        <v>33146899</v>
      </c>
      <c r="O217" s="20">
        <v>67539940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x14ac:dyDescent="0.2">
      <c r="A218" s="24" t="s">
        <v>9</v>
      </c>
      <c r="B218" s="23" t="s">
        <v>213</v>
      </c>
      <c r="C218" s="22" t="s">
        <v>212</v>
      </c>
      <c r="D218" s="20">
        <v>58067685</v>
      </c>
      <c r="E218" s="19">
        <v>58067685</v>
      </c>
      <c r="F218" s="19">
        <v>36215776</v>
      </c>
      <c r="G218" s="21">
        <f>IF(($D218     =0),0,($F218     /$D218     ))</f>
        <v>0.62368210477135433</v>
      </c>
      <c r="H218" s="20">
        <v>452737</v>
      </c>
      <c r="I218" s="19">
        <v>4322688</v>
      </c>
      <c r="J218" s="19">
        <v>9139948</v>
      </c>
      <c r="K218" s="20">
        <v>13915373</v>
      </c>
      <c r="L218" s="20">
        <v>3586665</v>
      </c>
      <c r="M218" s="19">
        <v>4509586</v>
      </c>
      <c r="N218" s="19">
        <v>14204152</v>
      </c>
      <c r="O218" s="20">
        <v>22300403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x14ac:dyDescent="0.2">
      <c r="A219" s="24" t="s">
        <v>9</v>
      </c>
      <c r="B219" s="23" t="s">
        <v>211</v>
      </c>
      <c r="C219" s="22" t="s">
        <v>210</v>
      </c>
      <c r="D219" s="20">
        <v>238289653</v>
      </c>
      <c r="E219" s="19">
        <v>238289653</v>
      </c>
      <c r="F219" s="19">
        <v>136617808</v>
      </c>
      <c r="G219" s="21">
        <f>IF(($D219     =0),0,($F219     /$D219     ))</f>
        <v>0.57332664796821875</v>
      </c>
      <c r="H219" s="20">
        <v>7500390</v>
      </c>
      <c r="I219" s="19">
        <v>29491915</v>
      </c>
      <c r="J219" s="19">
        <v>6818117</v>
      </c>
      <c r="K219" s="20">
        <v>43810422</v>
      </c>
      <c r="L219" s="20">
        <v>32925452</v>
      </c>
      <c r="M219" s="19">
        <v>34768295</v>
      </c>
      <c r="N219" s="19">
        <v>25113639</v>
      </c>
      <c r="O219" s="20">
        <v>92807386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x14ac:dyDescent="0.2">
      <c r="A220" s="24" t="s">
        <v>9</v>
      </c>
      <c r="B220" s="23" t="s">
        <v>209</v>
      </c>
      <c r="C220" s="22" t="s">
        <v>208</v>
      </c>
      <c r="D220" s="20">
        <v>139915550</v>
      </c>
      <c r="E220" s="19">
        <v>139915550</v>
      </c>
      <c r="F220" s="19">
        <v>77163785</v>
      </c>
      <c r="G220" s="21">
        <f>IF(($D220     =0),0,($F220     /$D220     ))</f>
        <v>0.55150256708421619</v>
      </c>
      <c r="H220" s="20">
        <v>11495829</v>
      </c>
      <c r="I220" s="19">
        <v>2404371</v>
      </c>
      <c r="J220" s="19">
        <v>4668360</v>
      </c>
      <c r="K220" s="20">
        <v>18568560</v>
      </c>
      <c r="L220" s="20">
        <v>28280082</v>
      </c>
      <c r="M220" s="19">
        <v>17258905</v>
      </c>
      <c r="N220" s="19">
        <v>13056238</v>
      </c>
      <c r="O220" s="20">
        <v>58595225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x14ac:dyDescent="0.2">
      <c r="A221" s="24" t="s">
        <v>6</v>
      </c>
      <c r="B221" s="23" t="s">
        <v>207</v>
      </c>
      <c r="C221" s="22" t="s">
        <v>206</v>
      </c>
      <c r="D221" s="20">
        <v>53120000</v>
      </c>
      <c r="E221" s="19">
        <v>53120000</v>
      </c>
      <c r="F221" s="19">
        <v>17723269</v>
      </c>
      <c r="G221" s="21">
        <f>IF(($D221     =0),0,($F221     /$D221     ))</f>
        <v>0.33364587725903616</v>
      </c>
      <c r="H221" s="20">
        <v>0</v>
      </c>
      <c r="I221" s="19">
        <v>1462711</v>
      </c>
      <c r="J221" s="19">
        <v>2178138</v>
      </c>
      <c r="K221" s="20">
        <v>3640849</v>
      </c>
      <c r="L221" s="20">
        <v>1291693</v>
      </c>
      <c r="M221" s="19">
        <v>3908359</v>
      </c>
      <c r="N221" s="19">
        <v>8882368</v>
      </c>
      <c r="O221" s="20">
        <v>14082420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6.5" x14ac:dyDescent="0.3">
      <c r="A222" s="17" t="s">
        <v>0</v>
      </c>
      <c r="B222" s="16" t="s">
        <v>205</v>
      </c>
      <c r="C222" s="15" t="s">
        <v>0</v>
      </c>
      <c r="D222" s="13">
        <f>SUM(D215:D221)</f>
        <v>976698178</v>
      </c>
      <c r="E222" s="12">
        <f>SUM(E215:E221)</f>
        <v>976698178</v>
      </c>
      <c r="F222" s="12">
        <f>SUM(F215:F221)</f>
        <v>456465761</v>
      </c>
      <c r="G222" s="14">
        <f>IF(($D222     =0),0,($F222     /$D222     ))</f>
        <v>0.46735600749733353</v>
      </c>
      <c r="H222" s="13">
        <f>SUM(H215:H221)</f>
        <v>42987563</v>
      </c>
      <c r="I222" s="12">
        <f>SUM(I215:I221)</f>
        <v>68176845</v>
      </c>
      <c r="J222" s="12">
        <f>SUM(J215:J221)</f>
        <v>38287980</v>
      </c>
      <c r="K222" s="13">
        <f>SUM(K215:K221)</f>
        <v>149452388</v>
      </c>
      <c r="L222" s="13">
        <f>SUM(L215:L221)</f>
        <v>101686281</v>
      </c>
      <c r="M222" s="12">
        <f>SUM(M215:M221)</f>
        <v>85159351</v>
      </c>
      <c r="N222" s="12">
        <f>SUM(N215:N221)</f>
        <v>120167741</v>
      </c>
      <c r="O222" s="13">
        <f>SUM(O215:O221)</f>
        <v>307013373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x14ac:dyDescent="0.2">
      <c r="A223" s="24" t="s">
        <v>9</v>
      </c>
      <c r="B223" s="23" t="s">
        <v>204</v>
      </c>
      <c r="C223" s="22" t="s">
        <v>203</v>
      </c>
      <c r="D223" s="20">
        <v>146762150</v>
      </c>
      <c r="E223" s="19">
        <v>146762150</v>
      </c>
      <c r="F223" s="19">
        <v>46387468</v>
      </c>
      <c r="G223" s="21">
        <f>IF(($D223     =0),0,($F223     /$D223     ))</f>
        <v>0.31607242057982932</v>
      </c>
      <c r="H223" s="20">
        <v>7288970</v>
      </c>
      <c r="I223" s="19">
        <v>7447768</v>
      </c>
      <c r="J223" s="19">
        <v>8627021</v>
      </c>
      <c r="K223" s="20">
        <v>23363759</v>
      </c>
      <c r="L223" s="20">
        <v>3023490</v>
      </c>
      <c r="M223" s="19">
        <v>7883813</v>
      </c>
      <c r="N223" s="19">
        <v>12116406</v>
      </c>
      <c r="O223" s="20">
        <v>23023709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x14ac:dyDescent="0.2">
      <c r="A224" s="24" t="s">
        <v>9</v>
      </c>
      <c r="B224" s="23" t="s">
        <v>202</v>
      </c>
      <c r="C224" s="22" t="s">
        <v>201</v>
      </c>
      <c r="D224" s="20">
        <v>443999722</v>
      </c>
      <c r="E224" s="19">
        <v>443999722</v>
      </c>
      <c r="F224" s="19">
        <v>151099609</v>
      </c>
      <c r="G224" s="21">
        <f>IF(($D224     =0),0,($F224     /$D224     ))</f>
        <v>0.34031464776457676</v>
      </c>
      <c r="H224" s="20">
        <v>34289451</v>
      </c>
      <c r="I224" s="19">
        <v>15727688</v>
      </c>
      <c r="J224" s="19">
        <v>32919302</v>
      </c>
      <c r="K224" s="20">
        <v>82936441</v>
      </c>
      <c r="L224" s="20">
        <v>13925767</v>
      </c>
      <c r="M224" s="19">
        <v>37665633</v>
      </c>
      <c r="N224" s="19">
        <v>16571768</v>
      </c>
      <c r="O224" s="20">
        <v>68163168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x14ac:dyDescent="0.2">
      <c r="A225" s="24" t="s">
        <v>9</v>
      </c>
      <c r="B225" s="23" t="s">
        <v>200</v>
      </c>
      <c r="C225" s="22" t="s">
        <v>199</v>
      </c>
      <c r="D225" s="20">
        <v>654598000</v>
      </c>
      <c r="E225" s="19">
        <v>654598000</v>
      </c>
      <c r="F225" s="19">
        <v>85619692</v>
      </c>
      <c r="G225" s="21">
        <f>IF(($D225     =0),0,($F225     /$D225     ))</f>
        <v>0.13079736265616454</v>
      </c>
      <c r="H225" s="20">
        <v>54329942</v>
      </c>
      <c r="I225" s="19">
        <v>16474368</v>
      </c>
      <c r="J225" s="19">
        <v>9637352</v>
      </c>
      <c r="K225" s="20">
        <v>80441662</v>
      </c>
      <c r="L225" s="20">
        <v>5063038</v>
      </c>
      <c r="M225" s="19">
        <v>84993</v>
      </c>
      <c r="N225" s="19">
        <v>29999</v>
      </c>
      <c r="O225" s="20">
        <v>5178030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x14ac:dyDescent="0.2">
      <c r="A226" s="24" t="s">
        <v>9</v>
      </c>
      <c r="B226" s="23" t="s">
        <v>198</v>
      </c>
      <c r="C226" s="22" t="s">
        <v>197</v>
      </c>
      <c r="D226" s="20">
        <v>656588000</v>
      </c>
      <c r="E226" s="19">
        <v>656588000</v>
      </c>
      <c r="F226" s="19">
        <v>316328260</v>
      </c>
      <c r="G226" s="21">
        <f>IF(($D226     =0),0,($F226     /$D226     ))</f>
        <v>0.48177587771936131</v>
      </c>
      <c r="H226" s="20">
        <v>0</v>
      </c>
      <c r="I226" s="19">
        <v>93689561</v>
      </c>
      <c r="J226" s="19">
        <v>31324706</v>
      </c>
      <c r="K226" s="20">
        <v>125014267</v>
      </c>
      <c r="L226" s="20">
        <v>76225275</v>
      </c>
      <c r="M226" s="19">
        <v>59052065</v>
      </c>
      <c r="N226" s="19">
        <v>56036653</v>
      </c>
      <c r="O226" s="20">
        <v>191313993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x14ac:dyDescent="0.2">
      <c r="A227" s="24" t="s">
        <v>6</v>
      </c>
      <c r="B227" s="23" t="s">
        <v>196</v>
      </c>
      <c r="C227" s="22" t="s">
        <v>195</v>
      </c>
      <c r="D227" s="20">
        <v>81617351</v>
      </c>
      <c r="E227" s="19">
        <v>81617351</v>
      </c>
      <c r="F227" s="19">
        <v>27704090</v>
      </c>
      <c r="G227" s="21">
        <f>IF(($D227     =0),0,($F227     /$D227     ))</f>
        <v>0.33943873037486844</v>
      </c>
      <c r="H227" s="20">
        <v>7106650</v>
      </c>
      <c r="I227" s="19">
        <v>3213439</v>
      </c>
      <c r="J227" s="19">
        <v>-1707937</v>
      </c>
      <c r="K227" s="20">
        <v>8612152</v>
      </c>
      <c r="L227" s="20">
        <v>5185283</v>
      </c>
      <c r="M227" s="19">
        <v>5835492</v>
      </c>
      <c r="N227" s="19">
        <v>8071163</v>
      </c>
      <c r="O227" s="20">
        <v>19091938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6.5" x14ac:dyDescent="0.3">
      <c r="A228" s="17" t="s">
        <v>0</v>
      </c>
      <c r="B228" s="16" t="s">
        <v>194</v>
      </c>
      <c r="C228" s="15" t="s">
        <v>0</v>
      </c>
      <c r="D228" s="13">
        <f>SUM(D223:D227)</f>
        <v>1983565223</v>
      </c>
      <c r="E228" s="12">
        <f>SUM(E223:E227)</f>
        <v>1983565223</v>
      </c>
      <c r="F228" s="12">
        <f>SUM(F223:F227)</f>
        <v>627139119</v>
      </c>
      <c r="G228" s="14">
        <f>IF(($D228     =0),0,($F228     /$D228     ))</f>
        <v>0.31616763176130758</v>
      </c>
      <c r="H228" s="13">
        <f>SUM(H223:H227)</f>
        <v>103015013</v>
      </c>
      <c r="I228" s="12">
        <f>SUM(I223:I227)</f>
        <v>136552824</v>
      </c>
      <c r="J228" s="12">
        <f>SUM(J223:J227)</f>
        <v>80800444</v>
      </c>
      <c r="K228" s="13">
        <f>SUM(K223:K227)</f>
        <v>320368281</v>
      </c>
      <c r="L228" s="13">
        <f>SUM(L223:L227)</f>
        <v>103422853</v>
      </c>
      <c r="M228" s="12">
        <f>SUM(M223:M227)</f>
        <v>110521996</v>
      </c>
      <c r="N228" s="12">
        <f>SUM(N223:N227)</f>
        <v>92825989</v>
      </c>
      <c r="O228" s="13">
        <f>SUM(O223:O227)</f>
        <v>306770838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6.5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4255496764</v>
      </c>
      <c r="E229" s="12">
        <f>SUM(E206:E213,E215:E221,E223:E227)</f>
        <v>4255496764</v>
      </c>
      <c r="F229" s="12">
        <f>SUM(F206:F213,F215:F221,F223:F227)</f>
        <v>1595884858</v>
      </c>
      <c r="G229" s="14">
        <f>IF(($D229     =0),0,($F229     /$D229     ))</f>
        <v>0.37501728858088257</v>
      </c>
      <c r="H229" s="13">
        <f>SUM(H206:H213,H215:H221,H223:H227)</f>
        <v>201064218</v>
      </c>
      <c r="I229" s="12">
        <f>SUM(I206:I213,I215:I221,I223:I227)</f>
        <v>273575627</v>
      </c>
      <c r="J229" s="12">
        <f>SUM(J206:J213,J215:J221,J223:J227)</f>
        <v>197540596</v>
      </c>
      <c r="K229" s="13">
        <f>SUM(K206:K213,K215:K221,K223:K227)</f>
        <v>672180441</v>
      </c>
      <c r="L229" s="13">
        <f>SUM(L206:L213,L215:L221,L223:L227)</f>
        <v>311609864</v>
      </c>
      <c r="M229" s="12">
        <f>SUM(M206:M213,M215:M221,M223:M227)</f>
        <v>300983445</v>
      </c>
      <c r="N229" s="12">
        <f>SUM(N206:N213,N215:N221,N223:N227)</f>
        <v>311111108</v>
      </c>
      <c r="O229" s="13">
        <f>SUM(O206:O213,O215:O221,O223:O227)</f>
        <v>923704417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4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4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x14ac:dyDescent="0.2">
      <c r="A232" s="24" t="s">
        <v>9</v>
      </c>
      <c r="B232" s="23" t="s">
        <v>191</v>
      </c>
      <c r="C232" s="22" t="s">
        <v>190</v>
      </c>
      <c r="D232" s="20">
        <v>243559324</v>
      </c>
      <c r="E232" s="19">
        <v>243559324</v>
      </c>
      <c r="F232" s="19">
        <v>131698177</v>
      </c>
      <c r="G232" s="21">
        <f>IF(($D232     =0),0,($F232     /$D232     ))</f>
        <v>0.54072319974085659</v>
      </c>
      <c r="H232" s="20">
        <v>11317053</v>
      </c>
      <c r="I232" s="19">
        <v>19380243</v>
      </c>
      <c r="J232" s="19">
        <v>23853201</v>
      </c>
      <c r="K232" s="20">
        <v>54550497</v>
      </c>
      <c r="L232" s="20">
        <v>35978344</v>
      </c>
      <c r="M232" s="19">
        <v>29038677</v>
      </c>
      <c r="N232" s="19">
        <v>12130659</v>
      </c>
      <c r="O232" s="20">
        <v>77147680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x14ac:dyDescent="0.2">
      <c r="A233" s="24" t="s">
        <v>9</v>
      </c>
      <c r="B233" s="23" t="s">
        <v>189</v>
      </c>
      <c r="C233" s="22" t="s">
        <v>188</v>
      </c>
      <c r="D233" s="20">
        <v>346202000</v>
      </c>
      <c r="E233" s="19">
        <v>346202000</v>
      </c>
      <c r="F233" s="19">
        <v>168644826</v>
      </c>
      <c r="G233" s="21">
        <f>IF(($D233     =0),0,($F233     /$D233     ))</f>
        <v>0.48712839902715754</v>
      </c>
      <c r="H233" s="20">
        <v>14944253</v>
      </c>
      <c r="I233" s="19">
        <v>19003549</v>
      </c>
      <c r="J233" s="19">
        <v>14804010</v>
      </c>
      <c r="K233" s="20">
        <v>48751812</v>
      </c>
      <c r="L233" s="20">
        <v>31759515</v>
      </c>
      <c r="M233" s="19">
        <v>43714664</v>
      </c>
      <c r="N233" s="19">
        <v>44418835</v>
      </c>
      <c r="O233" s="20">
        <v>119893014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x14ac:dyDescent="0.2">
      <c r="A234" s="24" t="s">
        <v>9</v>
      </c>
      <c r="B234" s="23" t="s">
        <v>187</v>
      </c>
      <c r="C234" s="22" t="s">
        <v>186</v>
      </c>
      <c r="D234" s="20">
        <v>641611253</v>
      </c>
      <c r="E234" s="19">
        <v>641611253</v>
      </c>
      <c r="F234" s="19">
        <v>172339697</v>
      </c>
      <c r="G234" s="21">
        <f>IF(($D234     =0),0,($F234     /$D234     ))</f>
        <v>0.26860454238323656</v>
      </c>
      <c r="H234" s="20">
        <v>718142</v>
      </c>
      <c r="I234" s="19">
        <v>56814653</v>
      </c>
      <c r="J234" s="19">
        <v>23758670</v>
      </c>
      <c r="K234" s="20">
        <v>81291465</v>
      </c>
      <c r="L234" s="20">
        <v>28764726</v>
      </c>
      <c r="M234" s="19">
        <v>31658450</v>
      </c>
      <c r="N234" s="19">
        <v>30625056</v>
      </c>
      <c r="O234" s="20">
        <v>91048232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x14ac:dyDescent="0.2">
      <c r="A235" s="24" t="s">
        <v>9</v>
      </c>
      <c r="B235" s="23" t="s">
        <v>185</v>
      </c>
      <c r="C235" s="22" t="s">
        <v>184</v>
      </c>
      <c r="D235" s="20">
        <v>69622397</v>
      </c>
      <c r="E235" s="19">
        <v>69622397</v>
      </c>
      <c r="F235" s="19">
        <v>29357078</v>
      </c>
      <c r="G235" s="21">
        <f>IF(($D235     =0),0,($F235     /$D235     ))</f>
        <v>0.42166140875615071</v>
      </c>
      <c r="H235" s="20">
        <v>0</v>
      </c>
      <c r="I235" s="19">
        <v>3501323</v>
      </c>
      <c r="J235" s="19">
        <v>334012</v>
      </c>
      <c r="K235" s="20">
        <v>3835335</v>
      </c>
      <c r="L235" s="20">
        <v>11866205</v>
      </c>
      <c r="M235" s="19">
        <v>9281944</v>
      </c>
      <c r="N235" s="19">
        <v>4373594</v>
      </c>
      <c r="O235" s="20">
        <v>25521743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x14ac:dyDescent="0.2">
      <c r="A236" s="24" t="s">
        <v>9</v>
      </c>
      <c r="B236" s="23" t="s">
        <v>183</v>
      </c>
      <c r="C236" s="22" t="s">
        <v>182</v>
      </c>
      <c r="D236" s="20">
        <v>252554010</v>
      </c>
      <c r="E236" s="19">
        <v>252554010</v>
      </c>
      <c r="F236" s="19">
        <v>87168863</v>
      </c>
      <c r="G236" s="21">
        <f>IF(($D236     =0),0,($F236     /$D236     ))</f>
        <v>0.34514939200529821</v>
      </c>
      <c r="H236" s="20">
        <v>8900566</v>
      </c>
      <c r="I236" s="19">
        <v>5461206</v>
      </c>
      <c r="J236" s="19">
        <v>23086619</v>
      </c>
      <c r="K236" s="20">
        <v>37448391</v>
      </c>
      <c r="L236" s="20">
        <v>24188889</v>
      </c>
      <c r="M236" s="19">
        <v>17737921</v>
      </c>
      <c r="N236" s="19">
        <v>7793662</v>
      </c>
      <c r="O236" s="20">
        <v>49720472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x14ac:dyDescent="0.2">
      <c r="A237" s="24" t="s">
        <v>6</v>
      </c>
      <c r="B237" s="23" t="s">
        <v>181</v>
      </c>
      <c r="C237" s="22" t="s">
        <v>180</v>
      </c>
      <c r="D237" s="20">
        <v>81250000</v>
      </c>
      <c r="E237" s="19">
        <v>81250000</v>
      </c>
      <c r="F237" s="19">
        <v>5490147</v>
      </c>
      <c r="G237" s="21">
        <f>IF(($D237     =0),0,($F237     /$D237     ))</f>
        <v>6.7571039999999999E-2</v>
      </c>
      <c r="H237" s="20">
        <v>842436</v>
      </c>
      <c r="I237" s="19">
        <v>311550</v>
      </c>
      <c r="J237" s="19">
        <v>328211</v>
      </c>
      <c r="K237" s="20">
        <v>1482197</v>
      </c>
      <c r="L237" s="20">
        <v>57064</v>
      </c>
      <c r="M237" s="19">
        <v>3379173</v>
      </c>
      <c r="N237" s="19">
        <v>571713</v>
      </c>
      <c r="O237" s="20">
        <v>4007950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6.5" x14ac:dyDescent="0.3">
      <c r="A238" s="17" t="s">
        <v>0</v>
      </c>
      <c r="B238" s="16" t="s">
        <v>179</v>
      </c>
      <c r="C238" s="15" t="s">
        <v>0</v>
      </c>
      <c r="D238" s="13">
        <f>SUM(D232:D237)</f>
        <v>1634798984</v>
      </c>
      <c r="E238" s="12">
        <f>SUM(E232:E237)</f>
        <v>1634798984</v>
      </c>
      <c r="F238" s="12">
        <f>SUM(F232:F237)</f>
        <v>594698788</v>
      </c>
      <c r="G238" s="14">
        <f>IF(($D238     =0),0,($F238     /$D238     ))</f>
        <v>0.36377487007295572</v>
      </c>
      <c r="H238" s="13">
        <f>SUM(H232:H237)</f>
        <v>36722450</v>
      </c>
      <c r="I238" s="12">
        <f>SUM(I232:I237)</f>
        <v>104472524</v>
      </c>
      <c r="J238" s="12">
        <f>SUM(J232:J237)</f>
        <v>86164723</v>
      </c>
      <c r="K238" s="13">
        <f>SUM(K232:K237)</f>
        <v>227359697</v>
      </c>
      <c r="L238" s="13">
        <f>SUM(L232:L237)</f>
        <v>132614743</v>
      </c>
      <c r="M238" s="12">
        <f>SUM(M232:M237)</f>
        <v>134810829</v>
      </c>
      <c r="N238" s="12">
        <f>SUM(N232:N237)</f>
        <v>99913519</v>
      </c>
      <c r="O238" s="13">
        <f>SUM(O232:O237)</f>
        <v>367339091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x14ac:dyDescent="0.2">
      <c r="A239" s="24" t="s">
        <v>9</v>
      </c>
      <c r="B239" s="23" t="s">
        <v>178</v>
      </c>
      <c r="C239" s="22" t="s">
        <v>177</v>
      </c>
      <c r="D239" s="20">
        <v>50831772</v>
      </c>
      <c r="E239" s="19">
        <v>50831772</v>
      </c>
      <c r="F239" s="19">
        <v>28752692</v>
      </c>
      <c r="G239" s="21">
        <f>IF(($D239     =0),0,($F239     /$D239     ))</f>
        <v>0.56564410148833688</v>
      </c>
      <c r="H239" s="20">
        <v>0</v>
      </c>
      <c r="I239" s="19">
        <v>4718340</v>
      </c>
      <c r="J239" s="19">
        <v>11137676</v>
      </c>
      <c r="K239" s="20">
        <v>15856016</v>
      </c>
      <c r="L239" s="20">
        <v>0</v>
      </c>
      <c r="M239" s="19">
        <v>6786985</v>
      </c>
      <c r="N239" s="19">
        <v>6109691</v>
      </c>
      <c r="O239" s="20">
        <v>12896676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x14ac:dyDescent="0.2">
      <c r="A240" s="24" t="s">
        <v>9</v>
      </c>
      <c r="B240" s="23" t="s">
        <v>176</v>
      </c>
      <c r="C240" s="22" t="s">
        <v>175</v>
      </c>
      <c r="D240" s="20">
        <v>43845000</v>
      </c>
      <c r="E240" s="19">
        <v>43845000</v>
      </c>
      <c r="F240" s="19">
        <v>12894403</v>
      </c>
      <c r="G240" s="21">
        <f>IF(($D240     =0),0,($F240     /$D240     ))</f>
        <v>0.29409061466529823</v>
      </c>
      <c r="H240" s="20">
        <v>2330247</v>
      </c>
      <c r="I240" s="19">
        <v>1798936</v>
      </c>
      <c r="J240" s="19">
        <v>2374677</v>
      </c>
      <c r="K240" s="20">
        <v>6503860</v>
      </c>
      <c r="L240" s="20">
        <v>6390543</v>
      </c>
      <c r="M240" s="19">
        <v>0</v>
      </c>
      <c r="N240" s="19">
        <v>0</v>
      </c>
      <c r="O240" s="20">
        <v>6390543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x14ac:dyDescent="0.2">
      <c r="A241" s="24" t="s">
        <v>9</v>
      </c>
      <c r="B241" s="23" t="s">
        <v>174</v>
      </c>
      <c r="C241" s="22" t="s">
        <v>173</v>
      </c>
      <c r="D241" s="20">
        <v>175973376</v>
      </c>
      <c r="E241" s="19">
        <v>175973376</v>
      </c>
      <c r="F241" s="19">
        <v>63300545</v>
      </c>
      <c r="G241" s="21">
        <f>IF(($D241     =0),0,($F241     /$D241     ))</f>
        <v>0.3597166028115526</v>
      </c>
      <c r="H241" s="20">
        <v>6553453</v>
      </c>
      <c r="I241" s="19">
        <v>33249733</v>
      </c>
      <c r="J241" s="19">
        <v>1551835</v>
      </c>
      <c r="K241" s="20">
        <v>41355021</v>
      </c>
      <c r="L241" s="20">
        <v>2200758</v>
      </c>
      <c r="M241" s="19">
        <v>5323935</v>
      </c>
      <c r="N241" s="19">
        <v>14420831</v>
      </c>
      <c r="O241" s="20">
        <v>21945524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x14ac:dyDescent="0.2">
      <c r="A242" s="24" t="s">
        <v>9</v>
      </c>
      <c r="B242" s="23" t="s">
        <v>172</v>
      </c>
      <c r="C242" s="22" t="s">
        <v>171</v>
      </c>
      <c r="D242" s="20">
        <v>42449900</v>
      </c>
      <c r="E242" s="19">
        <v>42449900</v>
      </c>
      <c r="F242" s="19">
        <v>1215491</v>
      </c>
      <c r="G242" s="21">
        <f>IF(($D242     =0),0,($F242     /$D242     ))</f>
        <v>2.8633542128485578E-2</v>
      </c>
      <c r="H242" s="20">
        <v>-119915683</v>
      </c>
      <c r="I242" s="19">
        <v>0</v>
      </c>
      <c r="J242" s="19">
        <v>0</v>
      </c>
      <c r="K242" s="20">
        <v>-119915683</v>
      </c>
      <c r="L242" s="20">
        <v>119406612</v>
      </c>
      <c r="M242" s="19">
        <v>1724562</v>
      </c>
      <c r="N242" s="19">
        <v>0</v>
      </c>
      <c r="O242" s="20">
        <v>121131174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x14ac:dyDescent="0.2">
      <c r="A243" s="24" t="s">
        <v>9</v>
      </c>
      <c r="B243" s="23" t="s">
        <v>170</v>
      </c>
      <c r="C243" s="22" t="s">
        <v>169</v>
      </c>
      <c r="D243" s="20">
        <v>77713000</v>
      </c>
      <c r="E243" s="19">
        <v>77713000</v>
      </c>
      <c r="F243" s="19">
        <v>6167030</v>
      </c>
      <c r="G243" s="21">
        <f>IF(($D243     =0),0,($F243     /$D243     ))</f>
        <v>7.9356478324089916E-2</v>
      </c>
      <c r="H243" s="20">
        <v>0</v>
      </c>
      <c r="I243" s="19">
        <v>0</v>
      </c>
      <c r="J243" s="19">
        <v>18900</v>
      </c>
      <c r="K243" s="20">
        <v>18900</v>
      </c>
      <c r="L243" s="20">
        <v>0</v>
      </c>
      <c r="M243" s="19">
        <v>130435</v>
      </c>
      <c r="N243" s="19">
        <v>6017695</v>
      </c>
      <c r="O243" s="20">
        <v>6148130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x14ac:dyDescent="0.2">
      <c r="A244" s="24" t="s">
        <v>6</v>
      </c>
      <c r="B244" s="23" t="s">
        <v>168</v>
      </c>
      <c r="C244" s="22" t="s">
        <v>167</v>
      </c>
      <c r="D244" s="20">
        <v>402590000</v>
      </c>
      <c r="E244" s="19">
        <v>402590000</v>
      </c>
      <c r="F244" s="19">
        <v>-10726936718</v>
      </c>
      <c r="G244" s="21">
        <f>IF(($D244     =0),0,($F244     /$D244     ))</f>
        <v>-26.644816607466652</v>
      </c>
      <c r="H244" s="20">
        <v>0</v>
      </c>
      <c r="I244" s="19">
        <v>1992640</v>
      </c>
      <c r="J244" s="19">
        <v>33352625</v>
      </c>
      <c r="K244" s="20">
        <v>35345265</v>
      </c>
      <c r="L244" s="20">
        <v>-10847325942</v>
      </c>
      <c r="M244" s="19">
        <v>28000</v>
      </c>
      <c r="N244" s="19">
        <v>85015959</v>
      </c>
      <c r="O244" s="20">
        <v>-10762281983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6.5" x14ac:dyDescent="0.3">
      <c r="A245" s="17" t="s">
        <v>0</v>
      </c>
      <c r="B245" s="16" t="s">
        <v>166</v>
      </c>
      <c r="C245" s="15" t="s">
        <v>0</v>
      </c>
      <c r="D245" s="13">
        <f>SUM(D239:D244)</f>
        <v>793403048</v>
      </c>
      <c r="E245" s="12">
        <f>SUM(E239:E244)</f>
        <v>793403048</v>
      </c>
      <c r="F245" s="12">
        <f>SUM(F239:F244)</f>
        <v>-10614606557</v>
      </c>
      <c r="G245" s="14">
        <f>IF(($D245     =0),0,($F245     /$D245     ))</f>
        <v>-13.378580513091247</v>
      </c>
      <c r="H245" s="13">
        <f>SUM(H239:H244)</f>
        <v>-111031983</v>
      </c>
      <c r="I245" s="12">
        <f>SUM(I239:I244)</f>
        <v>41759649</v>
      </c>
      <c r="J245" s="12">
        <f>SUM(J239:J244)</f>
        <v>48435713</v>
      </c>
      <c r="K245" s="13">
        <f>SUM(K239:K244)</f>
        <v>-20836621</v>
      </c>
      <c r="L245" s="13">
        <f>SUM(L239:L244)</f>
        <v>-10719328029</v>
      </c>
      <c r="M245" s="12">
        <f>SUM(M239:M244)</f>
        <v>13993917</v>
      </c>
      <c r="N245" s="12">
        <f>SUM(N239:N244)</f>
        <v>111564176</v>
      </c>
      <c r="O245" s="13">
        <f>SUM(O239:O244)</f>
        <v>-10593769936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x14ac:dyDescent="0.2">
      <c r="A246" s="24" t="s">
        <v>9</v>
      </c>
      <c r="B246" s="23" t="s">
        <v>165</v>
      </c>
      <c r="C246" s="22" t="s">
        <v>164</v>
      </c>
      <c r="D246" s="20">
        <v>64133045</v>
      </c>
      <c r="E246" s="19">
        <v>64133045</v>
      </c>
      <c r="F246" s="19">
        <v>50486105</v>
      </c>
      <c r="G246" s="21">
        <f>IF(($D246     =0),0,($F246     /$D246     ))</f>
        <v>0.78720891858479514</v>
      </c>
      <c r="H246" s="20">
        <v>7782548</v>
      </c>
      <c r="I246" s="19">
        <v>9688241</v>
      </c>
      <c r="J246" s="19">
        <v>12440841</v>
      </c>
      <c r="K246" s="20">
        <v>29911630</v>
      </c>
      <c r="L246" s="20">
        <v>2884093</v>
      </c>
      <c r="M246" s="19">
        <v>5558440</v>
      </c>
      <c r="N246" s="19">
        <v>12131942</v>
      </c>
      <c r="O246" s="20">
        <v>20574475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x14ac:dyDescent="0.2">
      <c r="A247" s="24" t="s">
        <v>9</v>
      </c>
      <c r="B247" s="23" t="s">
        <v>163</v>
      </c>
      <c r="C247" s="22" t="s">
        <v>162</v>
      </c>
      <c r="D247" s="20">
        <v>30807467</v>
      </c>
      <c r="E247" s="19">
        <v>30807467</v>
      </c>
      <c r="F247" s="19">
        <v>4671886</v>
      </c>
      <c r="G247" s="21">
        <f>IF(($D247     =0),0,($F247     /$D247     ))</f>
        <v>0.15164784563430678</v>
      </c>
      <c r="H247" s="20">
        <v>0</v>
      </c>
      <c r="I247" s="19">
        <v>-501052</v>
      </c>
      <c r="J247" s="19">
        <v>1302953</v>
      </c>
      <c r="K247" s="20">
        <v>801901</v>
      </c>
      <c r="L247" s="20">
        <v>2405995</v>
      </c>
      <c r="M247" s="19">
        <v>237104</v>
      </c>
      <c r="N247" s="19">
        <v>1226886</v>
      </c>
      <c r="O247" s="20">
        <v>3869985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x14ac:dyDescent="0.2">
      <c r="A248" s="24" t="s">
        <v>9</v>
      </c>
      <c r="B248" s="23" t="s">
        <v>161</v>
      </c>
      <c r="C248" s="22" t="s">
        <v>160</v>
      </c>
      <c r="D248" s="20">
        <v>72600200</v>
      </c>
      <c r="E248" s="19">
        <v>72600200</v>
      </c>
      <c r="F248" s="19">
        <v>30700425</v>
      </c>
      <c r="G248" s="21">
        <f>IF(($D248     =0),0,($F248     /$D248     ))</f>
        <v>0.42286970283828418</v>
      </c>
      <c r="H248" s="20">
        <v>3800744</v>
      </c>
      <c r="I248" s="19">
        <v>1487440</v>
      </c>
      <c r="J248" s="19">
        <v>6949177</v>
      </c>
      <c r="K248" s="20">
        <v>12237361</v>
      </c>
      <c r="L248" s="20">
        <v>3647806</v>
      </c>
      <c r="M248" s="19">
        <v>7876724</v>
      </c>
      <c r="N248" s="19">
        <v>6938534</v>
      </c>
      <c r="O248" s="20">
        <v>18463064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x14ac:dyDescent="0.2">
      <c r="A249" s="24" t="s">
        <v>9</v>
      </c>
      <c r="B249" s="23" t="s">
        <v>159</v>
      </c>
      <c r="C249" s="22" t="s">
        <v>158</v>
      </c>
      <c r="D249" s="20">
        <v>40441958</v>
      </c>
      <c r="E249" s="19">
        <v>40441958</v>
      </c>
      <c r="F249" s="19">
        <v>13224645</v>
      </c>
      <c r="G249" s="21">
        <f>IF(($D249     =0),0,($F249     /$D249     ))</f>
        <v>0.32700308427203251</v>
      </c>
      <c r="H249" s="20">
        <v>259305</v>
      </c>
      <c r="I249" s="19">
        <v>3881817</v>
      </c>
      <c r="J249" s="19">
        <v>323295</v>
      </c>
      <c r="K249" s="20">
        <v>4464417</v>
      </c>
      <c r="L249" s="20">
        <v>616301</v>
      </c>
      <c r="M249" s="19">
        <v>4094922</v>
      </c>
      <c r="N249" s="19">
        <v>4049005</v>
      </c>
      <c r="O249" s="20">
        <v>8760228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x14ac:dyDescent="0.2">
      <c r="A250" s="24" t="s">
        <v>9</v>
      </c>
      <c r="B250" s="23" t="s">
        <v>157</v>
      </c>
      <c r="C250" s="22" t="s">
        <v>156</v>
      </c>
      <c r="D250" s="20">
        <v>45929652</v>
      </c>
      <c r="E250" s="19">
        <v>45929652</v>
      </c>
      <c r="F250" s="19">
        <v>1362361</v>
      </c>
      <c r="G250" s="21">
        <f>IF(($D250     =0),0,($F250     /$D250     ))</f>
        <v>2.9661905559397662E-2</v>
      </c>
      <c r="H250" s="20">
        <v>0</v>
      </c>
      <c r="I250" s="19">
        <v>801243</v>
      </c>
      <c r="J250" s="19">
        <v>162945</v>
      </c>
      <c r="K250" s="20">
        <v>964188</v>
      </c>
      <c r="L250" s="20">
        <v>398173</v>
      </c>
      <c r="M250" s="19">
        <v>0</v>
      </c>
      <c r="N250" s="19">
        <v>0</v>
      </c>
      <c r="O250" s="20">
        <v>398173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x14ac:dyDescent="0.2">
      <c r="A251" s="24" t="s">
        <v>6</v>
      </c>
      <c r="B251" s="23" t="s">
        <v>155</v>
      </c>
      <c r="C251" s="22" t="s">
        <v>154</v>
      </c>
      <c r="D251" s="20">
        <v>651979370</v>
      </c>
      <c r="E251" s="19">
        <v>651979370</v>
      </c>
      <c r="F251" s="19">
        <v>119850840</v>
      </c>
      <c r="G251" s="21">
        <f>IF(($D251     =0),0,($F251     /$D251     ))</f>
        <v>0.1838261232100028</v>
      </c>
      <c r="H251" s="20">
        <v>19302921</v>
      </c>
      <c r="I251" s="19">
        <v>12887798</v>
      </c>
      <c r="J251" s="19">
        <v>10928898</v>
      </c>
      <c r="K251" s="20">
        <v>43119617</v>
      </c>
      <c r="L251" s="20">
        <v>28552862</v>
      </c>
      <c r="M251" s="19">
        <v>32028024</v>
      </c>
      <c r="N251" s="19">
        <v>16150337</v>
      </c>
      <c r="O251" s="20">
        <v>76731223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6.5" x14ac:dyDescent="0.3">
      <c r="A252" s="17" t="s">
        <v>0</v>
      </c>
      <c r="B252" s="16" t="s">
        <v>153</v>
      </c>
      <c r="C252" s="15" t="s">
        <v>0</v>
      </c>
      <c r="D252" s="13">
        <f>SUM(D246:D251)</f>
        <v>905891692</v>
      </c>
      <c r="E252" s="12">
        <f>SUM(E246:E251)</f>
        <v>905891692</v>
      </c>
      <c r="F252" s="12">
        <f>SUM(F246:F251)</f>
        <v>220296262</v>
      </c>
      <c r="G252" s="14">
        <f>IF(($D252     =0),0,($F252     /$D252     ))</f>
        <v>0.24318167827948245</v>
      </c>
      <c r="H252" s="13">
        <f>SUM(H246:H251)</f>
        <v>31145518</v>
      </c>
      <c r="I252" s="12">
        <f>SUM(I246:I251)</f>
        <v>28245487</v>
      </c>
      <c r="J252" s="12">
        <f>SUM(J246:J251)</f>
        <v>32108109</v>
      </c>
      <c r="K252" s="13">
        <f>SUM(K246:K251)</f>
        <v>91499114</v>
      </c>
      <c r="L252" s="13">
        <f>SUM(L246:L251)</f>
        <v>38505230</v>
      </c>
      <c r="M252" s="12">
        <f>SUM(M246:M251)</f>
        <v>49795214</v>
      </c>
      <c r="N252" s="12">
        <f>SUM(N246:N251)</f>
        <v>40496704</v>
      </c>
      <c r="O252" s="13">
        <f>SUM(O246:O251)</f>
        <v>128797148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x14ac:dyDescent="0.2">
      <c r="A253" s="24" t="s">
        <v>9</v>
      </c>
      <c r="B253" s="23" t="s">
        <v>152</v>
      </c>
      <c r="C253" s="22" t="s">
        <v>151</v>
      </c>
      <c r="D253" s="20">
        <v>236249799</v>
      </c>
      <c r="E253" s="19">
        <v>236249799</v>
      </c>
      <c r="F253" s="19">
        <v>65544963</v>
      </c>
      <c r="G253" s="21">
        <f>IF(($D253     =0),0,($F253     /$D253     ))</f>
        <v>0.27743923286893463</v>
      </c>
      <c r="H253" s="20">
        <v>1910881</v>
      </c>
      <c r="I253" s="19">
        <v>16070006</v>
      </c>
      <c r="J253" s="19">
        <v>8049656</v>
      </c>
      <c r="K253" s="20">
        <v>26030543</v>
      </c>
      <c r="L253" s="20">
        <v>13449328</v>
      </c>
      <c r="M253" s="19">
        <v>15513219</v>
      </c>
      <c r="N253" s="19">
        <v>10551873</v>
      </c>
      <c r="O253" s="20">
        <v>39514420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x14ac:dyDescent="0.2">
      <c r="A254" s="24" t="s">
        <v>9</v>
      </c>
      <c r="B254" s="23" t="s">
        <v>150</v>
      </c>
      <c r="C254" s="22" t="s">
        <v>149</v>
      </c>
      <c r="D254" s="20">
        <v>65843861</v>
      </c>
      <c r="E254" s="19">
        <v>65843861</v>
      </c>
      <c r="F254" s="19">
        <v>28015846</v>
      </c>
      <c r="G254" s="21">
        <f>IF(($D254     =0),0,($F254     /$D254     ))</f>
        <v>0.42548911279671159</v>
      </c>
      <c r="H254" s="20">
        <v>740233</v>
      </c>
      <c r="I254" s="19">
        <v>5531626</v>
      </c>
      <c r="J254" s="19">
        <v>1983089</v>
      </c>
      <c r="K254" s="20">
        <v>8254948</v>
      </c>
      <c r="L254" s="20">
        <v>6807539</v>
      </c>
      <c r="M254" s="19">
        <v>9978567</v>
      </c>
      <c r="N254" s="19">
        <v>2974792</v>
      </c>
      <c r="O254" s="20">
        <v>19760898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x14ac:dyDescent="0.2">
      <c r="A255" s="24" t="s">
        <v>9</v>
      </c>
      <c r="B255" s="23" t="s">
        <v>148</v>
      </c>
      <c r="C255" s="22" t="s">
        <v>147</v>
      </c>
      <c r="D255" s="20">
        <v>230033400</v>
      </c>
      <c r="E255" s="19">
        <v>230033400</v>
      </c>
      <c r="F255" s="19">
        <v>85836668</v>
      </c>
      <c r="G255" s="21">
        <f>IF(($D255     =0),0,($F255     /$D255     ))</f>
        <v>0.37314871666462346</v>
      </c>
      <c r="H255" s="20">
        <v>7419936</v>
      </c>
      <c r="I255" s="19">
        <v>6111431</v>
      </c>
      <c r="J255" s="19">
        <v>17875032</v>
      </c>
      <c r="K255" s="20">
        <v>31406399</v>
      </c>
      <c r="L255" s="20">
        <v>18908261</v>
      </c>
      <c r="M255" s="19">
        <v>24849755</v>
      </c>
      <c r="N255" s="19">
        <v>10672253</v>
      </c>
      <c r="O255" s="20">
        <v>54430269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x14ac:dyDescent="0.2">
      <c r="A256" s="24" t="s">
        <v>6</v>
      </c>
      <c r="B256" s="23" t="s">
        <v>146</v>
      </c>
      <c r="C256" s="22" t="s">
        <v>145</v>
      </c>
      <c r="D256" s="20">
        <v>29950000</v>
      </c>
      <c r="E256" s="19">
        <v>29950000</v>
      </c>
      <c r="F256" s="19">
        <v>2671992</v>
      </c>
      <c r="G256" s="21">
        <f>IF(($D256     =0),0,($F256     /$D256     ))</f>
        <v>8.9215091819699499E-2</v>
      </c>
      <c r="H256" s="20">
        <v>178124</v>
      </c>
      <c r="I256" s="19">
        <v>0</v>
      </c>
      <c r="J256" s="19">
        <v>0</v>
      </c>
      <c r="K256" s="20">
        <v>178124</v>
      </c>
      <c r="L256" s="20">
        <v>1341744</v>
      </c>
      <c r="M256" s="19">
        <v>14650</v>
      </c>
      <c r="N256" s="19">
        <v>1137474</v>
      </c>
      <c r="O256" s="20">
        <v>2493868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6.5" x14ac:dyDescent="0.3">
      <c r="A257" s="17" t="s">
        <v>0</v>
      </c>
      <c r="B257" s="16" t="s">
        <v>144</v>
      </c>
      <c r="C257" s="15" t="s">
        <v>0</v>
      </c>
      <c r="D257" s="13">
        <f>SUM(D253:D256)</f>
        <v>562077060</v>
      </c>
      <c r="E257" s="12">
        <f>SUM(E253:E256)</f>
        <v>562077060</v>
      </c>
      <c r="F257" s="12">
        <f>SUM(F253:F256)</f>
        <v>182069469</v>
      </c>
      <c r="G257" s="14">
        <f>IF(($D257     =0),0,($F257     /$D257     ))</f>
        <v>0.32392261125191624</v>
      </c>
      <c r="H257" s="13">
        <f>SUM(H253:H256)</f>
        <v>10249174</v>
      </c>
      <c r="I257" s="12">
        <f>SUM(I253:I256)</f>
        <v>27713063</v>
      </c>
      <c r="J257" s="12">
        <f>SUM(J253:J256)</f>
        <v>27907777</v>
      </c>
      <c r="K257" s="13">
        <f>SUM(K253:K256)</f>
        <v>65870014</v>
      </c>
      <c r="L257" s="13">
        <f>SUM(L253:L256)</f>
        <v>40506872</v>
      </c>
      <c r="M257" s="12">
        <f>SUM(M253:M256)</f>
        <v>50356191</v>
      </c>
      <c r="N257" s="12">
        <f>SUM(N253:N256)</f>
        <v>25336392</v>
      </c>
      <c r="O257" s="13">
        <f>SUM(O253:O256)</f>
        <v>116199455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6.5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3896170784</v>
      </c>
      <c r="E258" s="12">
        <f>SUM(E232:E237,E239:E244,E246:E251,E253:E256)</f>
        <v>3896170784</v>
      </c>
      <c r="F258" s="12">
        <f>SUM(F232:F237,F239:F244,F246:F251,F253:F256)</f>
        <v>-9617542038</v>
      </c>
      <c r="G258" s="14">
        <f>IF(($D258     =0),0,($F258     /$D258     ))</f>
        <v>-2.4684600781606805</v>
      </c>
      <c r="H258" s="13">
        <f>SUM(H232:H237,H239:H244,H246:H251,H253:H256)</f>
        <v>-32914841</v>
      </c>
      <c r="I258" s="12">
        <f>SUM(I232:I237,I239:I244,I246:I251,I253:I256)</f>
        <v>202190723</v>
      </c>
      <c r="J258" s="12">
        <f>SUM(J232:J237,J239:J244,J246:J251,J253:J256)</f>
        <v>194616322</v>
      </c>
      <c r="K258" s="13">
        <f>SUM(K232:K237,K239:K244,K246:K251,K253:K256)</f>
        <v>363892204</v>
      </c>
      <c r="L258" s="13">
        <f>SUM(L232:L237,L239:L244,L246:L251,L253:L256)</f>
        <v>-10507701184</v>
      </c>
      <c r="M258" s="12">
        <f>SUM(M232:M237,M239:M244,M246:M251,M253:M256)</f>
        <v>248956151</v>
      </c>
      <c r="N258" s="12">
        <f>SUM(N232:N237,N239:N244,N246:N251,N253:N256)</f>
        <v>277310791</v>
      </c>
      <c r="O258" s="13">
        <f>SUM(O232:O237,O239:O244,O246:O251,O253:O256)</f>
        <v>-9981434242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4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x14ac:dyDescent="0.2">
      <c r="A261" s="24" t="s">
        <v>9</v>
      </c>
      <c r="B261" s="23" t="s">
        <v>141</v>
      </c>
      <c r="C261" s="22" t="s">
        <v>140</v>
      </c>
      <c r="D261" s="20">
        <v>145035200</v>
      </c>
      <c r="E261" s="19">
        <v>145035200</v>
      </c>
      <c r="F261" s="19">
        <v>63601605</v>
      </c>
      <c r="G261" s="21">
        <f>IF(($D261     =0),0,($F261     /$D261     ))</f>
        <v>0.43852530282303881</v>
      </c>
      <c r="H261" s="20">
        <v>0</v>
      </c>
      <c r="I261" s="19">
        <v>9326002</v>
      </c>
      <c r="J261" s="19">
        <v>9995653</v>
      </c>
      <c r="K261" s="20">
        <v>19321655</v>
      </c>
      <c r="L261" s="20">
        <v>6516817</v>
      </c>
      <c r="M261" s="19">
        <v>16916596</v>
      </c>
      <c r="N261" s="19">
        <v>20846537</v>
      </c>
      <c r="O261" s="20">
        <v>44279950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x14ac:dyDescent="0.2">
      <c r="A262" s="24" t="s">
        <v>9</v>
      </c>
      <c r="B262" s="23" t="s">
        <v>139</v>
      </c>
      <c r="C262" s="22" t="s">
        <v>138</v>
      </c>
      <c r="D262" s="20">
        <v>165413000</v>
      </c>
      <c r="E262" s="19">
        <v>165413000</v>
      </c>
      <c r="F262" s="19">
        <v>86334091</v>
      </c>
      <c r="G262" s="21">
        <f>IF(($D262     =0),0,($F262     /$D262     ))</f>
        <v>0.52193050727572798</v>
      </c>
      <c r="H262" s="20">
        <v>28110</v>
      </c>
      <c r="I262" s="19">
        <v>17597828</v>
      </c>
      <c r="J262" s="19">
        <v>5317765</v>
      </c>
      <c r="K262" s="20">
        <v>22943703</v>
      </c>
      <c r="L262" s="20">
        <v>22779970</v>
      </c>
      <c r="M262" s="19">
        <v>15760410</v>
      </c>
      <c r="N262" s="19">
        <v>24850008</v>
      </c>
      <c r="O262" s="20">
        <v>63390388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x14ac:dyDescent="0.2">
      <c r="A263" s="24" t="s">
        <v>9</v>
      </c>
      <c r="B263" s="23" t="s">
        <v>137</v>
      </c>
      <c r="C263" s="22" t="s">
        <v>136</v>
      </c>
      <c r="D263" s="20">
        <v>90871846</v>
      </c>
      <c r="E263" s="19">
        <v>90871846</v>
      </c>
      <c r="F263" s="19">
        <v>20520643</v>
      </c>
      <c r="G263" s="21">
        <f>IF(($D263     =0),0,($F263     /$D263     ))</f>
        <v>0.22581958993107723</v>
      </c>
      <c r="H263" s="20">
        <v>762639</v>
      </c>
      <c r="I263" s="19">
        <v>9439152</v>
      </c>
      <c r="J263" s="19">
        <v>1903679</v>
      </c>
      <c r="K263" s="20">
        <v>12105470</v>
      </c>
      <c r="L263" s="20">
        <v>2500887</v>
      </c>
      <c r="M263" s="19">
        <v>1477820</v>
      </c>
      <c r="N263" s="19">
        <v>4436466</v>
      </c>
      <c r="O263" s="20">
        <v>8415173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x14ac:dyDescent="0.2">
      <c r="A264" s="24" t="s">
        <v>6</v>
      </c>
      <c r="B264" s="23" t="s">
        <v>135</v>
      </c>
      <c r="C264" s="22" t="s">
        <v>134</v>
      </c>
      <c r="D264" s="20">
        <v>680000</v>
      </c>
      <c r="E264" s="19">
        <v>680000</v>
      </c>
      <c r="F264" s="19">
        <v>-13401767</v>
      </c>
      <c r="G264" s="21">
        <f>IF(($D264     =0),0,($F264     /$D264     ))</f>
        <v>-19.708480882352941</v>
      </c>
      <c r="H264" s="20">
        <v>-13486048</v>
      </c>
      <c r="I264" s="19">
        <v>14800</v>
      </c>
      <c r="J264" s="19">
        <v>60751</v>
      </c>
      <c r="K264" s="20">
        <v>-13410497</v>
      </c>
      <c r="L264" s="20">
        <v>0</v>
      </c>
      <c r="M264" s="19">
        <v>0</v>
      </c>
      <c r="N264" s="19">
        <v>8730</v>
      </c>
      <c r="O264" s="20">
        <v>8730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6.5" x14ac:dyDescent="0.3">
      <c r="A265" s="17" t="s">
        <v>0</v>
      </c>
      <c r="B265" s="16" t="s">
        <v>133</v>
      </c>
      <c r="C265" s="15" t="s">
        <v>0</v>
      </c>
      <c r="D265" s="13">
        <f>SUM(D261:D264)</f>
        <v>402000046</v>
      </c>
      <c r="E265" s="12">
        <f>SUM(E261:E264)</f>
        <v>402000046</v>
      </c>
      <c r="F265" s="12">
        <f>SUM(F261:F264)</f>
        <v>157054572</v>
      </c>
      <c r="G265" s="14">
        <f>IF(($D265     =0),0,($F265     /$D265     ))</f>
        <v>0.39068297022035664</v>
      </c>
      <c r="H265" s="13">
        <f>SUM(H261:H264)</f>
        <v>-12695299</v>
      </c>
      <c r="I265" s="12">
        <f>SUM(I261:I264)</f>
        <v>36377782</v>
      </c>
      <c r="J265" s="12">
        <f>SUM(J261:J264)</f>
        <v>17277848</v>
      </c>
      <c r="K265" s="13">
        <f>SUM(K261:K264)</f>
        <v>40960331</v>
      </c>
      <c r="L265" s="13">
        <f>SUM(L261:L264)</f>
        <v>31797674</v>
      </c>
      <c r="M265" s="12">
        <f>SUM(M261:M264)</f>
        <v>34154826</v>
      </c>
      <c r="N265" s="12">
        <f>SUM(N261:N264)</f>
        <v>50141741</v>
      </c>
      <c r="O265" s="13">
        <f>SUM(O261:O264)</f>
        <v>116094241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x14ac:dyDescent="0.2">
      <c r="A266" s="24" t="s">
        <v>9</v>
      </c>
      <c r="B266" s="23" t="s">
        <v>132</v>
      </c>
      <c r="C266" s="22" t="s">
        <v>131</v>
      </c>
      <c r="D266" s="20">
        <v>14064000</v>
      </c>
      <c r="E266" s="19">
        <v>14064000</v>
      </c>
      <c r="F266" s="19">
        <v>9789409</v>
      </c>
      <c r="G266" s="21">
        <f>IF(($D266     =0),0,($F266     /$D266     ))</f>
        <v>0.69606150455062576</v>
      </c>
      <c r="H266" s="20">
        <v>692646</v>
      </c>
      <c r="I266" s="19">
        <v>1044081</v>
      </c>
      <c r="J266" s="19">
        <v>1303378</v>
      </c>
      <c r="K266" s="20">
        <v>3040105</v>
      </c>
      <c r="L266" s="20">
        <v>1344895</v>
      </c>
      <c r="M266" s="19">
        <v>4121670</v>
      </c>
      <c r="N266" s="19">
        <v>1282739</v>
      </c>
      <c r="O266" s="20">
        <v>6749304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x14ac:dyDescent="0.2">
      <c r="A267" s="24" t="s">
        <v>9</v>
      </c>
      <c r="B267" s="23" t="s">
        <v>130</v>
      </c>
      <c r="C267" s="22" t="s">
        <v>129</v>
      </c>
      <c r="D267" s="20">
        <v>28122000</v>
      </c>
      <c r="E267" s="19">
        <v>52565000</v>
      </c>
      <c r="F267" s="19">
        <v>8919582</v>
      </c>
      <c r="G267" s="21">
        <f>IF(($D267     =0),0,($F267     /$D267     ))</f>
        <v>0.3171745252826968</v>
      </c>
      <c r="H267" s="20">
        <v>223985</v>
      </c>
      <c r="I267" s="19">
        <v>0</v>
      </c>
      <c r="J267" s="19">
        <v>0</v>
      </c>
      <c r="K267" s="20">
        <v>223985</v>
      </c>
      <c r="L267" s="20">
        <v>2535044</v>
      </c>
      <c r="M267" s="19">
        <v>3665086</v>
      </c>
      <c r="N267" s="19">
        <v>2495467</v>
      </c>
      <c r="O267" s="20">
        <v>8695597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x14ac:dyDescent="0.2">
      <c r="A268" s="24" t="s">
        <v>9</v>
      </c>
      <c r="B268" s="23" t="s">
        <v>128</v>
      </c>
      <c r="C268" s="22" t="s">
        <v>127</v>
      </c>
      <c r="D268" s="20">
        <v>8129125</v>
      </c>
      <c r="E268" s="19">
        <v>8129125</v>
      </c>
      <c r="F268" s="19">
        <v>0</v>
      </c>
      <c r="G268" s="21">
        <f>IF(($D268     =0),0,($F268     /$D268     ))</f>
        <v>0</v>
      </c>
      <c r="H268" s="20">
        <v>0</v>
      </c>
      <c r="I268" s="19">
        <v>0</v>
      </c>
      <c r="J268" s="19">
        <v>0</v>
      </c>
      <c r="K268" s="20">
        <v>0</v>
      </c>
      <c r="L268" s="20">
        <v>0</v>
      </c>
      <c r="M268" s="19">
        <v>0</v>
      </c>
      <c r="N268" s="19">
        <v>0</v>
      </c>
      <c r="O268" s="20">
        <v>0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x14ac:dyDescent="0.2">
      <c r="A269" s="24" t="s">
        <v>9</v>
      </c>
      <c r="B269" s="23" t="s">
        <v>126</v>
      </c>
      <c r="C269" s="22" t="s">
        <v>125</v>
      </c>
      <c r="D269" s="20">
        <v>133826000</v>
      </c>
      <c r="E269" s="19">
        <v>133826000</v>
      </c>
      <c r="F269" s="19">
        <v>83621471</v>
      </c>
      <c r="G269" s="21">
        <f>IF(($D269     =0),0,($F269     /$D269     ))</f>
        <v>0.62485220360766969</v>
      </c>
      <c r="H269" s="20">
        <v>19333358</v>
      </c>
      <c r="I269" s="19">
        <v>20724998</v>
      </c>
      <c r="J269" s="19">
        <v>-25508</v>
      </c>
      <c r="K269" s="20">
        <v>40032848</v>
      </c>
      <c r="L269" s="20">
        <v>21900841</v>
      </c>
      <c r="M269" s="19">
        <v>4853713</v>
      </c>
      <c r="N269" s="19">
        <v>16834069</v>
      </c>
      <c r="O269" s="20">
        <v>43588623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x14ac:dyDescent="0.2">
      <c r="A270" s="24" t="s">
        <v>9</v>
      </c>
      <c r="B270" s="23" t="s">
        <v>124</v>
      </c>
      <c r="C270" s="22" t="s">
        <v>123</v>
      </c>
      <c r="D270" s="20">
        <v>32334000</v>
      </c>
      <c r="E270" s="19">
        <v>32334000</v>
      </c>
      <c r="F270" s="19">
        <v>9541766</v>
      </c>
      <c r="G270" s="21">
        <f>IF(($D270     =0),0,($F270     /$D270     ))</f>
        <v>0.29510008041071317</v>
      </c>
      <c r="H270" s="20">
        <v>5529286</v>
      </c>
      <c r="I270" s="19">
        <v>36238</v>
      </c>
      <c r="J270" s="19">
        <v>82590</v>
      </c>
      <c r="K270" s="20">
        <v>5648114</v>
      </c>
      <c r="L270" s="20">
        <v>1128693</v>
      </c>
      <c r="M270" s="19">
        <v>1837669</v>
      </c>
      <c r="N270" s="19">
        <v>927290</v>
      </c>
      <c r="O270" s="20">
        <v>3893652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x14ac:dyDescent="0.2">
      <c r="A271" s="24" t="s">
        <v>9</v>
      </c>
      <c r="B271" s="23" t="s">
        <v>122</v>
      </c>
      <c r="C271" s="22" t="s">
        <v>121</v>
      </c>
      <c r="D271" s="20">
        <v>14127000</v>
      </c>
      <c r="E271" s="19">
        <v>14127000</v>
      </c>
      <c r="F271" s="19">
        <v>12426000</v>
      </c>
      <c r="G271" s="21">
        <f>IF(($D271     =0),0,($F271     /$D271     ))</f>
        <v>0.87959227012104479</v>
      </c>
      <c r="H271" s="20">
        <v>0</v>
      </c>
      <c r="I271" s="19">
        <v>3952880</v>
      </c>
      <c r="J271" s="19">
        <v>197649</v>
      </c>
      <c r="K271" s="20">
        <v>4150529</v>
      </c>
      <c r="L271" s="20">
        <v>3557108</v>
      </c>
      <c r="M271" s="19">
        <v>3012589</v>
      </c>
      <c r="N271" s="19">
        <v>1705774</v>
      </c>
      <c r="O271" s="20">
        <v>8275471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x14ac:dyDescent="0.2">
      <c r="A272" s="24" t="s">
        <v>6</v>
      </c>
      <c r="B272" s="23" t="s">
        <v>120</v>
      </c>
      <c r="C272" s="22" t="s">
        <v>119</v>
      </c>
      <c r="D272" s="20">
        <v>1</v>
      </c>
      <c r="E272" s="19">
        <v>1</v>
      </c>
      <c r="F272" s="19">
        <v>0</v>
      </c>
      <c r="G272" s="21">
        <f>IF(($D272     =0),0,($F272     /$D272     ))</f>
        <v>0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0</v>
      </c>
      <c r="N272" s="19">
        <v>0</v>
      </c>
      <c r="O272" s="20">
        <v>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6.5" x14ac:dyDescent="0.3">
      <c r="A273" s="17" t="s">
        <v>0</v>
      </c>
      <c r="B273" s="16" t="s">
        <v>118</v>
      </c>
      <c r="C273" s="15" t="s">
        <v>0</v>
      </c>
      <c r="D273" s="13">
        <f>SUM(D266:D272)</f>
        <v>230602126</v>
      </c>
      <c r="E273" s="12">
        <f>SUM(E266:E272)</f>
        <v>255045126</v>
      </c>
      <c r="F273" s="12">
        <f>SUM(F266:F272)</f>
        <v>124298228</v>
      </c>
      <c r="G273" s="14">
        <f>IF(($D273     =0),0,($F273     /$D273     ))</f>
        <v>0.53901596726822887</v>
      </c>
      <c r="H273" s="13">
        <f>SUM(H266:H272)</f>
        <v>25779275</v>
      </c>
      <c r="I273" s="12">
        <f>SUM(I266:I272)</f>
        <v>25758197</v>
      </c>
      <c r="J273" s="12">
        <f>SUM(J266:J272)</f>
        <v>1558109</v>
      </c>
      <c r="K273" s="13">
        <f>SUM(K266:K272)</f>
        <v>53095581</v>
      </c>
      <c r="L273" s="13">
        <f>SUM(L266:L272)</f>
        <v>30466581</v>
      </c>
      <c r="M273" s="12">
        <f>SUM(M266:M272)</f>
        <v>17490727</v>
      </c>
      <c r="N273" s="12">
        <f>SUM(N266:N272)</f>
        <v>23245339</v>
      </c>
      <c r="O273" s="13">
        <f>SUM(O266:O272)</f>
        <v>71202647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x14ac:dyDescent="0.2">
      <c r="A274" s="24" t="s">
        <v>9</v>
      </c>
      <c r="B274" s="23" t="s">
        <v>117</v>
      </c>
      <c r="C274" s="22" t="s">
        <v>116</v>
      </c>
      <c r="D274" s="20">
        <v>30872004</v>
      </c>
      <c r="E274" s="19">
        <v>30872004</v>
      </c>
      <c r="F274" s="19">
        <v>10920082</v>
      </c>
      <c r="G274" s="21">
        <f>IF(($D274     =0),0,($F274     /$D274     ))</f>
        <v>0.35372119024084087</v>
      </c>
      <c r="H274" s="20">
        <v>0</v>
      </c>
      <c r="I274" s="19">
        <v>5879899</v>
      </c>
      <c r="J274" s="19">
        <v>1315974</v>
      </c>
      <c r="K274" s="20">
        <v>7195873</v>
      </c>
      <c r="L274" s="20">
        <v>3549477</v>
      </c>
      <c r="M274" s="19">
        <v>174732</v>
      </c>
      <c r="N274" s="19">
        <v>0</v>
      </c>
      <c r="O274" s="20">
        <v>3724209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x14ac:dyDescent="0.2">
      <c r="A275" s="24" t="s">
        <v>9</v>
      </c>
      <c r="B275" s="23" t="s">
        <v>115</v>
      </c>
      <c r="C275" s="22" t="s">
        <v>114</v>
      </c>
      <c r="D275" s="20">
        <v>21676300</v>
      </c>
      <c r="E275" s="19">
        <v>21676300</v>
      </c>
      <c r="F275" s="19">
        <v>12401836</v>
      </c>
      <c r="G275" s="21">
        <f>IF(($D275     =0),0,($F275     /$D275     ))</f>
        <v>0.57213804939034796</v>
      </c>
      <c r="H275" s="20">
        <v>4961763</v>
      </c>
      <c r="I275" s="19">
        <v>1986526</v>
      </c>
      <c r="J275" s="19">
        <v>95992</v>
      </c>
      <c r="K275" s="20">
        <v>7044281</v>
      </c>
      <c r="L275" s="20">
        <v>5166835</v>
      </c>
      <c r="M275" s="19">
        <v>98420</v>
      </c>
      <c r="N275" s="19">
        <v>92300</v>
      </c>
      <c r="O275" s="20">
        <v>5357555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x14ac:dyDescent="0.2">
      <c r="A276" s="24" t="s">
        <v>9</v>
      </c>
      <c r="B276" s="23" t="s">
        <v>113</v>
      </c>
      <c r="C276" s="22" t="s">
        <v>112</v>
      </c>
      <c r="D276" s="20">
        <v>0</v>
      </c>
      <c r="E276" s="19">
        <v>63821000</v>
      </c>
      <c r="F276" s="19">
        <v>1113299</v>
      </c>
      <c r="G276" s="21">
        <f>IF(($D276     =0),0,($F276     /$D276     ))</f>
        <v>0</v>
      </c>
      <c r="H276" s="20">
        <v>0</v>
      </c>
      <c r="I276" s="19">
        <v>0</v>
      </c>
      <c r="J276" s="19">
        <v>1113299</v>
      </c>
      <c r="K276" s="20">
        <v>1113299</v>
      </c>
      <c r="L276" s="20">
        <v>0</v>
      </c>
      <c r="M276" s="19">
        <v>0</v>
      </c>
      <c r="N276" s="19">
        <v>0</v>
      </c>
      <c r="O276" s="20">
        <v>0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x14ac:dyDescent="0.2">
      <c r="A277" s="24" t="s">
        <v>9</v>
      </c>
      <c r="B277" s="23" t="s">
        <v>111</v>
      </c>
      <c r="C277" s="22" t="s">
        <v>110</v>
      </c>
      <c r="D277" s="20">
        <v>13413000</v>
      </c>
      <c r="E277" s="19">
        <v>13413000</v>
      </c>
      <c r="F277" s="19">
        <v>0</v>
      </c>
      <c r="G277" s="21">
        <f>IF(($D277     =0),0,($F277     /$D277     ))</f>
        <v>0</v>
      </c>
      <c r="H277" s="20">
        <v>0</v>
      </c>
      <c r="I277" s="19">
        <v>0</v>
      </c>
      <c r="J277" s="19">
        <v>0</v>
      </c>
      <c r="K277" s="20">
        <v>0</v>
      </c>
      <c r="L277" s="20">
        <v>0</v>
      </c>
      <c r="M277" s="19">
        <v>0</v>
      </c>
      <c r="N277" s="19">
        <v>0</v>
      </c>
      <c r="O277" s="20">
        <v>0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x14ac:dyDescent="0.2">
      <c r="A278" s="24" t="s">
        <v>9</v>
      </c>
      <c r="B278" s="23" t="s">
        <v>109</v>
      </c>
      <c r="C278" s="22" t="s">
        <v>108</v>
      </c>
      <c r="D278" s="20">
        <v>21871000</v>
      </c>
      <c r="E278" s="19">
        <v>21871000</v>
      </c>
      <c r="F278" s="19">
        <v>10364836</v>
      </c>
      <c r="G278" s="21">
        <f>IF(($D278     =0),0,($F278     /$D278     ))</f>
        <v>0.47390773169951078</v>
      </c>
      <c r="H278" s="20">
        <v>0</v>
      </c>
      <c r="I278" s="19">
        <v>3096426</v>
      </c>
      <c r="J278" s="19">
        <v>2309642</v>
      </c>
      <c r="K278" s="20">
        <v>5406068</v>
      </c>
      <c r="L278" s="20">
        <v>1072811</v>
      </c>
      <c r="M278" s="19">
        <v>0</v>
      </c>
      <c r="N278" s="19">
        <v>3885957</v>
      </c>
      <c r="O278" s="20">
        <v>4958768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x14ac:dyDescent="0.2">
      <c r="A279" s="24" t="s">
        <v>9</v>
      </c>
      <c r="B279" s="23" t="s">
        <v>107</v>
      </c>
      <c r="C279" s="22" t="s">
        <v>106</v>
      </c>
      <c r="D279" s="20">
        <v>23764212</v>
      </c>
      <c r="E279" s="19">
        <v>23764212</v>
      </c>
      <c r="F279" s="19">
        <v>0</v>
      </c>
      <c r="G279" s="21">
        <f>IF(($D279     =0),0,($F279     /$D279     ))</f>
        <v>0</v>
      </c>
      <c r="H279" s="20">
        <v>0</v>
      </c>
      <c r="I279" s="19">
        <v>0</v>
      </c>
      <c r="J279" s="19">
        <v>0</v>
      </c>
      <c r="K279" s="20">
        <v>0</v>
      </c>
      <c r="L279" s="20">
        <v>0</v>
      </c>
      <c r="M279" s="19">
        <v>0</v>
      </c>
      <c r="N279" s="19">
        <v>0</v>
      </c>
      <c r="O279" s="20">
        <v>0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x14ac:dyDescent="0.2">
      <c r="A280" s="24" t="s">
        <v>9</v>
      </c>
      <c r="B280" s="23" t="s">
        <v>105</v>
      </c>
      <c r="C280" s="22" t="s">
        <v>104</v>
      </c>
      <c r="D280" s="20">
        <v>20710002</v>
      </c>
      <c r="E280" s="19">
        <v>20710002</v>
      </c>
      <c r="F280" s="19">
        <v>942603</v>
      </c>
      <c r="G280" s="21">
        <f>IF(($D280     =0),0,($F280     /$D280     ))</f>
        <v>4.5514384788567376E-2</v>
      </c>
      <c r="H280" s="20">
        <v>0</v>
      </c>
      <c r="I280" s="19">
        <v>0</v>
      </c>
      <c r="J280" s="19">
        <v>0</v>
      </c>
      <c r="K280" s="20">
        <v>0</v>
      </c>
      <c r="L280" s="20">
        <v>942603</v>
      </c>
      <c r="M280" s="19">
        <v>0</v>
      </c>
      <c r="N280" s="19">
        <v>0</v>
      </c>
      <c r="O280" s="20">
        <v>942603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x14ac:dyDescent="0.2">
      <c r="A281" s="24" t="s">
        <v>9</v>
      </c>
      <c r="B281" s="23" t="s">
        <v>103</v>
      </c>
      <c r="C281" s="22" t="s">
        <v>102</v>
      </c>
      <c r="D281" s="20">
        <v>46620000</v>
      </c>
      <c r="E281" s="19">
        <v>46620000</v>
      </c>
      <c r="F281" s="19">
        <v>25215650</v>
      </c>
      <c r="G281" s="21">
        <f>IF(($D281     =0),0,($F281     /$D281     ))</f>
        <v>0.54087623337623336</v>
      </c>
      <c r="H281" s="20">
        <v>1856022</v>
      </c>
      <c r="I281" s="19">
        <v>4635296</v>
      </c>
      <c r="J281" s="19">
        <v>3562816</v>
      </c>
      <c r="K281" s="20">
        <v>10054134</v>
      </c>
      <c r="L281" s="20">
        <v>5444498</v>
      </c>
      <c r="M281" s="19">
        <v>2050346</v>
      </c>
      <c r="N281" s="19">
        <v>7666672</v>
      </c>
      <c r="O281" s="20">
        <v>15161516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x14ac:dyDescent="0.2">
      <c r="A282" s="24" t="s">
        <v>6</v>
      </c>
      <c r="B282" s="23" t="s">
        <v>101</v>
      </c>
      <c r="C282" s="22" t="s">
        <v>100</v>
      </c>
      <c r="D282" s="20">
        <v>150000</v>
      </c>
      <c r="E282" s="19">
        <v>150000</v>
      </c>
      <c r="F282" s="19">
        <v>23201</v>
      </c>
      <c r="G282" s="21">
        <f>IF(($D282     =0),0,($F282     /$D282     ))</f>
        <v>0.15467333333333333</v>
      </c>
      <c r="H282" s="20">
        <v>0</v>
      </c>
      <c r="I282" s="19">
        <v>0</v>
      </c>
      <c r="J282" s="19">
        <v>0</v>
      </c>
      <c r="K282" s="20">
        <v>0</v>
      </c>
      <c r="L282" s="20">
        <v>21723</v>
      </c>
      <c r="M282" s="19">
        <v>1478</v>
      </c>
      <c r="N282" s="19">
        <v>0</v>
      </c>
      <c r="O282" s="20">
        <v>23201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6.5" x14ac:dyDescent="0.3">
      <c r="A283" s="17" t="s">
        <v>0</v>
      </c>
      <c r="B283" s="16" t="s">
        <v>99</v>
      </c>
      <c r="C283" s="15" t="s">
        <v>0</v>
      </c>
      <c r="D283" s="13">
        <f>SUM(D274:D282)</f>
        <v>179076518</v>
      </c>
      <c r="E283" s="12">
        <f>SUM(E274:E282)</f>
        <v>242897518</v>
      </c>
      <c r="F283" s="12">
        <f>SUM(F274:F282)</f>
        <v>60981507</v>
      </c>
      <c r="G283" s="14">
        <f>IF(($D283     =0),0,($F283     /$D283     ))</f>
        <v>0.34053324065637686</v>
      </c>
      <c r="H283" s="13">
        <f>SUM(H274:H282)</f>
        <v>6817785</v>
      </c>
      <c r="I283" s="12">
        <f>SUM(I274:I282)</f>
        <v>15598147</v>
      </c>
      <c r="J283" s="12">
        <f>SUM(J274:J282)</f>
        <v>8397723</v>
      </c>
      <c r="K283" s="13">
        <f>SUM(K274:K282)</f>
        <v>30813655</v>
      </c>
      <c r="L283" s="13">
        <f>SUM(L274:L282)</f>
        <v>16197947</v>
      </c>
      <c r="M283" s="12">
        <f>SUM(M274:M282)</f>
        <v>2324976</v>
      </c>
      <c r="N283" s="12">
        <f>SUM(N274:N282)</f>
        <v>11644929</v>
      </c>
      <c r="O283" s="13">
        <f>SUM(O274:O282)</f>
        <v>30167852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x14ac:dyDescent="0.2">
      <c r="A284" s="24" t="s">
        <v>9</v>
      </c>
      <c r="B284" s="23" t="s">
        <v>98</v>
      </c>
      <c r="C284" s="22" t="s">
        <v>97</v>
      </c>
      <c r="D284" s="20">
        <v>75053404</v>
      </c>
      <c r="E284" s="19">
        <v>75053404</v>
      </c>
      <c r="F284" s="19">
        <v>9833022</v>
      </c>
      <c r="G284" s="21">
        <f>IF(($D284     =0),0,($F284     /$D284     ))</f>
        <v>0.13101367127865379</v>
      </c>
      <c r="H284" s="20">
        <v>5928380</v>
      </c>
      <c r="I284" s="19">
        <v>2064458</v>
      </c>
      <c r="J284" s="19">
        <v>1840184</v>
      </c>
      <c r="K284" s="20">
        <v>9833022</v>
      </c>
      <c r="L284" s="20">
        <v>0</v>
      </c>
      <c r="M284" s="19">
        <v>0</v>
      </c>
      <c r="N284" s="19">
        <v>0</v>
      </c>
      <c r="O284" s="20">
        <v>0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x14ac:dyDescent="0.2">
      <c r="A285" s="24" t="s">
        <v>9</v>
      </c>
      <c r="B285" s="23" t="s">
        <v>96</v>
      </c>
      <c r="C285" s="22" t="s">
        <v>95</v>
      </c>
      <c r="D285" s="20">
        <v>21952000</v>
      </c>
      <c r="E285" s="19">
        <v>21952000</v>
      </c>
      <c r="F285" s="19">
        <v>0</v>
      </c>
      <c r="G285" s="21">
        <f>IF(($D285     =0),0,($F285     /$D285     ))</f>
        <v>0</v>
      </c>
      <c r="H285" s="20">
        <v>0</v>
      </c>
      <c r="I285" s="19">
        <v>0</v>
      </c>
      <c r="J285" s="19">
        <v>0</v>
      </c>
      <c r="K285" s="20">
        <v>0</v>
      </c>
      <c r="L285" s="20">
        <v>0</v>
      </c>
      <c r="M285" s="19">
        <v>0</v>
      </c>
      <c r="N285" s="19">
        <v>0</v>
      </c>
      <c r="O285" s="20">
        <v>0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x14ac:dyDescent="0.2">
      <c r="A286" s="24" t="s">
        <v>9</v>
      </c>
      <c r="B286" s="23" t="s">
        <v>94</v>
      </c>
      <c r="C286" s="22" t="s">
        <v>93</v>
      </c>
      <c r="D286" s="20">
        <v>33458450</v>
      </c>
      <c r="E286" s="19">
        <v>33458450</v>
      </c>
      <c r="F286" s="19">
        <v>11871827</v>
      </c>
      <c r="G286" s="21">
        <f>IF(($D286     =0),0,($F286     /$D286     ))</f>
        <v>0.35482298193729833</v>
      </c>
      <c r="H286" s="20">
        <v>637633</v>
      </c>
      <c r="I286" s="19">
        <v>447177</v>
      </c>
      <c r="J286" s="19">
        <v>3199291</v>
      </c>
      <c r="K286" s="20">
        <v>4284101</v>
      </c>
      <c r="L286" s="20">
        <v>1732870</v>
      </c>
      <c r="M286" s="19">
        <v>2706966</v>
      </c>
      <c r="N286" s="19">
        <v>3147890</v>
      </c>
      <c r="O286" s="20">
        <v>7587726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x14ac:dyDescent="0.2">
      <c r="A287" s="24" t="s">
        <v>9</v>
      </c>
      <c r="B287" s="23" t="s">
        <v>92</v>
      </c>
      <c r="C287" s="22" t="s">
        <v>91</v>
      </c>
      <c r="D287" s="20">
        <v>39750000</v>
      </c>
      <c r="E287" s="19">
        <v>39750000</v>
      </c>
      <c r="F287" s="19">
        <v>42016016</v>
      </c>
      <c r="G287" s="21">
        <f>IF(($D287     =0),0,($F287     /$D287     ))</f>
        <v>1.0570066918238994</v>
      </c>
      <c r="H287" s="20">
        <v>0</v>
      </c>
      <c r="I287" s="19">
        <v>7972196</v>
      </c>
      <c r="J287" s="19">
        <v>5696434</v>
      </c>
      <c r="K287" s="20">
        <v>13668630</v>
      </c>
      <c r="L287" s="20">
        <v>21887383</v>
      </c>
      <c r="M287" s="19">
        <v>3171859</v>
      </c>
      <c r="N287" s="19">
        <v>3288144</v>
      </c>
      <c r="O287" s="20">
        <v>28347386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x14ac:dyDescent="0.2">
      <c r="A288" s="24" t="s">
        <v>9</v>
      </c>
      <c r="B288" s="23" t="s">
        <v>90</v>
      </c>
      <c r="C288" s="22" t="s">
        <v>89</v>
      </c>
      <c r="D288" s="20">
        <v>86374465</v>
      </c>
      <c r="E288" s="19">
        <v>86374465</v>
      </c>
      <c r="F288" s="19">
        <v>31258244</v>
      </c>
      <c r="G288" s="21">
        <f>IF(($D288     =0),0,($F288     /$D288     ))</f>
        <v>0.36189218653915828</v>
      </c>
      <c r="H288" s="20">
        <v>4013388</v>
      </c>
      <c r="I288" s="19">
        <v>2617449</v>
      </c>
      <c r="J288" s="19">
        <v>5436160</v>
      </c>
      <c r="K288" s="20">
        <v>12066997</v>
      </c>
      <c r="L288" s="20">
        <v>8451242</v>
      </c>
      <c r="M288" s="19">
        <v>8289625</v>
      </c>
      <c r="N288" s="19">
        <v>2450380</v>
      </c>
      <c r="O288" s="20">
        <v>19191247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x14ac:dyDescent="0.2">
      <c r="A289" s="24" t="s">
        <v>6</v>
      </c>
      <c r="B289" s="23" t="s">
        <v>88</v>
      </c>
      <c r="C289" s="22" t="s">
        <v>87</v>
      </c>
      <c r="D289" s="20">
        <v>3296217</v>
      </c>
      <c r="E289" s="19">
        <v>3296217</v>
      </c>
      <c r="F289" s="19">
        <v>357200</v>
      </c>
      <c r="G289" s="21">
        <f>IF(($D289     =0),0,($F289     /$D289     ))</f>
        <v>0.10836665183147833</v>
      </c>
      <c r="H289" s="20">
        <v>0</v>
      </c>
      <c r="I289" s="19">
        <v>299261</v>
      </c>
      <c r="J289" s="19">
        <v>0</v>
      </c>
      <c r="K289" s="20">
        <v>299261</v>
      </c>
      <c r="L289" s="20">
        <v>0</v>
      </c>
      <c r="M289" s="19">
        <v>57939</v>
      </c>
      <c r="N289" s="19">
        <v>0</v>
      </c>
      <c r="O289" s="20">
        <v>57939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6.5" x14ac:dyDescent="0.3">
      <c r="A290" s="17" t="s">
        <v>0</v>
      </c>
      <c r="B290" s="16" t="s">
        <v>86</v>
      </c>
      <c r="C290" s="15" t="s">
        <v>0</v>
      </c>
      <c r="D290" s="13">
        <f>SUM(D284:D289)</f>
        <v>259884536</v>
      </c>
      <c r="E290" s="12">
        <f>SUM(E284:E289)</f>
        <v>259884536</v>
      </c>
      <c r="F290" s="12">
        <f>SUM(F284:F289)</f>
        <v>95336309</v>
      </c>
      <c r="G290" s="14">
        <f>IF(($D290     =0),0,($F290     /$D290     ))</f>
        <v>0.3668410228148396</v>
      </c>
      <c r="H290" s="13">
        <f>SUM(H284:H289)</f>
        <v>10579401</v>
      </c>
      <c r="I290" s="12">
        <f>SUM(I284:I289)</f>
        <v>13400541</v>
      </c>
      <c r="J290" s="12">
        <f>SUM(J284:J289)</f>
        <v>16172069</v>
      </c>
      <c r="K290" s="13">
        <f>SUM(K284:K289)</f>
        <v>40152011</v>
      </c>
      <c r="L290" s="13">
        <f>SUM(L284:L289)</f>
        <v>32071495</v>
      </c>
      <c r="M290" s="12">
        <f>SUM(M284:M289)</f>
        <v>14226389</v>
      </c>
      <c r="N290" s="12">
        <f>SUM(N284:N289)</f>
        <v>8886414</v>
      </c>
      <c r="O290" s="13">
        <f>SUM(O284:O289)</f>
        <v>55184298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x14ac:dyDescent="0.2">
      <c r="A291" s="24" t="s">
        <v>9</v>
      </c>
      <c r="B291" s="23" t="s">
        <v>85</v>
      </c>
      <c r="C291" s="22" t="s">
        <v>84</v>
      </c>
      <c r="D291" s="20">
        <v>613729000</v>
      </c>
      <c r="E291" s="19">
        <v>613729000</v>
      </c>
      <c r="F291" s="19">
        <v>228689470</v>
      </c>
      <c r="G291" s="21">
        <f>IF(($D291     =0),0,($F291     /$D291     ))</f>
        <v>0.37262288404165356</v>
      </c>
      <c r="H291" s="20">
        <v>340402</v>
      </c>
      <c r="I291" s="19">
        <v>27422069</v>
      </c>
      <c r="J291" s="19">
        <v>14020171</v>
      </c>
      <c r="K291" s="20">
        <v>41782642</v>
      </c>
      <c r="L291" s="20">
        <v>43303127</v>
      </c>
      <c r="M291" s="19">
        <v>23064170</v>
      </c>
      <c r="N291" s="19">
        <v>120539531</v>
      </c>
      <c r="O291" s="20">
        <v>186906828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x14ac:dyDescent="0.2">
      <c r="A292" s="24" t="s">
        <v>9</v>
      </c>
      <c r="B292" s="23" t="s">
        <v>83</v>
      </c>
      <c r="C292" s="22" t="s">
        <v>82</v>
      </c>
      <c r="D292" s="20">
        <v>30602003</v>
      </c>
      <c r="E292" s="19">
        <v>30602003</v>
      </c>
      <c r="F292" s="19">
        <v>13029161</v>
      </c>
      <c r="G292" s="21">
        <f>IF(($D292     =0),0,($F292     /$D292     ))</f>
        <v>0.42576170585958051</v>
      </c>
      <c r="H292" s="20">
        <v>5151282</v>
      </c>
      <c r="I292" s="19">
        <v>2235516</v>
      </c>
      <c r="J292" s="19">
        <v>0</v>
      </c>
      <c r="K292" s="20">
        <v>7386798</v>
      </c>
      <c r="L292" s="20">
        <v>1190118</v>
      </c>
      <c r="M292" s="19">
        <v>16794</v>
      </c>
      <c r="N292" s="19">
        <v>4435451</v>
      </c>
      <c r="O292" s="20">
        <v>5642363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x14ac:dyDescent="0.2">
      <c r="A293" s="24" t="s">
        <v>9</v>
      </c>
      <c r="B293" s="23" t="s">
        <v>81</v>
      </c>
      <c r="C293" s="22" t="s">
        <v>80</v>
      </c>
      <c r="D293" s="20">
        <v>42258000</v>
      </c>
      <c r="E293" s="19">
        <v>42258000</v>
      </c>
      <c r="F293" s="19">
        <v>38338494</v>
      </c>
      <c r="G293" s="21">
        <f>IF(($D293     =0),0,($F293     /$D293     ))</f>
        <v>0.90724818969189269</v>
      </c>
      <c r="H293" s="20">
        <v>7746579</v>
      </c>
      <c r="I293" s="19">
        <v>0</v>
      </c>
      <c r="J293" s="19">
        <v>10712673</v>
      </c>
      <c r="K293" s="20">
        <v>18459252</v>
      </c>
      <c r="L293" s="20">
        <v>5127701</v>
      </c>
      <c r="M293" s="19">
        <v>0</v>
      </c>
      <c r="N293" s="19">
        <v>14751541</v>
      </c>
      <c r="O293" s="20">
        <v>19879242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x14ac:dyDescent="0.2">
      <c r="A294" s="24" t="s">
        <v>9</v>
      </c>
      <c r="B294" s="23" t="s">
        <v>79</v>
      </c>
      <c r="C294" s="22" t="s">
        <v>78</v>
      </c>
      <c r="D294" s="20">
        <v>90011001</v>
      </c>
      <c r="E294" s="19">
        <v>90011001</v>
      </c>
      <c r="F294" s="19">
        <v>20533457</v>
      </c>
      <c r="G294" s="21">
        <f>IF(($D294     =0),0,($F294     /$D294     ))</f>
        <v>0.2281216381539852</v>
      </c>
      <c r="H294" s="20">
        <v>0</v>
      </c>
      <c r="I294" s="19">
        <v>2418878</v>
      </c>
      <c r="J294" s="19">
        <v>57859</v>
      </c>
      <c r="K294" s="20">
        <v>2476737</v>
      </c>
      <c r="L294" s="20">
        <v>7004732</v>
      </c>
      <c r="M294" s="19">
        <v>3702523</v>
      </c>
      <c r="N294" s="19">
        <v>7349465</v>
      </c>
      <c r="O294" s="20">
        <v>18056720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x14ac:dyDescent="0.2">
      <c r="A295" s="24" t="s">
        <v>6</v>
      </c>
      <c r="B295" s="23" t="s">
        <v>77</v>
      </c>
      <c r="C295" s="22" t="s">
        <v>76</v>
      </c>
      <c r="D295" s="20">
        <v>10717400</v>
      </c>
      <c r="E295" s="19">
        <v>10717400</v>
      </c>
      <c r="F295" s="19">
        <v>-10445297</v>
      </c>
      <c r="G295" s="21">
        <f>IF(($D295     =0),0,($F295     /$D295     ))</f>
        <v>-0.97461109970701854</v>
      </c>
      <c r="H295" s="20">
        <v>-10482922</v>
      </c>
      <c r="I295" s="19">
        <v>13190</v>
      </c>
      <c r="J295" s="19">
        <v>18436</v>
      </c>
      <c r="K295" s="20">
        <v>-10451296</v>
      </c>
      <c r="L295" s="20">
        <v>4608</v>
      </c>
      <c r="M295" s="19">
        <v>0</v>
      </c>
      <c r="N295" s="19">
        <v>1391</v>
      </c>
      <c r="O295" s="20">
        <v>5999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6.5" x14ac:dyDescent="0.3">
      <c r="A296" s="17" t="s">
        <v>0</v>
      </c>
      <c r="B296" s="16" t="s">
        <v>75</v>
      </c>
      <c r="C296" s="15" t="s">
        <v>0</v>
      </c>
      <c r="D296" s="13">
        <f>SUM(D291:D295)</f>
        <v>787317404</v>
      </c>
      <c r="E296" s="12">
        <f>SUM(E291:E295)</f>
        <v>787317404</v>
      </c>
      <c r="F296" s="12">
        <f>SUM(F291:F295)</f>
        <v>290145285</v>
      </c>
      <c r="G296" s="14">
        <f>IF(($D296     =0),0,($F296     /$D296     ))</f>
        <v>0.36852390602049995</v>
      </c>
      <c r="H296" s="13">
        <f>SUM(H291:H295)</f>
        <v>2755341</v>
      </c>
      <c r="I296" s="12">
        <f>SUM(I291:I295)</f>
        <v>32089653</v>
      </c>
      <c r="J296" s="12">
        <f>SUM(J291:J295)</f>
        <v>24809139</v>
      </c>
      <c r="K296" s="13">
        <f>SUM(K291:K295)</f>
        <v>59654133</v>
      </c>
      <c r="L296" s="13">
        <f>SUM(L291:L295)</f>
        <v>56630286</v>
      </c>
      <c r="M296" s="12">
        <f>SUM(M291:M295)</f>
        <v>26783487</v>
      </c>
      <c r="N296" s="12">
        <f>SUM(N291:N295)</f>
        <v>147077379</v>
      </c>
      <c r="O296" s="13">
        <f>SUM(O291:O295)</f>
        <v>230491152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6.5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1858880630</v>
      </c>
      <c r="E297" s="12">
        <f>SUM(E261:E264,E266:E272,E274:E282,E284:E289,E291:E295)</f>
        <v>1947144630</v>
      </c>
      <c r="F297" s="12">
        <f>SUM(F261:F264,F266:F272,F274:F282,F284:F289,F291:F295)</f>
        <v>727815901</v>
      </c>
      <c r="G297" s="14">
        <f>IF(($D297     =0),0,($F297     /$D297     ))</f>
        <v>0.39153450159949216</v>
      </c>
      <c r="H297" s="13">
        <f>SUM(H261:H264,H266:H272,H274:H282,H284:H289,H291:H295)</f>
        <v>33236503</v>
      </c>
      <c r="I297" s="12">
        <f>SUM(I261:I264,I266:I272,I274:I282,I284:I289,I291:I295)</f>
        <v>123224320</v>
      </c>
      <c r="J297" s="12">
        <f>SUM(J261:J264,J266:J272,J274:J282,J284:J289,J291:J295)</f>
        <v>68214888</v>
      </c>
      <c r="K297" s="13">
        <f>SUM(K261:K264,K266:K272,K274:K282,K284:K289,K291:K295)</f>
        <v>224675711</v>
      </c>
      <c r="L297" s="13">
        <f>SUM(L261:L264,L266:L272,L274:L282,L284:L289,L291:L295)</f>
        <v>167163983</v>
      </c>
      <c r="M297" s="12">
        <f>SUM(M261:M264,M266:M272,M274:M282,M284:M289,M291:M295)</f>
        <v>94980405</v>
      </c>
      <c r="N297" s="12">
        <f>SUM(N261:N264,N266:N272,N274:N282,N284:N289,N291:N295)</f>
        <v>240995802</v>
      </c>
      <c r="O297" s="13">
        <f>SUM(O261:O264,O266:O272,O274:O282,O284:O289,O291:O295)</f>
        <v>503140190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4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x14ac:dyDescent="0.2">
      <c r="A300" s="24" t="s">
        <v>71</v>
      </c>
      <c r="B300" s="23" t="s">
        <v>70</v>
      </c>
      <c r="C300" s="22" t="s">
        <v>69</v>
      </c>
      <c r="D300" s="20">
        <v>12073294723</v>
      </c>
      <c r="E300" s="19">
        <v>12965375207</v>
      </c>
      <c r="F300" s="19">
        <v>4220457003</v>
      </c>
      <c r="G300" s="21">
        <f>IF(($D300     =0),0,($F300     /$D300     ))</f>
        <v>0.34956961623407562</v>
      </c>
      <c r="H300" s="20">
        <v>216995361</v>
      </c>
      <c r="I300" s="19">
        <v>518651736</v>
      </c>
      <c r="J300" s="19">
        <v>653756090</v>
      </c>
      <c r="K300" s="20">
        <v>1389403187</v>
      </c>
      <c r="L300" s="20">
        <v>878719217</v>
      </c>
      <c r="M300" s="19">
        <v>902945925</v>
      </c>
      <c r="N300" s="19">
        <v>1049388674</v>
      </c>
      <c r="O300" s="20">
        <v>2831053816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6.5" x14ac:dyDescent="0.3">
      <c r="A301" s="17" t="s">
        <v>0</v>
      </c>
      <c r="B301" s="16" t="s">
        <v>68</v>
      </c>
      <c r="C301" s="15" t="s">
        <v>0</v>
      </c>
      <c r="D301" s="13">
        <f>D300</f>
        <v>12073294723</v>
      </c>
      <c r="E301" s="12">
        <f>E300</f>
        <v>12965375207</v>
      </c>
      <c r="F301" s="12">
        <f>F300</f>
        <v>4220457003</v>
      </c>
      <c r="G301" s="14">
        <f>IF(($D301     =0),0,($F301     /$D301     ))</f>
        <v>0.34956961623407562</v>
      </c>
      <c r="H301" s="13">
        <f>H300</f>
        <v>216995361</v>
      </c>
      <c r="I301" s="12">
        <f>I300</f>
        <v>518651736</v>
      </c>
      <c r="J301" s="12">
        <f>J300</f>
        <v>653756090</v>
      </c>
      <c r="K301" s="13">
        <f>K300</f>
        <v>1389403187</v>
      </c>
      <c r="L301" s="13">
        <f>L300</f>
        <v>878719217</v>
      </c>
      <c r="M301" s="12">
        <f>M300</f>
        <v>902945925</v>
      </c>
      <c r="N301" s="12">
        <f>N300</f>
        <v>1049388674</v>
      </c>
      <c r="O301" s="13">
        <f>O300</f>
        <v>2831053816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x14ac:dyDescent="0.2">
      <c r="A302" s="24" t="s">
        <v>9</v>
      </c>
      <c r="B302" s="23" t="s">
        <v>67</v>
      </c>
      <c r="C302" s="22" t="s">
        <v>66</v>
      </c>
      <c r="D302" s="20">
        <v>49100614</v>
      </c>
      <c r="E302" s="19">
        <v>49100614</v>
      </c>
      <c r="F302" s="19">
        <v>28938686</v>
      </c>
      <c r="G302" s="21">
        <f>IF(($D302     =0),0,($F302     /$D302     ))</f>
        <v>0.58937523673329217</v>
      </c>
      <c r="H302" s="20">
        <v>415000</v>
      </c>
      <c r="I302" s="19">
        <v>241936</v>
      </c>
      <c r="J302" s="19">
        <v>6693316</v>
      </c>
      <c r="K302" s="20">
        <v>7350252</v>
      </c>
      <c r="L302" s="20">
        <v>5808218</v>
      </c>
      <c r="M302" s="19">
        <v>11008519</v>
      </c>
      <c r="N302" s="19">
        <v>4771697</v>
      </c>
      <c r="O302" s="20">
        <v>21588434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x14ac:dyDescent="0.2">
      <c r="A303" s="24" t="s">
        <v>9</v>
      </c>
      <c r="B303" s="23" t="s">
        <v>65</v>
      </c>
      <c r="C303" s="22" t="s">
        <v>64</v>
      </c>
      <c r="D303" s="20">
        <v>80568025</v>
      </c>
      <c r="E303" s="19">
        <v>78755376</v>
      </c>
      <c r="F303" s="19">
        <v>8602567</v>
      </c>
      <c r="G303" s="21">
        <f>IF(($D303     =0),0,($F303     /$D303     ))</f>
        <v>0.10677395902406693</v>
      </c>
      <c r="H303" s="20">
        <v>0</v>
      </c>
      <c r="I303" s="19">
        <v>2225848</v>
      </c>
      <c r="J303" s="19">
        <v>1184400</v>
      </c>
      <c r="K303" s="20">
        <v>3410248</v>
      </c>
      <c r="L303" s="20">
        <v>3958179</v>
      </c>
      <c r="M303" s="19">
        <v>-1027391</v>
      </c>
      <c r="N303" s="19">
        <v>2261531</v>
      </c>
      <c r="O303" s="20">
        <v>5192319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x14ac:dyDescent="0.2">
      <c r="A304" s="24" t="s">
        <v>9</v>
      </c>
      <c r="B304" s="23" t="s">
        <v>63</v>
      </c>
      <c r="C304" s="22" t="s">
        <v>62</v>
      </c>
      <c r="D304" s="20">
        <v>75594298</v>
      </c>
      <c r="E304" s="19">
        <v>87089171</v>
      </c>
      <c r="F304" s="19">
        <v>25371475</v>
      </c>
      <c r="G304" s="21">
        <f>IF(($D304     =0),0,($F304     /$D304     ))</f>
        <v>0.33562683524093312</v>
      </c>
      <c r="H304" s="20">
        <v>444798</v>
      </c>
      <c r="I304" s="19">
        <v>3045046</v>
      </c>
      <c r="J304" s="19">
        <v>3333475</v>
      </c>
      <c r="K304" s="20">
        <v>6823319</v>
      </c>
      <c r="L304" s="20">
        <v>5395440</v>
      </c>
      <c r="M304" s="19">
        <v>6522348</v>
      </c>
      <c r="N304" s="19">
        <v>6630368</v>
      </c>
      <c r="O304" s="20">
        <v>18548156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x14ac:dyDescent="0.2">
      <c r="A305" s="24" t="s">
        <v>9</v>
      </c>
      <c r="B305" s="23" t="s">
        <v>61</v>
      </c>
      <c r="C305" s="22" t="s">
        <v>60</v>
      </c>
      <c r="D305" s="20">
        <v>326852540</v>
      </c>
      <c r="E305" s="19">
        <v>431054503</v>
      </c>
      <c r="F305" s="19">
        <v>86127531</v>
      </c>
      <c r="G305" s="21">
        <f>IF(($D305     =0),0,($F305     /$D305     ))</f>
        <v>0.26350577235838524</v>
      </c>
      <c r="H305" s="20">
        <v>688873</v>
      </c>
      <c r="I305" s="19">
        <v>7210193</v>
      </c>
      <c r="J305" s="19">
        <v>9755702</v>
      </c>
      <c r="K305" s="20">
        <v>17654768</v>
      </c>
      <c r="L305" s="20">
        <v>29147279</v>
      </c>
      <c r="M305" s="19">
        <v>18654422</v>
      </c>
      <c r="N305" s="19">
        <v>20671062</v>
      </c>
      <c r="O305" s="20">
        <v>68472763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x14ac:dyDescent="0.2">
      <c r="A306" s="24" t="s">
        <v>9</v>
      </c>
      <c r="B306" s="23" t="s">
        <v>59</v>
      </c>
      <c r="C306" s="22" t="s">
        <v>58</v>
      </c>
      <c r="D306" s="20">
        <v>376477670</v>
      </c>
      <c r="E306" s="19">
        <v>308029709</v>
      </c>
      <c r="F306" s="19">
        <v>113004135</v>
      </c>
      <c r="G306" s="21">
        <f>IF(($D306     =0),0,($F306     /$D306     ))</f>
        <v>0.30016158727289188</v>
      </c>
      <c r="H306" s="20">
        <v>-12385954</v>
      </c>
      <c r="I306" s="19">
        <v>23020985</v>
      </c>
      <c r="J306" s="19">
        <v>13760462</v>
      </c>
      <c r="K306" s="20">
        <v>24395493</v>
      </c>
      <c r="L306" s="20">
        <v>29964518</v>
      </c>
      <c r="M306" s="19">
        <v>31028172</v>
      </c>
      <c r="N306" s="19">
        <v>27615952</v>
      </c>
      <c r="O306" s="20">
        <v>88608642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x14ac:dyDescent="0.2">
      <c r="A307" s="24" t="s">
        <v>6</v>
      </c>
      <c r="B307" s="23" t="s">
        <v>57</v>
      </c>
      <c r="C307" s="22" t="s">
        <v>56</v>
      </c>
      <c r="D307" s="20">
        <v>10500000</v>
      </c>
      <c r="E307" s="19">
        <v>106450000</v>
      </c>
      <c r="F307" s="19">
        <v>35697086</v>
      </c>
      <c r="G307" s="21">
        <f>IF(($D307     =0),0,($F307     /$D307     ))</f>
        <v>3.3997224761904761</v>
      </c>
      <c r="H307" s="20">
        <v>0</v>
      </c>
      <c r="I307" s="19">
        <v>5514479</v>
      </c>
      <c r="J307" s="19">
        <v>5052115</v>
      </c>
      <c r="K307" s="20">
        <v>10566594</v>
      </c>
      <c r="L307" s="20">
        <v>8279891</v>
      </c>
      <c r="M307" s="19">
        <v>9146724</v>
      </c>
      <c r="N307" s="19">
        <v>7703877</v>
      </c>
      <c r="O307" s="20">
        <v>25130492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6.5" x14ac:dyDescent="0.3">
      <c r="A308" s="17" t="s">
        <v>0</v>
      </c>
      <c r="B308" s="16" t="s">
        <v>55</v>
      </c>
      <c r="C308" s="15" t="s">
        <v>0</v>
      </c>
      <c r="D308" s="13">
        <f>SUM(D302:D307)</f>
        <v>919093147</v>
      </c>
      <c r="E308" s="12">
        <f>SUM(E302:E307)</f>
        <v>1060479373</v>
      </c>
      <c r="F308" s="12">
        <f>SUM(F302:F307)</f>
        <v>297741480</v>
      </c>
      <c r="G308" s="14">
        <f>IF(($D308     =0),0,($F308     /$D308     ))</f>
        <v>0.32395136550833187</v>
      </c>
      <c r="H308" s="13">
        <f>SUM(H302:H307)</f>
        <v>-10837283</v>
      </c>
      <c r="I308" s="12">
        <f>SUM(I302:I307)</f>
        <v>41258487</v>
      </c>
      <c r="J308" s="12">
        <f>SUM(J302:J307)</f>
        <v>39779470</v>
      </c>
      <c r="K308" s="13">
        <f>SUM(K302:K307)</f>
        <v>70200674</v>
      </c>
      <c r="L308" s="13">
        <f>SUM(L302:L307)</f>
        <v>82553525</v>
      </c>
      <c r="M308" s="12">
        <f>SUM(M302:M307)</f>
        <v>75332794</v>
      </c>
      <c r="N308" s="12">
        <f>SUM(N302:N307)</f>
        <v>69654487</v>
      </c>
      <c r="O308" s="13">
        <f>SUM(O302:O307)</f>
        <v>227540806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x14ac:dyDescent="0.2">
      <c r="A309" s="24" t="s">
        <v>9</v>
      </c>
      <c r="B309" s="23" t="s">
        <v>54</v>
      </c>
      <c r="C309" s="22" t="s">
        <v>53</v>
      </c>
      <c r="D309" s="20">
        <v>85364560</v>
      </c>
      <c r="E309" s="19">
        <v>85364560</v>
      </c>
      <c r="F309" s="19">
        <v>21737377</v>
      </c>
      <c r="G309" s="21">
        <f>IF(($D309     =0),0,($F309     /$D309     ))</f>
        <v>0.25464170377027656</v>
      </c>
      <c r="H309" s="20">
        <v>742248</v>
      </c>
      <c r="I309" s="19">
        <v>345658</v>
      </c>
      <c r="J309" s="19">
        <v>5004207</v>
      </c>
      <c r="K309" s="20">
        <v>6092113</v>
      </c>
      <c r="L309" s="20">
        <v>5140471</v>
      </c>
      <c r="M309" s="19">
        <v>7521126</v>
      </c>
      <c r="N309" s="19">
        <v>2983667</v>
      </c>
      <c r="O309" s="20">
        <v>15645264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x14ac:dyDescent="0.2">
      <c r="A310" s="24" t="s">
        <v>9</v>
      </c>
      <c r="B310" s="23" t="s">
        <v>52</v>
      </c>
      <c r="C310" s="22" t="s">
        <v>51</v>
      </c>
      <c r="D310" s="20">
        <v>766225474</v>
      </c>
      <c r="E310" s="19">
        <v>786531243</v>
      </c>
      <c r="F310" s="19">
        <v>190571086</v>
      </c>
      <c r="G310" s="21">
        <f>IF(($D310     =0),0,($F310     /$D310     ))</f>
        <v>0.24871410892298262</v>
      </c>
      <c r="H310" s="20">
        <v>1185996</v>
      </c>
      <c r="I310" s="19">
        <v>4529405</v>
      </c>
      <c r="J310" s="19">
        <v>30707372</v>
      </c>
      <c r="K310" s="20">
        <v>36422773</v>
      </c>
      <c r="L310" s="20">
        <v>30048290</v>
      </c>
      <c r="M310" s="19">
        <v>48789143</v>
      </c>
      <c r="N310" s="19">
        <v>75310880</v>
      </c>
      <c r="O310" s="20">
        <v>154148313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x14ac:dyDescent="0.2">
      <c r="A311" s="24" t="s">
        <v>9</v>
      </c>
      <c r="B311" s="23" t="s">
        <v>50</v>
      </c>
      <c r="C311" s="22" t="s">
        <v>49</v>
      </c>
      <c r="D311" s="20">
        <v>599345303</v>
      </c>
      <c r="E311" s="19">
        <v>514012559</v>
      </c>
      <c r="F311" s="19">
        <v>129277544</v>
      </c>
      <c r="G311" s="21">
        <f>IF(($D311     =0),0,($F311     /$D311     ))</f>
        <v>0.2156979346512039</v>
      </c>
      <c r="H311" s="20">
        <v>2112467</v>
      </c>
      <c r="I311" s="19">
        <v>4982004</v>
      </c>
      <c r="J311" s="19">
        <v>20248275</v>
      </c>
      <c r="K311" s="20">
        <v>27342746</v>
      </c>
      <c r="L311" s="20">
        <v>21618106</v>
      </c>
      <c r="M311" s="19">
        <v>46934673</v>
      </c>
      <c r="N311" s="19">
        <v>33382019</v>
      </c>
      <c r="O311" s="20">
        <v>101934798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x14ac:dyDescent="0.2">
      <c r="A312" s="24" t="s">
        <v>9</v>
      </c>
      <c r="B312" s="23" t="s">
        <v>48</v>
      </c>
      <c r="C312" s="22" t="s">
        <v>47</v>
      </c>
      <c r="D312" s="20">
        <v>187437290</v>
      </c>
      <c r="E312" s="19">
        <v>225487920</v>
      </c>
      <c r="F312" s="19">
        <v>76668777</v>
      </c>
      <c r="G312" s="21">
        <f>IF(($D312     =0),0,($F312     /$D312     ))</f>
        <v>0.40903694777063837</v>
      </c>
      <c r="H312" s="20">
        <v>6780479</v>
      </c>
      <c r="I312" s="19">
        <v>8406993</v>
      </c>
      <c r="J312" s="19">
        <v>12102058</v>
      </c>
      <c r="K312" s="20">
        <v>27289530</v>
      </c>
      <c r="L312" s="20">
        <v>14809881</v>
      </c>
      <c r="M312" s="19">
        <v>22563679</v>
      </c>
      <c r="N312" s="19">
        <v>12005687</v>
      </c>
      <c r="O312" s="20">
        <v>49379247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x14ac:dyDescent="0.2">
      <c r="A313" s="24" t="s">
        <v>9</v>
      </c>
      <c r="B313" s="23" t="s">
        <v>46</v>
      </c>
      <c r="C313" s="22" t="s">
        <v>45</v>
      </c>
      <c r="D313" s="20">
        <v>118426599</v>
      </c>
      <c r="E313" s="19">
        <v>172626275</v>
      </c>
      <c r="F313" s="19">
        <v>58958897</v>
      </c>
      <c r="G313" s="21">
        <f>IF(($D313     =0),0,($F313     /$D313     ))</f>
        <v>0.4978518128347163</v>
      </c>
      <c r="H313" s="20">
        <v>1546689</v>
      </c>
      <c r="I313" s="19">
        <v>11473866</v>
      </c>
      <c r="J313" s="19">
        <v>8719476</v>
      </c>
      <c r="K313" s="20">
        <v>21740031</v>
      </c>
      <c r="L313" s="20">
        <v>24526211</v>
      </c>
      <c r="M313" s="19">
        <v>7755058</v>
      </c>
      <c r="N313" s="19">
        <v>4937597</v>
      </c>
      <c r="O313" s="20">
        <v>37218866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x14ac:dyDescent="0.2">
      <c r="A314" s="24" t="s">
        <v>6</v>
      </c>
      <c r="B314" s="23" t="s">
        <v>44</v>
      </c>
      <c r="C314" s="22" t="s">
        <v>43</v>
      </c>
      <c r="D314" s="20">
        <v>127179000</v>
      </c>
      <c r="E314" s="19">
        <v>134470158</v>
      </c>
      <c r="F314" s="19">
        <v>41107725</v>
      </c>
      <c r="G314" s="21">
        <f>IF(($D314     =0),0,($F314     /$D314     ))</f>
        <v>0.32322730167716368</v>
      </c>
      <c r="H314" s="20">
        <v>4799</v>
      </c>
      <c r="I314" s="19">
        <v>3014456</v>
      </c>
      <c r="J314" s="19">
        <v>11974876</v>
      </c>
      <c r="K314" s="20">
        <v>14994131</v>
      </c>
      <c r="L314" s="20">
        <v>7553816</v>
      </c>
      <c r="M314" s="19">
        <v>6463052</v>
      </c>
      <c r="N314" s="19">
        <v>12096726</v>
      </c>
      <c r="O314" s="20">
        <v>26113594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6.5" x14ac:dyDescent="0.3">
      <c r="A315" s="17" t="s">
        <v>0</v>
      </c>
      <c r="B315" s="16" t="s">
        <v>42</v>
      </c>
      <c r="C315" s="15" t="s">
        <v>0</v>
      </c>
      <c r="D315" s="13">
        <f>SUM(D309:D314)</f>
        <v>1883978226</v>
      </c>
      <c r="E315" s="12">
        <f>SUM(E309:E314)</f>
        <v>1918492715</v>
      </c>
      <c r="F315" s="12">
        <f>SUM(F309:F314)</f>
        <v>518321406</v>
      </c>
      <c r="G315" s="14">
        <f>IF(($D315     =0),0,($F315     /$D315     ))</f>
        <v>0.27512069876756634</v>
      </c>
      <c r="H315" s="13">
        <f>SUM(H309:H314)</f>
        <v>12372678</v>
      </c>
      <c r="I315" s="12">
        <f>SUM(I309:I314)</f>
        <v>32752382</v>
      </c>
      <c r="J315" s="12">
        <f>SUM(J309:J314)</f>
        <v>88756264</v>
      </c>
      <c r="K315" s="13">
        <f>SUM(K309:K314)</f>
        <v>133881324</v>
      </c>
      <c r="L315" s="13">
        <f>SUM(L309:L314)</f>
        <v>103696775</v>
      </c>
      <c r="M315" s="12">
        <f>SUM(M309:M314)</f>
        <v>140026731</v>
      </c>
      <c r="N315" s="12">
        <f>SUM(N309:N314)</f>
        <v>140716576</v>
      </c>
      <c r="O315" s="13">
        <f>SUM(O309:O314)</f>
        <v>384440082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x14ac:dyDescent="0.2">
      <c r="A316" s="24" t="s">
        <v>9</v>
      </c>
      <c r="B316" s="23" t="s">
        <v>41</v>
      </c>
      <c r="C316" s="22" t="s">
        <v>40</v>
      </c>
      <c r="D316" s="20">
        <v>219174818</v>
      </c>
      <c r="E316" s="19">
        <v>233656421</v>
      </c>
      <c r="F316" s="19">
        <v>64153932</v>
      </c>
      <c r="G316" s="21">
        <f>IF(($D316     =0),0,($F316     /$D316     ))</f>
        <v>0.29270667399390748</v>
      </c>
      <c r="H316" s="20">
        <v>12088</v>
      </c>
      <c r="I316" s="19">
        <v>5262649</v>
      </c>
      <c r="J316" s="19">
        <v>4585837</v>
      </c>
      <c r="K316" s="20">
        <v>9860574</v>
      </c>
      <c r="L316" s="20">
        <v>33849733</v>
      </c>
      <c r="M316" s="19">
        <v>14465374</v>
      </c>
      <c r="N316" s="19">
        <v>5978251</v>
      </c>
      <c r="O316" s="20">
        <v>54293358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x14ac:dyDescent="0.2">
      <c r="A317" s="24" t="s">
        <v>9</v>
      </c>
      <c r="B317" s="23" t="s">
        <v>39</v>
      </c>
      <c r="C317" s="22" t="s">
        <v>38</v>
      </c>
      <c r="D317" s="20">
        <v>184523327</v>
      </c>
      <c r="E317" s="19">
        <v>184490327</v>
      </c>
      <c r="F317" s="19">
        <v>57261297</v>
      </c>
      <c r="G317" s="21">
        <f>IF(($D317     =0),0,($F317     /$D317     ))</f>
        <v>0.31032009844478903</v>
      </c>
      <c r="H317" s="20">
        <v>761300</v>
      </c>
      <c r="I317" s="19">
        <v>1729199</v>
      </c>
      <c r="J317" s="19">
        <v>8375923</v>
      </c>
      <c r="K317" s="20">
        <v>10866422</v>
      </c>
      <c r="L317" s="20">
        <v>8401984</v>
      </c>
      <c r="M317" s="19">
        <v>22551422</v>
      </c>
      <c r="N317" s="19">
        <v>15441469</v>
      </c>
      <c r="O317" s="20">
        <v>46394875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x14ac:dyDescent="0.2">
      <c r="A318" s="24" t="s">
        <v>9</v>
      </c>
      <c r="B318" s="23" t="s">
        <v>37</v>
      </c>
      <c r="C318" s="22" t="s">
        <v>36</v>
      </c>
      <c r="D318" s="20">
        <v>72876151</v>
      </c>
      <c r="E318" s="19">
        <v>72876151</v>
      </c>
      <c r="F318" s="19">
        <v>11855732</v>
      </c>
      <c r="G318" s="21">
        <f>IF(($D318     =0),0,($F318     /$D318     ))</f>
        <v>0.16268328990097186</v>
      </c>
      <c r="H318" s="20">
        <v>44122</v>
      </c>
      <c r="I318" s="19">
        <v>734500</v>
      </c>
      <c r="J318" s="19">
        <v>693345</v>
      </c>
      <c r="K318" s="20">
        <v>1471967</v>
      </c>
      <c r="L318" s="20">
        <v>3075936</v>
      </c>
      <c r="M318" s="19">
        <v>5296921</v>
      </c>
      <c r="N318" s="19">
        <v>2010908</v>
      </c>
      <c r="O318" s="20">
        <v>10383765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x14ac:dyDescent="0.2">
      <c r="A319" s="24" t="s">
        <v>9</v>
      </c>
      <c r="B319" s="23" t="s">
        <v>35</v>
      </c>
      <c r="C319" s="22" t="s">
        <v>34</v>
      </c>
      <c r="D319" s="20">
        <v>61003609</v>
      </c>
      <c r="E319" s="19">
        <v>77981061</v>
      </c>
      <c r="F319" s="19">
        <v>16590765</v>
      </c>
      <c r="G319" s="21">
        <f>IF(($D319     =0),0,($F319     /$D319     ))</f>
        <v>0.27196366365799768</v>
      </c>
      <c r="H319" s="20">
        <v>-5656</v>
      </c>
      <c r="I319" s="19">
        <v>1492694</v>
      </c>
      <c r="J319" s="19">
        <v>4273106</v>
      </c>
      <c r="K319" s="20">
        <v>5760144</v>
      </c>
      <c r="L319" s="20">
        <v>3552408</v>
      </c>
      <c r="M319" s="19">
        <v>2059843</v>
      </c>
      <c r="N319" s="19">
        <v>5218370</v>
      </c>
      <c r="O319" s="20">
        <v>10830621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x14ac:dyDescent="0.2">
      <c r="A320" s="24" t="s">
        <v>6</v>
      </c>
      <c r="B320" s="23" t="s">
        <v>33</v>
      </c>
      <c r="C320" s="22" t="s">
        <v>32</v>
      </c>
      <c r="D320" s="20">
        <v>11504500</v>
      </c>
      <c r="E320" s="19">
        <v>14001889</v>
      </c>
      <c r="F320" s="19">
        <v>1649580</v>
      </c>
      <c r="G320" s="21">
        <f>IF(($D320     =0),0,($F320     /$D320     ))</f>
        <v>0.14338563170933113</v>
      </c>
      <c r="H320" s="20">
        <v>0</v>
      </c>
      <c r="I320" s="19">
        <v>0</v>
      </c>
      <c r="J320" s="19">
        <v>330643</v>
      </c>
      <c r="K320" s="20">
        <v>330643</v>
      </c>
      <c r="L320" s="20">
        <v>683105</v>
      </c>
      <c r="M320" s="19">
        <v>186075</v>
      </c>
      <c r="N320" s="19">
        <v>449757</v>
      </c>
      <c r="O320" s="20">
        <v>1318937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6.5" x14ac:dyDescent="0.3">
      <c r="A321" s="17" t="s">
        <v>0</v>
      </c>
      <c r="B321" s="16" t="s">
        <v>31</v>
      </c>
      <c r="C321" s="15" t="s">
        <v>0</v>
      </c>
      <c r="D321" s="13">
        <f>SUM(D316:D320)</f>
        <v>549082405</v>
      </c>
      <c r="E321" s="12">
        <f>SUM(E316:E320)</f>
        <v>583005849</v>
      </c>
      <c r="F321" s="12">
        <f>SUM(F316:F320)</f>
        <v>151511306</v>
      </c>
      <c r="G321" s="14">
        <f>IF(($D321     =0),0,($F321     /$D321     ))</f>
        <v>0.2759354599971201</v>
      </c>
      <c r="H321" s="13">
        <f>SUM(H316:H320)</f>
        <v>811854</v>
      </c>
      <c r="I321" s="12">
        <f>SUM(I316:I320)</f>
        <v>9219042</v>
      </c>
      <c r="J321" s="12">
        <f>SUM(J316:J320)</f>
        <v>18258854</v>
      </c>
      <c r="K321" s="13">
        <f>SUM(K316:K320)</f>
        <v>28289750</v>
      </c>
      <c r="L321" s="13">
        <f>SUM(L316:L320)</f>
        <v>49563166</v>
      </c>
      <c r="M321" s="12">
        <f>SUM(M316:M320)</f>
        <v>44559635</v>
      </c>
      <c r="N321" s="12">
        <f>SUM(N316:N320)</f>
        <v>29098755</v>
      </c>
      <c r="O321" s="13">
        <f>SUM(O316:O320)</f>
        <v>123221556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x14ac:dyDescent="0.2">
      <c r="A322" s="24" t="s">
        <v>9</v>
      </c>
      <c r="B322" s="23" t="s">
        <v>30</v>
      </c>
      <c r="C322" s="22" t="s">
        <v>29</v>
      </c>
      <c r="D322" s="20">
        <v>32938300</v>
      </c>
      <c r="E322" s="19">
        <v>32938300</v>
      </c>
      <c r="F322" s="19">
        <v>7121553</v>
      </c>
      <c r="G322" s="21">
        <f>IF(($D322     =0),0,($F322     /$D322     ))</f>
        <v>0.21620888145411268</v>
      </c>
      <c r="H322" s="20">
        <v>0</v>
      </c>
      <c r="I322" s="19">
        <v>370444</v>
      </c>
      <c r="J322" s="19">
        <v>2076735</v>
      </c>
      <c r="K322" s="20">
        <v>2447179</v>
      </c>
      <c r="L322" s="20">
        <v>2442622</v>
      </c>
      <c r="M322" s="19">
        <v>1529615</v>
      </c>
      <c r="N322" s="19">
        <v>702137</v>
      </c>
      <c r="O322" s="20">
        <v>4674374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x14ac:dyDescent="0.2">
      <c r="A323" s="24" t="s">
        <v>9</v>
      </c>
      <c r="B323" s="23" t="s">
        <v>28</v>
      </c>
      <c r="C323" s="22" t="s">
        <v>27</v>
      </c>
      <c r="D323" s="20">
        <v>194772700</v>
      </c>
      <c r="E323" s="19">
        <v>190609450</v>
      </c>
      <c r="F323" s="19">
        <v>83603810</v>
      </c>
      <c r="G323" s="21">
        <f>IF(($D323     =0),0,($F323     /$D323     ))</f>
        <v>0.42923782439736163</v>
      </c>
      <c r="H323" s="20">
        <v>0</v>
      </c>
      <c r="I323" s="19">
        <v>724639</v>
      </c>
      <c r="J323" s="19">
        <v>6598067</v>
      </c>
      <c r="K323" s="20">
        <v>7322706</v>
      </c>
      <c r="L323" s="20">
        <v>2025061</v>
      </c>
      <c r="M323" s="19">
        <v>24544458</v>
      </c>
      <c r="N323" s="19">
        <v>49711585</v>
      </c>
      <c r="O323" s="20">
        <v>76281104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x14ac:dyDescent="0.2">
      <c r="A324" s="24" t="s">
        <v>9</v>
      </c>
      <c r="B324" s="23" t="s">
        <v>26</v>
      </c>
      <c r="C324" s="22" t="s">
        <v>25</v>
      </c>
      <c r="D324" s="20">
        <v>437965003</v>
      </c>
      <c r="E324" s="19">
        <v>483386851</v>
      </c>
      <c r="F324" s="19">
        <v>125535658</v>
      </c>
      <c r="G324" s="21">
        <f>IF(($D324     =0),0,($F324     /$D324     ))</f>
        <v>0.28663399390384625</v>
      </c>
      <c r="H324" s="20">
        <v>-4087562</v>
      </c>
      <c r="I324" s="19">
        <v>6945599</v>
      </c>
      <c r="J324" s="19">
        <v>53192202</v>
      </c>
      <c r="K324" s="20">
        <v>56050239</v>
      </c>
      <c r="L324" s="20">
        <v>21877481</v>
      </c>
      <c r="M324" s="19">
        <v>25646084</v>
      </c>
      <c r="N324" s="19">
        <v>21961854</v>
      </c>
      <c r="O324" s="20">
        <v>69485419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x14ac:dyDescent="0.2">
      <c r="A325" s="24" t="s">
        <v>9</v>
      </c>
      <c r="B325" s="23" t="s">
        <v>24</v>
      </c>
      <c r="C325" s="22" t="s">
        <v>23</v>
      </c>
      <c r="D325" s="20">
        <v>1224723645</v>
      </c>
      <c r="E325" s="19">
        <v>1789451364</v>
      </c>
      <c r="F325" s="19">
        <v>560900606</v>
      </c>
      <c r="G325" s="21">
        <f>IF(($D325     =0),0,($F325     /$D325     ))</f>
        <v>0.45798136444079185</v>
      </c>
      <c r="H325" s="20">
        <v>45805610</v>
      </c>
      <c r="I325" s="19">
        <v>70360061</v>
      </c>
      <c r="J325" s="19">
        <v>89859284</v>
      </c>
      <c r="K325" s="20">
        <v>206024955</v>
      </c>
      <c r="L325" s="20">
        <v>124097791</v>
      </c>
      <c r="M325" s="19">
        <v>102800009</v>
      </c>
      <c r="N325" s="19">
        <v>127977851</v>
      </c>
      <c r="O325" s="20">
        <v>354875651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x14ac:dyDescent="0.2">
      <c r="A326" s="24" t="s">
        <v>9</v>
      </c>
      <c r="B326" s="23" t="s">
        <v>22</v>
      </c>
      <c r="C326" s="22" t="s">
        <v>21</v>
      </c>
      <c r="D326" s="20">
        <v>67627200</v>
      </c>
      <c r="E326" s="19">
        <v>73829200</v>
      </c>
      <c r="F326" s="19">
        <v>-30569051</v>
      </c>
      <c r="G326" s="21">
        <f>IF(($D326     =0),0,($F326     /$D326     ))</f>
        <v>-0.45202301736579364</v>
      </c>
      <c r="H326" s="20">
        <v>1134215</v>
      </c>
      <c r="I326" s="19">
        <v>-51925586</v>
      </c>
      <c r="J326" s="19">
        <v>2070293</v>
      </c>
      <c r="K326" s="20">
        <v>-48721078</v>
      </c>
      <c r="L326" s="20">
        <v>3648200</v>
      </c>
      <c r="M326" s="19">
        <v>2535839</v>
      </c>
      <c r="N326" s="19">
        <v>11967988</v>
      </c>
      <c r="O326" s="20">
        <v>18152027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x14ac:dyDescent="0.2">
      <c r="A327" s="24" t="s">
        <v>9</v>
      </c>
      <c r="B327" s="23" t="s">
        <v>20</v>
      </c>
      <c r="C327" s="22" t="s">
        <v>19</v>
      </c>
      <c r="D327" s="20">
        <v>183159962</v>
      </c>
      <c r="E327" s="19">
        <v>193191570</v>
      </c>
      <c r="F327" s="19">
        <v>38611350</v>
      </c>
      <c r="G327" s="21">
        <f>IF(($D327     =0),0,($F327     /$D327     ))</f>
        <v>0.21080671549822663</v>
      </c>
      <c r="H327" s="20">
        <v>0</v>
      </c>
      <c r="I327" s="19">
        <v>1432085</v>
      </c>
      <c r="J327" s="19">
        <v>3504969</v>
      </c>
      <c r="K327" s="20">
        <v>4937054</v>
      </c>
      <c r="L327" s="20">
        <v>7325280</v>
      </c>
      <c r="M327" s="19">
        <v>10656870</v>
      </c>
      <c r="N327" s="19">
        <v>15692146</v>
      </c>
      <c r="O327" s="20">
        <v>33674296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x14ac:dyDescent="0.2">
      <c r="A328" s="24" t="s">
        <v>9</v>
      </c>
      <c r="B328" s="23" t="s">
        <v>18</v>
      </c>
      <c r="C328" s="22" t="s">
        <v>17</v>
      </c>
      <c r="D328" s="20">
        <v>88818583</v>
      </c>
      <c r="E328" s="19">
        <v>95158766</v>
      </c>
      <c r="F328" s="19">
        <v>31537388</v>
      </c>
      <c r="G328" s="21">
        <f>IF(($D328     =0),0,($F328     /$D328     ))</f>
        <v>0.35507645961881651</v>
      </c>
      <c r="H328" s="20">
        <v>88526326</v>
      </c>
      <c r="I328" s="19">
        <v>-80338568</v>
      </c>
      <c r="J328" s="19">
        <v>4105680</v>
      </c>
      <c r="K328" s="20">
        <v>12293438</v>
      </c>
      <c r="L328" s="20">
        <v>7332187</v>
      </c>
      <c r="M328" s="19">
        <v>5537875</v>
      </c>
      <c r="N328" s="19">
        <v>6373888</v>
      </c>
      <c r="O328" s="20">
        <v>19243950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x14ac:dyDescent="0.2">
      <c r="A329" s="24" t="s">
        <v>6</v>
      </c>
      <c r="B329" s="23" t="s">
        <v>16</v>
      </c>
      <c r="C329" s="22" t="s">
        <v>15</v>
      </c>
      <c r="D329" s="20">
        <v>224925909</v>
      </c>
      <c r="E329" s="19">
        <v>225039114</v>
      </c>
      <c r="F329" s="19">
        <v>23815947</v>
      </c>
      <c r="G329" s="21">
        <f>IF(($D329     =0),0,($F329     /$D329     ))</f>
        <v>0.10588352007060245</v>
      </c>
      <c r="H329" s="20">
        <v>415644</v>
      </c>
      <c r="I329" s="19">
        <v>1897109</v>
      </c>
      <c r="J329" s="19">
        <v>4771156</v>
      </c>
      <c r="K329" s="20">
        <v>7083909</v>
      </c>
      <c r="L329" s="20">
        <v>4189978</v>
      </c>
      <c r="M329" s="19">
        <v>11321492</v>
      </c>
      <c r="N329" s="19">
        <v>1220568</v>
      </c>
      <c r="O329" s="20">
        <v>16732038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6.5" x14ac:dyDescent="0.3">
      <c r="A330" s="17" t="s">
        <v>0</v>
      </c>
      <c r="B330" s="16" t="s">
        <v>14</v>
      </c>
      <c r="C330" s="15" t="s">
        <v>0</v>
      </c>
      <c r="D330" s="13">
        <f>SUM(D322:D329)</f>
        <v>2454931302</v>
      </c>
      <c r="E330" s="12">
        <f>SUM(E322:E329)</f>
        <v>3083604615</v>
      </c>
      <c r="F330" s="12">
        <f>SUM(F322:F329)</f>
        <v>840557261</v>
      </c>
      <c r="G330" s="14">
        <f>IF(($D330     =0),0,($F330     /$D330     ))</f>
        <v>0.34239543090888497</v>
      </c>
      <c r="H330" s="13">
        <f>SUM(H322:H329)</f>
        <v>131794233</v>
      </c>
      <c r="I330" s="12">
        <f>SUM(I322:I329)</f>
        <v>-50534217</v>
      </c>
      <c r="J330" s="12">
        <f>SUM(J322:J329)</f>
        <v>166178386</v>
      </c>
      <c r="K330" s="13">
        <f>SUM(K322:K329)</f>
        <v>247438402</v>
      </c>
      <c r="L330" s="13">
        <f>SUM(L322:L329)</f>
        <v>172938600</v>
      </c>
      <c r="M330" s="12">
        <f>SUM(M322:M329)</f>
        <v>184572242</v>
      </c>
      <c r="N330" s="12">
        <f>SUM(N322:N329)</f>
        <v>235608017</v>
      </c>
      <c r="O330" s="13">
        <f>SUM(O322:O329)</f>
        <v>593118859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x14ac:dyDescent="0.2">
      <c r="A331" s="24" t="s">
        <v>9</v>
      </c>
      <c r="B331" s="23" t="s">
        <v>13</v>
      </c>
      <c r="C331" s="22" t="s">
        <v>12</v>
      </c>
      <c r="D331" s="20">
        <v>22782041</v>
      </c>
      <c r="E331" s="19">
        <v>22782041</v>
      </c>
      <c r="F331" s="19">
        <v>18531632</v>
      </c>
      <c r="G331" s="21">
        <f>IF(($D331     =0),0,($F331     /$D331     ))</f>
        <v>0.81343159728314074</v>
      </c>
      <c r="H331" s="20">
        <v>30896976</v>
      </c>
      <c r="I331" s="19">
        <v>1312911</v>
      </c>
      <c r="J331" s="19">
        <v>-24394789</v>
      </c>
      <c r="K331" s="20">
        <v>7815098</v>
      </c>
      <c r="L331" s="20">
        <v>5080267</v>
      </c>
      <c r="M331" s="19">
        <v>1729265</v>
      </c>
      <c r="N331" s="19">
        <v>3907002</v>
      </c>
      <c r="O331" s="20">
        <v>10716534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x14ac:dyDescent="0.2">
      <c r="A332" s="24" t="s">
        <v>9</v>
      </c>
      <c r="B332" s="23" t="s">
        <v>11</v>
      </c>
      <c r="C332" s="22" t="s">
        <v>10</v>
      </c>
      <c r="D332" s="20">
        <v>29988625</v>
      </c>
      <c r="E332" s="19">
        <v>29587522</v>
      </c>
      <c r="F332" s="19">
        <v>11241931</v>
      </c>
      <c r="G332" s="21">
        <f>IF(($D332     =0),0,($F332     /$D332     ))</f>
        <v>0.37487317274466569</v>
      </c>
      <c r="H332" s="20">
        <v>8400</v>
      </c>
      <c r="I332" s="19">
        <v>2062465</v>
      </c>
      <c r="J332" s="19">
        <v>3036886</v>
      </c>
      <c r="K332" s="20">
        <v>5107751</v>
      </c>
      <c r="L332" s="20">
        <v>1391283</v>
      </c>
      <c r="M332" s="19">
        <v>1867068</v>
      </c>
      <c r="N332" s="19">
        <v>2875829</v>
      </c>
      <c r="O332" s="20">
        <v>6134180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x14ac:dyDescent="0.2">
      <c r="A333" s="24" t="s">
        <v>9</v>
      </c>
      <c r="B333" s="23" t="s">
        <v>8</v>
      </c>
      <c r="C333" s="22" t="s">
        <v>7</v>
      </c>
      <c r="D333" s="20">
        <v>25575158</v>
      </c>
      <c r="E333" s="19">
        <v>25575158</v>
      </c>
      <c r="F333" s="19">
        <v>18058978</v>
      </c>
      <c r="G333" s="21">
        <f>IF(($D333     =0),0,($F333     /$D333     ))</f>
        <v>0.70611403456432209</v>
      </c>
      <c r="H333" s="20">
        <v>789367</v>
      </c>
      <c r="I333" s="19">
        <v>11244233</v>
      </c>
      <c r="J333" s="19">
        <v>842026</v>
      </c>
      <c r="K333" s="20">
        <v>12875626</v>
      </c>
      <c r="L333" s="20">
        <v>1354232</v>
      </c>
      <c r="M333" s="19">
        <v>1053729</v>
      </c>
      <c r="N333" s="19">
        <v>2775391</v>
      </c>
      <c r="O333" s="20">
        <v>5183352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x14ac:dyDescent="0.2">
      <c r="A334" s="24" t="s">
        <v>6</v>
      </c>
      <c r="B334" s="23" t="s">
        <v>5</v>
      </c>
      <c r="C334" s="22" t="s">
        <v>4</v>
      </c>
      <c r="D334" s="20">
        <v>2764780</v>
      </c>
      <c r="E334" s="19">
        <v>2764780</v>
      </c>
      <c r="F334" s="19">
        <v>956512</v>
      </c>
      <c r="G334" s="21">
        <f>IF(($D334     =0),0,($F334     /$D334     ))</f>
        <v>0.34596315077510686</v>
      </c>
      <c r="H334" s="20">
        <v>20320</v>
      </c>
      <c r="I334" s="19">
        <v>535737</v>
      </c>
      <c r="J334" s="19">
        <v>-17769</v>
      </c>
      <c r="K334" s="20">
        <v>538288</v>
      </c>
      <c r="L334" s="20">
        <v>373913</v>
      </c>
      <c r="M334" s="19">
        <v>44311</v>
      </c>
      <c r="N334" s="19">
        <v>0</v>
      </c>
      <c r="O334" s="20">
        <v>418224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6.5" x14ac:dyDescent="0.3">
      <c r="A335" s="17" t="s">
        <v>0</v>
      </c>
      <c r="B335" s="16" t="s">
        <v>3</v>
      </c>
      <c r="C335" s="15" t="s">
        <v>0</v>
      </c>
      <c r="D335" s="13">
        <f>SUM(D331:D334)</f>
        <v>81110604</v>
      </c>
      <c r="E335" s="12">
        <f>SUM(E331:E334)</f>
        <v>80709501</v>
      </c>
      <c r="F335" s="12">
        <f>SUM(F331:F334)</f>
        <v>48789053</v>
      </c>
      <c r="G335" s="14">
        <f>IF(($D335     =0),0,($F335     /$D335     ))</f>
        <v>0.60151263329268267</v>
      </c>
      <c r="H335" s="13">
        <f>SUM(H331:H334)</f>
        <v>31715063</v>
      </c>
      <c r="I335" s="12">
        <f>SUM(I331:I334)</f>
        <v>15155346</v>
      </c>
      <c r="J335" s="12">
        <f>SUM(J331:J334)</f>
        <v>-20533646</v>
      </c>
      <c r="K335" s="13">
        <f>SUM(K331:K334)</f>
        <v>26336763</v>
      </c>
      <c r="L335" s="13">
        <f>SUM(L331:L334)</f>
        <v>8199695</v>
      </c>
      <c r="M335" s="12">
        <f>SUM(M331:M334)</f>
        <v>4694373</v>
      </c>
      <c r="N335" s="12">
        <f>SUM(N331:N334)</f>
        <v>9558222</v>
      </c>
      <c r="O335" s="13">
        <f>SUM(O331:O334)</f>
        <v>22452290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6.5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17961490407</v>
      </c>
      <c r="E336" s="12">
        <f>SUM(E300,E302:E307,E309:E314,E316:E320,E322:E329,E331:E334)</f>
        <v>19691667260</v>
      </c>
      <c r="F336" s="12">
        <f>SUM(F300,F302:F307,F309:F314,F316:F320,F322:F329,F331:F334)</f>
        <v>6077377509</v>
      </c>
      <c r="G336" s="14">
        <f>IF(($D336     =0),0,($F336     /$D336     ))</f>
        <v>0.33835596998295353</v>
      </c>
      <c r="H336" s="13">
        <f>SUM(H300,H302:H307,H309:H314,H316:H320,H322:H329,H331:H334)</f>
        <v>382851906</v>
      </c>
      <c r="I336" s="12">
        <f>SUM(I300,I302:I307,I309:I314,I316:I320,I322:I329,I331:I334)</f>
        <v>566502776</v>
      </c>
      <c r="J336" s="12">
        <f>SUM(J300,J302:J307,J309:J314,J316:J320,J322:J329,J331:J334)</f>
        <v>946195418</v>
      </c>
      <c r="K336" s="13">
        <f>SUM(K300,K302:K307,K309:K314,K316:K320,K322:K329,K331:K334)</f>
        <v>1895550100</v>
      </c>
      <c r="L336" s="13">
        <f>SUM(L300,L302:L307,L309:L314,L316:L320,L322:L329,L331:L334)</f>
        <v>1295670978</v>
      </c>
      <c r="M336" s="12">
        <f>SUM(M300,M302:M307,M309:M314,M316:M320,M322:M329,M331:M334)</f>
        <v>1352131700</v>
      </c>
      <c r="N336" s="12">
        <f>SUM(N300,N302:N307,N309:N314,N316:N320,N322:N329,N331:N334)</f>
        <v>1534024731</v>
      </c>
      <c r="O336" s="13">
        <f>SUM(O300,O302:O307,O309:O314,O316:O320,O322:O329,O331:O334)</f>
        <v>4181827409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6.5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77234587932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79532397703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13649336211</v>
      </c>
      <c r="G337" s="7">
        <f>IF(($D337     =0),0,($F337     /$D337     ))</f>
        <v>0.17672569474983602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-171652903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4918355420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4154524933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8901227450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-7238242907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5843867786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6142483882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4748108761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C5723D-F62B-4718-B58E-16EFD6118007}"/>
</file>

<file path=customXml/itemProps2.xml><?xml version="1.0" encoding="utf-8"?>
<ds:datastoreItem xmlns:ds="http://schemas.openxmlformats.org/officeDocument/2006/customXml" ds:itemID="{AC8936D8-5582-4B61-8016-F485D8932847}"/>
</file>

<file path=customXml/itemProps3.xml><?xml version="1.0" encoding="utf-8"?>
<ds:datastoreItem xmlns:ds="http://schemas.openxmlformats.org/officeDocument/2006/customXml" ds:itemID="{1149291F-1F28-4F47-893D-2097DF9F6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2025-05-21T13:44:56Z</dcterms:created>
  <dcterms:modified xsi:type="dcterms:W3CDTF">2025-05-21T13:47:03Z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