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451FFEE6-443B-4D17-9064-25EB791C7862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G296" i="1" s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3" i="1" s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7" i="1" s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2" i="1" s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5" i="1" s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8" i="1" s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G228" i="1" s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G167" i="1" s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G155" i="1" s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2" i="1" s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5" i="1" s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30" i="1" s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4" i="1" s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9" i="1" s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G100" i="1" s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9" i="1" s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6" i="1" s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8" i="1" s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1" i="1" s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6" i="1" s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G38" i="1" s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G33" i="1" s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5" i="1" s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7" i="1"/>
  <c r="G6" i="1"/>
  <c r="G168" i="1" l="1"/>
  <c r="G83" i="1"/>
  <c r="G177" i="1"/>
  <c r="G196" i="1"/>
  <c r="G202" i="1"/>
  <c r="G222" i="1"/>
  <c r="G265" i="1"/>
  <c r="G290" i="1"/>
  <c r="G301" i="1"/>
  <c r="G8" i="1"/>
  <c r="G52" i="1"/>
  <c r="G161" i="1"/>
  <c r="G258" i="1"/>
  <c r="G308" i="1"/>
  <c r="G110" i="1"/>
  <c r="G297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<sst xmlns="http://schemas.openxmlformats.org/spreadsheetml/2006/main" count="1001" uniqueCount="607">
  <si>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</si>
  <si>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</si>
  <si>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2nd Quarter Ended 31 December 2024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</si>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</sst>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5" width="10.7109375" customWidth="1"/>
    <col min="16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4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x14ac:dyDescent="0.2">
      <c r="A6" s="14" t="s">
        <v>14</v>
      </c>
      <c r="B6" s="15" t="s">
        <v>15</v>
      </c>
      <c r="C6" s="16" t="s">
        <v>16</v>
      </c>
      <c r="D6" s="23">
        <v>10134811291</v>
      </c>
      <c r="E6" s="24">
        <v>10176917150</v>
      </c>
      <c r="F6" s="24">
        <v>5380284051</v>
      </c>
      <c r="G6" s="31">
        <f>IF(($D6       =0),0,($F6       /$D6       ))</f>
        <v>0.53087165577299356</v>
      </c>
      <c r="H6" s="23">
        <v>1369004767</v>
      </c>
      <c r="I6" s="24">
        <v>900255445</v>
      </c>
      <c r="J6" s="24">
        <v>652278831</v>
      </c>
      <c r="K6" s="23">
        <v>2921539043</v>
      </c>
      <c r="L6" s="23">
        <v>677686010</v>
      </c>
      <c r="M6" s="24">
        <v>686342376</v>
      </c>
      <c r="N6" s="24">
        <v>1094716622</v>
      </c>
      <c r="O6" s="23">
        <v>2458745008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x14ac:dyDescent="0.2">
      <c r="A7" s="14" t="s">
        <v>14</v>
      </c>
      <c r="B7" s="15" t="s">
        <v>17</v>
      </c>
      <c r="C7" s="16" t="s">
        <v>18</v>
      </c>
      <c r="D7" s="23">
        <v>18117062720</v>
      </c>
      <c r="E7" s="24">
        <v>18117062720</v>
      </c>
      <c r="F7" s="24">
        <v>10603028681</v>
      </c>
      <c r="G7" s="31">
        <f>IF(($D7       =0),0,($F7       /$D7       ))</f>
        <v>0.58525097831090356</v>
      </c>
      <c r="H7" s="23">
        <v>0</v>
      </c>
      <c r="I7" s="24">
        <v>1015629786</v>
      </c>
      <c r="J7" s="24">
        <v>6038121806</v>
      </c>
      <c r="K7" s="23">
        <v>7053751592</v>
      </c>
      <c r="L7" s="23">
        <v>901902291</v>
      </c>
      <c r="M7" s="24">
        <v>978323012</v>
      </c>
      <c r="N7" s="24">
        <v>1669051786</v>
      </c>
      <c r="O7" s="23">
        <v>3549277089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6.5" x14ac:dyDescent="0.3">
      <c r="A8" s="17" t="s">
        <v>0</v>
      </c>
      <c r="B8" s="18" t="s">
        <v>19</v>
      </c>
      <c r="C8" s="19" t="s">
        <v>0</v>
      </c>
      <c r="D8" s="25">
        <f>SUM(D6:D7)</f>
        <v>28251874011</v>
      </c>
      <c r="E8" s="26">
        <f>SUM(E6:E7)</f>
        <v>28293979870</v>
      </c>
      <c r="F8" s="26">
        <f>SUM(F6:F7)</f>
        <v>15983312732</v>
      </c>
      <c r="G8" s="32">
        <f>IF(($D8       =0),0,($F8       /$D8       ))</f>
        <v>0.56574345212557664</v>
      </c>
      <c r="H8" s="25">
        <f t="shared" ref="H8:W8" si="0">SUM(H6:H7)</f>
        <v>1369004767</v>
      </c>
      <c r="I8" s="26">
        <f t="shared" si="0"/>
        <v>1915885231</v>
      </c>
      <c r="J8" s="26">
        <f t="shared" si="0"/>
        <v>6690400637</v>
      </c>
      <c r="K8" s="25">
        <f t="shared" si="0"/>
        <v>9975290635</v>
      </c>
      <c r="L8" s="25">
        <f t="shared" si="0"/>
        <v>1579588301</v>
      </c>
      <c r="M8" s="26">
        <f t="shared" si="0"/>
        <v>1664665388</v>
      </c>
      <c r="N8" s="26">
        <f t="shared" si="0"/>
        <v>2763768408</v>
      </c>
      <c r="O8" s="25">
        <f t="shared" si="0"/>
        <v>6008022097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x14ac:dyDescent="0.2">
      <c r="A9" s="14" t="s">
        <v>20</v>
      </c>
      <c r="B9" s="15" t="s">
        <v>21</v>
      </c>
      <c r="C9" s="16" t="s">
        <v>22</v>
      </c>
      <c r="D9" s="23">
        <v>567010718</v>
      </c>
      <c r="E9" s="24">
        <v>567010718</v>
      </c>
      <c r="F9" s="24">
        <v>325160960</v>
      </c>
      <c r="G9" s="31">
        <f>IF(($D9       =0),0,($F9       /$D9       ))</f>
        <v>0.57346527971628214</v>
      </c>
      <c r="H9" s="23">
        <v>157656820</v>
      </c>
      <c r="I9" s="24">
        <v>8972848</v>
      </c>
      <c r="J9" s="24">
        <v>33189388</v>
      </c>
      <c r="K9" s="23">
        <v>199819056</v>
      </c>
      <c r="L9" s="23">
        <v>26909502</v>
      </c>
      <c r="M9" s="24">
        <v>29425628</v>
      </c>
      <c r="N9" s="24">
        <v>69006774</v>
      </c>
      <c r="O9" s="23">
        <v>125341904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x14ac:dyDescent="0.2">
      <c r="A10" s="14" t="s">
        <v>20</v>
      </c>
      <c r="B10" s="15" t="s">
        <v>23</v>
      </c>
      <c r="C10" s="16" t="s">
        <v>24</v>
      </c>
      <c r="D10" s="23">
        <v>345582138</v>
      </c>
      <c r="E10" s="24">
        <v>345582138</v>
      </c>
      <c r="F10" s="24">
        <v>183741002</v>
      </c>
      <c r="G10" s="31">
        <f t="shared" ref="G10:G52" si="1">IF(($D10      =0),0,($F10      /$D10      ))</f>
        <v>0.53168547154482848</v>
      </c>
      <c r="H10" s="23">
        <v>30078542</v>
      </c>
      <c r="I10" s="24">
        <v>30161635</v>
      </c>
      <c r="J10" s="24">
        <v>47527940</v>
      </c>
      <c r="K10" s="23">
        <v>107768117</v>
      </c>
      <c r="L10" s="23">
        <v>18235583</v>
      </c>
      <c r="M10" s="24">
        <v>16978345</v>
      </c>
      <c r="N10" s="24">
        <v>40758957</v>
      </c>
      <c r="O10" s="23">
        <v>75972885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x14ac:dyDescent="0.2">
      <c r="A11" s="14" t="s">
        <v>20</v>
      </c>
      <c r="B11" s="15" t="s">
        <v>25</v>
      </c>
      <c r="C11" s="16" t="s">
        <v>26</v>
      </c>
      <c r="D11" s="23">
        <v>878174756</v>
      </c>
      <c r="E11" s="24">
        <v>878174756</v>
      </c>
      <c r="F11" s="24">
        <v>420588102</v>
      </c>
      <c r="G11" s="31">
        <f t="shared" si="1"/>
        <v>0.4789344024368653</v>
      </c>
      <c r="H11" s="23">
        <v>147113458</v>
      </c>
      <c r="I11" s="24">
        <v>62756429</v>
      </c>
      <c r="J11" s="24">
        <v>0</v>
      </c>
      <c r="K11" s="23">
        <v>209869887</v>
      </c>
      <c r="L11" s="23">
        <v>52541514</v>
      </c>
      <c r="M11" s="24">
        <v>59518664</v>
      </c>
      <c r="N11" s="24">
        <v>98658037</v>
      </c>
      <c r="O11" s="23">
        <v>210718215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x14ac:dyDescent="0.2">
      <c r="A12" s="14" t="s">
        <v>20</v>
      </c>
      <c r="B12" s="15" t="s">
        <v>27</v>
      </c>
      <c r="C12" s="16" t="s">
        <v>28</v>
      </c>
      <c r="D12" s="23">
        <v>678679679</v>
      </c>
      <c r="E12" s="24">
        <v>678679679</v>
      </c>
      <c r="F12" s="24">
        <v>373743754</v>
      </c>
      <c r="G12" s="31">
        <f t="shared" si="1"/>
        <v>0.55069241877212594</v>
      </c>
      <c r="H12" s="23">
        <v>101851713</v>
      </c>
      <c r="I12" s="24">
        <v>46844504</v>
      </c>
      <c r="J12" s="24">
        <v>45829815</v>
      </c>
      <c r="K12" s="23">
        <v>194526032</v>
      </c>
      <c r="L12" s="23">
        <v>45182037</v>
      </c>
      <c r="M12" s="24">
        <v>42870941</v>
      </c>
      <c r="N12" s="24">
        <v>91164744</v>
      </c>
      <c r="O12" s="23">
        <v>179217722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x14ac:dyDescent="0.2">
      <c r="A13" s="14" t="s">
        <v>20</v>
      </c>
      <c r="B13" s="15" t="s">
        <v>29</v>
      </c>
      <c r="C13" s="16" t="s">
        <v>30</v>
      </c>
      <c r="D13" s="23">
        <v>274108575</v>
      </c>
      <c r="E13" s="24">
        <v>274108575</v>
      </c>
      <c r="F13" s="24">
        <v>123459887</v>
      </c>
      <c r="G13" s="31">
        <f t="shared" si="1"/>
        <v>0.45040505208565618</v>
      </c>
      <c r="H13" s="23">
        <v>49883828</v>
      </c>
      <c r="I13" s="24">
        <v>8566816</v>
      </c>
      <c r="J13" s="24">
        <v>38793552</v>
      </c>
      <c r="K13" s="23">
        <v>97244196</v>
      </c>
      <c r="L13" s="23">
        <v>12407841</v>
      </c>
      <c r="M13" s="24">
        <v>13807850</v>
      </c>
      <c r="N13" s="24">
        <v>0</v>
      </c>
      <c r="O13" s="23">
        <v>26215691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x14ac:dyDescent="0.2">
      <c r="A14" s="14" t="s">
        <v>20</v>
      </c>
      <c r="B14" s="15" t="s">
        <v>31</v>
      </c>
      <c r="C14" s="16" t="s">
        <v>32</v>
      </c>
      <c r="D14" s="23">
        <v>1392620792</v>
      </c>
      <c r="E14" s="24">
        <v>1360902302</v>
      </c>
      <c r="F14" s="24">
        <v>706617883</v>
      </c>
      <c r="G14" s="31">
        <f t="shared" si="1"/>
        <v>0.50740150302164955</v>
      </c>
      <c r="H14" s="23">
        <v>228851268</v>
      </c>
      <c r="I14" s="24">
        <v>85305243</v>
      </c>
      <c r="J14" s="24">
        <v>83975667</v>
      </c>
      <c r="K14" s="23">
        <v>398132178</v>
      </c>
      <c r="L14" s="23">
        <v>81472375</v>
      </c>
      <c r="M14" s="24">
        <v>80407059</v>
      </c>
      <c r="N14" s="24">
        <v>146606271</v>
      </c>
      <c r="O14" s="23">
        <v>308485705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x14ac:dyDescent="0.2">
      <c r="A15" s="14" t="s">
        <v>20</v>
      </c>
      <c r="B15" s="15" t="s">
        <v>33</v>
      </c>
      <c r="C15" s="16" t="s">
        <v>34</v>
      </c>
      <c r="D15" s="23">
        <v>245872053</v>
      </c>
      <c r="E15" s="24">
        <v>245872053</v>
      </c>
      <c r="F15" s="24">
        <v>96941435</v>
      </c>
      <c r="G15" s="31">
        <f t="shared" si="1"/>
        <v>0.39427594074711697</v>
      </c>
      <c r="H15" s="23">
        <v>-8278083</v>
      </c>
      <c r="I15" s="24">
        <v>51052699</v>
      </c>
      <c r="J15" s="24">
        <v>8365322</v>
      </c>
      <c r="K15" s="23">
        <v>51139938</v>
      </c>
      <c r="L15" s="23">
        <v>7874041</v>
      </c>
      <c r="M15" s="24">
        <v>14429203</v>
      </c>
      <c r="N15" s="24">
        <v>23498253</v>
      </c>
      <c r="O15" s="23">
        <v>45801497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x14ac:dyDescent="0.2">
      <c r="A16" s="14" t="s">
        <v>35</v>
      </c>
      <c r="B16" s="15" t="s">
        <v>36</v>
      </c>
      <c r="C16" s="16" t="s">
        <v>37</v>
      </c>
      <c r="D16" s="23">
        <v>248694778</v>
      </c>
      <c r="E16" s="24">
        <v>278325378</v>
      </c>
      <c r="F16" s="24">
        <v>197742436</v>
      </c>
      <c r="G16" s="31">
        <f t="shared" si="1"/>
        <v>0.79512098159133848</v>
      </c>
      <c r="H16" s="23">
        <v>57187118</v>
      </c>
      <c r="I16" s="24">
        <v>6105346</v>
      </c>
      <c r="J16" s="24">
        <v>26399725</v>
      </c>
      <c r="K16" s="23">
        <v>89692189</v>
      </c>
      <c r="L16" s="23">
        <v>35152259</v>
      </c>
      <c r="M16" s="24">
        <v>21091702</v>
      </c>
      <c r="N16" s="24">
        <v>51806286</v>
      </c>
      <c r="O16" s="23">
        <v>108050247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6.5" x14ac:dyDescent="0.3">
      <c r="A17" s="17" t="s">
        <v>0</v>
      </c>
      <c r="B17" s="18" t="s">
        <v>38</v>
      </c>
      <c r="C17" s="19" t="s">
        <v>0</v>
      </c>
      <c r="D17" s="25">
        <f>SUM(D9:D16)</f>
        <v>4630743489</v>
      </c>
      <c r="E17" s="26">
        <f>SUM(E9:E16)</f>
        <v>4628655599</v>
      </c>
      <c r="F17" s="26">
        <f>SUM(F9:F16)</f>
        <v>2427995459</v>
      </c>
      <c r="G17" s="32">
        <f t="shared" si="1"/>
        <v>0.52432087088553481</v>
      </c>
      <c r="H17" s="25">
        <f t="shared" ref="H17:W17" si="2">SUM(H9:H16)</f>
        <v>764344664</v>
      </c>
      <c r="I17" s="26">
        <f t="shared" si="2"/>
        <v>299765520</v>
      </c>
      <c r="J17" s="26">
        <f t="shared" si="2"/>
        <v>284081409</v>
      </c>
      <c r="K17" s="25">
        <f t="shared" si="2"/>
        <v>1348191593</v>
      </c>
      <c r="L17" s="25">
        <f t="shared" si="2"/>
        <v>279775152</v>
      </c>
      <c r="M17" s="26">
        <f t="shared" si="2"/>
        <v>278529392</v>
      </c>
      <c r="N17" s="26">
        <f t="shared" si="2"/>
        <v>521499322</v>
      </c>
      <c r="O17" s="25">
        <f t="shared" si="2"/>
        <v>1079803866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x14ac:dyDescent="0.2">
      <c r="A18" s="14" t="s">
        <v>20</v>
      </c>
      <c r="B18" s="15" t="s">
        <v>39</v>
      </c>
      <c r="C18" s="16" t="s">
        <v>40</v>
      </c>
      <c r="D18" s="23">
        <v>449779189</v>
      </c>
      <c r="E18" s="24">
        <v>449779189</v>
      </c>
      <c r="F18" s="24">
        <v>199777347</v>
      </c>
      <c r="G18" s="31">
        <f t="shared" si="1"/>
        <v>0.4441676090976277</v>
      </c>
      <c r="H18" s="23">
        <v>142417103</v>
      </c>
      <c r="I18" s="24">
        <v>886570</v>
      </c>
      <c r="J18" s="24">
        <v>19870201</v>
      </c>
      <c r="K18" s="23">
        <v>163173874</v>
      </c>
      <c r="L18" s="23">
        <v>12830162</v>
      </c>
      <c r="M18" s="24">
        <v>5291232</v>
      </c>
      <c r="N18" s="24">
        <v>18482079</v>
      </c>
      <c r="O18" s="23">
        <v>36603473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x14ac:dyDescent="0.2">
      <c r="A19" s="14" t="s">
        <v>20</v>
      </c>
      <c r="B19" s="15" t="s">
        <v>41</v>
      </c>
      <c r="C19" s="16" t="s">
        <v>42</v>
      </c>
      <c r="D19" s="23">
        <v>495471858</v>
      </c>
      <c r="E19" s="24">
        <v>523315604</v>
      </c>
      <c r="F19" s="24">
        <v>366295434</v>
      </c>
      <c r="G19" s="31">
        <f t="shared" si="1"/>
        <v>0.73928605244820988</v>
      </c>
      <c r="H19" s="23">
        <v>190356784</v>
      </c>
      <c r="I19" s="24">
        <v>19789326</v>
      </c>
      <c r="J19" s="24">
        <v>6394512</v>
      </c>
      <c r="K19" s="23">
        <v>216540622</v>
      </c>
      <c r="L19" s="23">
        <v>10637597</v>
      </c>
      <c r="M19" s="24">
        <v>13581695</v>
      </c>
      <c r="N19" s="24">
        <v>125535520</v>
      </c>
      <c r="O19" s="23">
        <v>149754812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x14ac:dyDescent="0.2">
      <c r="A20" s="14" t="s">
        <v>20</v>
      </c>
      <c r="B20" s="15" t="s">
        <v>43</v>
      </c>
      <c r="C20" s="16" t="s">
        <v>44</v>
      </c>
      <c r="D20" s="23">
        <v>146220395</v>
      </c>
      <c r="E20" s="24">
        <v>146572607</v>
      </c>
      <c r="F20" s="24">
        <v>75725776</v>
      </c>
      <c r="G20" s="31">
        <f t="shared" si="1"/>
        <v>0.51788791843983184</v>
      </c>
      <c r="H20" s="23">
        <v>31973902</v>
      </c>
      <c r="I20" s="24">
        <v>1449458</v>
      </c>
      <c r="J20" s="24">
        <v>6434700</v>
      </c>
      <c r="K20" s="23">
        <v>39858060</v>
      </c>
      <c r="L20" s="23">
        <v>5248225</v>
      </c>
      <c r="M20" s="24">
        <v>5723043</v>
      </c>
      <c r="N20" s="24">
        <v>24896448</v>
      </c>
      <c r="O20" s="23">
        <v>35867716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x14ac:dyDescent="0.2">
      <c r="A21" s="14" t="s">
        <v>20</v>
      </c>
      <c r="B21" s="15" t="s">
        <v>45</v>
      </c>
      <c r="C21" s="16" t="s">
        <v>46</v>
      </c>
      <c r="D21" s="23">
        <v>266172387</v>
      </c>
      <c r="E21" s="24">
        <v>266172387</v>
      </c>
      <c r="F21" s="24">
        <v>207693800</v>
      </c>
      <c r="G21" s="31">
        <f t="shared" si="1"/>
        <v>0.78029807051322719</v>
      </c>
      <c r="H21" s="23">
        <v>67828242</v>
      </c>
      <c r="I21" s="24">
        <v>10812077</v>
      </c>
      <c r="J21" s="24">
        <v>14693793</v>
      </c>
      <c r="K21" s="23">
        <v>93334112</v>
      </c>
      <c r="L21" s="23">
        <v>47205641</v>
      </c>
      <c r="M21" s="24">
        <v>10369407</v>
      </c>
      <c r="N21" s="24">
        <v>56784640</v>
      </c>
      <c r="O21" s="23">
        <v>114359688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x14ac:dyDescent="0.2">
      <c r="A22" s="14" t="s">
        <v>20</v>
      </c>
      <c r="B22" s="15" t="s">
        <v>47</v>
      </c>
      <c r="C22" s="16" t="s">
        <v>48</v>
      </c>
      <c r="D22" s="23">
        <v>198702313</v>
      </c>
      <c r="E22" s="24">
        <v>211872894</v>
      </c>
      <c r="F22" s="24">
        <v>136082243</v>
      </c>
      <c r="G22" s="31">
        <f t="shared" si="1"/>
        <v>0.68485485118635736</v>
      </c>
      <c r="H22" s="23">
        <v>71559975</v>
      </c>
      <c r="I22" s="24">
        <v>6899598</v>
      </c>
      <c r="J22" s="24">
        <v>5223811</v>
      </c>
      <c r="K22" s="23">
        <v>83683384</v>
      </c>
      <c r="L22" s="23">
        <v>5849677</v>
      </c>
      <c r="M22" s="24">
        <v>6201748</v>
      </c>
      <c r="N22" s="24">
        <v>40347434</v>
      </c>
      <c r="O22" s="23">
        <v>52398859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x14ac:dyDescent="0.2">
      <c r="A23" s="14" t="s">
        <v>20</v>
      </c>
      <c r="B23" s="15" t="s">
        <v>49</v>
      </c>
      <c r="C23" s="16" t="s">
        <v>50</v>
      </c>
      <c r="D23" s="23">
        <v>590452008</v>
      </c>
      <c r="E23" s="24">
        <v>590452008</v>
      </c>
      <c r="F23" s="24">
        <v>338020262</v>
      </c>
      <c r="G23" s="31">
        <f t="shared" si="1"/>
        <v>0.57247711485469277</v>
      </c>
      <c r="H23" s="23">
        <v>155205219</v>
      </c>
      <c r="I23" s="24">
        <v>24032259</v>
      </c>
      <c r="J23" s="24">
        <v>46943807</v>
      </c>
      <c r="K23" s="23">
        <v>226181285</v>
      </c>
      <c r="L23" s="23">
        <v>19840004</v>
      </c>
      <c r="M23" s="24">
        <v>-2196650</v>
      </c>
      <c r="N23" s="24">
        <v>94195623</v>
      </c>
      <c r="O23" s="23">
        <v>111838977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x14ac:dyDescent="0.2">
      <c r="A24" s="14" t="s">
        <v>35</v>
      </c>
      <c r="B24" s="15" t="s">
        <v>51</v>
      </c>
      <c r="C24" s="16" t="s">
        <v>52</v>
      </c>
      <c r="D24" s="23">
        <v>2066247900</v>
      </c>
      <c r="E24" s="24">
        <v>2066247900</v>
      </c>
      <c r="F24" s="24">
        <v>1391635284</v>
      </c>
      <c r="G24" s="31">
        <f t="shared" si="1"/>
        <v>0.67350838396496371</v>
      </c>
      <c r="H24" s="23">
        <v>547223234</v>
      </c>
      <c r="I24" s="24">
        <v>81053871</v>
      </c>
      <c r="J24" s="24">
        <v>124048409</v>
      </c>
      <c r="K24" s="23">
        <v>752325514</v>
      </c>
      <c r="L24" s="23">
        <v>96740103</v>
      </c>
      <c r="M24" s="24">
        <v>84932149</v>
      </c>
      <c r="N24" s="24">
        <v>457637518</v>
      </c>
      <c r="O24" s="23">
        <v>639309770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6.5" x14ac:dyDescent="0.3">
      <c r="A25" s="17" t="s">
        <v>0</v>
      </c>
      <c r="B25" s="18" t="s">
        <v>53</v>
      </c>
      <c r="C25" s="19" t="s">
        <v>0</v>
      </c>
      <c r="D25" s="25">
        <f>SUM(D18:D24)</f>
        <v>4213046050</v>
      </c>
      <c r="E25" s="26">
        <f>SUM(E18:E24)</f>
        <v>4254412589</v>
      </c>
      <c r="F25" s="26">
        <f>SUM(F18:F24)</f>
        <v>2715230146</v>
      </c>
      <c r="G25" s="32">
        <f t="shared" si="1"/>
        <v>0.64448147819319468</v>
      </c>
      <c r="H25" s="25">
        <f t="shared" ref="H25:W25" si="3">SUM(H18:H24)</f>
        <v>1206564459</v>
      </c>
      <c r="I25" s="26">
        <f t="shared" si="3"/>
        <v>144923159</v>
      </c>
      <c r="J25" s="26">
        <f t="shared" si="3"/>
        <v>223609233</v>
      </c>
      <c r="K25" s="25">
        <f t="shared" si="3"/>
        <v>1575096851</v>
      </c>
      <c r="L25" s="25">
        <f t="shared" si="3"/>
        <v>198351409</v>
      </c>
      <c r="M25" s="26">
        <f t="shared" si="3"/>
        <v>123902624</v>
      </c>
      <c r="N25" s="26">
        <f t="shared" si="3"/>
        <v>817879262</v>
      </c>
      <c r="O25" s="25">
        <f t="shared" si="3"/>
        <v>1140133295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x14ac:dyDescent="0.2">
      <c r="A26" s="14" t="s">
        <v>20</v>
      </c>
      <c r="B26" s="15" t="s">
        <v>54</v>
      </c>
      <c r="C26" s="16" t="s">
        <v>55</v>
      </c>
      <c r="D26" s="23">
        <v>443268959</v>
      </c>
      <c r="E26" s="24">
        <v>443268959</v>
      </c>
      <c r="F26" s="24">
        <v>231165019</v>
      </c>
      <c r="G26" s="31">
        <f t="shared" si="1"/>
        <v>0.52150057951610362</v>
      </c>
      <c r="H26" s="23">
        <v>44024465</v>
      </c>
      <c r="I26" s="24">
        <v>69372777</v>
      </c>
      <c r="J26" s="24">
        <v>70489924</v>
      </c>
      <c r="K26" s="23">
        <v>183887166</v>
      </c>
      <c r="L26" s="23">
        <v>17427113</v>
      </c>
      <c r="M26" s="24">
        <v>-7892529</v>
      </c>
      <c r="N26" s="24">
        <v>37743269</v>
      </c>
      <c r="O26" s="23">
        <v>47277853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x14ac:dyDescent="0.2">
      <c r="A27" s="14" t="s">
        <v>20</v>
      </c>
      <c r="B27" s="15" t="s">
        <v>56</v>
      </c>
      <c r="C27" s="16" t="s">
        <v>57</v>
      </c>
      <c r="D27" s="23">
        <v>273940312</v>
      </c>
      <c r="E27" s="24">
        <v>273940312</v>
      </c>
      <c r="F27" s="24">
        <v>173000542</v>
      </c>
      <c r="G27" s="31">
        <f t="shared" si="1"/>
        <v>0.6315264107606039</v>
      </c>
      <c r="H27" s="23">
        <v>89588802</v>
      </c>
      <c r="I27" s="24">
        <v>2269674</v>
      </c>
      <c r="J27" s="24">
        <v>3118068</v>
      </c>
      <c r="K27" s="23">
        <v>94976544</v>
      </c>
      <c r="L27" s="23">
        <v>3577816</v>
      </c>
      <c r="M27" s="24">
        <v>2921517</v>
      </c>
      <c r="N27" s="24">
        <v>71524665</v>
      </c>
      <c r="O27" s="23">
        <v>78023998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x14ac:dyDescent="0.2">
      <c r="A28" s="14" t="s">
        <v>20</v>
      </c>
      <c r="B28" s="15" t="s">
        <v>58</v>
      </c>
      <c r="C28" s="16" t="s">
        <v>59</v>
      </c>
      <c r="D28" s="23">
        <v>220787550</v>
      </c>
      <c r="E28" s="24">
        <v>220787550</v>
      </c>
      <c r="F28" s="24">
        <v>172922964</v>
      </c>
      <c r="G28" s="31">
        <f t="shared" si="1"/>
        <v>0.78320975978944463</v>
      </c>
      <c r="H28" s="23">
        <v>81456357</v>
      </c>
      <c r="I28" s="24">
        <v>7203027</v>
      </c>
      <c r="J28" s="24">
        <v>6785906</v>
      </c>
      <c r="K28" s="23">
        <v>95445290</v>
      </c>
      <c r="L28" s="23">
        <v>12160280</v>
      </c>
      <c r="M28" s="24">
        <v>5774238</v>
      </c>
      <c r="N28" s="24">
        <v>59543156</v>
      </c>
      <c r="O28" s="23">
        <v>77477674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x14ac:dyDescent="0.2">
      <c r="A29" s="14" t="s">
        <v>20</v>
      </c>
      <c r="B29" s="15" t="s">
        <v>60</v>
      </c>
      <c r="C29" s="16" t="s">
        <v>61</v>
      </c>
      <c r="D29" s="23">
        <v>244708168</v>
      </c>
      <c r="E29" s="24">
        <v>244708168</v>
      </c>
      <c r="F29" s="24">
        <v>192488806</v>
      </c>
      <c r="G29" s="31">
        <f t="shared" si="1"/>
        <v>0.7866055619361263</v>
      </c>
      <c r="H29" s="23">
        <v>108481263</v>
      </c>
      <c r="I29" s="24">
        <v>1817638</v>
      </c>
      <c r="J29" s="24">
        <v>2254479</v>
      </c>
      <c r="K29" s="23">
        <v>112553380</v>
      </c>
      <c r="L29" s="23">
        <v>7111612</v>
      </c>
      <c r="M29" s="24">
        <v>4423919</v>
      </c>
      <c r="N29" s="24">
        <v>68399895</v>
      </c>
      <c r="O29" s="23">
        <v>79935426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x14ac:dyDescent="0.2">
      <c r="A30" s="14" t="s">
        <v>20</v>
      </c>
      <c r="B30" s="15" t="s">
        <v>62</v>
      </c>
      <c r="C30" s="16" t="s">
        <v>63</v>
      </c>
      <c r="D30" s="23">
        <v>148075277</v>
      </c>
      <c r="E30" s="24">
        <v>154457277</v>
      </c>
      <c r="F30" s="24">
        <v>103024803</v>
      </c>
      <c r="G30" s="31">
        <f t="shared" si="1"/>
        <v>0.69575965068091683</v>
      </c>
      <c r="H30" s="23">
        <v>51179852</v>
      </c>
      <c r="I30" s="24">
        <v>0</v>
      </c>
      <c r="J30" s="24">
        <v>6761835</v>
      </c>
      <c r="K30" s="23">
        <v>57941687</v>
      </c>
      <c r="L30" s="23">
        <v>4378941</v>
      </c>
      <c r="M30" s="24">
        <v>5000183</v>
      </c>
      <c r="N30" s="24">
        <v>35703992</v>
      </c>
      <c r="O30" s="23">
        <v>45083116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x14ac:dyDescent="0.2">
      <c r="A31" s="14" t="s">
        <v>20</v>
      </c>
      <c r="B31" s="15" t="s">
        <v>64</v>
      </c>
      <c r="C31" s="16" t="s">
        <v>65</v>
      </c>
      <c r="D31" s="23">
        <v>1066722657</v>
      </c>
      <c r="E31" s="24">
        <v>1066722657</v>
      </c>
      <c r="F31" s="24">
        <v>677076851</v>
      </c>
      <c r="G31" s="31">
        <f t="shared" si="1"/>
        <v>0.63472623043760845</v>
      </c>
      <c r="H31" s="23">
        <v>323790189</v>
      </c>
      <c r="I31" s="24">
        <v>49146589</v>
      </c>
      <c r="J31" s="24">
        <v>53240052</v>
      </c>
      <c r="K31" s="23">
        <v>426176830</v>
      </c>
      <c r="L31" s="23">
        <v>59448953</v>
      </c>
      <c r="M31" s="24">
        <v>51108261</v>
      </c>
      <c r="N31" s="24">
        <v>140342807</v>
      </c>
      <c r="O31" s="23">
        <v>250900021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x14ac:dyDescent="0.2">
      <c r="A32" s="14" t="s">
        <v>35</v>
      </c>
      <c r="B32" s="15" t="s">
        <v>66</v>
      </c>
      <c r="C32" s="16" t="s">
        <v>67</v>
      </c>
      <c r="D32" s="23">
        <v>1720783370</v>
      </c>
      <c r="E32" s="24">
        <v>1720783370</v>
      </c>
      <c r="F32" s="24">
        <v>906733798</v>
      </c>
      <c r="G32" s="31">
        <f t="shared" si="1"/>
        <v>0.5269308233726131</v>
      </c>
      <c r="H32" s="23">
        <v>362243552</v>
      </c>
      <c r="I32" s="24">
        <v>45822222</v>
      </c>
      <c r="J32" s="24">
        <v>59815684</v>
      </c>
      <c r="K32" s="23">
        <v>467881458</v>
      </c>
      <c r="L32" s="23">
        <v>60719765</v>
      </c>
      <c r="M32" s="24">
        <v>61333252</v>
      </c>
      <c r="N32" s="24">
        <v>316799323</v>
      </c>
      <c r="O32" s="23">
        <v>438852340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6.5" x14ac:dyDescent="0.3">
      <c r="A33" s="17" t="s">
        <v>0</v>
      </c>
      <c r="B33" s="18" t="s">
        <v>68</v>
      </c>
      <c r="C33" s="19" t="s">
        <v>0</v>
      </c>
      <c r="D33" s="25">
        <f>SUM(D26:D32)</f>
        <v>4118286293</v>
      </c>
      <c r="E33" s="26">
        <f>SUM(E26:E32)</f>
        <v>4124668293</v>
      </c>
      <c r="F33" s="26">
        <f>SUM(F26:F32)</f>
        <v>2456412783</v>
      </c>
      <c r="G33" s="32">
        <f t="shared" si="1"/>
        <v>0.59646479342032477</v>
      </c>
      <c r="H33" s="25">
        <f t="shared" ref="H33:W33" si="4">SUM(H26:H32)</f>
        <v>1060764480</v>
      </c>
      <c r="I33" s="26">
        <f t="shared" si="4"/>
        <v>175631927</v>
      </c>
      <c r="J33" s="26">
        <f t="shared" si="4"/>
        <v>202465948</v>
      </c>
      <c r="K33" s="25">
        <f t="shared" si="4"/>
        <v>1438862355</v>
      </c>
      <c r="L33" s="25">
        <f t="shared" si="4"/>
        <v>164824480</v>
      </c>
      <c r="M33" s="26">
        <f t="shared" si="4"/>
        <v>122668841</v>
      </c>
      <c r="N33" s="26">
        <f t="shared" si="4"/>
        <v>730057107</v>
      </c>
      <c r="O33" s="25">
        <f t="shared" si="4"/>
        <v>1017550428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x14ac:dyDescent="0.2">
      <c r="A34" s="14" t="s">
        <v>20</v>
      </c>
      <c r="B34" s="15" t="s">
        <v>69</v>
      </c>
      <c r="C34" s="16" t="s">
        <v>70</v>
      </c>
      <c r="D34" s="23">
        <v>447188028</v>
      </c>
      <c r="E34" s="24">
        <v>447188028</v>
      </c>
      <c r="F34" s="24">
        <v>211193075</v>
      </c>
      <c r="G34" s="31">
        <f t="shared" si="1"/>
        <v>0.47226907201549678</v>
      </c>
      <c r="H34" s="23">
        <v>94221136</v>
      </c>
      <c r="I34" s="24">
        <v>9857793</v>
      </c>
      <c r="J34" s="24">
        <v>8971130</v>
      </c>
      <c r="K34" s="23">
        <v>113050059</v>
      </c>
      <c r="L34" s="23">
        <v>11354558</v>
      </c>
      <c r="M34" s="24">
        <v>10966011</v>
      </c>
      <c r="N34" s="24">
        <v>75822447</v>
      </c>
      <c r="O34" s="23">
        <v>98143016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x14ac:dyDescent="0.2">
      <c r="A35" s="14" t="s">
        <v>20</v>
      </c>
      <c r="B35" s="15" t="s">
        <v>71</v>
      </c>
      <c r="C35" s="16" t="s">
        <v>72</v>
      </c>
      <c r="D35" s="23">
        <v>351394493</v>
      </c>
      <c r="E35" s="24">
        <v>351394493</v>
      </c>
      <c r="F35" s="24">
        <v>221946333</v>
      </c>
      <c r="G35" s="31">
        <f t="shared" si="1"/>
        <v>0.63161585460589442</v>
      </c>
      <c r="H35" s="23">
        <v>99906942</v>
      </c>
      <c r="I35" s="24">
        <v>0</v>
      </c>
      <c r="J35" s="24">
        <v>44475048</v>
      </c>
      <c r="K35" s="23">
        <v>144381990</v>
      </c>
      <c r="L35" s="23">
        <v>-17030529</v>
      </c>
      <c r="M35" s="24">
        <v>10672115</v>
      </c>
      <c r="N35" s="24">
        <v>83922757</v>
      </c>
      <c r="O35" s="23">
        <v>77564343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x14ac:dyDescent="0.2">
      <c r="A36" s="14" t="s">
        <v>20</v>
      </c>
      <c r="B36" s="15" t="s">
        <v>73</v>
      </c>
      <c r="C36" s="16" t="s">
        <v>74</v>
      </c>
      <c r="D36" s="23">
        <v>412910110</v>
      </c>
      <c r="E36" s="24">
        <v>412910110</v>
      </c>
      <c r="F36" s="24">
        <v>281041202</v>
      </c>
      <c r="G36" s="31">
        <f t="shared" si="1"/>
        <v>0.68063531309514314</v>
      </c>
      <c r="H36" s="23">
        <v>79849704</v>
      </c>
      <c r="I36" s="24">
        <v>27098038</v>
      </c>
      <c r="J36" s="24">
        <v>36835357</v>
      </c>
      <c r="K36" s="23">
        <v>143783099</v>
      </c>
      <c r="L36" s="23">
        <v>28781982</v>
      </c>
      <c r="M36" s="24">
        <v>43018566</v>
      </c>
      <c r="N36" s="24">
        <v>65457555</v>
      </c>
      <c r="O36" s="23">
        <v>137258103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x14ac:dyDescent="0.2">
      <c r="A37" s="14" t="s">
        <v>35</v>
      </c>
      <c r="B37" s="15" t="s">
        <v>75</v>
      </c>
      <c r="C37" s="16" t="s">
        <v>76</v>
      </c>
      <c r="D37" s="23">
        <v>894987578</v>
      </c>
      <c r="E37" s="24">
        <v>894987581</v>
      </c>
      <c r="F37" s="24">
        <v>469371464</v>
      </c>
      <c r="G37" s="31">
        <f t="shared" si="1"/>
        <v>0.52444466888455521</v>
      </c>
      <c r="H37" s="23">
        <v>178977780</v>
      </c>
      <c r="I37" s="24">
        <v>49874287</v>
      </c>
      <c r="J37" s="24">
        <v>27213849</v>
      </c>
      <c r="K37" s="23">
        <v>256065916</v>
      </c>
      <c r="L37" s="23">
        <v>22679421</v>
      </c>
      <c r="M37" s="24">
        <v>40015594</v>
      </c>
      <c r="N37" s="24">
        <v>150610533</v>
      </c>
      <c r="O37" s="23">
        <v>213305548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6.5" x14ac:dyDescent="0.3">
      <c r="A38" s="17" t="s">
        <v>0</v>
      </c>
      <c r="B38" s="18" t="s">
        <v>77</v>
      </c>
      <c r="C38" s="19" t="s">
        <v>0</v>
      </c>
      <c r="D38" s="25">
        <f>SUM(D34:D37)</f>
        <v>2106480209</v>
      </c>
      <c r="E38" s="26">
        <f>SUM(E34:E37)</f>
        <v>2106480212</v>
      </c>
      <c r="F38" s="26">
        <f>SUM(F34:F37)</f>
        <v>1183552074</v>
      </c>
      <c r="G38" s="32">
        <f t="shared" si="1"/>
        <v>0.56186242289067712</v>
      </c>
      <c r="H38" s="25">
        <f t="shared" ref="H38:W38" si="5">SUM(H34:H37)</f>
        <v>452955562</v>
      </c>
      <c r="I38" s="26">
        <f t="shared" si="5"/>
        <v>86830118</v>
      </c>
      <c r="J38" s="26">
        <f t="shared" si="5"/>
        <v>117495384</v>
      </c>
      <c r="K38" s="25">
        <f t="shared" si="5"/>
        <v>657281064</v>
      </c>
      <c r="L38" s="25">
        <f t="shared" si="5"/>
        <v>45785432</v>
      </c>
      <c r="M38" s="26">
        <f t="shared" si="5"/>
        <v>104672286</v>
      </c>
      <c r="N38" s="26">
        <f t="shared" si="5"/>
        <v>375813292</v>
      </c>
      <c r="O38" s="25">
        <f t="shared" si="5"/>
        <v>526271010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x14ac:dyDescent="0.2">
      <c r="A39" s="14" t="s">
        <v>20</v>
      </c>
      <c r="B39" s="15" t="s">
        <v>78</v>
      </c>
      <c r="C39" s="16" t="s">
        <v>79</v>
      </c>
      <c r="D39" s="23">
        <v>461269912</v>
      </c>
      <c r="E39" s="24">
        <v>468347912</v>
      </c>
      <c r="F39" s="24">
        <v>333841519</v>
      </c>
      <c r="G39" s="31">
        <f t="shared" si="1"/>
        <v>0.72374440715743016</v>
      </c>
      <c r="H39" s="23">
        <v>170590037</v>
      </c>
      <c r="I39" s="24">
        <v>7058005</v>
      </c>
      <c r="J39" s="24">
        <v>8905056</v>
      </c>
      <c r="K39" s="23">
        <v>186553098</v>
      </c>
      <c r="L39" s="23">
        <v>10735504</v>
      </c>
      <c r="M39" s="24">
        <v>10961351</v>
      </c>
      <c r="N39" s="24">
        <v>125591566</v>
      </c>
      <c r="O39" s="23">
        <v>147288421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x14ac:dyDescent="0.2">
      <c r="A40" s="14" t="s">
        <v>20</v>
      </c>
      <c r="B40" s="15" t="s">
        <v>80</v>
      </c>
      <c r="C40" s="16" t="s">
        <v>81</v>
      </c>
      <c r="D40" s="23">
        <v>374155783</v>
      </c>
      <c r="E40" s="24">
        <v>422225919</v>
      </c>
      <c r="F40" s="24">
        <v>202529529</v>
      </c>
      <c r="G40" s="31">
        <f t="shared" si="1"/>
        <v>0.54129733710410133</v>
      </c>
      <c r="H40" s="23">
        <v>102439672</v>
      </c>
      <c r="I40" s="24">
        <v>4071710</v>
      </c>
      <c r="J40" s="24">
        <v>17688292</v>
      </c>
      <c r="K40" s="23">
        <v>124199674</v>
      </c>
      <c r="L40" s="23">
        <v>14349307</v>
      </c>
      <c r="M40" s="24">
        <v>-8576656</v>
      </c>
      <c r="N40" s="24">
        <v>72557204</v>
      </c>
      <c r="O40" s="23">
        <v>78329855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x14ac:dyDescent="0.2">
      <c r="A41" s="14" t="s">
        <v>20</v>
      </c>
      <c r="B41" s="15" t="s">
        <v>82</v>
      </c>
      <c r="C41" s="16" t="s">
        <v>83</v>
      </c>
      <c r="D41" s="23">
        <v>490715604</v>
      </c>
      <c r="E41" s="24">
        <v>501855532</v>
      </c>
      <c r="F41" s="24">
        <v>387398671</v>
      </c>
      <c r="G41" s="31">
        <f t="shared" si="1"/>
        <v>0.78945659734920515</v>
      </c>
      <c r="H41" s="23">
        <v>145215088</v>
      </c>
      <c r="I41" s="24">
        <v>-938591</v>
      </c>
      <c r="J41" s="24">
        <v>30874825</v>
      </c>
      <c r="K41" s="23">
        <v>175151322</v>
      </c>
      <c r="L41" s="23">
        <v>28228243</v>
      </c>
      <c r="M41" s="24">
        <v>28238384</v>
      </c>
      <c r="N41" s="24">
        <v>155780722</v>
      </c>
      <c r="O41" s="23">
        <v>212247349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x14ac:dyDescent="0.2">
      <c r="A42" s="14" t="s">
        <v>20</v>
      </c>
      <c r="B42" s="15" t="s">
        <v>84</v>
      </c>
      <c r="C42" s="16" t="s">
        <v>85</v>
      </c>
      <c r="D42" s="23">
        <v>317040806</v>
      </c>
      <c r="E42" s="24">
        <v>341706559</v>
      </c>
      <c r="F42" s="24">
        <v>242781076</v>
      </c>
      <c r="G42" s="31">
        <f t="shared" si="1"/>
        <v>0.7657723277425682</v>
      </c>
      <c r="H42" s="23">
        <v>102940418</v>
      </c>
      <c r="I42" s="24">
        <v>45586302</v>
      </c>
      <c r="J42" s="24">
        <v>9100988</v>
      </c>
      <c r="K42" s="23">
        <v>157627708</v>
      </c>
      <c r="L42" s="23">
        <v>3020441</v>
      </c>
      <c r="M42" s="24">
        <v>-705114</v>
      </c>
      <c r="N42" s="24">
        <v>82838041</v>
      </c>
      <c r="O42" s="23">
        <v>85153368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x14ac:dyDescent="0.2">
      <c r="A43" s="14" t="s">
        <v>20</v>
      </c>
      <c r="B43" s="15" t="s">
        <v>86</v>
      </c>
      <c r="C43" s="16" t="s">
        <v>87</v>
      </c>
      <c r="D43" s="23">
        <v>1884605639</v>
      </c>
      <c r="E43" s="24">
        <v>1884648139</v>
      </c>
      <c r="F43" s="24">
        <v>1174188230</v>
      </c>
      <c r="G43" s="31">
        <f t="shared" si="1"/>
        <v>0.6230418744916002</v>
      </c>
      <c r="H43" s="23">
        <v>633606156</v>
      </c>
      <c r="I43" s="24">
        <v>92093044</v>
      </c>
      <c r="J43" s="24">
        <v>86428521</v>
      </c>
      <c r="K43" s="23">
        <v>812127721</v>
      </c>
      <c r="L43" s="23">
        <v>71847777</v>
      </c>
      <c r="M43" s="24">
        <v>72126195</v>
      </c>
      <c r="N43" s="24">
        <v>218086537</v>
      </c>
      <c r="O43" s="23">
        <v>362060509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x14ac:dyDescent="0.2">
      <c r="A44" s="14" t="s">
        <v>35</v>
      </c>
      <c r="B44" s="15" t="s">
        <v>88</v>
      </c>
      <c r="C44" s="16" t="s">
        <v>89</v>
      </c>
      <c r="D44" s="23">
        <v>1792108261</v>
      </c>
      <c r="E44" s="24">
        <v>1792108261</v>
      </c>
      <c r="F44" s="24">
        <v>1113799808</v>
      </c>
      <c r="G44" s="31">
        <f t="shared" si="1"/>
        <v>0.62150252428304609</v>
      </c>
      <c r="H44" s="23">
        <v>538342208</v>
      </c>
      <c r="I44" s="24">
        <v>36198813</v>
      </c>
      <c r="J44" s="24">
        <v>40078249</v>
      </c>
      <c r="K44" s="23">
        <v>614619270</v>
      </c>
      <c r="L44" s="23">
        <v>32678501</v>
      </c>
      <c r="M44" s="24">
        <v>35713837</v>
      </c>
      <c r="N44" s="24">
        <v>430788200</v>
      </c>
      <c r="O44" s="23">
        <v>499180538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6.5" x14ac:dyDescent="0.3">
      <c r="A45" s="17" t="s">
        <v>0</v>
      </c>
      <c r="B45" s="18" t="s">
        <v>90</v>
      </c>
      <c r="C45" s="19" t="s">
        <v>0</v>
      </c>
      <c r="D45" s="25">
        <f>SUM(D39:D44)</f>
        <v>5319896005</v>
      </c>
      <c r="E45" s="26">
        <f>SUM(E39:E44)</f>
        <v>5410892322</v>
      </c>
      <c r="F45" s="26">
        <f>SUM(F39:F44)</f>
        <v>3454538833</v>
      </c>
      <c r="G45" s="32">
        <f t="shared" si="1"/>
        <v>0.64936209838560555</v>
      </c>
      <c r="H45" s="25">
        <f t="shared" ref="H45:W45" si="6">SUM(H39:H44)</f>
        <v>1693133579</v>
      </c>
      <c r="I45" s="26">
        <f t="shared" si="6"/>
        <v>184069283</v>
      </c>
      <c r="J45" s="26">
        <f t="shared" si="6"/>
        <v>193075931</v>
      </c>
      <c r="K45" s="25">
        <f t="shared" si="6"/>
        <v>2070278793</v>
      </c>
      <c r="L45" s="25">
        <f t="shared" si="6"/>
        <v>160859773</v>
      </c>
      <c r="M45" s="26">
        <f t="shared" si="6"/>
        <v>137757997</v>
      </c>
      <c r="N45" s="26">
        <f t="shared" si="6"/>
        <v>1085642270</v>
      </c>
      <c r="O45" s="25">
        <f t="shared" si="6"/>
        <v>1384260040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x14ac:dyDescent="0.2">
      <c r="A46" s="14" t="s">
        <v>20</v>
      </c>
      <c r="B46" s="15" t="s">
        <v>91</v>
      </c>
      <c r="C46" s="16" t="s">
        <v>92</v>
      </c>
      <c r="D46" s="23">
        <v>584468508</v>
      </c>
      <c r="E46" s="24">
        <v>584468508</v>
      </c>
      <c r="F46" s="24">
        <v>388427398</v>
      </c>
      <c r="G46" s="31">
        <f t="shared" si="1"/>
        <v>0.66458225324947706</v>
      </c>
      <c r="H46" s="23">
        <v>163724418</v>
      </c>
      <c r="I46" s="24">
        <v>21705789</v>
      </c>
      <c r="J46" s="24">
        <v>42903277</v>
      </c>
      <c r="K46" s="23">
        <v>228333484</v>
      </c>
      <c r="L46" s="23">
        <v>19530245</v>
      </c>
      <c r="M46" s="24">
        <v>14095250</v>
      </c>
      <c r="N46" s="24">
        <v>126468419</v>
      </c>
      <c r="O46" s="23">
        <v>160093914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x14ac:dyDescent="0.2">
      <c r="A47" s="14" t="s">
        <v>20</v>
      </c>
      <c r="B47" s="15" t="s">
        <v>93</v>
      </c>
      <c r="C47" s="16" t="s">
        <v>94</v>
      </c>
      <c r="D47" s="23">
        <v>402512210</v>
      </c>
      <c r="E47" s="24">
        <v>404262210</v>
      </c>
      <c r="F47" s="24">
        <v>303053640</v>
      </c>
      <c r="G47" s="31">
        <f t="shared" si="1"/>
        <v>0.75290545844559598</v>
      </c>
      <c r="H47" s="23">
        <v>175143029</v>
      </c>
      <c r="I47" s="24">
        <v>18923975</v>
      </c>
      <c r="J47" s="24">
        <v>-321488</v>
      </c>
      <c r="K47" s="23">
        <v>193745516</v>
      </c>
      <c r="L47" s="23">
        <v>4313062</v>
      </c>
      <c r="M47" s="24">
        <v>4935031</v>
      </c>
      <c r="N47" s="24">
        <v>100060031</v>
      </c>
      <c r="O47" s="23">
        <v>109308124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x14ac:dyDescent="0.2">
      <c r="A48" s="14" t="s">
        <v>20</v>
      </c>
      <c r="B48" s="15" t="s">
        <v>95</v>
      </c>
      <c r="C48" s="16" t="s">
        <v>96</v>
      </c>
      <c r="D48" s="23">
        <v>518875964</v>
      </c>
      <c r="E48" s="24">
        <v>518875964</v>
      </c>
      <c r="F48" s="24">
        <v>367650667</v>
      </c>
      <c r="G48" s="31">
        <f t="shared" si="1"/>
        <v>0.70855212518574096</v>
      </c>
      <c r="H48" s="23">
        <v>176300750</v>
      </c>
      <c r="I48" s="24">
        <v>10257126</v>
      </c>
      <c r="J48" s="24">
        <v>13631227</v>
      </c>
      <c r="K48" s="23">
        <v>200189103</v>
      </c>
      <c r="L48" s="23">
        <v>24092691</v>
      </c>
      <c r="M48" s="24">
        <v>10295429</v>
      </c>
      <c r="N48" s="24">
        <v>133073444</v>
      </c>
      <c r="O48" s="23">
        <v>167461564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x14ac:dyDescent="0.2">
      <c r="A49" s="14" t="s">
        <v>20</v>
      </c>
      <c r="B49" s="15" t="s">
        <v>97</v>
      </c>
      <c r="C49" s="16" t="s">
        <v>98</v>
      </c>
      <c r="D49" s="23">
        <v>314522151</v>
      </c>
      <c r="E49" s="24">
        <v>316513442</v>
      </c>
      <c r="F49" s="24">
        <v>84730531</v>
      </c>
      <c r="G49" s="31">
        <f t="shared" si="1"/>
        <v>0.26939447899171975</v>
      </c>
      <c r="H49" s="23">
        <v>71384402</v>
      </c>
      <c r="I49" s="24">
        <v>2636044</v>
      </c>
      <c r="J49" s="24">
        <v>2988877</v>
      </c>
      <c r="K49" s="23">
        <v>77009323</v>
      </c>
      <c r="L49" s="23">
        <v>2950800</v>
      </c>
      <c r="M49" s="24">
        <v>2445575</v>
      </c>
      <c r="N49" s="24">
        <v>2324833</v>
      </c>
      <c r="O49" s="23">
        <v>7721208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x14ac:dyDescent="0.2">
      <c r="A50" s="14" t="s">
        <v>35</v>
      </c>
      <c r="B50" s="15" t="s">
        <v>99</v>
      </c>
      <c r="C50" s="16" t="s">
        <v>100</v>
      </c>
      <c r="D50" s="23">
        <v>1091955012</v>
      </c>
      <c r="E50" s="24">
        <v>1091955012</v>
      </c>
      <c r="F50" s="24">
        <v>677651309</v>
      </c>
      <c r="G50" s="31">
        <f t="shared" si="1"/>
        <v>0.6205853735300223</v>
      </c>
      <c r="H50" s="23">
        <v>341882477</v>
      </c>
      <c r="I50" s="24">
        <v>13124698</v>
      </c>
      <c r="J50" s="24">
        <v>12251686</v>
      </c>
      <c r="K50" s="23">
        <v>367258861</v>
      </c>
      <c r="L50" s="23">
        <v>24204778</v>
      </c>
      <c r="M50" s="24">
        <v>10466105</v>
      </c>
      <c r="N50" s="24">
        <v>275721565</v>
      </c>
      <c r="O50" s="23">
        <v>310392448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6.5" x14ac:dyDescent="0.3">
      <c r="A51" s="17" t="s">
        <v>0</v>
      </c>
      <c r="B51" s="18" t="s">
        <v>101</v>
      </c>
      <c r="C51" s="19" t="s">
        <v>0</v>
      </c>
      <c r="D51" s="25">
        <f>SUM(D46:D50)</f>
        <v>2912333845</v>
      </c>
      <c r="E51" s="26">
        <f>SUM(E46:E50)</f>
        <v>2916075136</v>
      </c>
      <c r="F51" s="26">
        <f>SUM(F46:F50)</f>
        <v>1821513545</v>
      </c>
      <c r="G51" s="32">
        <f t="shared" si="1"/>
        <v>0.62544805710624152</v>
      </c>
      <c r="H51" s="25">
        <f t="shared" ref="H51:W51" si="7">SUM(H46:H50)</f>
        <v>928435076</v>
      </c>
      <c r="I51" s="26">
        <f t="shared" si="7"/>
        <v>66647632</v>
      </c>
      <c r="J51" s="26">
        <f t="shared" si="7"/>
        <v>71453579</v>
      </c>
      <c r="K51" s="25">
        <f t="shared" si="7"/>
        <v>1066536287</v>
      </c>
      <c r="L51" s="25">
        <f t="shared" si="7"/>
        <v>75091576</v>
      </c>
      <c r="M51" s="26">
        <f t="shared" si="7"/>
        <v>42237390</v>
      </c>
      <c r="N51" s="26">
        <f t="shared" si="7"/>
        <v>637648292</v>
      </c>
      <c r="O51" s="25">
        <f t="shared" si="7"/>
        <v>754977258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6.5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51552659902</v>
      </c>
      <c r="E52" s="26">
        <f>SUM(E6:E7,E9:E16,E18:E24,E26:E32,E34:E37,E39:E44,E46:E50)</f>
        <v>51735164021</v>
      </c>
      <c r="F52" s="26">
        <f>SUM(F6:F7,F9:F16,F18:F24,F26:F32,F34:F37,F39:F44,F46:F50)</f>
        <v>30042555572</v>
      </c>
      <c r="G52" s="32">
        <f t="shared" si="1"/>
        <v>0.58275471390050415</v>
      </c>
      <c r="H52" s="25">
        <f t="shared" ref="H52:W52" si="8">SUM(H6:H7,H9:H16,H18:H24,H26:H32,H34:H37,H39:H44,H46:H50)</f>
        <v>7475202587</v>
      </c>
      <c r="I52" s="26">
        <f t="shared" si="8"/>
        <v>2873752870</v>
      </c>
      <c r="J52" s="26">
        <f t="shared" si="8"/>
        <v>7782582121</v>
      </c>
      <c r="K52" s="25">
        <f t="shared" si="8"/>
        <v>18131537578</v>
      </c>
      <c r="L52" s="25">
        <f t="shared" si="8"/>
        <v>2504276123</v>
      </c>
      <c r="M52" s="26">
        <f t="shared" si="8"/>
        <v>2474433918</v>
      </c>
      <c r="N52" s="26">
        <f t="shared" si="8"/>
        <v>6932307953</v>
      </c>
      <c r="O52" s="25">
        <f t="shared" si="8"/>
        <v>11911017994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4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4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x14ac:dyDescent="0.2">
      <c r="A55" s="14" t="s">
        <v>14</v>
      </c>
      <c r="B55" s="15" t="s">
        <v>104</v>
      </c>
      <c r="C55" s="16" t="s">
        <v>105</v>
      </c>
      <c r="D55" s="23">
        <v>10660125233</v>
      </c>
      <c r="E55" s="24">
        <v>10660125233</v>
      </c>
      <c r="F55" s="24">
        <v>5508434147</v>
      </c>
      <c r="G55" s="31">
        <f t="shared" ref="G55:G83" si="9">IF(($D55      =0),0,($F55      /$D55      ))</f>
        <v>0.51673259240405778</v>
      </c>
      <c r="H55" s="23">
        <v>1039105772</v>
      </c>
      <c r="I55" s="24">
        <v>991295441</v>
      </c>
      <c r="J55" s="24">
        <v>760933642</v>
      </c>
      <c r="K55" s="23">
        <v>2791334855</v>
      </c>
      <c r="L55" s="23">
        <v>894835223</v>
      </c>
      <c r="M55" s="24">
        <v>696664664</v>
      </c>
      <c r="N55" s="24">
        <v>1125599405</v>
      </c>
      <c r="O55" s="23">
        <v>2717099292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6.5" x14ac:dyDescent="0.3">
      <c r="A56" s="17" t="s">
        <v>0</v>
      </c>
      <c r="B56" s="18" t="s">
        <v>19</v>
      </c>
      <c r="C56" s="19" t="s">
        <v>0</v>
      </c>
      <c r="D56" s="25">
        <f>D55</f>
        <v>10660125233</v>
      </c>
      <c r="E56" s="26">
        <f>E55</f>
        <v>10660125233</v>
      </c>
      <c r="F56" s="26">
        <f>F55</f>
        <v>5508434147</v>
      </c>
      <c r="G56" s="32">
        <f t="shared" si="9"/>
        <v>0.51673259240405778</v>
      </c>
      <c r="H56" s="25">
        <f t="shared" ref="H56:W56" si="10">H55</f>
        <v>1039105772</v>
      </c>
      <c r="I56" s="26">
        <f t="shared" si="10"/>
        <v>991295441</v>
      </c>
      <c r="J56" s="26">
        <f t="shared" si="10"/>
        <v>760933642</v>
      </c>
      <c r="K56" s="25">
        <f t="shared" si="10"/>
        <v>2791334855</v>
      </c>
      <c r="L56" s="25">
        <f t="shared" si="10"/>
        <v>894835223</v>
      </c>
      <c r="M56" s="26">
        <f t="shared" si="10"/>
        <v>696664664</v>
      </c>
      <c r="N56" s="26">
        <f t="shared" si="10"/>
        <v>1125599405</v>
      </c>
      <c r="O56" s="25">
        <f t="shared" si="10"/>
        <v>2717099292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x14ac:dyDescent="0.2">
      <c r="A57" s="14" t="s">
        <v>20</v>
      </c>
      <c r="B57" s="15" t="s">
        <v>106</v>
      </c>
      <c r="C57" s="16" t="s">
        <v>107</v>
      </c>
      <c r="D57" s="23">
        <v>244317404</v>
      </c>
      <c r="E57" s="24">
        <v>244317404</v>
      </c>
      <c r="F57" s="24">
        <v>102430830</v>
      </c>
      <c r="G57" s="31">
        <f t="shared" si="9"/>
        <v>0.4192531040482077</v>
      </c>
      <c r="H57" s="23">
        <v>50730962</v>
      </c>
      <c r="I57" s="24">
        <v>15992926</v>
      </c>
      <c r="J57" s="24">
        <v>12959027</v>
      </c>
      <c r="K57" s="23">
        <v>79682915</v>
      </c>
      <c r="L57" s="23">
        <v>12114886</v>
      </c>
      <c r="M57" s="24">
        <v>8127567</v>
      </c>
      <c r="N57" s="24">
        <v>2505462</v>
      </c>
      <c r="O57" s="23">
        <v>22747915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x14ac:dyDescent="0.2">
      <c r="A58" s="14" t="s">
        <v>20</v>
      </c>
      <c r="B58" s="15" t="s">
        <v>108</v>
      </c>
      <c r="C58" s="16" t="s">
        <v>109</v>
      </c>
      <c r="D58" s="23">
        <v>414288528</v>
      </c>
      <c r="E58" s="24">
        <v>414288528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x14ac:dyDescent="0.2">
      <c r="A59" s="14" t="s">
        <v>20</v>
      </c>
      <c r="B59" s="15" t="s">
        <v>110</v>
      </c>
      <c r="C59" s="16" t="s">
        <v>111</v>
      </c>
      <c r="D59" s="23">
        <v>257561532</v>
      </c>
      <c r="E59" s="24">
        <v>257561532</v>
      </c>
      <c r="F59" s="24">
        <v>65699817</v>
      </c>
      <c r="G59" s="31">
        <f t="shared" si="9"/>
        <v>0.25508396572202408</v>
      </c>
      <c r="H59" s="23">
        <v>0</v>
      </c>
      <c r="I59" s="24">
        <v>0</v>
      </c>
      <c r="J59" s="24">
        <v>56849790</v>
      </c>
      <c r="K59" s="23">
        <v>56849790</v>
      </c>
      <c r="L59" s="23">
        <v>8369</v>
      </c>
      <c r="M59" s="24">
        <v>8841658</v>
      </c>
      <c r="N59" s="24">
        <v>0</v>
      </c>
      <c r="O59" s="23">
        <v>8850027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x14ac:dyDescent="0.2">
      <c r="A60" s="14" t="s">
        <v>35</v>
      </c>
      <c r="B60" s="15" t="s">
        <v>112</v>
      </c>
      <c r="C60" s="16" t="s">
        <v>113</v>
      </c>
      <c r="D60" s="23">
        <v>64167999</v>
      </c>
      <c r="E60" s="24">
        <v>64167999</v>
      </c>
      <c r="F60" s="24">
        <v>40075461</v>
      </c>
      <c r="G60" s="31">
        <f t="shared" si="9"/>
        <v>0.62453967124641052</v>
      </c>
      <c r="H60" s="23">
        <v>26487767</v>
      </c>
      <c r="I60" s="24">
        <v>1507131</v>
      </c>
      <c r="J60" s="24">
        <v>1028561</v>
      </c>
      <c r="K60" s="23">
        <v>29023459</v>
      </c>
      <c r="L60" s="23">
        <v>755656</v>
      </c>
      <c r="M60" s="24">
        <v>608402</v>
      </c>
      <c r="N60" s="24">
        <v>9687944</v>
      </c>
      <c r="O60" s="23">
        <v>11052002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6.5" x14ac:dyDescent="0.3">
      <c r="A61" s="17" t="s">
        <v>0</v>
      </c>
      <c r="B61" s="18" t="s">
        <v>114</v>
      </c>
      <c r="C61" s="19" t="s">
        <v>0</v>
      </c>
      <c r="D61" s="25">
        <f>SUM(D57:D60)</f>
        <v>980335463</v>
      </c>
      <c r="E61" s="26">
        <f>SUM(E57:E60)</f>
        <v>980335463</v>
      </c>
      <c r="F61" s="26">
        <f>SUM(F57:F60)</f>
        <v>208206108</v>
      </c>
      <c r="G61" s="32">
        <f t="shared" si="9"/>
        <v>0.21238251176067063</v>
      </c>
      <c r="H61" s="25">
        <f t="shared" ref="H61:W61" si="11">SUM(H57:H60)</f>
        <v>77218729</v>
      </c>
      <c r="I61" s="26">
        <f t="shared" si="11"/>
        <v>17500057</v>
      </c>
      <c r="J61" s="26">
        <f t="shared" si="11"/>
        <v>70837378</v>
      </c>
      <c r="K61" s="25">
        <f t="shared" si="11"/>
        <v>165556164</v>
      </c>
      <c r="L61" s="25">
        <f t="shared" si="11"/>
        <v>12878911</v>
      </c>
      <c r="M61" s="26">
        <f t="shared" si="11"/>
        <v>17577627</v>
      </c>
      <c r="N61" s="26">
        <f t="shared" si="11"/>
        <v>12193406</v>
      </c>
      <c r="O61" s="25">
        <f t="shared" si="11"/>
        <v>42649944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x14ac:dyDescent="0.2">
      <c r="A62" s="14" t="s">
        <v>20</v>
      </c>
      <c r="B62" s="15" t="s">
        <v>115</v>
      </c>
      <c r="C62" s="16" t="s">
        <v>116</v>
      </c>
      <c r="D62" s="23">
        <v>406186000</v>
      </c>
      <c r="E62" s="24">
        <v>406186000</v>
      </c>
      <c r="F62" s="24">
        <v>73606961</v>
      </c>
      <c r="G62" s="31">
        <f t="shared" si="9"/>
        <v>0.18121491385719843</v>
      </c>
      <c r="H62" s="23">
        <v>5584397</v>
      </c>
      <c r="I62" s="24">
        <v>30134</v>
      </c>
      <c r="J62" s="24">
        <v>31505</v>
      </c>
      <c r="K62" s="23">
        <v>5646036</v>
      </c>
      <c r="L62" s="23">
        <v>16881835</v>
      </c>
      <c r="M62" s="24">
        <v>22180116</v>
      </c>
      <c r="N62" s="24">
        <v>28898974</v>
      </c>
      <c r="O62" s="23">
        <v>67960925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x14ac:dyDescent="0.2">
      <c r="A63" s="14" t="s">
        <v>20</v>
      </c>
      <c r="B63" s="15" t="s">
        <v>117</v>
      </c>
      <c r="C63" s="16" t="s">
        <v>118</v>
      </c>
      <c r="D63" s="23">
        <v>263627913</v>
      </c>
      <c r="E63" s="24">
        <v>263627913</v>
      </c>
      <c r="F63" s="24">
        <v>80215827</v>
      </c>
      <c r="G63" s="31">
        <f t="shared" si="9"/>
        <v>0.30427668332677654</v>
      </c>
      <c r="H63" s="23">
        <v>9833953</v>
      </c>
      <c r="I63" s="24">
        <v>14506853</v>
      </c>
      <c r="J63" s="24">
        <v>9730120</v>
      </c>
      <c r="K63" s="23">
        <v>34070926</v>
      </c>
      <c r="L63" s="23">
        <v>9559240</v>
      </c>
      <c r="M63" s="24">
        <v>9730682</v>
      </c>
      <c r="N63" s="24">
        <v>26854979</v>
      </c>
      <c r="O63" s="23">
        <v>46144901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x14ac:dyDescent="0.2">
      <c r="A64" s="14" t="s">
        <v>20</v>
      </c>
      <c r="B64" s="15" t="s">
        <v>119</v>
      </c>
      <c r="C64" s="16" t="s">
        <v>120</v>
      </c>
      <c r="D64" s="23">
        <v>282826505</v>
      </c>
      <c r="E64" s="24">
        <v>282826505</v>
      </c>
      <c r="F64" s="24">
        <v>157833767</v>
      </c>
      <c r="G64" s="31">
        <f t="shared" si="9"/>
        <v>0.55805861264664713</v>
      </c>
      <c r="H64" s="23">
        <v>72919220</v>
      </c>
      <c r="I64" s="24">
        <v>11279261</v>
      </c>
      <c r="J64" s="24">
        <v>10067352</v>
      </c>
      <c r="K64" s="23">
        <v>94265833</v>
      </c>
      <c r="L64" s="23">
        <v>10200813</v>
      </c>
      <c r="M64" s="24">
        <v>7675301</v>
      </c>
      <c r="N64" s="24">
        <v>45691820</v>
      </c>
      <c r="O64" s="23">
        <v>63567934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x14ac:dyDescent="0.2">
      <c r="A65" s="14" t="s">
        <v>20</v>
      </c>
      <c r="B65" s="15" t="s">
        <v>121</v>
      </c>
      <c r="C65" s="16" t="s">
        <v>122</v>
      </c>
      <c r="D65" s="23">
        <v>4171877090</v>
      </c>
      <c r="E65" s="24">
        <v>4171877090</v>
      </c>
      <c r="F65" s="24">
        <v>2014048006</v>
      </c>
      <c r="G65" s="31">
        <f t="shared" si="9"/>
        <v>0.48276781950927516</v>
      </c>
      <c r="H65" s="23">
        <v>546457287</v>
      </c>
      <c r="I65" s="24">
        <v>253748994</v>
      </c>
      <c r="J65" s="24">
        <v>261369113</v>
      </c>
      <c r="K65" s="23">
        <v>1061575394</v>
      </c>
      <c r="L65" s="23">
        <v>245249005</v>
      </c>
      <c r="M65" s="24">
        <v>228258953</v>
      </c>
      <c r="N65" s="24">
        <v>478964654</v>
      </c>
      <c r="O65" s="23">
        <v>952472612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x14ac:dyDescent="0.2">
      <c r="A66" s="14" t="s">
        <v>20</v>
      </c>
      <c r="B66" s="15" t="s">
        <v>123</v>
      </c>
      <c r="C66" s="16" t="s">
        <v>124</v>
      </c>
      <c r="D66" s="23">
        <v>572583952</v>
      </c>
      <c r="E66" s="24">
        <v>572583952</v>
      </c>
      <c r="F66" s="24">
        <v>221180959</v>
      </c>
      <c r="G66" s="31">
        <f t="shared" si="9"/>
        <v>0.38628564113162572</v>
      </c>
      <c r="H66" s="23">
        <v>100927887</v>
      </c>
      <c r="I66" s="24">
        <v>26709164</v>
      </c>
      <c r="J66" s="24">
        <v>28573397</v>
      </c>
      <c r="K66" s="23">
        <v>156210448</v>
      </c>
      <c r="L66" s="23">
        <v>22116769</v>
      </c>
      <c r="M66" s="24">
        <v>0</v>
      </c>
      <c r="N66" s="24">
        <v>42853742</v>
      </c>
      <c r="O66" s="23">
        <v>64970511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x14ac:dyDescent="0.2">
      <c r="A67" s="14" t="s">
        <v>35</v>
      </c>
      <c r="B67" s="15" t="s">
        <v>125</v>
      </c>
      <c r="C67" s="16" t="s">
        <v>126</v>
      </c>
      <c r="D67" s="23">
        <v>163504000</v>
      </c>
      <c r="E67" s="24">
        <v>163504000</v>
      </c>
      <c r="F67" s="24">
        <v>119362591</v>
      </c>
      <c r="G67" s="31">
        <f t="shared" si="9"/>
        <v>0.73002856810842554</v>
      </c>
      <c r="H67" s="23">
        <v>64094958</v>
      </c>
      <c r="I67" s="24">
        <v>3204339</v>
      </c>
      <c r="J67" s="24">
        <v>-464052</v>
      </c>
      <c r="K67" s="23">
        <v>66835245</v>
      </c>
      <c r="L67" s="23">
        <v>44995</v>
      </c>
      <c r="M67" s="24">
        <v>982043</v>
      </c>
      <c r="N67" s="24">
        <v>51500308</v>
      </c>
      <c r="O67" s="23">
        <v>52527346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6.5" x14ac:dyDescent="0.3">
      <c r="A68" s="17" t="s">
        <v>0</v>
      </c>
      <c r="B68" s="18" t="s">
        <v>127</v>
      </c>
      <c r="C68" s="19" t="s">
        <v>0</v>
      </c>
      <c r="D68" s="25">
        <f>SUM(D62:D67)</f>
        <v>5860605460</v>
      </c>
      <c r="E68" s="26">
        <f>SUM(E62:E67)</f>
        <v>5860605460</v>
      </c>
      <c r="F68" s="26">
        <f>SUM(F62:F67)</f>
        <v>2666248111</v>
      </c>
      <c r="G68" s="32">
        <f t="shared" si="9"/>
        <v>0.45494414002064559</v>
      </c>
      <c r="H68" s="25">
        <f t="shared" ref="H68:W68" si="12">SUM(H62:H67)</f>
        <v>799817702</v>
      </c>
      <c r="I68" s="26">
        <f t="shared" si="12"/>
        <v>309478745</v>
      </c>
      <c r="J68" s="26">
        <f t="shared" si="12"/>
        <v>309307435</v>
      </c>
      <c r="K68" s="25">
        <f t="shared" si="12"/>
        <v>1418603882</v>
      </c>
      <c r="L68" s="25">
        <f t="shared" si="12"/>
        <v>304052657</v>
      </c>
      <c r="M68" s="26">
        <f t="shared" si="12"/>
        <v>268827095</v>
      </c>
      <c r="N68" s="26">
        <f t="shared" si="12"/>
        <v>674764477</v>
      </c>
      <c r="O68" s="25">
        <f t="shared" si="12"/>
        <v>1247644229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x14ac:dyDescent="0.2">
      <c r="A69" s="14" t="s">
        <v>20</v>
      </c>
      <c r="B69" s="15" t="s">
        <v>128</v>
      </c>
      <c r="C69" s="16" t="s">
        <v>129</v>
      </c>
      <c r="D69" s="23">
        <v>765500639</v>
      </c>
      <c r="E69" s="24">
        <v>765500639</v>
      </c>
      <c r="F69" s="24">
        <v>354772251</v>
      </c>
      <c r="G69" s="31">
        <f t="shared" si="9"/>
        <v>0.4634512800191144</v>
      </c>
      <c r="H69" s="23">
        <v>40629478</v>
      </c>
      <c r="I69" s="24">
        <v>147569205</v>
      </c>
      <c r="J69" s="24">
        <v>39134975</v>
      </c>
      <c r="K69" s="23">
        <v>227333658</v>
      </c>
      <c r="L69" s="23">
        <v>39893868</v>
      </c>
      <c r="M69" s="24">
        <v>41206941</v>
      </c>
      <c r="N69" s="24">
        <v>46337784</v>
      </c>
      <c r="O69" s="23">
        <v>127438593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x14ac:dyDescent="0.2">
      <c r="A70" s="14" t="s">
        <v>20</v>
      </c>
      <c r="B70" s="15" t="s">
        <v>130</v>
      </c>
      <c r="C70" s="16" t="s">
        <v>131</v>
      </c>
      <c r="D70" s="23">
        <v>1149581715</v>
      </c>
      <c r="E70" s="24">
        <v>1149581715</v>
      </c>
      <c r="F70" s="24">
        <v>450627091</v>
      </c>
      <c r="G70" s="31">
        <f t="shared" si="9"/>
        <v>0.39199222214490426</v>
      </c>
      <c r="H70" s="23">
        <v>182506136</v>
      </c>
      <c r="I70" s="24">
        <v>68365630</v>
      </c>
      <c r="J70" s="24">
        <v>71428655</v>
      </c>
      <c r="K70" s="23">
        <v>322300421</v>
      </c>
      <c r="L70" s="23">
        <v>64767653</v>
      </c>
      <c r="M70" s="24">
        <v>63559017</v>
      </c>
      <c r="N70" s="24">
        <v>0</v>
      </c>
      <c r="O70" s="23">
        <v>128326670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x14ac:dyDescent="0.2">
      <c r="A71" s="14" t="s">
        <v>20</v>
      </c>
      <c r="B71" s="15" t="s">
        <v>132</v>
      </c>
      <c r="C71" s="16" t="s">
        <v>133</v>
      </c>
      <c r="D71" s="23">
        <v>459694671</v>
      </c>
      <c r="E71" s="24">
        <v>459694671</v>
      </c>
      <c r="F71" s="24">
        <v>313186514</v>
      </c>
      <c r="G71" s="31">
        <f t="shared" si="9"/>
        <v>0.68129246162177071</v>
      </c>
      <c r="H71" s="23">
        <v>96360898</v>
      </c>
      <c r="I71" s="24">
        <v>39869171</v>
      </c>
      <c r="J71" s="24">
        <v>34916362</v>
      </c>
      <c r="K71" s="23">
        <v>171146431</v>
      </c>
      <c r="L71" s="23">
        <v>33034811</v>
      </c>
      <c r="M71" s="24">
        <v>32516017</v>
      </c>
      <c r="N71" s="24">
        <v>76489255</v>
      </c>
      <c r="O71" s="23">
        <v>142040083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x14ac:dyDescent="0.2">
      <c r="A72" s="14" t="s">
        <v>20</v>
      </c>
      <c r="B72" s="15" t="s">
        <v>134</v>
      </c>
      <c r="C72" s="16" t="s">
        <v>135</v>
      </c>
      <c r="D72" s="23">
        <v>1677690924</v>
      </c>
      <c r="E72" s="24">
        <v>1889553380</v>
      </c>
      <c r="F72" s="24">
        <v>1045062260</v>
      </c>
      <c r="G72" s="31">
        <f t="shared" si="9"/>
        <v>0.62291703736963178</v>
      </c>
      <c r="H72" s="23">
        <v>71264726</v>
      </c>
      <c r="I72" s="24">
        <v>425056142</v>
      </c>
      <c r="J72" s="24">
        <v>61946071</v>
      </c>
      <c r="K72" s="23">
        <v>558266939</v>
      </c>
      <c r="L72" s="23">
        <v>79901031</v>
      </c>
      <c r="M72" s="24">
        <v>62482187</v>
      </c>
      <c r="N72" s="24">
        <v>344412103</v>
      </c>
      <c r="O72" s="23">
        <v>486795321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x14ac:dyDescent="0.2">
      <c r="A73" s="14" t="s">
        <v>20</v>
      </c>
      <c r="B73" s="15" t="s">
        <v>136</v>
      </c>
      <c r="C73" s="16" t="s">
        <v>137</v>
      </c>
      <c r="D73" s="23">
        <v>275237566</v>
      </c>
      <c r="E73" s="24">
        <v>275237566</v>
      </c>
      <c r="F73" s="24">
        <v>135418992</v>
      </c>
      <c r="G73" s="31">
        <f t="shared" si="9"/>
        <v>0.49200766438982391</v>
      </c>
      <c r="H73" s="23">
        <v>58683688</v>
      </c>
      <c r="I73" s="24">
        <v>9312172</v>
      </c>
      <c r="J73" s="24">
        <v>10154697</v>
      </c>
      <c r="K73" s="23">
        <v>78150557</v>
      </c>
      <c r="L73" s="23">
        <v>9959741</v>
      </c>
      <c r="M73" s="24">
        <v>10216273</v>
      </c>
      <c r="N73" s="24">
        <v>37092421</v>
      </c>
      <c r="O73" s="23">
        <v>57268435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x14ac:dyDescent="0.2">
      <c r="A74" s="14" t="s">
        <v>20</v>
      </c>
      <c r="B74" s="15" t="s">
        <v>138</v>
      </c>
      <c r="C74" s="16" t="s">
        <v>139</v>
      </c>
      <c r="D74" s="23">
        <v>442516032</v>
      </c>
      <c r="E74" s="24">
        <v>442516032</v>
      </c>
      <c r="F74" s="24">
        <v>194371671</v>
      </c>
      <c r="G74" s="31">
        <f t="shared" si="9"/>
        <v>0.43924209959471028</v>
      </c>
      <c r="H74" s="23">
        <v>68804449</v>
      </c>
      <c r="I74" s="24">
        <v>24443036</v>
      </c>
      <c r="J74" s="24">
        <v>23949017</v>
      </c>
      <c r="K74" s="23">
        <v>117196502</v>
      </c>
      <c r="L74" s="23">
        <v>23640248</v>
      </c>
      <c r="M74" s="24">
        <v>0</v>
      </c>
      <c r="N74" s="24">
        <v>53534921</v>
      </c>
      <c r="O74" s="23">
        <v>77175169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x14ac:dyDescent="0.2">
      <c r="A75" s="14" t="s">
        <v>35</v>
      </c>
      <c r="B75" s="15" t="s">
        <v>140</v>
      </c>
      <c r="C75" s="16" t="s">
        <v>141</v>
      </c>
      <c r="D75" s="23">
        <v>166440252</v>
      </c>
      <c r="E75" s="24">
        <v>166440252</v>
      </c>
      <c r="F75" s="24">
        <v>114680807</v>
      </c>
      <c r="G75" s="31">
        <f t="shared" si="9"/>
        <v>0.68902086858171785</v>
      </c>
      <c r="H75" s="23">
        <v>58764674</v>
      </c>
      <c r="I75" s="24">
        <v>3053730</v>
      </c>
      <c r="J75" s="24">
        <v>578683</v>
      </c>
      <c r="K75" s="23">
        <v>62397087</v>
      </c>
      <c r="L75" s="23">
        <v>1877906</v>
      </c>
      <c r="M75" s="24">
        <v>2917637</v>
      </c>
      <c r="N75" s="24">
        <v>47488177</v>
      </c>
      <c r="O75" s="23">
        <v>52283720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6.5" x14ac:dyDescent="0.3">
      <c r="A76" s="17" t="s">
        <v>0</v>
      </c>
      <c r="B76" s="18" t="s">
        <v>142</v>
      </c>
      <c r="C76" s="19" t="s">
        <v>0</v>
      </c>
      <c r="D76" s="25">
        <f>SUM(D69:D75)</f>
        <v>4936661799</v>
      </c>
      <c r="E76" s="26">
        <f>SUM(E69:E75)</f>
        <v>5148524255</v>
      </c>
      <c r="F76" s="26">
        <f>SUM(F69:F75)</f>
        <v>2608119586</v>
      </c>
      <c r="G76" s="32">
        <f t="shared" si="9"/>
        <v>0.52831643977076093</v>
      </c>
      <c r="H76" s="25">
        <f t="shared" ref="H76:W76" si="13">SUM(H69:H75)</f>
        <v>577014049</v>
      </c>
      <c r="I76" s="26">
        <f t="shared" si="13"/>
        <v>717669086</v>
      </c>
      <c r="J76" s="26">
        <f t="shared" si="13"/>
        <v>242108460</v>
      </c>
      <c r="K76" s="25">
        <f t="shared" si="13"/>
        <v>1536791595</v>
      </c>
      <c r="L76" s="25">
        <f t="shared" si="13"/>
        <v>253075258</v>
      </c>
      <c r="M76" s="26">
        <f t="shared" si="13"/>
        <v>212898072</v>
      </c>
      <c r="N76" s="26">
        <f t="shared" si="13"/>
        <v>605354661</v>
      </c>
      <c r="O76" s="25">
        <f t="shared" si="13"/>
        <v>1071327991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x14ac:dyDescent="0.2">
      <c r="A77" s="14" t="s">
        <v>20</v>
      </c>
      <c r="B77" s="15" t="s">
        <v>143</v>
      </c>
      <c r="C77" s="16" t="s">
        <v>144</v>
      </c>
      <c r="D77" s="23">
        <v>1345628246</v>
      </c>
      <c r="E77" s="24">
        <v>1345628246</v>
      </c>
      <c r="F77" s="24">
        <v>638527919</v>
      </c>
      <c r="G77" s="31">
        <f t="shared" si="9"/>
        <v>0.4745203000145703</v>
      </c>
      <c r="H77" s="23">
        <v>170806081</v>
      </c>
      <c r="I77" s="24">
        <v>78186533</v>
      </c>
      <c r="J77" s="24">
        <v>77853134</v>
      </c>
      <c r="K77" s="23">
        <v>326845748</v>
      </c>
      <c r="L77" s="23">
        <v>79118550</v>
      </c>
      <c r="M77" s="24">
        <v>77393953</v>
      </c>
      <c r="N77" s="24">
        <v>155169668</v>
      </c>
      <c r="O77" s="23">
        <v>311682171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x14ac:dyDescent="0.2">
      <c r="A78" s="14" t="s">
        <v>20</v>
      </c>
      <c r="B78" s="15" t="s">
        <v>145</v>
      </c>
      <c r="C78" s="16" t="s">
        <v>146</v>
      </c>
      <c r="D78" s="23">
        <v>1044363089</v>
      </c>
      <c r="E78" s="24">
        <v>1044363089</v>
      </c>
      <c r="F78" s="24">
        <v>518346110</v>
      </c>
      <c r="G78" s="31">
        <f t="shared" si="9"/>
        <v>0.49632748941398103</v>
      </c>
      <c r="H78" s="23">
        <v>142275999</v>
      </c>
      <c r="I78" s="24">
        <v>58342739</v>
      </c>
      <c r="J78" s="24">
        <v>66038630</v>
      </c>
      <c r="K78" s="23">
        <v>266657368</v>
      </c>
      <c r="L78" s="23">
        <v>53276151</v>
      </c>
      <c r="M78" s="24">
        <v>58988208</v>
      </c>
      <c r="N78" s="24">
        <v>139424383</v>
      </c>
      <c r="O78" s="23">
        <v>251688742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x14ac:dyDescent="0.2">
      <c r="A79" s="14" t="s">
        <v>20</v>
      </c>
      <c r="B79" s="15" t="s">
        <v>147</v>
      </c>
      <c r="C79" s="16" t="s">
        <v>148</v>
      </c>
      <c r="D79" s="23">
        <v>2156120360</v>
      </c>
      <c r="E79" s="24">
        <v>2156120360</v>
      </c>
      <c r="F79" s="24">
        <v>850698771</v>
      </c>
      <c r="G79" s="31">
        <f t="shared" si="9"/>
        <v>0.39455068779184477</v>
      </c>
      <c r="H79" s="23">
        <v>243712889</v>
      </c>
      <c r="I79" s="24">
        <v>133038823</v>
      </c>
      <c r="J79" s="24">
        <v>130989665</v>
      </c>
      <c r="K79" s="23">
        <v>507741377</v>
      </c>
      <c r="L79" s="23">
        <v>117606876</v>
      </c>
      <c r="M79" s="24">
        <v>115452441</v>
      </c>
      <c r="N79" s="24">
        <v>109898077</v>
      </c>
      <c r="O79" s="23">
        <v>342957394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x14ac:dyDescent="0.2">
      <c r="A80" s="14" t="s">
        <v>20</v>
      </c>
      <c r="B80" s="15" t="s">
        <v>149</v>
      </c>
      <c r="C80" s="16" t="s">
        <v>150</v>
      </c>
      <c r="D80" s="23">
        <v>340802662</v>
      </c>
      <c r="E80" s="24">
        <v>340802662</v>
      </c>
      <c r="F80" s="24">
        <v>266448684</v>
      </c>
      <c r="G80" s="31">
        <f t="shared" si="9"/>
        <v>0.78182688608224549</v>
      </c>
      <c r="H80" s="23">
        <v>65460588</v>
      </c>
      <c r="I80" s="24">
        <v>83666190</v>
      </c>
      <c r="J80" s="24">
        <v>21049419</v>
      </c>
      <c r="K80" s="23">
        <v>170176197</v>
      </c>
      <c r="L80" s="23">
        <v>18563450</v>
      </c>
      <c r="M80" s="24">
        <v>18360259</v>
      </c>
      <c r="N80" s="24">
        <v>59348778</v>
      </c>
      <c r="O80" s="23">
        <v>96272487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x14ac:dyDescent="0.2">
      <c r="A81" s="14" t="s">
        <v>35</v>
      </c>
      <c r="B81" s="15" t="s">
        <v>151</v>
      </c>
      <c r="C81" s="16" t="s">
        <v>152</v>
      </c>
      <c r="D81" s="23">
        <v>189321000</v>
      </c>
      <c r="E81" s="24">
        <v>189321000</v>
      </c>
      <c r="F81" s="24">
        <v>147261578</v>
      </c>
      <c r="G81" s="31">
        <f t="shared" si="9"/>
        <v>0.7778406938480148</v>
      </c>
      <c r="H81" s="23">
        <v>74464329</v>
      </c>
      <c r="I81" s="24">
        <v>1031951</v>
      </c>
      <c r="J81" s="24">
        <v>1964165</v>
      </c>
      <c r="K81" s="23">
        <v>77460445</v>
      </c>
      <c r="L81" s="23">
        <v>3638017</v>
      </c>
      <c r="M81" s="24">
        <v>381135</v>
      </c>
      <c r="N81" s="24">
        <v>65781981</v>
      </c>
      <c r="O81" s="23">
        <v>69801133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6.5" x14ac:dyDescent="0.3">
      <c r="A82" s="17" t="s">
        <v>0</v>
      </c>
      <c r="B82" s="18" t="s">
        <v>153</v>
      </c>
      <c r="C82" s="19" t="s">
        <v>0</v>
      </c>
      <c r="D82" s="25">
        <f>SUM(D77:D81)</f>
        <v>5076235357</v>
      </c>
      <c r="E82" s="26">
        <f>SUM(E77:E81)</f>
        <v>5076235357</v>
      </c>
      <c r="F82" s="26">
        <f>SUM(F77:F81)</f>
        <v>2421283062</v>
      </c>
      <c r="G82" s="32">
        <f t="shared" si="9"/>
        <v>0.47698400324585266</v>
      </c>
      <c r="H82" s="25">
        <f t="shared" ref="H82:W82" si="14">SUM(H77:H81)</f>
        <v>696719886</v>
      </c>
      <c r="I82" s="26">
        <f t="shared" si="14"/>
        <v>354266236</v>
      </c>
      <c r="J82" s="26">
        <f t="shared" si="14"/>
        <v>297895013</v>
      </c>
      <c r="K82" s="25">
        <f t="shared" si="14"/>
        <v>1348881135</v>
      </c>
      <c r="L82" s="25">
        <f t="shared" si="14"/>
        <v>272203044</v>
      </c>
      <c r="M82" s="26">
        <f t="shared" si="14"/>
        <v>270575996</v>
      </c>
      <c r="N82" s="26">
        <f t="shared" si="14"/>
        <v>529622887</v>
      </c>
      <c r="O82" s="25">
        <f t="shared" si="14"/>
        <v>1072401927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6.5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27513963312</v>
      </c>
      <c r="E83" s="26">
        <f>SUM(E55,E57:E60,E62:E67,E69:E75,E77:E81)</f>
        <v>27725825768</v>
      </c>
      <c r="F83" s="26">
        <f>SUM(F55,F57:F60,F62:F67,F69:F75,F77:F81)</f>
        <v>13412291014</v>
      </c>
      <c r="G83" s="32">
        <f t="shared" si="9"/>
        <v>0.48747215593437732</v>
      </c>
      <c r="H83" s="25">
        <f t="shared" ref="H83:W83" si="15">SUM(H55,H57:H60,H62:H67,H69:H75,H77:H81)</f>
        <v>3189876138</v>
      </c>
      <c r="I83" s="26">
        <f t="shared" si="15"/>
        <v>2390209565</v>
      </c>
      <c r="J83" s="26">
        <f t="shared" si="15"/>
        <v>1681081928</v>
      </c>
      <c r="K83" s="25">
        <f t="shared" si="15"/>
        <v>7261167631</v>
      </c>
      <c r="L83" s="25">
        <f t="shared" si="15"/>
        <v>1737045093</v>
      </c>
      <c r="M83" s="26">
        <f t="shared" si="15"/>
        <v>1466543454</v>
      </c>
      <c r="N83" s="26">
        <f t="shared" si="15"/>
        <v>2947534836</v>
      </c>
      <c r="O83" s="25">
        <f t="shared" si="15"/>
        <v>6151123383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4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4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x14ac:dyDescent="0.2">
      <c r="A86" s="14" t="s">
        <v>14</v>
      </c>
      <c r="B86" s="15" t="s">
        <v>156</v>
      </c>
      <c r="C86" s="16" t="s">
        <v>157</v>
      </c>
      <c r="D86" s="23">
        <v>60672979527</v>
      </c>
      <c r="E86" s="24">
        <v>60672979527</v>
      </c>
      <c r="F86" s="24">
        <v>30412081208</v>
      </c>
      <c r="G86" s="31">
        <f t="shared" ref="G86:G99" si="16">IF(($D86      =0),0,($F86      /$D86      ))</f>
        <v>0.5012458831771458</v>
      </c>
      <c r="H86" s="23">
        <v>6672991634</v>
      </c>
      <c r="I86" s="24">
        <v>5585183417</v>
      </c>
      <c r="J86" s="24">
        <v>4109667244</v>
      </c>
      <c r="K86" s="23">
        <v>16367842295</v>
      </c>
      <c r="L86" s="23">
        <v>3815211144</v>
      </c>
      <c r="M86" s="24">
        <v>3585625642</v>
      </c>
      <c r="N86" s="24">
        <v>6643402127</v>
      </c>
      <c r="O86" s="23">
        <v>14044238913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x14ac:dyDescent="0.2">
      <c r="A87" s="14" t="s">
        <v>14</v>
      </c>
      <c r="B87" s="15" t="s">
        <v>158</v>
      </c>
      <c r="C87" s="16" t="s">
        <v>159</v>
      </c>
      <c r="D87" s="23">
        <v>76368851404</v>
      </c>
      <c r="E87" s="24">
        <v>76368851404</v>
      </c>
      <c r="F87" s="24">
        <v>44613174312</v>
      </c>
      <c r="G87" s="31">
        <f t="shared" si="16"/>
        <v>0.5841802448486646</v>
      </c>
      <c r="H87" s="23">
        <v>9002161697</v>
      </c>
      <c r="I87" s="24">
        <v>7388251869</v>
      </c>
      <c r="J87" s="24">
        <v>6789926168</v>
      </c>
      <c r="K87" s="23">
        <v>23180339734</v>
      </c>
      <c r="L87" s="23">
        <v>6553029093</v>
      </c>
      <c r="M87" s="24">
        <v>6166722408</v>
      </c>
      <c r="N87" s="24">
        <v>8713083077</v>
      </c>
      <c r="O87" s="23">
        <v>21432834578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x14ac:dyDescent="0.2">
      <c r="A88" s="14" t="s">
        <v>14</v>
      </c>
      <c r="B88" s="15" t="s">
        <v>160</v>
      </c>
      <c r="C88" s="16" t="s">
        <v>161</v>
      </c>
      <c r="D88" s="23">
        <v>48474258969</v>
      </c>
      <c r="E88" s="24">
        <v>48474258969</v>
      </c>
      <c r="F88" s="24">
        <v>26190126526</v>
      </c>
      <c r="G88" s="31">
        <f t="shared" si="16"/>
        <v>0.54028936353104373</v>
      </c>
      <c r="H88" s="23">
        <v>3554352810</v>
      </c>
      <c r="I88" s="24">
        <v>4453775352</v>
      </c>
      <c r="J88" s="24">
        <v>3846553651</v>
      </c>
      <c r="K88" s="23">
        <v>11854681813</v>
      </c>
      <c r="L88" s="23">
        <v>5466485054</v>
      </c>
      <c r="M88" s="24">
        <v>4769268812</v>
      </c>
      <c r="N88" s="24">
        <v>4099690847</v>
      </c>
      <c r="O88" s="23">
        <v>14335444713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6.5" x14ac:dyDescent="0.3">
      <c r="A89" s="17" t="s">
        <v>0</v>
      </c>
      <c r="B89" s="18" t="s">
        <v>19</v>
      </c>
      <c r="C89" s="19" t="s">
        <v>0</v>
      </c>
      <c r="D89" s="25">
        <f>SUM(D86:D88)</f>
        <v>185516089900</v>
      </c>
      <c r="E89" s="26">
        <f>SUM(E86:E88)</f>
        <v>185516089900</v>
      </c>
      <c r="F89" s="26">
        <f>SUM(F86:F88)</f>
        <v>101215382046</v>
      </c>
      <c r="G89" s="32">
        <f t="shared" si="16"/>
        <v>0.54558815949904305</v>
      </c>
      <c r="H89" s="25">
        <f t="shared" ref="H89:W89" si="17">SUM(H86:H88)</f>
        <v>19229506141</v>
      </c>
      <c r="I89" s="26">
        <f t="shared" si="17"/>
        <v>17427210638</v>
      </c>
      <c r="J89" s="26">
        <f t="shared" si="17"/>
        <v>14746147063</v>
      </c>
      <c r="K89" s="25">
        <f t="shared" si="17"/>
        <v>51402863842</v>
      </c>
      <c r="L89" s="25">
        <f t="shared" si="17"/>
        <v>15834725291</v>
      </c>
      <c r="M89" s="26">
        <f t="shared" si="17"/>
        <v>14521616862</v>
      </c>
      <c r="N89" s="26">
        <f t="shared" si="17"/>
        <v>19456176051</v>
      </c>
      <c r="O89" s="25">
        <f t="shared" si="17"/>
        <v>49812518204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x14ac:dyDescent="0.2">
      <c r="A90" s="14" t="s">
        <v>20</v>
      </c>
      <c r="B90" s="15" t="s">
        <v>162</v>
      </c>
      <c r="C90" s="16" t="s">
        <v>163</v>
      </c>
      <c r="D90" s="23">
        <v>8510649520</v>
      </c>
      <c r="E90" s="24">
        <v>8510649520</v>
      </c>
      <c r="F90" s="24">
        <v>4514434506</v>
      </c>
      <c r="G90" s="31">
        <f t="shared" si="16"/>
        <v>0.53044535500975487</v>
      </c>
      <c r="H90" s="23">
        <v>1179554897</v>
      </c>
      <c r="I90" s="24">
        <v>522284629</v>
      </c>
      <c r="J90" s="24">
        <v>730828370</v>
      </c>
      <c r="K90" s="23">
        <v>2432667896</v>
      </c>
      <c r="L90" s="23">
        <v>557159200</v>
      </c>
      <c r="M90" s="24">
        <v>530642574</v>
      </c>
      <c r="N90" s="24">
        <v>993964836</v>
      </c>
      <c r="O90" s="23">
        <v>2081766610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x14ac:dyDescent="0.2">
      <c r="A91" s="14" t="s">
        <v>20</v>
      </c>
      <c r="B91" s="15" t="s">
        <v>164</v>
      </c>
      <c r="C91" s="16" t="s">
        <v>165</v>
      </c>
      <c r="D91" s="23">
        <v>1787272010</v>
      </c>
      <c r="E91" s="24">
        <v>1787272010</v>
      </c>
      <c r="F91" s="24">
        <v>913643742</v>
      </c>
      <c r="G91" s="31">
        <f t="shared" si="16"/>
        <v>0.51119456741226532</v>
      </c>
      <c r="H91" s="23">
        <v>203739621</v>
      </c>
      <c r="I91" s="24">
        <v>139462618</v>
      </c>
      <c r="J91" s="24">
        <v>130386169</v>
      </c>
      <c r="K91" s="23">
        <v>473588408</v>
      </c>
      <c r="L91" s="23">
        <v>137839199</v>
      </c>
      <c r="M91" s="24">
        <v>120182846</v>
      </c>
      <c r="N91" s="24">
        <v>182033289</v>
      </c>
      <c r="O91" s="23">
        <v>440055334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x14ac:dyDescent="0.2">
      <c r="A92" s="14" t="s">
        <v>20</v>
      </c>
      <c r="B92" s="15" t="s">
        <v>166</v>
      </c>
      <c r="C92" s="16" t="s">
        <v>167</v>
      </c>
      <c r="D92" s="23">
        <v>1300991498</v>
      </c>
      <c r="E92" s="24">
        <v>1300991498</v>
      </c>
      <c r="F92" s="24">
        <v>737313517</v>
      </c>
      <c r="G92" s="31">
        <f t="shared" si="16"/>
        <v>0.56673200257915901</v>
      </c>
      <c r="H92" s="23">
        <v>181218795</v>
      </c>
      <c r="I92" s="24">
        <v>98700263</v>
      </c>
      <c r="J92" s="24">
        <v>93052180</v>
      </c>
      <c r="K92" s="23">
        <v>372971238</v>
      </c>
      <c r="L92" s="23">
        <v>106620972</v>
      </c>
      <c r="M92" s="24">
        <v>96938388</v>
      </c>
      <c r="N92" s="24">
        <v>160782919</v>
      </c>
      <c r="O92" s="23">
        <v>364342279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x14ac:dyDescent="0.2">
      <c r="A93" s="14" t="s">
        <v>35</v>
      </c>
      <c r="B93" s="15" t="s">
        <v>168</v>
      </c>
      <c r="C93" s="16" t="s">
        <v>169</v>
      </c>
      <c r="D93" s="23">
        <v>415671977</v>
      </c>
      <c r="E93" s="24">
        <v>415671977</v>
      </c>
      <c r="F93" s="24">
        <v>379640669</v>
      </c>
      <c r="G93" s="31">
        <f t="shared" si="16"/>
        <v>0.9133179285742421</v>
      </c>
      <c r="H93" s="23">
        <v>130320501</v>
      </c>
      <c r="I93" s="24">
        <v>8231091</v>
      </c>
      <c r="J93" s="24">
        <v>11053111</v>
      </c>
      <c r="K93" s="23">
        <v>149604703</v>
      </c>
      <c r="L93" s="23">
        <v>100107542</v>
      </c>
      <c r="M93" s="24">
        <v>16802220</v>
      </c>
      <c r="N93" s="24">
        <v>113126204</v>
      </c>
      <c r="O93" s="23">
        <v>230035966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6.5" x14ac:dyDescent="0.3">
      <c r="A94" s="17" t="s">
        <v>0</v>
      </c>
      <c r="B94" s="18" t="s">
        <v>170</v>
      </c>
      <c r="C94" s="19" t="s">
        <v>0</v>
      </c>
      <c r="D94" s="25">
        <f>SUM(D90:D93)</f>
        <v>12014585005</v>
      </c>
      <c r="E94" s="26">
        <f>SUM(E90:E93)</f>
        <v>12014585005</v>
      </c>
      <c r="F94" s="26">
        <f>SUM(F90:F93)</f>
        <v>6545032434</v>
      </c>
      <c r="G94" s="32">
        <f t="shared" si="16"/>
        <v>0.54475726221723131</v>
      </c>
      <c r="H94" s="25">
        <f t="shared" ref="H94:W94" si="18">SUM(H90:H93)</f>
        <v>1694833814</v>
      </c>
      <c r="I94" s="26">
        <f t="shared" si="18"/>
        <v>768678601</v>
      </c>
      <c r="J94" s="26">
        <f t="shared" si="18"/>
        <v>965319830</v>
      </c>
      <c r="K94" s="25">
        <f t="shared" si="18"/>
        <v>3428832245</v>
      </c>
      <c r="L94" s="25">
        <f t="shared" si="18"/>
        <v>901726913</v>
      </c>
      <c r="M94" s="26">
        <f t="shared" si="18"/>
        <v>764566028</v>
      </c>
      <c r="N94" s="26">
        <f t="shared" si="18"/>
        <v>1449907248</v>
      </c>
      <c r="O94" s="25">
        <f t="shared" si="18"/>
        <v>3116200189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x14ac:dyDescent="0.2">
      <c r="A95" s="14" t="s">
        <v>20</v>
      </c>
      <c r="B95" s="15" t="s">
        <v>171</v>
      </c>
      <c r="C95" s="16" t="s">
        <v>172</v>
      </c>
      <c r="D95" s="23">
        <v>4212754328</v>
      </c>
      <c r="E95" s="24">
        <v>4212754328</v>
      </c>
      <c r="F95" s="24">
        <v>2161933734</v>
      </c>
      <c r="G95" s="31">
        <f t="shared" si="16"/>
        <v>0.51318770706156402</v>
      </c>
      <c r="H95" s="23">
        <v>0</v>
      </c>
      <c r="I95" s="24">
        <v>338908693</v>
      </c>
      <c r="J95" s="24">
        <v>332626288</v>
      </c>
      <c r="K95" s="23">
        <v>671534981</v>
      </c>
      <c r="L95" s="23">
        <v>869516639</v>
      </c>
      <c r="M95" s="24">
        <v>318862973</v>
      </c>
      <c r="N95" s="24">
        <v>302019141</v>
      </c>
      <c r="O95" s="23">
        <v>1490398753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x14ac:dyDescent="0.2">
      <c r="A96" s="14" t="s">
        <v>20</v>
      </c>
      <c r="B96" s="15" t="s">
        <v>173</v>
      </c>
      <c r="C96" s="16" t="s">
        <v>174</v>
      </c>
      <c r="D96" s="23">
        <v>2639887893</v>
      </c>
      <c r="E96" s="24">
        <v>2639887893</v>
      </c>
      <c r="F96" s="24">
        <v>1042267201</v>
      </c>
      <c r="G96" s="31">
        <f t="shared" si="16"/>
        <v>0.39481494792400262</v>
      </c>
      <c r="H96" s="23">
        <v>276940451</v>
      </c>
      <c r="I96" s="24">
        <v>127142587</v>
      </c>
      <c r="J96" s="24">
        <v>125462016</v>
      </c>
      <c r="K96" s="23">
        <v>529545054</v>
      </c>
      <c r="L96" s="23">
        <v>130515952</v>
      </c>
      <c r="M96" s="24">
        <v>134902030</v>
      </c>
      <c r="N96" s="24">
        <v>247304165</v>
      </c>
      <c r="O96" s="23">
        <v>512722147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x14ac:dyDescent="0.2">
      <c r="A97" s="14" t="s">
        <v>20</v>
      </c>
      <c r="B97" s="15" t="s">
        <v>175</v>
      </c>
      <c r="C97" s="16" t="s">
        <v>176</v>
      </c>
      <c r="D97" s="23">
        <v>2926392097</v>
      </c>
      <c r="E97" s="24">
        <v>2926392097</v>
      </c>
      <c r="F97" s="24">
        <v>1570131078</v>
      </c>
      <c r="G97" s="31">
        <f t="shared" si="16"/>
        <v>0.53654159318213879</v>
      </c>
      <c r="H97" s="23">
        <v>442761402</v>
      </c>
      <c r="I97" s="24">
        <v>210441010</v>
      </c>
      <c r="J97" s="24">
        <v>200542438</v>
      </c>
      <c r="K97" s="23">
        <v>853744850</v>
      </c>
      <c r="L97" s="23">
        <v>197066250</v>
      </c>
      <c r="M97" s="24">
        <v>197437176</v>
      </c>
      <c r="N97" s="24">
        <v>321882802</v>
      </c>
      <c r="O97" s="23">
        <v>716386228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x14ac:dyDescent="0.2">
      <c r="A98" s="14" t="s">
        <v>35</v>
      </c>
      <c r="B98" s="15" t="s">
        <v>177</v>
      </c>
      <c r="C98" s="16" t="s">
        <v>178</v>
      </c>
      <c r="D98" s="23">
        <v>391029036</v>
      </c>
      <c r="E98" s="24">
        <v>391029036</v>
      </c>
      <c r="F98" s="24">
        <v>212213556</v>
      </c>
      <c r="G98" s="31">
        <f t="shared" si="16"/>
        <v>0.5427053657468035</v>
      </c>
      <c r="H98" s="23">
        <v>103011994</v>
      </c>
      <c r="I98" s="24">
        <v>1093122</v>
      </c>
      <c r="J98" s="24">
        <v>27340952</v>
      </c>
      <c r="K98" s="23">
        <v>131446068</v>
      </c>
      <c r="L98" s="23">
        <v>-4343485</v>
      </c>
      <c r="M98" s="24">
        <v>2931432</v>
      </c>
      <c r="N98" s="24">
        <v>82179541</v>
      </c>
      <c r="O98" s="23">
        <v>80767488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6.5" x14ac:dyDescent="0.3">
      <c r="A99" s="17" t="s">
        <v>0</v>
      </c>
      <c r="B99" s="18" t="s">
        <v>179</v>
      </c>
      <c r="C99" s="19" t="s">
        <v>0</v>
      </c>
      <c r="D99" s="25">
        <f>SUM(D95:D98)</f>
        <v>10170063354</v>
      </c>
      <c r="E99" s="26">
        <f>SUM(E95:E98)</f>
        <v>10170063354</v>
      </c>
      <c r="F99" s="26">
        <f>SUM(F95:F98)</f>
        <v>4986545569</v>
      </c>
      <c r="G99" s="32">
        <f t="shared" si="16"/>
        <v>0.49031607723847026</v>
      </c>
      <c r="H99" s="25">
        <f t="shared" ref="H99:W99" si="19">SUM(H95:H98)</f>
        <v>822713847</v>
      </c>
      <c r="I99" s="26">
        <f t="shared" si="19"/>
        <v>677585412</v>
      </c>
      <c r="J99" s="26">
        <f t="shared" si="19"/>
        <v>685971694</v>
      </c>
      <c r="K99" s="25">
        <f t="shared" si="19"/>
        <v>2186270953</v>
      </c>
      <c r="L99" s="25">
        <f t="shared" si="19"/>
        <v>1192755356</v>
      </c>
      <c r="M99" s="26">
        <f t="shared" si="19"/>
        <v>654133611</v>
      </c>
      <c r="N99" s="26">
        <f t="shared" si="19"/>
        <v>953385649</v>
      </c>
      <c r="O99" s="25">
        <f t="shared" si="19"/>
        <v>2800274616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6.5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207700738259</v>
      </c>
      <c r="E100" s="26">
        <f>SUM(E86:E88,E90:E93,E95:E98)</f>
        <v>207700738259</v>
      </c>
      <c r="F100" s="26">
        <f>SUM(F86:F88,F90:F93,F95:F98)</f>
        <v>112746960049</v>
      </c>
      <c r="G100" s="32">
        <f>IF(($D100     =0),0,($F100     /$D100     ))</f>
        <v>0.54283369907143075</v>
      </c>
      <c r="H100" s="25">
        <f t="shared" ref="H100:W100" si="20">SUM(H86:H88,H90:H93,H95:H98)</f>
        <v>21747053802</v>
      </c>
      <c r="I100" s="26">
        <f t="shared" si="20"/>
        <v>18873474651</v>
      </c>
      <c r="J100" s="26">
        <f t="shared" si="20"/>
        <v>16397438587</v>
      </c>
      <c r="K100" s="25">
        <f t="shared" si="20"/>
        <v>57017967040</v>
      </c>
      <c r="L100" s="25">
        <f t="shared" si="20"/>
        <v>17929207560</v>
      </c>
      <c r="M100" s="26">
        <f t="shared" si="20"/>
        <v>15940316501</v>
      </c>
      <c r="N100" s="26">
        <f t="shared" si="20"/>
        <v>21859468948</v>
      </c>
      <c r="O100" s="25">
        <f t="shared" si="20"/>
        <v>55728993009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4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x14ac:dyDescent="0.2">
      <c r="A103" s="14" t="s">
        <v>14</v>
      </c>
      <c r="B103" s="15" t="s">
        <v>182</v>
      </c>
      <c r="C103" s="16" t="s">
        <v>183</v>
      </c>
      <c r="D103" s="23">
        <v>56060883310</v>
      </c>
      <c r="E103" s="24">
        <v>56060883310</v>
      </c>
      <c r="F103" s="24">
        <v>30651814260</v>
      </c>
      <c r="G103" s="31">
        <f t="shared" ref="G103:G134" si="21">IF(($D103     =0),0,($F103     /$D103     ))</f>
        <v>0.54675938819059611</v>
      </c>
      <c r="H103" s="23">
        <v>6299620922</v>
      </c>
      <c r="I103" s="24">
        <v>5196329251</v>
      </c>
      <c r="J103" s="24">
        <v>4280791766</v>
      </c>
      <c r="K103" s="23">
        <v>15776741939</v>
      </c>
      <c r="L103" s="23">
        <v>4059455038</v>
      </c>
      <c r="M103" s="24">
        <v>3984452788</v>
      </c>
      <c r="N103" s="24">
        <v>6831164495</v>
      </c>
      <c r="O103" s="23">
        <v>14875072321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6.5" x14ac:dyDescent="0.3">
      <c r="A104" s="17" t="s">
        <v>0</v>
      </c>
      <c r="B104" s="18" t="s">
        <v>19</v>
      </c>
      <c r="C104" s="19" t="s">
        <v>0</v>
      </c>
      <c r="D104" s="25">
        <f>D103</f>
        <v>56060883310</v>
      </c>
      <c r="E104" s="26">
        <f>E103</f>
        <v>56060883310</v>
      </c>
      <c r="F104" s="26">
        <f>F103</f>
        <v>30651814260</v>
      </c>
      <c r="G104" s="32">
        <f t="shared" si="21"/>
        <v>0.54675938819059611</v>
      </c>
      <c r="H104" s="25">
        <f t="shared" ref="H104:W104" si="22">H103</f>
        <v>6299620922</v>
      </c>
      <c r="I104" s="26">
        <f t="shared" si="22"/>
        <v>5196329251</v>
      </c>
      <c r="J104" s="26">
        <f t="shared" si="22"/>
        <v>4280791766</v>
      </c>
      <c r="K104" s="25">
        <f t="shared" si="22"/>
        <v>15776741939</v>
      </c>
      <c r="L104" s="25">
        <f t="shared" si="22"/>
        <v>4059455038</v>
      </c>
      <c r="M104" s="26">
        <f t="shared" si="22"/>
        <v>3984452788</v>
      </c>
      <c r="N104" s="26">
        <f t="shared" si="22"/>
        <v>6831164495</v>
      </c>
      <c r="O104" s="25">
        <f t="shared" si="22"/>
        <v>14875072321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x14ac:dyDescent="0.2">
      <c r="A105" s="14" t="s">
        <v>20</v>
      </c>
      <c r="B105" s="15" t="s">
        <v>184</v>
      </c>
      <c r="C105" s="16" t="s">
        <v>185</v>
      </c>
      <c r="D105" s="23">
        <v>403171162</v>
      </c>
      <c r="E105" s="24">
        <v>403171162</v>
      </c>
      <c r="F105" s="24">
        <v>238823315</v>
      </c>
      <c r="G105" s="31">
        <f t="shared" si="21"/>
        <v>0.59236209706883747</v>
      </c>
      <c r="H105" s="23">
        <v>76457465</v>
      </c>
      <c r="I105" s="24">
        <v>54105363</v>
      </c>
      <c r="J105" s="24">
        <v>-1150793</v>
      </c>
      <c r="K105" s="23">
        <v>129412035</v>
      </c>
      <c r="L105" s="23">
        <v>11832947</v>
      </c>
      <c r="M105" s="24">
        <v>21759591</v>
      </c>
      <c r="N105" s="24">
        <v>75818742</v>
      </c>
      <c r="O105" s="23">
        <v>109411280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x14ac:dyDescent="0.2">
      <c r="A106" s="14" t="s">
        <v>20</v>
      </c>
      <c r="B106" s="15" t="s">
        <v>186</v>
      </c>
      <c r="C106" s="16" t="s">
        <v>187</v>
      </c>
      <c r="D106" s="23">
        <v>205971909</v>
      </c>
      <c r="E106" s="24">
        <v>205971909</v>
      </c>
      <c r="F106" s="24">
        <v>135321910</v>
      </c>
      <c r="G106" s="31">
        <f t="shared" si="21"/>
        <v>0.65699206584525072</v>
      </c>
      <c r="H106" s="23">
        <v>71898348</v>
      </c>
      <c r="I106" s="24">
        <v>2817566</v>
      </c>
      <c r="J106" s="24">
        <v>2121520</v>
      </c>
      <c r="K106" s="23">
        <v>76837434</v>
      </c>
      <c r="L106" s="23">
        <v>729954</v>
      </c>
      <c r="M106" s="24">
        <v>179182</v>
      </c>
      <c r="N106" s="24">
        <v>57575340</v>
      </c>
      <c r="O106" s="23">
        <v>58484476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x14ac:dyDescent="0.2">
      <c r="A107" s="14" t="s">
        <v>20</v>
      </c>
      <c r="B107" s="15" t="s">
        <v>188</v>
      </c>
      <c r="C107" s="16" t="s">
        <v>189</v>
      </c>
      <c r="D107" s="23">
        <v>228671926</v>
      </c>
      <c r="E107" s="24">
        <v>228671926</v>
      </c>
      <c r="F107" s="24">
        <v>135904171</v>
      </c>
      <c r="G107" s="31">
        <f t="shared" si="21"/>
        <v>0.5943194399823265</v>
      </c>
      <c r="H107" s="23">
        <v>52261355</v>
      </c>
      <c r="I107" s="24">
        <v>14065076</v>
      </c>
      <c r="J107" s="24">
        <v>7466615</v>
      </c>
      <c r="K107" s="23">
        <v>73793046</v>
      </c>
      <c r="L107" s="23">
        <v>5519969</v>
      </c>
      <c r="M107" s="24">
        <v>7869780</v>
      </c>
      <c r="N107" s="24">
        <v>48721376</v>
      </c>
      <c r="O107" s="23">
        <v>62111125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x14ac:dyDescent="0.2">
      <c r="A108" s="14" t="s">
        <v>20</v>
      </c>
      <c r="B108" s="15" t="s">
        <v>190</v>
      </c>
      <c r="C108" s="16" t="s">
        <v>191</v>
      </c>
      <c r="D108" s="23">
        <v>1270141871</v>
      </c>
      <c r="E108" s="24">
        <v>1271998201</v>
      </c>
      <c r="F108" s="24">
        <v>769110873</v>
      </c>
      <c r="G108" s="31">
        <f t="shared" si="21"/>
        <v>0.60553146901177934</v>
      </c>
      <c r="H108" s="23">
        <v>203683378</v>
      </c>
      <c r="I108" s="24">
        <v>145428700</v>
      </c>
      <c r="J108" s="24">
        <v>77637296</v>
      </c>
      <c r="K108" s="23">
        <v>426749374</v>
      </c>
      <c r="L108" s="23">
        <v>84963999</v>
      </c>
      <c r="M108" s="24">
        <v>81049518</v>
      </c>
      <c r="N108" s="24">
        <v>176347982</v>
      </c>
      <c r="O108" s="23">
        <v>342361499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x14ac:dyDescent="0.2">
      <c r="A109" s="14" t="s">
        <v>35</v>
      </c>
      <c r="B109" s="15" t="s">
        <v>192</v>
      </c>
      <c r="C109" s="16" t="s">
        <v>193</v>
      </c>
      <c r="D109" s="23">
        <v>1367248746</v>
      </c>
      <c r="E109" s="24">
        <v>1367248746</v>
      </c>
      <c r="F109" s="24">
        <v>844040309</v>
      </c>
      <c r="G109" s="31">
        <f t="shared" si="21"/>
        <v>0.61732754297219883</v>
      </c>
      <c r="H109" s="23">
        <v>322997653</v>
      </c>
      <c r="I109" s="24">
        <v>57924296</v>
      </c>
      <c r="J109" s="24">
        <v>58761897</v>
      </c>
      <c r="K109" s="23">
        <v>439683846</v>
      </c>
      <c r="L109" s="23">
        <v>58510637</v>
      </c>
      <c r="M109" s="24">
        <v>60732492</v>
      </c>
      <c r="N109" s="24">
        <v>285113334</v>
      </c>
      <c r="O109" s="23">
        <v>404356463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6.5" x14ac:dyDescent="0.3">
      <c r="A110" s="17" t="s">
        <v>0</v>
      </c>
      <c r="B110" s="18" t="s">
        <v>194</v>
      </c>
      <c r="C110" s="19" t="s">
        <v>0</v>
      </c>
      <c r="D110" s="25">
        <f>SUM(D105:D109)</f>
        <v>3475205614</v>
      </c>
      <c r="E110" s="26">
        <f>SUM(E105:E109)</f>
        <v>3477061944</v>
      </c>
      <c r="F110" s="26">
        <f>SUM(F105:F109)</f>
        <v>2123200578</v>
      </c>
      <c r="G110" s="32">
        <f t="shared" si="21"/>
        <v>0.61095682207884461</v>
      </c>
      <c r="H110" s="25">
        <f t="shared" ref="H110:W110" si="23">SUM(H105:H109)</f>
        <v>727298199</v>
      </c>
      <c r="I110" s="26">
        <f t="shared" si="23"/>
        <v>274341001</v>
      </c>
      <c r="J110" s="26">
        <f t="shared" si="23"/>
        <v>144836535</v>
      </c>
      <c r="K110" s="25">
        <f t="shared" si="23"/>
        <v>1146475735</v>
      </c>
      <c r="L110" s="25">
        <f t="shared" si="23"/>
        <v>161557506</v>
      </c>
      <c r="M110" s="26">
        <f t="shared" si="23"/>
        <v>171590563</v>
      </c>
      <c r="N110" s="26">
        <f t="shared" si="23"/>
        <v>643576774</v>
      </c>
      <c r="O110" s="25">
        <f t="shared" si="23"/>
        <v>976724843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x14ac:dyDescent="0.2">
      <c r="A111" s="14" t="s">
        <v>20</v>
      </c>
      <c r="B111" s="15" t="s">
        <v>195</v>
      </c>
      <c r="C111" s="16" t="s">
        <v>196</v>
      </c>
      <c r="D111" s="23">
        <v>234906812</v>
      </c>
      <c r="E111" s="24">
        <v>234906812</v>
      </c>
      <c r="F111" s="24">
        <v>147708892</v>
      </c>
      <c r="G111" s="31">
        <f t="shared" si="21"/>
        <v>0.62879782302779708</v>
      </c>
      <c r="H111" s="23">
        <v>66072268</v>
      </c>
      <c r="I111" s="24">
        <v>7641993</v>
      </c>
      <c r="J111" s="24">
        <v>6799600</v>
      </c>
      <c r="K111" s="23">
        <v>80513861</v>
      </c>
      <c r="L111" s="23">
        <v>7283125</v>
      </c>
      <c r="M111" s="24">
        <v>6992603</v>
      </c>
      <c r="N111" s="24">
        <v>52919303</v>
      </c>
      <c r="O111" s="23">
        <v>67195031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x14ac:dyDescent="0.2">
      <c r="A112" s="14" t="s">
        <v>20</v>
      </c>
      <c r="B112" s="15" t="s">
        <v>197</v>
      </c>
      <c r="C112" s="16" t="s">
        <v>198</v>
      </c>
      <c r="D112" s="23">
        <v>614613131</v>
      </c>
      <c r="E112" s="24">
        <v>614613131</v>
      </c>
      <c r="F112" s="24">
        <v>305953465</v>
      </c>
      <c r="G112" s="31">
        <f t="shared" si="21"/>
        <v>0.49779845168976711</v>
      </c>
      <c r="H112" s="23">
        <v>80501150</v>
      </c>
      <c r="I112" s="24">
        <v>38904154</v>
      </c>
      <c r="J112" s="24">
        <v>37082168</v>
      </c>
      <c r="K112" s="23">
        <v>156487472</v>
      </c>
      <c r="L112" s="23">
        <v>37971310</v>
      </c>
      <c r="M112" s="24">
        <v>37676898</v>
      </c>
      <c r="N112" s="24">
        <v>73817785</v>
      </c>
      <c r="O112" s="23">
        <v>149465993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x14ac:dyDescent="0.2">
      <c r="A113" s="14" t="s">
        <v>20</v>
      </c>
      <c r="B113" s="15" t="s">
        <v>199</v>
      </c>
      <c r="C113" s="16" t="s">
        <v>200</v>
      </c>
      <c r="D113" s="23">
        <v>205988607</v>
      </c>
      <c r="E113" s="24">
        <v>205988607</v>
      </c>
      <c r="F113" s="24">
        <v>79081505</v>
      </c>
      <c r="G113" s="31">
        <f t="shared" si="21"/>
        <v>0.38391203354270947</v>
      </c>
      <c r="H113" s="23">
        <v>0</v>
      </c>
      <c r="I113" s="24">
        <v>6801074</v>
      </c>
      <c r="J113" s="24">
        <v>9870456</v>
      </c>
      <c r="K113" s="23">
        <v>16671530</v>
      </c>
      <c r="L113" s="23">
        <v>8138073</v>
      </c>
      <c r="M113" s="24">
        <v>7331790</v>
      </c>
      <c r="N113" s="24">
        <v>46940112</v>
      </c>
      <c r="O113" s="23">
        <v>62409975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x14ac:dyDescent="0.2">
      <c r="A114" s="14" t="s">
        <v>20</v>
      </c>
      <c r="B114" s="15" t="s">
        <v>201</v>
      </c>
      <c r="C114" s="16" t="s">
        <v>202</v>
      </c>
      <c r="D114" s="23">
        <v>73347355</v>
      </c>
      <c r="E114" s="24">
        <v>73347355</v>
      </c>
      <c r="F114" s="24">
        <v>38609682</v>
      </c>
      <c r="G114" s="31">
        <f t="shared" si="21"/>
        <v>0.52639501451688342</v>
      </c>
      <c r="H114" s="23">
        <v>27211925</v>
      </c>
      <c r="I114" s="24">
        <v>778487</v>
      </c>
      <c r="J114" s="24">
        <v>1534975</v>
      </c>
      <c r="K114" s="23">
        <v>29525387</v>
      </c>
      <c r="L114" s="23">
        <v>1473586</v>
      </c>
      <c r="M114" s="24">
        <v>1645663</v>
      </c>
      <c r="N114" s="24">
        <v>5965046</v>
      </c>
      <c r="O114" s="23">
        <v>9084295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x14ac:dyDescent="0.2">
      <c r="A115" s="14" t="s">
        <v>20</v>
      </c>
      <c r="B115" s="15" t="s">
        <v>203</v>
      </c>
      <c r="C115" s="16" t="s">
        <v>204</v>
      </c>
      <c r="D115" s="23">
        <v>8963903226</v>
      </c>
      <c r="E115" s="24">
        <v>8963903226</v>
      </c>
      <c r="F115" s="24">
        <v>4418381830</v>
      </c>
      <c r="G115" s="31">
        <f t="shared" si="21"/>
        <v>0.4929082475125775</v>
      </c>
      <c r="H115" s="23">
        <v>1052611131</v>
      </c>
      <c r="I115" s="24">
        <v>609515144</v>
      </c>
      <c r="J115" s="24">
        <v>631278764</v>
      </c>
      <c r="K115" s="23">
        <v>2293405039</v>
      </c>
      <c r="L115" s="23">
        <v>647838622</v>
      </c>
      <c r="M115" s="24">
        <v>593804832</v>
      </c>
      <c r="N115" s="24">
        <v>883333337</v>
      </c>
      <c r="O115" s="23">
        <v>2124976791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x14ac:dyDescent="0.2">
      <c r="A116" s="14" t="s">
        <v>20</v>
      </c>
      <c r="B116" s="15" t="s">
        <v>205</v>
      </c>
      <c r="C116" s="16" t="s">
        <v>206</v>
      </c>
      <c r="D116" s="23">
        <v>151400079</v>
      </c>
      <c r="E116" s="24">
        <v>151400079</v>
      </c>
      <c r="F116" s="24">
        <v>103553045</v>
      </c>
      <c r="G116" s="31">
        <f t="shared" si="21"/>
        <v>0.68396955724177655</v>
      </c>
      <c r="H116" s="23">
        <v>40811157</v>
      </c>
      <c r="I116" s="24">
        <v>4878696</v>
      </c>
      <c r="J116" s="24">
        <v>4617445</v>
      </c>
      <c r="K116" s="23">
        <v>50307298</v>
      </c>
      <c r="L116" s="23">
        <v>9688151</v>
      </c>
      <c r="M116" s="24">
        <v>7962034</v>
      </c>
      <c r="N116" s="24">
        <v>35595562</v>
      </c>
      <c r="O116" s="23">
        <v>53245747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x14ac:dyDescent="0.2">
      <c r="A117" s="14" t="s">
        <v>20</v>
      </c>
      <c r="B117" s="15" t="s">
        <v>207</v>
      </c>
      <c r="C117" s="16" t="s">
        <v>208</v>
      </c>
      <c r="D117" s="23">
        <v>150763812</v>
      </c>
      <c r="E117" s="24">
        <v>150763812</v>
      </c>
      <c r="F117" s="24">
        <v>107136676</v>
      </c>
      <c r="G117" s="31">
        <f t="shared" si="21"/>
        <v>0.71062594251729316</v>
      </c>
      <c r="H117" s="23">
        <v>41859897</v>
      </c>
      <c r="I117" s="24">
        <v>19832108</v>
      </c>
      <c r="J117" s="24">
        <v>3725475</v>
      </c>
      <c r="K117" s="23">
        <v>65417480</v>
      </c>
      <c r="L117" s="23">
        <v>5880035</v>
      </c>
      <c r="M117" s="24">
        <v>204517</v>
      </c>
      <c r="N117" s="24">
        <v>35634644</v>
      </c>
      <c r="O117" s="23">
        <v>41719196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x14ac:dyDescent="0.2">
      <c r="A118" s="14" t="s">
        <v>35</v>
      </c>
      <c r="B118" s="15" t="s">
        <v>209</v>
      </c>
      <c r="C118" s="16" t="s">
        <v>210</v>
      </c>
      <c r="D118" s="23">
        <v>1496645636</v>
      </c>
      <c r="E118" s="24">
        <v>1502377527</v>
      </c>
      <c r="F118" s="24">
        <v>917235010</v>
      </c>
      <c r="G118" s="31">
        <f t="shared" si="21"/>
        <v>0.61286051149117837</v>
      </c>
      <c r="H118" s="23">
        <v>370035316</v>
      </c>
      <c r="I118" s="24">
        <v>54421777</v>
      </c>
      <c r="J118" s="24">
        <v>57974796</v>
      </c>
      <c r="K118" s="23">
        <v>482431889</v>
      </c>
      <c r="L118" s="23">
        <v>69737236</v>
      </c>
      <c r="M118" s="24">
        <v>60471726</v>
      </c>
      <c r="N118" s="24">
        <v>304594159</v>
      </c>
      <c r="O118" s="23">
        <v>434803121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6.5" x14ac:dyDescent="0.3">
      <c r="A119" s="17" t="s">
        <v>0</v>
      </c>
      <c r="B119" s="18" t="s">
        <v>211</v>
      </c>
      <c r="C119" s="19" t="s">
        <v>0</v>
      </c>
      <c r="D119" s="25">
        <f>SUM(D111:D118)</f>
        <v>11891568658</v>
      </c>
      <c r="E119" s="26">
        <f>SUM(E111:E118)</f>
        <v>11897300549</v>
      </c>
      <c r="F119" s="26">
        <f>SUM(F111:F118)</f>
        <v>6117660105</v>
      </c>
      <c r="G119" s="32">
        <f t="shared" si="21"/>
        <v>0.51445358311784806</v>
      </c>
      <c r="H119" s="25">
        <f t="shared" ref="H119:W119" si="24">SUM(H111:H118)</f>
        <v>1679102844</v>
      </c>
      <c r="I119" s="26">
        <f t="shared" si="24"/>
        <v>742773433</v>
      </c>
      <c r="J119" s="26">
        <f t="shared" si="24"/>
        <v>752883679</v>
      </c>
      <c r="K119" s="25">
        <f t="shared" si="24"/>
        <v>3174759956</v>
      </c>
      <c r="L119" s="25">
        <f t="shared" si="24"/>
        <v>788010138</v>
      </c>
      <c r="M119" s="26">
        <f t="shared" si="24"/>
        <v>716090063</v>
      </c>
      <c r="N119" s="26">
        <f t="shared" si="24"/>
        <v>1438799948</v>
      </c>
      <c r="O119" s="25">
        <f t="shared" si="24"/>
        <v>2942900149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x14ac:dyDescent="0.2">
      <c r="A120" s="14" t="s">
        <v>20</v>
      </c>
      <c r="B120" s="15" t="s">
        <v>212</v>
      </c>
      <c r="C120" s="16" t="s">
        <v>213</v>
      </c>
      <c r="D120" s="23">
        <v>232263235</v>
      </c>
      <c r="E120" s="24">
        <v>232263235</v>
      </c>
      <c r="F120" s="24">
        <v>158616898</v>
      </c>
      <c r="G120" s="31">
        <f t="shared" si="21"/>
        <v>0.68291866338639429</v>
      </c>
      <c r="H120" s="23">
        <v>75488917</v>
      </c>
      <c r="I120" s="24">
        <v>5751974</v>
      </c>
      <c r="J120" s="24">
        <v>5810679</v>
      </c>
      <c r="K120" s="23">
        <v>87051570</v>
      </c>
      <c r="L120" s="23">
        <v>6061226</v>
      </c>
      <c r="M120" s="24">
        <v>5071900</v>
      </c>
      <c r="N120" s="24">
        <v>60432202</v>
      </c>
      <c r="O120" s="23">
        <v>71565328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x14ac:dyDescent="0.2">
      <c r="A121" s="14" t="s">
        <v>20</v>
      </c>
      <c r="B121" s="15" t="s">
        <v>214</v>
      </c>
      <c r="C121" s="16" t="s">
        <v>215</v>
      </c>
      <c r="D121" s="23">
        <v>796767901</v>
      </c>
      <c r="E121" s="24">
        <v>796767901</v>
      </c>
      <c r="F121" s="24">
        <v>465323597</v>
      </c>
      <c r="G121" s="31">
        <f t="shared" si="21"/>
        <v>0.58401398502121638</v>
      </c>
      <c r="H121" s="23">
        <v>74094419</v>
      </c>
      <c r="I121" s="24">
        <v>151412602</v>
      </c>
      <c r="J121" s="24">
        <v>43292788</v>
      </c>
      <c r="K121" s="23">
        <v>268799809</v>
      </c>
      <c r="L121" s="23">
        <v>43027854</v>
      </c>
      <c r="M121" s="24">
        <v>42099622</v>
      </c>
      <c r="N121" s="24">
        <v>111396312</v>
      </c>
      <c r="O121" s="23">
        <v>196523788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x14ac:dyDescent="0.2">
      <c r="A122" s="14" t="s">
        <v>20</v>
      </c>
      <c r="B122" s="15" t="s">
        <v>216</v>
      </c>
      <c r="C122" s="16" t="s">
        <v>217</v>
      </c>
      <c r="D122" s="23">
        <v>1468840972</v>
      </c>
      <c r="E122" s="24">
        <v>1471938824</v>
      </c>
      <c r="F122" s="24">
        <v>686811099</v>
      </c>
      <c r="G122" s="31">
        <f t="shared" si="21"/>
        <v>0.46758710581501944</v>
      </c>
      <c r="H122" s="23">
        <v>216021804</v>
      </c>
      <c r="I122" s="24">
        <v>118804043</v>
      </c>
      <c r="J122" s="24">
        <v>112312121</v>
      </c>
      <c r="K122" s="23">
        <v>447137968</v>
      </c>
      <c r="L122" s="23">
        <v>100317246</v>
      </c>
      <c r="M122" s="24">
        <v>83384395</v>
      </c>
      <c r="N122" s="24">
        <v>55971490</v>
      </c>
      <c r="O122" s="23">
        <v>239673131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x14ac:dyDescent="0.2">
      <c r="A123" s="14" t="s">
        <v>35</v>
      </c>
      <c r="B123" s="15" t="s">
        <v>218</v>
      </c>
      <c r="C123" s="16" t="s">
        <v>219</v>
      </c>
      <c r="D123" s="23">
        <v>1030990668</v>
      </c>
      <c r="E123" s="24">
        <v>1030990668</v>
      </c>
      <c r="F123" s="24">
        <v>635647593</v>
      </c>
      <c r="G123" s="31">
        <f t="shared" si="21"/>
        <v>0.61654058831888481</v>
      </c>
      <c r="H123" s="23">
        <v>0</v>
      </c>
      <c r="I123" s="24">
        <v>25835322</v>
      </c>
      <c r="J123" s="24">
        <v>10295676</v>
      </c>
      <c r="K123" s="23">
        <v>36130998</v>
      </c>
      <c r="L123" s="23">
        <v>29858661</v>
      </c>
      <c r="M123" s="24">
        <v>26449907</v>
      </c>
      <c r="N123" s="24">
        <v>543208027</v>
      </c>
      <c r="O123" s="23">
        <v>599516595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6.5" x14ac:dyDescent="0.3">
      <c r="A124" s="17" t="s">
        <v>0</v>
      </c>
      <c r="B124" s="18" t="s">
        <v>220</v>
      </c>
      <c r="C124" s="19" t="s">
        <v>0</v>
      </c>
      <c r="D124" s="25">
        <f>SUM(D120:D123)</f>
        <v>3528862776</v>
      </c>
      <c r="E124" s="26">
        <f>SUM(E120:E123)</f>
        <v>3531960628</v>
      </c>
      <c r="F124" s="26">
        <f>SUM(F120:F123)</f>
        <v>1946399187</v>
      </c>
      <c r="G124" s="32">
        <f t="shared" si="21"/>
        <v>0.55156556390845612</v>
      </c>
      <c r="H124" s="25">
        <f t="shared" ref="H124:W124" si="25">SUM(H120:H123)</f>
        <v>365605140</v>
      </c>
      <c r="I124" s="26">
        <f t="shared" si="25"/>
        <v>301803941</v>
      </c>
      <c r="J124" s="26">
        <f t="shared" si="25"/>
        <v>171711264</v>
      </c>
      <c r="K124" s="25">
        <f t="shared" si="25"/>
        <v>839120345</v>
      </c>
      <c r="L124" s="25">
        <f t="shared" si="25"/>
        <v>179264987</v>
      </c>
      <c r="M124" s="26">
        <f t="shared" si="25"/>
        <v>157005824</v>
      </c>
      <c r="N124" s="26">
        <f t="shared" si="25"/>
        <v>771008031</v>
      </c>
      <c r="O124" s="25">
        <f t="shared" si="25"/>
        <v>1107278842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x14ac:dyDescent="0.2">
      <c r="A125" s="14" t="s">
        <v>20</v>
      </c>
      <c r="B125" s="15" t="s">
        <v>221</v>
      </c>
      <c r="C125" s="16" t="s">
        <v>222</v>
      </c>
      <c r="D125" s="23">
        <v>463126773</v>
      </c>
      <c r="E125" s="24">
        <v>463126773</v>
      </c>
      <c r="F125" s="24">
        <v>227126444</v>
      </c>
      <c r="G125" s="31">
        <f t="shared" si="21"/>
        <v>0.49041959403197793</v>
      </c>
      <c r="H125" s="23">
        <v>74637766</v>
      </c>
      <c r="I125" s="24">
        <v>25714864</v>
      </c>
      <c r="J125" s="24">
        <v>24224398</v>
      </c>
      <c r="K125" s="23">
        <v>124577028</v>
      </c>
      <c r="L125" s="23">
        <v>32615730</v>
      </c>
      <c r="M125" s="24">
        <v>24132653</v>
      </c>
      <c r="N125" s="24">
        <v>45801033</v>
      </c>
      <c r="O125" s="23">
        <v>102549416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x14ac:dyDescent="0.2">
      <c r="A126" s="14" t="s">
        <v>20</v>
      </c>
      <c r="B126" s="15" t="s">
        <v>223</v>
      </c>
      <c r="C126" s="16" t="s">
        <v>224</v>
      </c>
      <c r="D126" s="23">
        <v>311030703</v>
      </c>
      <c r="E126" s="24">
        <v>311030703</v>
      </c>
      <c r="F126" s="24">
        <v>219421267</v>
      </c>
      <c r="G126" s="31">
        <f t="shared" si="21"/>
        <v>0.70546497462663682</v>
      </c>
      <c r="H126" s="23">
        <v>94289253</v>
      </c>
      <c r="I126" s="24">
        <v>11170871</v>
      </c>
      <c r="J126" s="24">
        <v>14078170</v>
      </c>
      <c r="K126" s="23">
        <v>119538294</v>
      </c>
      <c r="L126" s="23">
        <v>10525962</v>
      </c>
      <c r="M126" s="24">
        <v>10125673</v>
      </c>
      <c r="N126" s="24">
        <v>79231338</v>
      </c>
      <c r="O126" s="23">
        <v>99882973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x14ac:dyDescent="0.2">
      <c r="A127" s="14" t="s">
        <v>20</v>
      </c>
      <c r="B127" s="15" t="s">
        <v>225</v>
      </c>
      <c r="C127" s="16" t="s">
        <v>226</v>
      </c>
      <c r="D127" s="23">
        <v>301819900</v>
      </c>
      <c r="E127" s="24">
        <v>301819900</v>
      </c>
      <c r="F127" s="24">
        <v>193587699</v>
      </c>
      <c r="G127" s="31">
        <f t="shared" si="21"/>
        <v>0.64140137545602527</v>
      </c>
      <c r="H127" s="23">
        <v>99509370</v>
      </c>
      <c r="I127" s="24">
        <v>4157444</v>
      </c>
      <c r="J127" s="24">
        <v>4067615</v>
      </c>
      <c r="K127" s="23">
        <v>107734429</v>
      </c>
      <c r="L127" s="23">
        <v>3296042</v>
      </c>
      <c r="M127" s="24">
        <v>7398568</v>
      </c>
      <c r="N127" s="24">
        <v>75158660</v>
      </c>
      <c r="O127" s="23">
        <v>85853270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x14ac:dyDescent="0.2">
      <c r="A128" s="14" t="s">
        <v>20</v>
      </c>
      <c r="B128" s="15" t="s">
        <v>227</v>
      </c>
      <c r="C128" s="16" t="s">
        <v>228</v>
      </c>
      <c r="D128" s="23">
        <v>444521187</v>
      </c>
      <c r="E128" s="24">
        <v>444521187</v>
      </c>
      <c r="F128" s="24">
        <v>237217574</v>
      </c>
      <c r="G128" s="31">
        <f t="shared" si="21"/>
        <v>0.53364739620386192</v>
      </c>
      <c r="H128" s="23">
        <v>90203455</v>
      </c>
      <c r="I128" s="24">
        <v>17255237</v>
      </c>
      <c r="J128" s="24">
        <v>17028465</v>
      </c>
      <c r="K128" s="23">
        <v>124487157</v>
      </c>
      <c r="L128" s="23">
        <v>19452384</v>
      </c>
      <c r="M128" s="24">
        <v>15902564</v>
      </c>
      <c r="N128" s="24">
        <v>77375469</v>
      </c>
      <c r="O128" s="23">
        <v>112730417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x14ac:dyDescent="0.2">
      <c r="A129" s="14" t="s">
        <v>35</v>
      </c>
      <c r="B129" s="15" t="s">
        <v>229</v>
      </c>
      <c r="C129" s="16" t="s">
        <v>230</v>
      </c>
      <c r="D129" s="23">
        <v>698248496</v>
      </c>
      <c r="E129" s="24">
        <v>674332916</v>
      </c>
      <c r="F129" s="24">
        <v>463359418</v>
      </c>
      <c r="G129" s="31">
        <f t="shared" si="21"/>
        <v>0.66360245765570547</v>
      </c>
      <c r="H129" s="23">
        <v>228468379</v>
      </c>
      <c r="I129" s="24">
        <v>15814864</v>
      </c>
      <c r="J129" s="24">
        <v>12250402</v>
      </c>
      <c r="K129" s="23">
        <v>256533645</v>
      </c>
      <c r="L129" s="23">
        <v>14079140</v>
      </c>
      <c r="M129" s="24">
        <v>8289328</v>
      </c>
      <c r="N129" s="24">
        <v>184457305</v>
      </c>
      <c r="O129" s="23">
        <v>206825773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6.5" x14ac:dyDescent="0.3">
      <c r="A130" s="17" t="s">
        <v>0</v>
      </c>
      <c r="B130" s="18" t="s">
        <v>231</v>
      </c>
      <c r="C130" s="19" t="s">
        <v>0</v>
      </c>
      <c r="D130" s="25">
        <f>SUM(D125:D129)</f>
        <v>2218747059</v>
      </c>
      <c r="E130" s="26">
        <f>SUM(E125:E129)</f>
        <v>2194831479</v>
      </c>
      <c r="F130" s="26">
        <f>SUM(F125:F129)</f>
        <v>1340712402</v>
      </c>
      <c r="G130" s="32">
        <f t="shared" si="21"/>
        <v>0.60426554553012701</v>
      </c>
      <c r="H130" s="25">
        <f t="shared" ref="H130:W130" si="26">SUM(H125:H129)</f>
        <v>587108223</v>
      </c>
      <c r="I130" s="26">
        <f t="shared" si="26"/>
        <v>74113280</v>
      </c>
      <c r="J130" s="26">
        <f t="shared" si="26"/>
        <v>71649050</v>
      </c>
      <c r="K130" s="25">
        <f t="shared" si="26"/>
        <v>732870553</v>
      </c>
      <c r="L130" s="25">
        <f t="shared" si="26"/>
        <v>79969258</v>
      </c>
      <c r="M130" s="26">
        <f t="shared" si="26"/>
        <v>65848786</v>
      </c>
      <c r="N130" s="26">
        <f t="shared" si="26"/>
        <v>462023805</v>
      </c>
      <c r="O130" s="25">
        <f t="shared" si="26"/>
        <v>607841849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x14ac:dyDescent="0.2">
      <c r="A131" s="14" t="s">
        <v>20</v>
      </c>
      <c r="B131" s="15" t="s">
        <v>232</v>
      </c>
      <c r="C131" s="16" t="s">
        <v>233</v>
      </c>
      <c r="D131" s="23">
        <v>2480656032</v>
      </c>
      <c r="E131" s="24">
        <v>2480656032</v>
      </c>
      <c r="F131" s="24">
        <v>1497320947</v>
      </c>
      <c r="G131" s="31">
        <f t="shared" si="21"/>
        <v>0.60359877697062359</v>
      </c>
      <c r="H131" s="23">
        <v>406299116</v>
      </c>
      <c r="I131" s="24">
        <v>194657823</v>
      </c>
      <c r="J131" s="24">
        <v>189390343</v>
      </c>
      <c r="K131" s="23">
        <v>790347282</v>
      </c>
      <c r="L131" s="23">
        <v>165963594</v>
      </c>
      <c r="M131" s="24">
        <v>185703565</v>
      </c>
      <c r="N131" s="24">
        <v>355306506</v>
      </c>
      <c r="O131" s="23">
        <v>706973665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x14ac:dyDescent="0.2">
      <c r="A132" s="14" t="s">
        <v>20</v>
      </c>
      <c r="B132" s="15" t="s">
        <v>234</v>
      </c>
      <c r="C132" s="16" t="s">
        <v>235</v>
      </c>
      <c r="D132" s="23">
        <v>131415607</v>
      </c>
      <c r="E132" s="24">
        <v>131415607</v>
      </c>
      <c r="F132" s="24">
        <v>72940708</v>
      </c>
      <c r="G132" s="31">
        <f t="shared" si="21"/>
        <v>0.55503839814094535</v>
      </c>
      <c r="H132" s="23">
        <v>23418801</v>
      </c>
      <c r="I132" s="24">
        <v>6727759</v>
      </c>
      <c r="J132" s="24">
        <v>6965291</v>
      </c>
      <c r="K132" s="23">
        <v>37111851</v>
      </c>
      <c r="L132" s="23">
        <v>7404207</v>
      </c>
      <c r="M132" s="24">
        <v>9583103</v>
      </c>
      <c r="N132" s="24">
        <v>18841547</v>
      </c>
      <c r="O132" s="23">
        <v>35828857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x14ac:dyDescent="0.2">
      <c r="A133" s="14" t="s">
        <v>20</v>
      </c>
      <c r="B133" s="15" t="s">
        <v>236</v>
      </c>
      <c r="C133" s="16" t="s">
        <v>237</v>
      </c>
      <c r="D133" s="23">
        <v>203167000</v>
      </c>
      <c r="E133" s="24">
        <v>203167000</v>
      </c>
      <c r="F133" s="24">
        <v>120244782</v>
      </c>
      <c r="G133" s="31">
        <f t="shared" si="21"/>
        <v>0.59185193461536567</v>
      </c>
      <c r="H133" s="23">
        <v>54959496</v>
      </c>
      <c r="I133" s="24">
        <v>4942931</v>
      </c>
      <c r="J133" s="24">
        <v>4800859</v>
      </c>
      <c r="K133" s="23">
        <v>64703286</v>
      </c>
      <c r="L133" s="23">
        <v>4893588</v>
      </c>
      <c r="M133" s="24">
        <v>5326380</v>
      </c>
      <c r="N133" s="24">
        <v>45321528</v>
      </c>
      <c r="O133" s="23">
        <v>55541496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x14ac:dyDescent="0.2">
      <c r="A134" s="14" t="s">
        <v>35</v>
      </c>
      <c r="B134" s="15" t="s">
        <v>238</v>
      </c>
      <c r="C134" s="16" t="s">
        <v>239</v>
      </c>
      <c r="D134" s="23">
        <v>329787038</v>
      </c>
      <c r="E134" s="24">
        <v>329787038</v>
      </c>
      <c r="F134" s="24">
        <v>188648707</v>
      </c>
      <c r="G134" s="31">
        <f t="shared" si="21"/>
        <v>0.57203190320657782</v>
      </c>
      <c r="H134" s="23">
        <v>99750379</v>
      </c>
      <c r="I134" s="24">
        <v>3931137</v>
      </c>
      <c r="J134" s="24">
        <v>-1485482</v>
      </c>
      <c r="K134" s="23">
        <v>102196034</v>
      </c>
      <c r="L134" s="23">
        <v>5089557</v>
      </c>
      <c r="M134" s="24">
        <v>4064922</v>
      </c>
      <c r="N134" s="24">
        <v>77298194</v>
      </c>
      <c r="O134" s="23">
        <v>86452673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6.5" x14ac:dyDescent="0.3">
      <c r="A135" s="17" t="s">
        <v>0</v>
      </c>
      <c r="B135" s="18" t="s">
        <v>240</v>
      </c>
      <c r="C135" s="19" t="s">
        <v>0</v>
      </c>
      <c r="D135" s="25">
        <f>SUM(D131:D134)</f>
        <v>3145025677</v>
      </c>
      <c r="E135" s="26">
        <f>SUM(E131:E134)</f>
        <v>3145025677</v>
      </c>
      <c r="F135" s="26">
        <f>SUM(F131:F134)</f>
        <v>1879155144</v>
      </c>
      <c r="G135" s="32">
        <f t="shared" ref="G135:G168" si="27">IF(($D135     =0),0,($F135     /$D135     ))</f>
        <v>0.59750073194712428</v>
      </c>
      <c r="H135" s="25">
        <f t="shared" ref="H135:W135" si="28">SUM(H131:H134)</f>
        <v>584427792</v>
      </c>
      <c r="I135" s="26">
        <f t="shared" si="28"/>
        <v>210259650</v>
      </c>
      <c r="J135" s="26">
        <f t="shared" si="28"/>
        <v>199671011</v>
      </c>
      <c r="K135" s="25">
        <f t="shared" si="28"/>
        <v>994358453</v>
      </c>
      <c r="L135" s="25">
        <f t="shared" si="28"/>
        <v>183350946</v>
      </c>
      <c r="M135" s="26">
        <f t="shared" si="28"/>
        <v>204677970</v>
      </c>
      <c r="N135" s="26">
        <f t="shared" si="28"/>
        <v>496767775</v>
      </c>
      <c r="O135" s="25">
        <f t="shared" si="28"/>
        <v>884796691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x14ac:dyDescent="0.2">
      <c r="A136" s="14" t="s">
        <v>20</v>
      </c>
      <c r="B136" s="15" t="s">
        <v>241</v>
      </c>
      <c r="C136" s="16" t="s">
        <v>242</v>
      </c>
      <c r="D136" s="23">
        <v>238603466</v>
      </c>
      <c r="E136" s="24">
        <v>238603466</v>
      </c>
      <c r="F136" s="24">
        <v>140628453</v>
      </c>
      <c r="G136" s="31">
        <f t="shared" si="27"/>
        <v>0.58938143421604783</v>
      </c>
      <c r="H136" s="23">
        <v>68656877</v>
      </c>
      <c r="I136" s="24">
        <v>6996804</v>
      </c>
      <c r="J136" s="24">
        <v>9425155</v>
      </c>
      <c r="K136" s="23">
        <v>85078836</v>
      </c>
      <c r="L136" s="23">
        <v>5566312</v>
      </c>
      <c r="M136" s="24">
        <v>7423143</v>
      </c>
      <c r="N136" s="24">
        <v>42560162</v>
      </c>
      <c r="O136" s="23">
        <v>55549617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x14ac:dyDescent="0.2">
      <c r="A137" s="14" t="s">
        <v>20</v>
      </c>
      <c r="B137" s="15" t="s">
        <v>243</v>
      </c>
      <c r="C137" s="16" t="s">
        <v>244</v>
      </c>
      <c r="D137" s="23">
        <v>338064754</v>
      </c>
      <c r="E137" s="24">
        <v>338064754</v>
      </c>
      <c r="F137" s="24">
        <v>218389292</v>
      </c>
      <c r="G137" s="31">
        <f t="shared" si="27"/>
        <v>0.6459984053824197</v>
      </c>
      <c r="H137" s="23">
        <v>90140476</v>
      </c>
      <c r="I137" s="24">
        <v>9178879</v>
      </c>
      <c r="J137" s="24">
        <v>14170732</v>
      </c>
      <c r="K137" s="23">
        <v>113490087</v>
      </c>
      <c r="L137" s="23">
        <v>13143768</v>
      </c>
      <c r="M137" s="24">
        <v>12476511</v>
      </c>
      <c r="N137" s="24">
        <v>79278926</v>
      </c>
      <c r="O137" s="23">
        <v>104899205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x14ac:dyDescent="0.2">
      <c r="A138" s="14" t="s">
        <v>20</v>
      </c>
      <c r="B138" s="15" t="s">
        <v>245</v>
      </c>
      <c r="C138" s="16" t="s">
        <v>246</v>
      </c>
      <c r="D138" s="23">
        <v>755022649</v>
      </c>
      <c r="E138" s="24">
        <v>755022649</v>
      </c>
      <c r="F138" s="24">
        <v>406399678</v>
      </c>
      <c r="G138" s="31">
        <f t="shared" si="27"/>
        <v>0.53826157207106506</v>
      </c>
      <c r="H138" s="23">
        <v>135486782</v>
      </c>
      <c r="I138" s="24">
        <v>53210092</v>
      </c>
      <c r="J138" s="24">
        <v>55287161</v>
      </c>
      <c r="K138" s="23">
        <v>243984035</v>
      </c>
      <c r="L138" s="23">
        <v>53715295</v>
      </c>
      <c r="M138" s="24">
        <v>51514037</v>
      </c>
      <c r="N138" s="24">
        <v>57186311</v>
      </c>
      <c r="O138" s="23">
        <v>162415643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x14ac:dyDescent="0.2">
      <c r="A139" s="14" t="s">
        <v>20</v>
      </c>
      <c r="B139" s="15" t="s">
        <v>247</v>
      </c>
      <c r="C139" s="16" t="s">
        <v>248</v>
      </c>
      <c r="D139" s="23">
        <v>259214796</v>
      </c>
      <c r="E139" s="24">
        <v>259214796</v>
      </c>
      <c r="F139" s="24">
        <v>188376812</v>
      </c>
      <c r="G139" s="31">
        <f t="shared" si="27"/>
        <v>0.72672090832345848</v>
      </c>
      <c r="H139" s="23">
        <v>109708292</v>
      </c>
      <c r="I139" s="24">
        <v>3790314</v>
      </c>
      <c r="J139" s="24">
        <v>4117333</v>
      </c>
      <c r="K139" s="23">
        <v>117615939</v>
      </c>
      <c r="L139" s="23">
        <v>3982919</v>
      </c>
      <c r="M139" s="24">
        <v>3627826</v>
      </c>
      <c r="N139" s="24">
        <v>63150128</v>
      </c>
      <c r="O139" s="23">
        <v>70760873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x14ac:dyDescent="0.2">
      <c r="A140" s="14" t="s">
        <v>20</v>
      </c>
      <c r="B140" s="15" t="s">
        <v>249</v>
      </c>
      <c r="C140" s="16" t="s">
        <v>250</v>
      </c>
      <c r="D140" s="23">
        <v>504214518</v>
      </c>
      <c r="E140" s="24">
        <v>504214518</v>
      </c>
      <c r="F140" s="24">
        <v>337141511</v>
      </c>
      <c r="G140" s="31">
        <f t="shared" si="27"/>
        <v>0.66864697259669148</v>
      </c>
      <c r="H140" s="23">
        <v>176125836</v>
      </c>
      <c r="I140" s="24">
        <v>20955550</v>
      </c>
      <c r="J140" s="24">
        <v>16810607</v>
      </c>
      <c r="K140" s="23">
        <v>213891993</v>
      </c>
      <c r="L140" s="23">
        <v>17350288</v>
      </c>
      <c r="M140" s="24">
        <v>16370592</v>
      </c>
      <c r="N140" s="24">
        <v>89528638</v>
      </c>
      <c r="O140" s="23">
        <v>123249518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x14ac:dyDescent="0.2">
      <c r="A141" s="14" t="s">
        <v>35</v>
      </c>
      <c r="B141" s="15" t="s">
        <v>251</v>
      </c>
      <c r="C141" s="16" t="s">
        <v>252</v>
      </c>
      <c r="D141" s="23">
        <v>865669793</v>
      </c>
      <c r="E141" s="24">
        <v>865669793</v>
      </c>
      <c r="F141" s="24">
        <v>580973562</v>
      </c>
      <c r="G141" s="31">
        <f t="shared" si="27"/>
        <v>0.67112606527094099</v>
      </c>
      <c r="H141" s="23">
        <v>284016253</v>
      </c>
      <c r="I141" s="24">
        <v>9277883</v>
      </c>
      <c r="J141" s="24">
        <v>8713754</v>
      </c>
      <c r="K141" s="23">
        <v>302007890</v>
      </c>
      <c r="L141" s="23">
        <v>9462301</v>
      </c>
      <c r="M141" s="24">
        <v>19636597</v>
      </c>
      <c r="N141" s="24">
        <v>249866774</v>
      </c>
      <c r="O141" s="23">
        <v>278965672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6.5" x14ac:dyDescent="0.3">
      <c r="A142" s="17" t="s">
        <v>0</v>
      </c>
      <c r="B142" s="18" t="s">
        <v>253</v>
      </c>
      <c r="C142" s="19" t="s">
        <v>0</v>
      </c>
      <c r="D142" s="25">
        <f>SUM(D136:D141)</f>
        <v>2960789976</v>
      </c>
      <c r="E142" s="26">
        <f>SUM(E136:E141)</f>
        <v>2960789976</v>
      </c>
      <c r="F142" s="26">
        <f>SUM(F136:F141)</f>
        <v>1871909308</v>
      </c>
      <c r="G142" s="32">
        <f t="shared" si="27"/>
        <v>0.63223306049182604</v>
      </c>
      <c r="H142" s="25">
        <f t="shared" ref="H142:W142" si="29">SUM(H136:H141)</f>
        <v>864134516</v>
      </c>
      <c r="I142" s="26">
        <f t="shared" si="29"/>
        <v>103409522</v>
      </c>
      <c r="J142" s="26">
        <f t="shared" si="29"/>
        <v>108524742</v>
      </c>
      <c r="K142" s="25">
        <f t="shared" si="29"/>
        <v>1076068780</v>
      </c>
      <c r="L142" s="25">
        <f t="shared" si="29"/>
        <v>103220883</v>
      </c>
      <c r="M142" s="26">
        <f t="shared" si="29"/>
        <v>111048706</v>
      </c>
      <c r="N142" s="26">
        <f t="shared" si="29"/>
        <v>581570939</v>
      </c>
      <c r="O142" s="25">
        <f t="shared" si="29"/>
        <v>795840528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x14ac:dyDescent="0.2">
      <c r="A143" s="14" t="s">
        <v>20</v>
      </c>
      <c r="B143" s="15" t="s">
        <v>254</v>
      </c>
      <c r="C143" s="16" t="s">
        <v>255</v>
      </c>
      <c r="D143" s="23">
        <v>305469793</v>
      </c>
      <c r="E143" s="24">
        <v>305469793</v>
      </c>
      <c r="F143" s="24">
        <v>208888063</v>
      </c>
      <c r="G143" s="31">
        <f t="shared" si="27"/>
        <v>0.68382559515467378</v>
      </c>
      <c r="H143" s="23">
        <v>105255770</v>
      </c>
      <c r="I143" s="24">
        <v>5609704</v>
      </c>
      <c r="J143" s="24">
        <v>4857407</v>
      </c>
      <c r="K143" s="23">
        <v>115722881</v>
      </c>
      <c r="L143" s="23">
        <v>4706348</v>
      </c>
      <c r="M143" s="24">
        <v>4982690</v>
      </c>
      <c r="N143" s="24">
        <v>83476144</v>
      </c>
      <c r="O143" s="23">
        <v>93165182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x14ac:dyDescent="0.2">
      <c r="A144" s="14" t="s">
        <v>20</v>
      </c>
      <c r="B144" s="15" t="s">
        <v>256</v>
      </c>
      <c r="C144" s="16" t="s">
        <v>257</v>
      </c>
      <c r="D144" s="23">
        <v>342834144</v>
      </c>
      <c r="E144" s="24">
        <v>342834144</v>
      </c>
      <c r="F144" s="24">
        <v>209586288</v>
      </c>
      <c r="G144" s="31">
        <f t="shared" si="27"/>
        <v>0.61133434830808453</v>
      </c>
      <c r="H144" s="23">
        <v>135069520</v>
      </c>
      <c r="I144" s="24">
        <v>-11016503</v>
      </c>
      <c r="J144" s="24">
        <v>5254597</v>
      </c>
      <c r="K144" s="23">
        <v>129307614</v>
      </c>
      <c r="L144" s="23">
        <v>7548713</v>
      </c>
      <c r="M144" s="24">
        <v>5961735</v>
      </c>
      <c r="N144" s="24">
        <v>66768226</v>
      </c>
      <c r="O144" s="23">
        <v>80278674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x14ac:dyDescent="0.2">
      <c r="A145" s="14" t="s">
        <v>20</v>
      </c>
      <c r="B145" s="15" t="s">
        <v>258</v>
      </c>
      <c r="C145" s="16" t="s">
        <v>259</v>
      </c>
      <c r="D145" s="23">
        <v>352675442</v>
      </c>
      <c r="E145" s="24">
        <v>352675442</v>
      </c>
      <c r="F145" s="24">
        <v>252203430</v>
      </c>
      <c r="G145" s="31">
        <f t="shared" si="27"/>
        <v>0.71511480518680404</v>
      </c>
      <c r="H145" s="23">
        <v>126341912</v>
      </c>
      <c r="I145" s="24">
        <v>8314620</v>
      </c>
      <c r="J145" s="24">
        <v>13217890</v>
      </c>
      <c r="K145" s="23">
        <v>147874422</v>
      </c>
      <c r="L145" s="23">
        <v>8138651</v>
      </c>
      <c r="M145" s="24">
        <v>11283585</v>
      </c>
      <c r="N145" s="24">
        <v>84906772</v>
      </c>
      <c r="O145" s="23">
        <v>104329008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x14ac:dyDescent="0.2">
      <c r="A146" s="14" t="s">
        <v>20</v>
      </c>
      <c r="B146" s="15" t="s">
        <v>260</v>
      </c>
      <c r="C146" s="16" t="s">
        <v>261</v>
      </c>
      <c r="D146" s="23">
        <v>211994287</v>
      </c>
      <c r="E146" s="24">
        <v>211994287</v>
      </c>
      <c r="F146" s="24">
        <v>152475868</v>
      </c>
      <c r="G146" s="31">
        <f t="shared" si="27"/>
        <v>0.71924517475322347</v>
      </c>
      <c r="H146" s="23">
        <v>78218164</v>
      </c>
      <c r="I146" s="24">
        <v>6760064</v>
      </c>
      <c r="J146" s="24">
        <v>3768495</v>
      </c>
      <c r="K146" s="23">
        <v>88746723</v>
      </c>
      <c r="L146" s="23">
        <v>4197452</v>
      </c>
      <c r="M146" s="24">
        <v>3547148</v>
      </c>
      <c r="N146" s="24">
        <v>55984545</v>
      </c>
      <c r="O146" s="23">
        <v>63729145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x14ac:dyDescent="0.2">
      <c r="A147" s="14" t="s">
        <v>35</v>
      </c>
      <c r="B147" s="15" t="s">
        <v>262</v>
      </c>
      <c r="C147" s="16" t="s">
        <v>263</v>
      </c>
      <c r="D147" s="23">
        <v>732886662</v>
      </c>
      <c r="E147" s="24">
        <v>732886662</v>
      </c>
      <c r="F147" s="24">
        <v>523862057</v>
      </c>
      <c r="G147" s="31">
        <f t="shared" si="27"/>
        <v>0.71479272875619615</v>
      </c>
      <c r="H147" s="23">
        <v>265973520</v>
      </c>
      <c r="I147" s="24">
        <v>10709426</v>
      </c>
      <c r="J147" s="24">
        <v>11104914</v>
      </c>
      <c r="K147" s="23">
        <v>287787860</v>
      </c>
      <c r="L147" s="23">
        <v>9475496</v>
      </c>
      <c r="M147" s="24">
        <v>9769478</v>
      </c>
      <c r="N147" s="24">
        <v>216829223</v>
      </c>
      <c r="O147" s="23">
        <v>236074197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6.5" x14ac:dyDescent="0.3">
      <c r="A148" s="17" t="s">
        <v>0</v>
      </c>
      <c r="B148" s="18" t="s">
        <v>264</v>
      </c>
      <c r="C148" s="19" t="s">
        <v>0</v>
      </c>
      <c r="D148" s="25">
        <f>SUM(D143:D147)</f>
        <v>1945860328</v>
      </c>
      <c r="E148" s="26">
        <f>SUM(E143:E147)</f>
        <v>1945860328</v>
      </c>
      <c r="F148" s="26">
        <f>SUM(F143:F147)</f>
        <v>1347015706</v>
      </c>
      <c r="G148" s="32">
        <f t="shared" si="27"/>
        <v>0.69224686202657404</v>
      </c>
      <c r="H148" s="25">
        <f t="shared" ref="H148:W148" si="30">SUM(H143:H147)</f>
        <v>710858886</v>
      </c>
      <c r="I148" s="26">
        <f t="shared" si="30"/>
        <v>20377311</v>
      </c>
      <c r="J148" s="26">
        <f t="shared" si="30"/>
        <v>38203303</v>
      </c>
      <c r="K148" s="25">
        <f t="shared" si="30"/>
        <v>769439500</v>
      </c>
      <c r="L148" s="25">
        <f t="shared" si="30"/>
        <v>34066660</v>
      </c>
      <c r="M148" s="26">
        <f t="shared" si="30"/>
        <v>35544636</v>
      </c>
      <c r="N148" s="26">
        <f t="shared" si="30"/>
        <v>507964910</v>
      </c>
      <c r="O148" s="25">
        <f t="shared" si="30"/>
        <v>577576206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x14ac:dyDescent="0.2">
      <c r="A149" s="14" t="s">
        <v>20</v>
      </c>
      <c r="B149" s="15" t="s">
        <v>265</v>
      </c>
      <c r="C149" s="16" t="s">
        <v>266</v>
      </c>
      <c r="D149" s="23">
        <v>247188358</v>
      </c>
      <c r="E149" s="24">
        <v>247188358</v>
      </c>
      <c r="F149" s="24">
        <v>163060631</v>
      </c>
      <c r="G149" s="31">
        <f t="shared" si="27"/>
        <v>0.65966145136980925</v>
      </c>
      <c r="H149" s="23">
        <v>81996230</v>
      </c>
      <c r="I149" s="24">
        <v>3592978</v>
      </c>
      <c r="J149" s="24">
        <v>4653969</v>
      </c>
      <c r="K149" s="23">
        <v>90243177</v>
      </c>
      <c r="L149" s="23">
        <v>4013854</v>
      </c>
      <c r="M149" s="24">
        <v>3450359</v>
      </c>
      <c r="N149" s="24">
        <v>65353241</v>
      </c>
      <c r="O149" s="23">
        <v>72817454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x14ac:dyDescent="0.2">
      <c r="A150" s="14" t="s">
        <v>20</v>
      </c>
      <c r="B150" s="15" t="s">
        <v>267</v>
      </c>
      <c r="C150" s="16" t="s">
        <v>268</v>
      </c>
      <c r="D150" s="23">
        <v>5599451800</v>
      </c>
      <c r="E150" s="24">
        <v>5338039747</v>
      </c>
      <c r="F150" s="24">
        <v>2840996490</v>
      </c>
      <c r="G150" s="31">
        <f t="shared" si="27"/>
        <v>0.50737046973062616</v>
      </c>
      <c r="H150" s="23">
        <v>638623711</v>
      </c>
      <c r="I150" s="24">
        <v>476723927</v>
      </c>
      <c r="J150" s="24">
        <v>431590911</v>
      </c>
      <c r="K150" s="23">
        <v>1546938549</v>
      </c>
      <c r="L150" s="23">
        <v>370333239</v>
      </c>
      <c r="M150" s="24">
        <v>369956019</v>
      </c>
      <c r="N150" s="24">
        <v>553768683</v>
      </c>
      <c r="O150" s="23">
        <v>1294057941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x14ac:dyDescent="0.2">
      <c r="A151" s="14" t="s">
        <v>20</v>
      </c>
      <c r="B151" s="15" t="s">
        <v>269</v>
      </c>
      <c r="C151" s="16" t="s">
        <v>270</v>
      </c>
      <c r="D151" s="23">
        <v>503693750</v>
      </c>
      <c r="E151" s="24">
        <v>512193750</v>
      </c>
      <c r="F151" s="24">
        <v>337815130</v>
      </c>
      <c r="G151" s="31">
        <f t="shared" si="27"/>
        <v>0.67067564368229704</v>
      </c>
      <c r="H151" s="23">
        <v>165670681</v>
      </c>
      <c r="I151" s="24">
        <v>15391775</v>
      </c>
      <c r="J151" s="24">
        <v>15646082</v>
      </c>
      <c r="K151" s="23">
        <v>196708538</v>
      </c>
      <c r="L151" s="23">
        <v>23605451</v>
      </c>
      <c r="M151" s="24">
        <v>13916503</v>
      </c>
      <c r="N151" s="24">
        <v>103584638</v>
      </c>
      <c r="O151" s="23">
        <v>141106592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x14ac:dyDescent="0.2">
      <c r="A152" s="14" t="s">
        <v>20</v>
      </c>
      <c r="B152" s="15" t="s">
        <v>271</v>
      </c>
      <c r="C152" s="16" t="s">
        <v>272</v>
      </c>
      <c r="D152" s="23">
        <v>200230570</v>
      </c>
      <c r="E152" s="24">
        <v>200230570</v>
      </c>
      <c r="F152" s="24">
        <v>123557876</v>
      </c>
      <c r="G152" s="31">
        <f t="shared" si="27"/>
        <v>0.61707798164885608</v>
      </c>
      <c r="H152" s="23">
        <v>61298354</v>
      </c>
      <c r="I152" s="24">
        <v>5552715</v>
      </c>
      <c r="J152" s="24">
        <v>5316944</v>
      </c>
      <c r="K152" s="23">
        <v>72168013</v>
      </c>
      <c r="L152" s="23">
        <v>5149229</v>
      </c>
      <c r="M152" s="24">
        <v>6169751</v>
      </c>
      <c r="N152" s="24">
        <v>40070883</v>
      </c>
      <c r="O152" s="23">
        <v>51389863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x14ac:dyDescent="0.2">
      <c r="A153" s="14" t="s">
        <v>20</v>
      </c>
      <c r="B153" s="15" t="s">
        <v>273</v>
      </c>
      <c r="C153" s="16" t="s">
        <v>274</v>
      </c>
      <c r="D153" s="23">
        <v>228100609</v>
      </c>
      <c r="E153" s="24">
        <v>228100609</v>
      </c>
      <c r="F153" s="24">
        <v>151560082</v>
      </c>
      <c r="G153" s="31">
        <f t="shared" si="27"/>
        <v>0.66444400418062888</v>
      </c>
      <c r="H153" s="23">
        <v>64377269</v>
      </c>
      <c r="I153" s="24">
        <v>9610686</v>
      </c>
      <c r="J153" s="24">
        <v>9049817</v>
      </c>
      <c r="K153" s="23">
        <v>83037772</v>
      </c>
      <c r="L153" s="23">
        <v>9092670</v>
      </c>
      <c r="M153" s="24">
        <v>9041265</v>
      </c>
      <c r="N153" s="24">
        <v>50388375</v>
      </c>
      <c r="O153" s="23">
        <v>68522310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x14ac:dyDescent="0.2">
      <c r="A154" s="14" t="s">
        <v>35</v>
      </c>
      <c r="B154" s="15" t="s">
        <v>275</v>
      </c>
      <c r="C154" s="16" t="s">
        <v>276</v>
      </c>
      <c r="D154" s="23">
        <v>917966889</v>
      </c>
      <c r="E154" s="24">
        <v>917966889</v>
      </c>
      <c r="F154" s="24">
        <v>635526427</v>
      </c>
      <c r="G154" s="31">
        <f t="shared" si="27"/>
        <v>0.6923195538047342</v>
      </c>
      <c r="H154" s="23">
        <v>312879108</v>
      </c>
      <c r="I154" s="24">
        <v>15410819</v>
      </c>
      <c r="J154" s="24">
        <v>15217837</v>
      </c>
      <c r="K154" s="23">
        <v>343507764</v>
      </c>
      <c r="L154" s="23">
        <v>15453919</v>
      </c>
      <c r="M154" s="24">
        <v>20657511</v>
      </c>
      <c r="N154" s="24">
        <v>255907233</v>
      </c>
      <c r="O154" s="23">
        <v>292018663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6.5" x14ac:dyDescent="0.3">
      <c r="A155" s="17" t="s">
        <v>0</v>
      </c>
      <c r="B155" s="18" t="s">
        <v>277</v>
      </c>
      <c r="C155" s="19" t="s">
        <v>0</v>
      </c>
      <c r="D155" s="25">
        <f>SUM(D149:D154)</f>
        <v>7696631976</v>
      </c>
      <c r="E155" s="26">
        <f>SUM(E149:E154)</f>
        <v>7443719923</v>
      </c>
      <c r="F155" s="26">
        <f>SUM(F149:F154)</f>
        <v>4252516636</v>
      </c>
      <c r="G155" s="32">
        <f t="shared" si="27"/>
        <v>0.55251656169353003</v>
      </c>
      <c r="H155" s="25">
        <f t="shared" ref="H155:W155" si="31">SUM(H149:H154)</f>
        <v>1324845353</v>
      </c>
      <c r="I155" s="26">
        <f t="shared" si="31"/>
        <v>526282900</v>
      </c>
      <c r="J155" s="26">
        <f t="shared" si="31"/>
        <v>481475560</v>
      </c>
      <c r="K155" s="25">
        <f t="shared" si="31"/>
        <v>2332603813</v>
      </c>
      <c r="L155" s="25">
        <f t="shared" si="31"/>
        <v>427648362</v>
      </c>
      <c r="M155" s="26">
        <f t="shared" si="31"/>
        <v>423191408</v>
      </c>
      <c r="N155" s="26">
        <f t="shared" si="31"/>
        <v>1069073053</v>
      </c>
      <c r="O155" s="25">
        <f t="shared" si="31"/>
        <v>1919912823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x14ac:dyDescent="0.2">
      <c r="A156" s="14" t="s">
        <v>20</v>
      </c>
      <c r="B156" s="15" t="s">
        <v>278</v>
      </c>
      <c r="C156" s="16" t="s">
        <v>279</v>
      </c>
      <c r="D156" s="23">
        <v>447100514</v>
      </c>
      <c r="E156" s="24">
        <v>447100514</v>
      </c>
      <c r="F156" s="24">
        <v>336302440</v>
      </c>
      <c r="G156" s="31">
        <f t="shared" si="27"/>
        <v>0.75218531285338674</v>
      </c>
      <c r="H156" s="23">
        <v>111379486</v>
      </c>
      <c r="I156" s="24">
        <v>44779928</v>
      </c>
      <c r="J156" s="24">
        <v>12375721</v>
      </c>
      <c r="K156" s="23">
        <v>168535135</v>
      </c>
      <c r="L156" s="23">
        <v>10583058</v>
      </c>
      <c r="M156" s="24">
        <v>63065606</v>
      </c>
      <c r="N156" s="24">
        <v>94118641</v>
      </c>
      <c r="O156" s="23">
        <v>167767305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x14ac:dyDescent="0.2">
      <c r="A157" s="14" t="s">
        <v>20</v>
      </c>
      <c r="B157" s="15" t="s">
        <v>280</v>
      </c>
      <c r="C157" s="16" t="s">
        <v>281</v>
      </c>
      <c r="D157" s="23">
        <v>2716201493</v>
      </c>
      <c r="E157" s="24">
        <v>2716201493</v>
      </c>
      <c r="F157" s="24">
        <v>1312326329</v>
      </c>
      <c r="G157" s="31">
        <f t="shared" si="27"/>
        <v>0.48314763554251533</v>
      </c>
      <c r="H157" s="23">
        <v>155077554</v>
      </c>
      <c r="I157" s="24">
        <v>234950425</v>
      </c>
      <c r="J157" s="24">
        <v>218974716</v>
      </c>
      <c r="K157" s="23">
        <v>609002695</v>
      </c>
      <c r="L157" s="23">
        <v>199368518</v>
      </c>
      <c r="M157" s="24">
        <v>191726652</v>
      </c>
      <c r="N157" s="24">
        <v>312228464</v>
      </c>
      <c r="O157" s="23">
        <v>703323634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x14ac:dyDescent="0.2">
      <c r="A158" s="14" t="s">
        <v>20</v>
      </c>
      <c r="B158" s="15" t="s">
        <v>282</v>
      </c>
      <c r="C158" s="16" t="s">
        <v>283</v>
      </c>
      <c r="D158" s="23">
        <v>262111295</v>
      </c>
      <c r="E158" s="24">
        <v>262111295</v>
      </c>
      <c r="F158" s="24">
        <v>190458428</v>
      </c>
      <c r="G158" s="31">
        <f t="shared" si="27"/>
        <v>0.72663189886570889</v>
      </c>
      <c r="H158" s="23">
        <v>103585137</v>
      </c>
      <c r="I158" s="24">
        <v>4373249</v>
      </c>
      <c r="J158" s="24">
        <v>2837596</v>
      </c>
      <c r="K158" s="23">
        <v>110795982</v>
      </c>
      <c r="L158" s="23">
        <v>4417048</v>
      </c>
      <c r="M158" s="24">
        <v>2144212</v>
      </c>
      <c r="N158" s="24">
        <v>73101186</v>
      </c>
      <c r="O158" s="23">
        <v>79662446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x14ac:dyDescent="0.2">
      <c r="A159" s="14" t="s">
        <v>20</v>
      </c>
      <c r="B159" s="15" t="s">
        <v>284</v>
      </c>
      <c r="C159" s="16" t="s">
        <v>285</v>
      </c>
      <c r="D159" s="23">
        <v>172999983</v>
      </c>
      <c r="E159" s="24">
        <v>172999983</v>
      </c>
      <c r="F159" s="24">
        <v>132865896</v>
      </c>
      <c r="G159" s="31">
        <f t="shared" si="27"/>
        <v>0.76801103500686474</v>
      </c>
      <c r="H159" s="23">
        <v>29310271</v>
      </c>
      <c r="I159" s="24">
        <v>53837563</v>
      </c>
      <c r="J159" s="24">
        <v>2174993</v>
      </c>
      <c r="K159" s="23">
        <v>85322827</v>
      </c>
      <c r="L159" s="23">
        <v>5999579</v>
      </c>
      <c r="M159" s="24">
        <v>714181</v>
      </c>
      <c r="N159" s="24">
        <v>40829309</v>
      </c>
      <c r="O159" s="23">
        <v>47543069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x14ac:dyDescent="0.2">
      <c r="A160" s="14" t="s">
        <v>35</v>
      </c>
      <c r="B160" s="15" t="s">
        <v>286</v>
      </c>
      <c r="C160" s="16" t="s">
        <v>287</v>
      </c>
      <c r="D160" s="23">
        <v>1601363894</v>
      </c>
      <c r="E160" s="24">
        <v>1615763892</v>
      </c>
      <c r="F160" s="24">
        <v>1026318580</v>
      </c>
      <c r="G160" s="31">
        <f t="shared" si="27"/>
        <v>0.6409027853353112</v>
      </c>
      <c r="H160" s="23">
        <v>380229544</v>
      </c>
      <c r="I160" s="24">
        <v>53061213</v>
      </c>
      <c r="J160" s="24">
        <v>59070241</v>
      </c>
      <c r="K160" s="23">
        <v>492360998</v>
      </c>
      <c r="L160" s="23">
        <v>81741753</v>
      </c>
      <c r="M160" s="24">
        <v>104289727</v>
      </c>
      <c r="N160" s="24">
        <v>347926102</v>
      </c>
      <c r="O160" s="23">
        <v>533957582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6.5" x14ac:dyDescent="0.3">
      <c r="A161" s="17" t="s">
        <v>0</v>
      </c>
      <c r="B161" s="18" t="s">
        <v>288</v>
      </c>
      <c r="C161" s="19" t="s">
        <v>0</v>
      </c>
      <c r="D161" s="25">
        <f>SUM(D156:D160)</f>
        <v>5199777179</v>
      </c>
      <c r="E161" s="26">
        <f>SUM(E156:E160)</f>
        <v>5214177177</v>
      </c>
      <c r="F161" s="26">
        <f>SUM(F156:F160)</f>
        <v>2998271673</v>
      </c>
      <c r="G161" s="32">
        <f t="shared" si="27"/>
        <v>0.5766154144275496</v>
      </c>
      <c r="H161" s="25">
        <f t="shared" ref="H161:W161" si="32">SUM(H156:H160)</f>
        <v>779581992</v>
      </c>
      <c r="I161" s="26">
        <f t="shared" si="32"/>
        <v>391002378</v>
      </c>
      <c r="J161" s="26">
        <f t="shared" si="32"/>
        <v>295433267</v>
      </c>
      <c r="K161" s="25">
        <f t="shared" si="32"/>
        <v>1466017637</v>
      </c>
      <c r="L161" s="25">
        <f t="shared" si="32"/>
        <v>302109956</v>
      </c>
      <c r="M161" s="26">
        <f t="shared" si="32"/>
        <v>361940378</v>
      </c>
      <c r="N161" s="26">
        <f t="shared" si="32"/>
        <v>868203702</v>
      </c>
      <c r="O161" s="25">
        <f t="shared" si="32"/>
        <v>1532254036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x14ac:dyDescent="0.2">
      <c r="A162" s="14" t="s">
        <v>20</v>
      </c>
      <c r="B162" s="15" t="s">
        <v>289</v>
      </c>
      <c r="C162" s="16" t="s">
        <v>290</v>
      </c>
      <c r="D162" s="23">
        <v>503600700</v>
      </c>
      <c r="E162" s="24">
        <v>503600700</v>
      </c>
      <c r="F162" s="24">
        <v>303246937</v>
      </c>
      <c r="G162" s="31">
        <f t="shared" si="27"/>
        <v>0.60215749700109633</v>
      </c>
      <c r="H162" s="23">
        <v>107945775</v>
      </c>
      <c r="I162" s="24">
        <v>38371742</v>
      </c>
      <c r="J162" s="24">
        <v>34356154</v>
      </c>
      <c r="K162" s="23">
        <v>180673671</v>
      </c>
      <c r="L162" s="23">
        <v>31556551</v>
      </c>
      <c r="M162" s="24">
        <v>31292958</v>
      </c>
      <c r="N162" s="24">
        <v>59723757</v>
      </c>
      <c r="O162" s="23">
        <v>122573266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x14ac:dyDescent="0.2">
      <c r="A163" s="14" t="s">
        <v>20</v>
      </c>
      <c r="B163" s="15" t="s">
        <v>291</v>
      </c>
      <c r="C163" s="16" t="s">
        <v>292</v>
      </c>
      <c r="D163" s="23">
        <v>251907473</v>
      </c>
      <c r="E163" s="24">
        <v>251907473</v>
      </c>
      <c r="F163" s="24">
        <v>164977071</v>
      </c>
      <c r="G163" s="31">
        <f t="shared" si="27"/>
        <v>0.65491138089420631</v>
      </c>
      <c r="H163" s="23">
        <v>72175099</v>
      </c>
      <c r="I163" s="24">
        <v>10477803</v>
      </c>
      <c r="J163" s="24">
        <v>8673126</v>
      </c>
      <c r="K163" s="23">
        <v>91326028</v>
      </c>
      <c r="L163" s="23">
        <v>8228536</v>
      </c>
      <c r="M163" s="24">
        <v>8720368</v>
      </c>
      <c r="N163" s="24">
        <v>56702139</v>
      </c>
      <c r="O163" s="23">
        <v>73651043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x14ac:dyDescent="0.2">
      <c r="A164" s="14" t="s">
        <v>20</v>
      </c>
      <c r="B164" s="15" t="s">
        <v>293</v>
      </c>
      <c r="C164" s="16" t="s">
        <v>294</v>
      </c>
      <c r="D164" s="23">
        <v>297872180</v>
      </c>
      <c r="E164" s="24">
        <v>297872180</v>
      </c>
      <c r="F164" s="24">
        <v>228128622</v>
      </c>
      <c r="G164" s="31">
        <f t="shared" si="27"/>
        <v>0.76586078632788068</v>
      </c>
      <c r="H164" s="23">
        <v>121994348</v>
      </c>
      <c r="I164" s="24">
        <v>4246896</v>
      </c>
      <c r="J164" s="24">
        <v>3946591</v>
      </c>
      <c r="K164" s="23">
        <v>130187835</v>
      </c>
      <c r="L164" s="23">
        <v>3268128</v>
      </c>
      <c r="M164" s="24">
        <v>3581843</v>
      </c>
      <c r="N164" s="24">
        <v>91090816</v>
      </c>
      <c r="O164" s="23">
        <v>97940787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x14ac:dyDescent="0.2">
      <c r="A165" s="14" t="s">
        <v>20</v>
      </c>
      <c r="B165" s="15" t="s">
        <v>295</v>
      </c>
      <c r="C165" s="16" t="s">
        <v>296</v>
      </c>
      <c r="D165" s="23">
        <v>259923078</v>
      </c>
      <c r="E165" s="24">
        <v>259923078</v>
      </c>
      <c r="F165" s="24">
        <v>174131609</v>
      </c>
      <c r="G165" s="31">
        <f t="shared" si="27"/>
        <v>0.66993516058624081</v>
      </c>
      <c r="H165" s="23">
        <v>78069925</v>
      </c>
      <c r="I165" s="24">
        <v>7645426</v>
      </c>
      <c r="J165" s="24">
        <v>7080564</v>
      </c>
      <c r="K165" s="23">
        <v>92795915</v>
      </c>
      <c r="L165" s="23">
        <v>7540775</v>
      </c>
      <c r="M165" s="24">
        <v>8762111</v>
      </c>
      <c r="N165" s="24">
        <v>65032808</v>
      </c>
      <c r="O165" s="23">
        <v>81335694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x14ac:dyDescent="0.2">
      <c r="A166" s="14" t="s">
        <v>35</v>
      </c>
      <c r="B166" s="15" t="s">
        <v>297</v>
      </c>
      <c r="C166" s="16" t="s">
        <v>298</v>
      </c>
      <c r="D166" s="23">
        <v>638974696</v>
      </c>
      <c r="E166" s="24">
        <v>638974696</v>
      </c>
      <c r="F166" s="24">
        <v>440086309</v>
      </c>
      <c r="G166" s="31">
        <f t="shared" si="27"/>
        <v>0.68873824230435565</v>
      </c>
      <c r="H166" s="23">
        <v>214783861</v>
      </c>
      <c r="I166" s="24">
        <v>8690955</v>
      </c>
      <c r="J166" s="24">
        <v>10453915</v>
      </c>
      <c r="K166" s="23">
        <v>233928731</v>
      </c>
      <c r="L166" s="23">
        <v>20881770</v>
      </c>
      <c r="M166" s="24">
        <v>13144644</v>
      </c>
      <c r="N166" s="24">
        <v>172131164</v>
      </c>
      <c r="O166" s="23">
        <v>206157578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6.5" x14ac:dyDescent="0.3">
      <c r="A167" s="17" t="s">
        <v>0</v>
      </c>
      <c r="B167" s="18" t="s">
        <v>299</v>
      </c>
      <c r="C167" s="19" t="s">
        <v>0</v>
      </c>
      <c r="D167" s="25">
        <f>SUM(D162:D166)</f>
        <v>1952278127</v>
      </c>
      <c r="E167" s="26">
        <f>SUM(E162:E166)</f>
        <v>1952278127</v>
      </c>
      <c r="F167" s="26">
        <f>SUM(F162:F166)</f>
        <v>1310570548</v>
      </c>
      <c r="G167" s="32">
        <f t="shared" si="27"/>
        <v>0.67130319695478513</v>
      </c>
      <c r="H167" s="25">
        <f t="shared" ref="H167:W167" si="33">SUM(H162:H166)</f>
        <v>594969008</v>
      </c>
      <c r="I167" s="26">
        <f t="shared" si="33"/>
        <v>69432822</v>
      </c>
      <c r="J167" s="26">
        <f t="shared" si="33"/>
        <v>64510350</v>
      </c>
      <c r="K167" s="25">
        <f t="shared" si="33"/>
        <v>728912180</v>
      </c>
      <c r="L167" s="25">
        <f t="shared" si="33"/>
        <v>71475760</v>
      </c>
      <c r="M167" s="26">
        <f t="shared" si="33"/>
        <v>65501924</v>
      </c>
      <c r="N167" s="26">
        <f t="shared" si="33"/>
        <v>444680684</v>
      </c>
      <c r="O167" s="25">
        <f t="shared" si="33"/>
        <v>581658368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6.5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100075630680</v>
      </c>
      <c r="E168" s="26">
        <f>SUM(E103,E105:E109,E111:E118,E120:E123,E125:E129,E131:E134,E136:E141,E143:E147,E149:E154,E156:E160,E162:E166)</f>
        <v>99823889118</v>
      </c>
      <c r="F168" s="26">
        <f>SUM(F103,F105:F109,F111:F118,F120:F123,F125:F129,F131:F134,F136:F141,F143:F147,F149:F154,F156:F160,F162:F166)</f>
        <v>55839225547</v>
      </c>
      <c r="G168" s="32">
        <f t="shared" si="27"/>
        <v>0.55797025876909523</v>
      </c>
      <c r="H168" s="25">
        <f t="shared" ref="H168:W168" si="34">SUM(H103,H105:H109,H111:H118,H120:H123,H125:H129,H131:H134,H136:H141,H143:H147,H149:H154,H156:H160,H162:H166)</f>
        <v>14517552875</v>
      </c>
      <c r="I168" s="26">
        <f t="shared" si="34"/>
        <v>7910125489</v>
      </c>
      <c r="J168" s="26">
        <f t="shared" si="34"/>
        <v>6609690527</v>
      </c>
      <c r="K168" s="25">
        <f t="shared" si="34"/>
        <v>29037368891</v>
      </c>
      <c r="L168" s="25">
        <f t="shared" si="34"/>
        <v>6390129494</v>
      </c>
      <c r="M168" s="26">
        <f t="shared" si="34"/>
        <v>6296893046</v>
      </c>
      <c r="N168" s="26">
        <f t="shared" si="34"/>
        <v>14114834116</v>
      </c>
      <c r="O168" s="25">
        <f t="shared" si="34"/>
        <v>26801856656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4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4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x14ac:dyDescent="0.2">
      <c r="A171" s="14" t="s">
        <v>20</v>
      </c>
      <c r="B171" s="15" t="s">
        <v>302</v>
      </c>
      <c r="C171" s="16" t="s">
        <v>303</v>
      </c>
      <c r="D171" s="23">
        <v>576941089</v>
      </c>
      <c r="E171" s="24">
        <v>576941089</v>
      </c>
      <c r="F171" s="24">
        <v>406493149</v>
      </c>
      <c r="G171" s="31">
        <f t="shared" ref="G171:G203" si="35">IF(($D171     =0),0,($F171     /$D171     ))</f>
        <v>0.70456612772123084</v>
      </c>
      <c r="H171" s="23">
        <v>181420723</v>
      </c>
      <c r="I171" s="24">
        <v>17754210</v>
      </c>
      <c r="J171" s="24">
        <v>20293850</v>
      </c>
      <c r="K171" s="23">
        <v>219468783</v>
      </c>
      <c r="L171" s="23">
        <v>18570603</v>
      </c>
      <c r="M171" s="24">
        <v>18155973</v>
      </c>
      <c r="N171" s="24">
        <v>150297790</v>
      </c>
      <c r="O171" s="23">
        <v>187024366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x14ac:dyDescent="0.2">
      <c r="A172" s="14" t="s">
        <v>20</v>
      </c>
      <c r="B172" s="15" t="s">
        <v>304</v>
      </c>
      <c r="C172" s="16" t="s">
        <v>305</v>
      </c>
      <c r="D172" s="23">
        <v>522367147</v>
      </c>
      <c r="E172" s="24">
        <v>522367147</v>
      </c>
      <c r="F172" s="24">
        <v>357935970</v>
      </c>
      <c r="G172" s="31">
        <f t="shared" si="35"/>
        <v>0.68521914529973305</v>
      </c>
      <c r="H172" s="23">
        <v>168508116</v>
      </c>
      <c r="I172" s="24">
        <v>10145558</v>
      </c>
      <c r="J172" s="24">
        <v>21124689</v>
      </c>
      <c r="K172" s="23">
        <v>199778363</v>
      </c>
      <c r="L172" s="23">
        <v>5972161</v>
      </c>
      <c r="M172" s="24">
        <v>17824918</v>
      </c>
      <c r="N172" s="24">
        <v>134360528</v>
      </c>
      <c r="O172" s="23">
        <v>158157607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x14ac:dyDescent="0.2">
      <c r="A173" s="14" t="s">
        <v>20</v>
      </c>
      <c r="B173" s="15" t="s">
        <v>306</v>
      </c>
      <c r="C173" s="16" t="s">
        <v>307</v>
      </c>
      <c r="D173" s="23">
        <v>1858312665</v>
      </c>
      <c r="E173" s="24">
        <v>1858312665</v>
      </c>
      <c r="F173" s="24">
        <v>1112227419</v>
      </c>
      <c r="G173" s="31">
        <f t="shared" si="35"/>
        <v>0.59851468482565606</v>
      </c>
      <c r="H173" s="23">
        <v>344622069</v>
      </c>
      <c r="I173" s="24">
        <v>125894041</v>
      </c>
      <c r="J173" s="24">
        <v>137214339</v>
      </c>
      <c r="K173" s="23">
        <v>607730449</v>
      </c>
      <c r="L173" s="23">
        <v>103932545</v>
      </c>
      <c r="M173" s="24">
        <v>110972848</v>
      </c>
      <c r="N173" s="24">
        <v>289591577</v>
      </c>
      <c r="O173" s="23">
        <v>504496970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x14ac:dyDescent="0.2">
      <c r="A174" s="14" t="s">
        <v>20</v>
      </c>
      <c r="B174" s="15" t="s">
        <v>308</v>
      </c>
      <c r="C174" s="16" t="s">
        <v>309</v>
      </c>
      <c r="D174" s="23">
        <v>729303421</v>
      </c>
      <c r="E174" s="24">
        <v>729303421</v>
      </c>
      <c r="F174" s="24">
        <v>380828966</v>
      </c>
      <c r="G174" s="31">
        <f t="shared" si="35"/>
        <v>0.52218179023186018</v>
      </c>
      <c r="H174" s="23">
        <v>126186389</v>
      </c>
      <c r="I174" s="24">
        <v>33617481</v>
      </c>
      <c r="J174" s="24">
        <v>39786082</v>
      </c>
      <c r="K174" s="23">
        <v>199589952</v>
      </c>
      <c r="L174" s="23">
        <v>38129005</v>
      </c>
      <c r="M174" s="24">
        <v>33400985</v>
      </c>
      <c r="N174" s="24">
        <v>109709024</v>
      </c>
      <c r="O174" s="23">
        <v>181239014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x14ac:dyDescent="0.2">
      <c r="A175" s="14" t="s">
        <v>20</v>
      </c>
      <c r="B175" s="15" t="s">
        <v>310</v>
      </c>
      <c r="C175" s="16" t="s">
        <v>311</v>
      </c>
      <c r="D175" s="23">
        <v>399597032</v>
      </c>
      <c r="E175" s="24">
        <v>399597032</v>
      </c>
      <c r="F175" s="24">
        <v>194580549</v>
      </c>
      <c r="G175" s="31">
        <f t="shared" si="35"/>
        <v>0.48694192753663895</v>
      </c>
      <c r="H175" s="23">
        <v>91111915</v>
      </c>
      <c r="I175" s="24">
        <v>19013924</v>
      </c>
      <c r="J175" s="24">
        <v>19571991</v>
      </c>
      <c r="K175" s="23">
        <v>129697830</v>
      </c>
      <c r="L175" s="23">
        <v>21990632</v>
      </c>
      <c r="M175" s="24">
        <v>21866255</v>
      </c>
      <c r="N175" s="24">
        <v>21025832</v>
      </c>
      <c r="O175" s="23">
        <v>64882719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x14ac:dyDescent="0.2">
      <c r="A176" s="14" t="s">
        <v>35</v>
      </c>
      <c r="B176" s="15" t="s">
        <v>312</v>
      </c>
      <c r="C176" s="16" t="s">
        <v>313</v>
      </c>
      <c r="D176" s="23">
        <v>1753543656</v>
      </c>
      <c r="E176" s="24">
        <v>1753543656</v>
      </c>
      <c r="F176" s="24">
        <v>1072680627</v>
      </c>
      <c r="G176" s="31">
        <f t="shared" si="35"/>
        <v>0.61172165479295026</v>
      </c>
      <c r="H176" s="23">
        <v>532463599</v>
      </c>
      <c r="I176" s="24">
        <v>27572644</v>
      </c>
      <c r="J176" s="24">
        <v>28409995</v>
      </c>
      <c r="K176" s="23">
        <v>588446238</v>
      </c>
      <c r="L176" s="23">
        <v>21957663</v>
      </c>
      <c r="M176" s="24">
        <v>25161994</v>
      </c>
      <c r="N176" s="24">
        <v>437114732</v>
      </c>
      <c r="O176" s="23">
        <v>484234389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6.5" x14ac:dyDescent="0.3">
      <c r="A177" s="17" t="s">
        <v>0</v>
      </c>
      <c r="B177" s="18" t="s">
        <v>314</v>
      </c>
      <c r="C177" s="19" t="s">
        <v>0</v>
      </c>
      <c r="D177" s="25">
        <f>SUM(D171:D176)</f>
        <v>5840065010</v>
      </c>
      <c r="E177" s="26">
        <f>SUM(E171:E176)</f>
        <v>5840065010</v>
      </c>
      <c r="F177" s="26">
        <f>SUM(F171:F176)</f>
        <v>3524746680</v>
      </c>
      <c r="G177" s="32">
        <f t="shared" si="35"/>
        <v>0.60354579511778417</v>
      </c>
      <c r="H177" s="25">
        <f t="shared" ref="H177:W177" si="36">SUM(H171:H176)</f>
        <v>1444312811</v>
      </c>
      <c r="I177" s="26">
        <f t="shared" si="36"/>
        <v>233997858</v>
      </c>
      <c r="J177" s="26">
        <f t="shared" si="36"/>
        <v>266400946</v>
      </c>
      <c r="K177" s="25">
        <f t="shared" si="36"/>
        <v>1944711615</v>
      </c>
      <c r="L177" s="25">
        <f t="shared" si="36"/>
        <v>210552609</v>
      </c>
      <c r="M177" s="26">
        <f t="shared" si="36"/>
        <v>227382973</v>
      </c>
      <c r="N177" s="26">
        <f t="shared" si="36"/>
        <v>1142099483</v>
      </c>
      <c r="O177" s="25">
        <f t="shared" si="36"/>
        <v>1580035065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x14ac:dyDescent="0.2">
      <c r="A178" s="14" t="s">
        <v>20</v>
      </c>
      <c r="B178" s="15" t="s">
        <v>315</v>
      </c>
      <c r="C178" s="16" t="s">
        <v>316</v>
      </c>
      <c r="D178" s="23">
        <v>585609553</v>
      </c>
      <c r="E178" s="24">
        <v>585609553</v>
      </c>
      <c r="F178" s="24">
        <v>330262697</v>
      </c>
      <c r="G178" s="31">
        <f t="shared" si="35"/>
        <v>0.5639639847200375</v>
      </c>
      <c r="H178" s="23">
        <v>118013551</v>
      </c>
      <c r="I178" s="24">
        <v>33678634</v>
      </c>
      <c r="J178" s="24">
        <v>25800295</v>
      </c>
      <c r="K178" s="23">
        <v>177492480</v>
      </c>
      <c r="L178" s="23">
        <v>27277714</v>
      </c>
      <c r="M178" s="24">
        <v>24448332</v>
      </c>
      <c r="N178" s="24">
        <v>101044171</v>
      </c>
      <c r="O178" s="23">
        <v>152770217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x14ac:dyDescent="0.2">
      <c r="A179" s="14" t="s">
        <v>20</v>
      </c>
      <c r="B179" s="15" t="s">
        <v>317</v>
      </c>
      <c r="C179" s="16" t="s">
        <v>318</v>
      </c>
      <c r="D179" s="23">
        <v>1008933954</v>
      </c>
      <c r="E179" s="24">
        <v>1008933954</v>
      </c>
      <c r="F179" s="24">
        <v>620078397</v>
      </c>
      <c r="G179" s="31">
        <f t="shared" si="35"/>
        <v>0.61458769877022101</v>
      </c>
      <c r="H179" s="23">
        <v>281648920</v>
      </c>
      <c r="I179" s="24">
        <v>22054153</v>
      </c>
      <c r="J179" s="24">
        <v>23361686</v>
      </c>
      <c r="K179" s="23">
        <v>327064759</v>
      </c>
      <c r="L179" s="23">
        <v>26286045</v>
      </c>
      <c r="M179" s="24">
        <v>33853978</v>
      </c>
      <c r="N179" s="24">
        <v>232873615</v>
      </c>
      <c r="O179" s="23">
        <v>293013638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x14ac:dyDescent="0.2">
      <c r="A180" s="14" t="s">
        <v>20</v>
      </c>
      <c r="B180" s="15" t="s">
        <v>319</v>
      </c>
      <c r="C180" s="16" t="s">
        <v>320</v>
      </c>
      <c r="D180" s="23">
        <v>1248344732</v>
      </c>
      <c r="E180" s="24">
        <v>1248344732</v>
      </c>
      <c r="F180" s="24">
        <v>715559146</v>
      </c>
      <c r="G180" s="31">
        <f t="shared" si="35"/>
        <v>0.57320636492260213</v>
      </c>
      <c r="H180" s="23">
        <v>267215980</v>
      </c>
      <c r="I180" s="24">
        <v>61510779</v>
      </c>
      <c r="J180" s="24">
        <v>60967690</v>
      </c>
      <c r="K180" s="23">
        <v>389694449</v>
      </c>
      <c r="L180" s="23">
        <v>27199300</v>
      </c>
      <c r="M180" s="24">
        <v>64174954</v>
      </c>
      <c r="N180" s="24">
        <v>234490443</v>
      </c>
      <c r="O180" s="23">
        <v>325864697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x14ac:dyDescent="0.2">
      <c r="A181" s="14" t="s">
        <v>20</v>
      </c>
      <c r="B181" s="15" t="s">
        <v>321</v>
      </c>
      <c r="C181" s="16" t="s">
        <v>322</v>
      </c>
      <c r="D181" s="23">
        <v>619224183</v>
      </c>
      <c r="E181" s="24">
        <v>619224183</v>
      </c>
      <c r="F181" s="24">
        <v>400478132</v>
      </c>
      <c r="G181" s="31">
        <f t="shared" si="35"/>
        <v>0.64674175039446091</v>
      </c>
      <c r="H181" s="23">
        <v>219111784</v>
      </c>
      <c r="I181" s="24">
        <v>-15205300</v>
      </c>
      <c r="J181" s="24">
        <v>7490693</v>
      </c>
      <c r="K181" s="23">
        <v>211397177</v>
      </c>
      <c r="L181" s="23">
        <v>8753246</v>
      </c>
      <c r="M181" s="24">
        <v>-1258140</v>
      </c>
      <c r="N181" s="24">
        <v>181585849</v>
      </c>
      <c r="O181" s="23">
        <v>189080955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x14ac:dyDescent="0.2">
      <c r="A182" s="14" t="s">
        <v>35</v>
      </c>
      <c r="B182" s="15" t="s">
        <v>323</v>
      </c>
      <c r="C182" s="16" t="s">
        <v>324</v>
      </c>
      <c r="D182" s="23">
        <v>2110838385</v>
      </c>
      <c r="E182" s="24">
        <v>2110838385</v>
      </c>
      <c r="F182" s="24">
        <v>1338368366</v>
      </c>
      <c r="G182" s="31">
        <f t="shared" si="35"/>
        <v>0.63404587272558999</v>
      </c>
      <c r="H182" s="23">
        <v>619447540</v>
      </c>
      <c r="I182" s="24">
        <v>37205598</v>
      </c>
      <c r="J182" s="24">
        <v>60031994</v>
      </c>
      <c r="K182" s="23">
        <v>716685132</v>
      </c>
      <c r="L182" s="23">
        <v>49143006</v>
      </c>
      <c r="M182" s="24">
        <v>44720336</v>
      </c>
      <c r="N182" s="24">
        <v>527819892</v>
      </c>
      <c r="O182" s="23">
        <v>621683234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6.5" x14ac:dyDescent="0.3">
      <c r="A183" s="17" t="s">
        <v>0</v>
      </c>
      <c r="B183" s="18" t="s">
        <v>325</v>
      </c>
      <c r="C183" s="19" t="s">
        <v>0</v>
      </c>
      <c r="D183" s="25">
        <f>SUM(D178:D182)</f>
        <v>5572950807</v>
      </c>
      <c r="E183" s="26">
        <f>SUM(E178:E182)</f>
        <v>5572950807</v>
      </c>
      <c r="F183" s="26">
        <f>SUM(F178:F182)</f>
        <v>3404746738</v>
      </c>
      <c r="G183" s="32">
        <f t="shared" si="35"/>
        <v>0.61094146636345859</v>
      </c>
      <c r="H183" s="25">
        <f t="shared" ref="H183:W183" si="37">SUM(H178:H182)</f>
        <v>1505437775</v>
      </c>
      <c r="I183" s="26">
        <f t="shared" si="37"/>
        <v>139243864</v>
      </c>
      <c r="J183" s="26">
        <f t="shared" si="37"/>
        <v>177652358</v>
      </c>
      <c r="K183" s="25">
        <f t="shared" si="37"/>
        <v>1822333997</v>
      </c>
      <c r="L183" s="25">
        <f t="shared" si="37"/>
        <v>138659311</v>
      </c>
      <c r="M183" s="26">
        <f t="shared" si="37"/>
        <v>165939460</v>
      </c>
      <c r="N183" s="26">
        <f t="shared" si="37"/>
        <v>1277813970</v>
      </c>
      <c r="O183" s="25">
        <f t="shared" si="37"/>
        <v>1582412741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x14ac:dyDescent="0.2">
      <c r="A184" s="14" t="s">
        <v>20</v>
      </c>
      <c r="B184" s="15" t="s">
        <v>326</v>
      </c>
      <c r="C184" s="16" t="s">
        <v>327</v>
      </c>
      <c r="D184" s="23">
        <v>366106239</v>
      </c>
      <c r="E184" s="24">
        <v>366106239</v>
      </c>
      <c r="F184" s="24">
        <v>223163820</v>
      </c>
      <c r="G184" s="31">
        <f t="shared" si="35"/>
        <v>0.60956027575372729</v>
      </c>
      <c r="H184" s="23">
        <v>2652841</v>
      </c>
      <c r="I184" s="24">
        <v>108317950</v>
      </c>
      <c r="J184" s="24">
        <v>9464289</v>
      </c>
      <c r="K184" s="23">
        <v>120435080</v>
      </c>
      <c r="L184" s="23">
        <v>5405159</v>
      </c>
      <c r="M184" s="24">
        <v>9470106</v>
      </c>
      <c r="N184" s="24">
        <v>87853475</v>
      </c>
      <c r="O184" s="23">
        <v>102728740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x14ac:dyDescent="0.2">
      <c r="A185" s="14" t="s">
        <v>20</v>
      </c>
      <c r="B185" s="15" t="s">
        <v>328</v>
      </c>
      <c r="C185" s="16" t="s">
        <v>329</v>
      </c>
      <c r="D185" s="23">
        <v>317793064</v>
      </c>
      <c r="E185" s="24">
        <v>317793064</v>
      </c>
      <c r="F185" s="24">
        <v>222375728</v>
      </c>
      <c r="G185" s="31">
        <f t="shared" si="35"/>
        <v>0.69975009901411822</v>
      </c>
      <c r="H185" s="23">
        <v>183081662</v>
      </c>
      <c r="I185" s="24">
        <v>3611529</v>
      </c>
      <c r="J185" s="24">
        <v>3164095</v>
      </c>
      <c r="K185" s="23">
        <v>189857286</v>
      </c>
      <c r="L185" s="23">
        <v>-64645402</v>
      </c>
      <c r="M185" s="24">
        <v>7918323</v>
      </c>
      <c r="N185" s="24">
        <v>89245521</v>
      </c>
      <c r="O185" s="23">
        <v>32518442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x14ac:dyDescent="0.2">
      <c r="A186" s="14" t="s">
        <v>20</v>
      </c>
      <c r="B186" s="15" t="s">
        <v>330</v>
      </c>
      <c r="C186" s="16" t="s">
        <v>331</v>
      </c>
      <c r="D186" s="23">
        <v>5302511078</v>
      </c>
      <c r="E186" s="24">
        <v>5411700335</v>
      </c>
      <c r="F186" s="24">
        <v>2802633075</v>
      </c>
      <c r="G186" s="31">
        <f t="shared" si="35"/>
        <v>0.52854827340730359</v>
      </c>
      <c r="H186" s="23">
        <v>895518220</v>
      </c>
      <c r="I186" s="24">
        <v>277946956</v>
      </c>
      <c r="J186" s="24">
        <v>281451480</v>
      </c>
      <c r="K186" s="23">
        <v>1454916656</v>
      </c>
      <c r="L186" s="23">
        <v>307748566</v>
      </c>
      <c r="M186" s="24">
        <v>272980101</v>
      </c>
      <c r="N186" s="24">
        <v>766987752</v>
      </c>
      <c r="O186" s="23">
        <v>1347716419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x14ac:dyDescent="0.2">
      <c r="A187" s="14" t="s">
        <v>20</v>
      </c>
      <c r="B187" s="15" t="s">
        <v>332</v>
      </c>
      <c r="C187" s="16" t="s">
        <v>333</v>
      </c>
      <c r="D187" s="23">
        <v>739456683</v>
      </c>
      <c r="E187" s="24">
        <v>739456683</v>
      </c>
      <c r="F187" s="24">
        <v>302801719</v>
      </c>
      <c r="G187" s="31">
        <f t="shared" si="35"/>
        <v>0.40949216629096313</v>
      </c>
      <c r="H187" s="23">
        <v>153061036</v>
      </c>
      <c r="I187" s="24">
        <v>19290555</v>
      </c>
      <c r="J187" s="24">
        <v>12905724</v>
      </c>
      <c r="K187" s="23">
        <v>185257315</v>
      </c>
      <c r="L187" s="23">
        <v>1407721</v>
      </c>
      <c r="M187" s="24">
        <v>17624805</v>
      </c>
      <c r="N187" s="24">
        <v>98511878</v>
      </c>
      <c r="O187" s="23">
        <v>117544404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x14ac:dyDescent="0.2">
      <c r="A188" s="14" t="s">
        <v>35</v>
      </c>
      <c r="B188" s="15" t="s">
        <v>334</v>
      </c>
      <c r="C188" s="16" t="s">
        <v>335</v>
      </c>
      <c r="D188" s="23">
        <v>1020467000</v>
      </c>
      <c r="E188" s="24">
        <v>1020467000</v>
      </c>
      <c r="F188" s="24">
        <v>700814011</v>
      </c>
      <c r="G188" s="31">
        <f t="shared" si="35"/>
        <v>0.68675813230609128</v>
      </c>
      <c r="H188" s="23">
        <v>343962181</v>
      </c>
      <c r="I188" s="24">
        <v>9736665</v>
      </c>
      <c r="J188" s="24">
        <v>37293753</v>
      </c>
      <c r="K188" s="23">
        <v>390992599</v>
      </c>
      <c r="L188" s="23">
        <v>9823260</v>
      </c>
      <c r="M188" s="24">
        <v>6469748</v>
      </c>
      <c r="N188" s="24">
        <v>293528404</v>
      </c>
      <c r="O188" s="23">
        <v>309821412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6.5" x14ac:dyDescent="0.3">
      <c r="A189" s="17" t="s">
        <v>0</v>
      </c>
      <c r="B189" s="18" t="s">
        <v>336</v>
      </c>
      <c r="C189" s="19" t="s">
        <v>0</v>
      </c>
      <c r="D189" s="25">
        <f>SUM(D184:D188)</f>
        <v>7746334064</v>
      </c>
      <c r="E189" s="26">
        <f>SUM(E184:E188)</f>
        <v>7855523321</v>
      </c>
      <c r="F189" s="26">
        <f>SUM(F184:F188)</f>
        <v>4251788353</v>
      </c>
      <c r="G189" s="32">
        <f t="shared" si="35"/>
        <v>0.54887748422309712</v>
      </c>
      <c r="H189" s="25">
        <f t="shared" ref="H189:W189" si="38">SUM(H184:H188)</f>
        <v>1578275940</v>
      </c>
      <c r="I189" s="26">
        <f t="shared" si="38"/>
        <v>418903655</v>
      </c>
      <c r="J189" s="26">
        <f t="shared" si="38"/>
        <v>344279341</v>
      </c>
      <c r="K189" s="25">
        <f t="shared" si="38"/>
        <v>2341458936</v>
      </c>
      <c r="L189" s="25">
        <f t="shared" si="38"/>
        <v>259739304</v>
      </c>
      <c r="M189" s="26">
        <f t="shared" si="38"/>
        <v>314463083</v>
      </c>
      <c r="N189" s="26">
        <f t="shared" si="38"/>
        <v>1336127030</v>
      </c>
      <c r="O189" s="25">
        <f t="shared" si="38"/>
        <v>1910329417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x14ac:dyDescent="0.2">
      <c r="A190" s="14" t="s">
        <v>20</v>
      </c>
      <c r="B190" s="15" t="s">
        <v>337</v>
      </c>
      <c r="C190" s="16" t="s">
        <v>338</v>
      </c>
      <c r="D190" s="23">
        <v>578994756</v>
      </c>
      <c r="E190" s="24">
        <v>578994756</v>
      </c>
      <c r="F190" s="24">
        <v>239176610</v>
      </c>
      <c r="G190" s="31">
        <f t="shared" si="35"/>
        <v>0.41308942355947692</v>
      </c>
      <c r="H190" s="23">
        <v>259732436</v>
      </c>
      <c r="I190" s="24">
        <v>-204629939</v>
      </c>
      <c r="J190" s="24">
        <v>49016504</v>
      </c>
      <c r="K190" s="23">
        <v>104119001</v>
      </c>
      <c r="L190" s="23">
        <v>27561548</v>
      </c>
      <c r="M190" s="24">
        <v>49657885</v>
      </c>
      <c r="N190" s="24">
        <v>57838176</v>
      </c>
      <c r="O190" s="23">
        <v>135057609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x14ac:dyDescent="0.2">
      <c r="A191" s="14" t="s">
        <v>20</v>
      </c>
      <c r="B191" s="15" t="s">
        <v>339</v>
      </c>
      <c r="C191" s="16" t="s">
        <v>340</v>
      </c>
      <c r="D191" s="23">
        <v>838447205</v>
      </c>
      <c r="E191" s="24">
        <v>838447205</v>
      </c>
      <c r="F191" s="24">
        <v>452707471</v>
      </c>
      <c r="G191" s="31">
        <f t="shared" si="35"/>
        <v>0.53993557173346407</v>
      </c>
      <c r="H191" s="23">
        <v>144881316</v>
      </c>
      <c r="I191" s="24">
        <v>47128812</v>
      </c>
      <c r="J191" s="24">
        <v>44636260</v>
      </c>
      <c r="K191" s="23">
        <v>236646388</v>
      </c>
      <c r="L191" s="23">
        <v>44278463</v>
      </c>
      <c r="M191" s="24">
        <v>47703686</v>
      </c>
      <c r="N191" s="24">
        <v>124078934</v>
      </c>
      <c r="O191" s="23">
        <v>216061083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x14ac:dyDescent="0.2">
      <c r="A192" s="14" t="s">
        <v>20</v>
      </c>
      <c r="B192" s="15" t="s">
        <v>341</v>
      </c>
      <c r="C192" s="16" t="s">
        <v>342</v>
      </c>
      <c r="D192" s="23">
        <v>594466689</v>
      </c>
      <c r="E192" s="24">
        <v>594466689</v>
      </c>
      <c r="F192" s="24">
        <v>317110422</v>
      </c>
      <c r="G192" s="31">
        <f t="shared" si="35"/>
        <v>0.53343682306814677</v>
      </c>
      <c r="H192" s="23">
        <v>89986035</v>
      </c>
      <c r="I192" s="24">
        <v>33913135</v>
      </c>
      <c r="J192" s="24">
        <v>43095970</v>
      </c>
      <c r="K192" s="23">
        <v>166995140</v>
      </c>
      <c r="L192" s="23">
        <v>36413651</v>
      </c>
      <c r="M192" s="24">
        <v>31666103</v>
      </c>
      <c r="N192" s="24">
        <v>82035528</v>
      </c>
      <c r="O192" s="23">
        <v>150115282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x14ac:dyDescent="0.2">
      <c r="A193" s="14" t="s">
        <v>20</v>
      </c>
      <c r="B193" s="15" t="s">
        <v>343</v>
      </c>
      <c r="C193" s="16" t="s">
        <v>344</v>
      </c>
      <c r="D193" s="23">
        <v>1566728490</v>
      </c>
      <c r="E193" s="24">
        <v>1566728490</v>
      </c>
      <c r="F193" s="24">
        <v>827391529</v>
      </c>
      <c r="G193" s="31">
        <f t="shared" si="35"/>
        <v>0.52810141277254752</v>
      </c>
      <c r="H193" s="23">
        <v>60980089</v>
      </c>
      <c r="I193" s="24">
        <v>301581191</v>
      </c>
      <c r="J193" s="24">
        <v>80526360</v>
      </c>
      <c r="K193" s="23">
        <v>443087640</v>
      </c>
      <c r="L193" s="23">
        <v>62682802</v>
      </c>
      <c r="M193" s="24">
        <v>109470721</v>
      </c>
      <c r="N193" s="24">
        <v>212150366</v>
      </c>
      <c r="O193" s="23">
        <v>384303889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x14ac:dyDescent="0.2">
      <c r="A194" s="14" t="s">
        <v>20</v>
      </c>
      <c r="B194" s="15" t="s">
        <v>345</v>
      </c>
      <c r="C194" s="16" t="s">
        <v>346</v>
      </c>
      <c r="D194" s="23">
        <v>948803721</v>
      </c>
      <c r="E194" s="24">
        <v>948803721</v>
      </c>
      <c r="F194" s="24">
        <v>439267753</v>
      </c>
      <c r="G194" s="31">
        <f t="shared" si="35"/>
        <v>0.46297009937632821</v>
      </c>
      <c r="H194" s="23">
        <v>123604909</v>
      </c>
      <c r="I194" s="24">
        <v>70480897</v>
      </c>
      <c r="J194" s="24">
        <v>39529849</v>
      </c>
      <c r="K194" s="23">
        <v>233615655</v>
      </c>
      <c r="L194" s="23">
        <v>61992561</v>
      </c>
      <c r="M194" s="24">
        <v>46735406</v>
      </c>
      <c r="N194" s="24">
        <v>96924131</v>
      </c>
      <c r="O194" s="23">
        <v>205652098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x14ac:dyDescent="0.2">
      <c r="A195" s="14" t="s">
        <v>35</v>
      </c>
      <c r="B195" s="15" t="s">
        <v>347</v>
      </c>
      <c r="C195" s="16" t="s">
        <v>348</v>
      </c>
      <c r="D195" s="23">
        <v>165076538</v>
      </c>
      <c r="E195" s="24">
        <v>165076538</v>
      </c>
      <c r="F195" s="24">
        <v>120998190</v>
      </c>
      <c r="G195" s="31">
        <f t="shared" si="35"/>
        <v>0.73298235755343988</v>
      </c>
      <c r="H195" s="23">
        <v>64671733</v>
      </c>
      <c r="I195" s="24">
        <v>1440475</v>
      </c>
      <c r="J195" s="24">
        <v>563459</v>
      </c>
      <c r="K195" s="23">
        <v>66675667</v>
      </c>
      <c r="L195" s="23">
        <v>1836695</v>
      </c>
      <c r="M195" s="24">
        <v>387121</v>
      </c>
      <c r="N195" s="24">
        <v>52098707</v>
      </c>
      <c r="O195" s="23">
        <v>54322523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6.5" x14ac:dyDescent="0.3">
      <c r="A196" s="17" t="s">
        <v>0</v>
      </c>
      <c r="B196" s="18" t="s">
        <v>349</v>
      </c>
      <c r="C196" s="19" t="s">
        <v>0</v>
      </c>
      <c r="D196" s="25">
        <f>SUM(D190:D195)</f>
        <v>4692517399</v>
      </c>
      <c r="E196" s="26">
        <f>SUM(E190:E195)</f>
        <v>4692517399</v>
      </c>
      <c r="F196" s="26">
        <f>SUM(F190:F195)</f>
        <v>2396651975</v>
      </c>
      <c r="G196" s="32">
        <f t="shared" si="35"/>
        <v>0.51073907057025281</v>
      </c>
      <c r="H196" s="25">
        <f t="shared" ref="H196:W196" si="39">SUM(H190:H195)</f>
        <v>743856518</v>
      </c>
      <c r="I196" s="26">
        <f t="shared" si="39"/>
        <v>249914571</v>
      </c>
      <c r="J196" s="26">
        <f t="shared" si="39"/>
        <v>257368402</v>
      </c>
      <c r="K196" s="25">
        <f t="shared" si="39"/>
        <v>1251139491</v>
      </c>
      <c r="L196" s="25">
        <f t="shared" si="39"/>
        <v>234765720</v>
      </c>
      <c r="M196" s="26">
        <f t="shared" si="39"/>
        <v>285620922</v>
      </c>
      <c r="N196" s="26">
        <f t="shared" si="39"/>
        <v>625125842</v>
      </c>
      <c r="O196" s="25">
        <f t="shared" si="39"/>
        <v>1145512484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x14ac:dyDescent="0.2">
      <c r="A197" s="14" t="s">
        <v>20</v>
      </c>
      <c r="B197" s="15" t="s">
        <v>350</v>
      </c>
      <c r="C197" s="16" t="s">
        <v>351</v>
      </c>
      <c r="D197" s="23">
        <v>396909290</v>
      </c>
      <c r="E197" s="24">
        <v>396909290</v>
      </c>
      <c r="F197" s="24">
        <v>270250562</v>
      </c>
      <c r="G197" s="31">
        <f t="shared" si="35"/>
        <v>0.68088746927541055</v>
      </c>
      <c r="H197" s="23">
        <v>96639424</v>
      </c>
      <c r="I197" s="24">
        <v>0</v>
      </c>
      <c r="J197" s="24">
        <v>15712706</v>
      </c>
      <c r="K197" s="23">
        <v>112352130</v>
      </c>
      <c r="L197" s="23">
        <v>17827669</v>
      </c>
      <c r="M197" s="24">
        <v>15650261</v>
      </c>
      <c r="N197" s="24">
        <v>124420502</v>
      </c>
      <c r="O197" s="23">
        <v>157898432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x14ac:dyDescent="0.2">
      <c r="A198" s="14" t="s">
        <v>20</v>
      </c>
      <c r="B198" s="15" t="s">
        <v>352</v>
      </c>
      <c r="C198" s="16" t="s">
        <v>353</v>
      </c>
      <c r="D198" s="23">
        <v>752711553</v>
      </c>
      <c r="E198" s="24">
        <v>752711553</v>
      </c>
      <c r="F198" s="24">
        <v>416391642</v>
      </c>
      <c r="G198" s="31">
        <f t="shared" si="35"/>
        <v>0.55318885480159485</v>
      </c>
      <c r="H198" s="23">
        <v>19872060</v>
      </c>
      <c r="I198" s="24">
        <v>181806801</v>
      </c>
      <c r="J198" s="24">
        <v>24457318</v>
      </c>
      <c r="K198" s="23">
        <v>226136179</v>
      </c>
      <c r="L198" s="23">
        <v>21739238</v>
      </c>
      <c r="M198" s="24">
        <v>21151410</v>
      </c>
      <c r="N198" s="24">
        <v>147364815</v>
      </c>
      <c r="O198" s="23">
        <v>190255463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x14ac:dyDescent="0.2">
      <c r="A199" s="14" t="s">
        <v>20</v>
      </c>
      <c r="B199" s="15" t="s">
        <v>354</v>
      </c>
      <c r="C199" s="16" t="s">
        <v>355</v>
      </c>
      <c r="D199" s="23">
        <v>477972000</v>
      </c>
      <c r="E199" s="24">
        <v>477972000</v>
      </c>
      <c r="F199" s="24">
        <v>306675161</v>
      </c>
      <c r="G199" s="31">
        <f t="shared" si="35"/>
        <v>0.64161741901199232</v>
      </c>
      <c r="H199" s="23">
        <v>152723800</v>
      </c>
      <c r="I199" s="24">
        <v>4399237</v>
      </c>
      <c r="J199" s="24">
        <v>6578598</v>
      </c>
      <c r="K199" s="23">
        <v>163701635</v>
      </c>
      <c r="L199" s="23">
        <v>6081923</v>
      </c>
      <c r="M199" s="24">
        <v>9006210</v>
      </c>
      <c r="N199" s="24">
        <v>127885393</v>
      </c>
      <c r="O199" s="23">
        <v>142973526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x14ac:dyDescent="0.2">
      <c r="A200" s="14" t="s">
        <v>20</v>
      </c>
      <c r="B200" s="15" t="s">
        <v>356</v>
      </c>
      <c r="C200" s="16" t="s">
        <v>357</v>
      </c>
      <c r="D200" s="23">
        <v>1063112638</v>
      </c>
      <c r="E200" s="24">
        <v>1063112638</v>
      </c>
      <c r="F200" s="24">
        <v>654037079</v>
      </c>
      <c r="G200" s="31">
        <f t="shared" si="35"/>
        <v>0.61520957951400068</v>
      </c>
      <c r="H200" s="23">
        <v>311907578</v>
      </c>
      <c r="I200" s="24">
        <v>21992622</v>
      </c>
      <c r="J200" s="24">
        <v>28715090</v>
      </c>
      <c r="K200" s="23">
        <v>362615290</v>
      </c>
      <c r="L200" s="23">
        <v>29292371</v>
      </c>
      <c r="M200" s="24">
        <v>27317060</v>
      </c>
      <c r="N200" s="24">
        <v>234812358</v>
      </c>
      <c r="O200" s="23">
        <v>291421789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x14ac:dyDescent="0.2">
      <c r="A201" s="14" t="s">
        <v>35</v>
      </c>
      <c r="B201" s="15" t="s">
        <v>358</v>
      </c>
      <c r="C201" s="16" t="s">
        <v>359</v>
      </c>
      <c r="D201" s="23">
        <v>1371666187</v>
      </c>
      <c r="E201" s="24">
        <v>1371666187</v>
      </c>
      <c r="F201" s="24">
        <v>983980609</v>
      </c>
      <c r="G201" s="31">
        <f t="shared" si="35"/>
        <v>0.71736156969217468</v>
      </c>
      <c r="H201" s="23">
        <v>495453703</v>
      </c>
      <c r="I201" s="24">
        <v>21900797</v>
      </c>
      <c r="J201" s="24">
        <v>22209338</v>
      </c>
      <c r="K201" s="23">
        <v>539563838</v>
      </c>
      <c r="L201" s="23">
        <v>25480556</v>
      </c>
      <c r="M201" s="24">
        <v>19794525</v>
      </c>
      <c r="N201" s="24">
        <v>399141690</v>
      </c>
      <c r="O201" s="23">
        <v>444416771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6.5" x14ac:dyDescent="0.3">
      <c r="A202" s="17" t="s">
        <v>0</v>
      </c>
      <c r="B202" s="18" t="s">
        <v>360</v>
      </c>
      <c r="C202" s="19" t="s">
        <v>0</v>
      </c>
      <c r="D202" s="25">
        <f>SUM(D197:D201)</f>
        <v>4062371668</v>
      </c>
      <c r="E202" s="26">
        <f>SUM(E197:E201)</f>
        <v>4062371668</v>
      </c>
      <c r="F202" s="26">
        <f>SUM(F197:F201)</f>
        <v>2631335053</v>
      </c>
      <c r="G202" s="32">
        <f t="shared" si="35"/>
        <v>0.6477337053444614</v>
      </c>
      <c r="H202" s="25">
        <f t="shared" ref="H202:W202" si="40">SUM(H197:H201)</f>
        <v>1076596565</v>
      </c>
      <c r="I202" s="26">
        <f t="shared" si="40"/>
        <v>230099457</v>
      </c>
      <c r="J202" s="26">
        <f t="shared" si="40"/>
        <v>97673050</v>
      </c>
      <c r="K202" s="25">
        <f t="shared" si="40"/>
        <v>1404369072</v>
      </c>
      <c r="L202" s="25">
        <f t="shared" si="40"/>
        <v>100421757</v>
      </c>
      <c r="M202" s="26">
        <f t="shared" si="40"/>
        <v>92919466</v>
      </c>
      <c r="N202" s="26">
        <f t="shared" si="40"/>
        <v>1033624758</v>
      </c>
      <c r="O202" s="25">
        <f t="shared" si="40"/>
        <v>1226965981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6.5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27914238948</v>
      </c>
      <c r="E203" s="26">
        <f>SUM(E171:E176,E178:E182,E184:E188,E190:E195,E197:E201)</f>
        <v>28023428205</v>
      </c>
      <c r="F203" s="26">
        <f>SUM(F171:F176,F178:F182,F184:F188,F190:F195,F197:F201)</f>
        <v>16209268799</v>
      </c>
      <c r="G203" s="32">
        <f t="shared" si="35"/>
        <v>0.58068102193992865</v>
      </c>
      <c r="H203" s="25">
        <f t="shared" ref="H203:W203" si="41">SUM(H171:H176,H178:H182,H184:H188,H190:H195,H197:H201)</f>
        <v>6348479609</v>
      </c>
      <c r="I203" s="26">
        <f t="shared" si="41"/>
        <v>1272159405</v>
      </c>
      <c r="J203" s="26">
        <f t="shared" si="41"/>
        <v>1143374097</v>
      </c>
      <c r="K203" s="25">
        <f t="shared" si="41"/>
        <v>8764013111</v>
      </c>
      <c r="L203" s="25">
        <f t="shared" si="41"/>
        <v>944138701</v>
      </c>
      <c r="M203" s="26">
        <f t="shared" si="41"/>
        <v>1086325904</v>
      </c>
      <c r="N203" s="26">
        <f t="shared" si="41"/>
        <v>5414791083</v>
      </c>
      <c r="O203" s="25">
        <f t="shared" si="41"/>
        <v>7445255688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4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4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x14ac:dyDescent="0.2">
      <c r="A206" s="14" t="s">
        <v>20</v>
      </c>
      <c r="B206" s="15" t="s">
        <v>363</v>
      </c>
      <c r="C206" s="16" t="s">
        <v>364</v>
      </c>
      <c r="D206" s="23">
        <v>775431135</v>
      </c>
      <c r="E206" s="24">
        <v>775431135</v>
      </c>
      <c r="F206" s="24">
        <v>436048170</v>
      </c>
      <c r="G206" s="31">
        <f t="shared" ref="G206:G229" si="42">IF(($D206     =0),0,($F206     /$D206     ))</f>
        <v>0.56232997402148421</v>
      </c>
      <c r="H206" s="23">
        <v>201418937</v>
      </c>
      <c r="I206" s="24">
        <v>6962518</v>
      </c>
      <c r="J206" s="24">
        <v>17461257</v>
      </c>
      <c r="K206" s="23">
        <v>225842712</v>
      </c>
      <c r="L206" s="23">
        <v>22369317</v>
      </c>
      <c r="M206" s="24">
        <v>19849007</v>
      </c>
      <c r="N206" s="24">
        <v>167987134</v>
      </c>
      <c r="O206" s="23">
        <v>210205458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x14ac:dyDescent="0.2">
      <c r="A207" s="14" t="s">
        <v>20</v>
      </c>
      <c r="B207" s="15" t="s">
        <v>365</v>
      </c>
      <c r="C207" s="16" t="s">
        <v>366</v>
      </c>
      <c r="D207" s="23">
        <v>1168560124</v>
      </c>
      <c r="E207" s="24">
        <v>1168560124</v>
      </c>
      <c r="F207" s="24">
        <v>605782770</v>
      </c>
      <c r="G207" s="31">
        <f t="shared" si="42"/>
        <v>0.51840102837532731</v>
      </c>
      <c r="H207" s="23">
        <v>182186548</v>
      </c>
      <c r="I207" s="24">
        <v>69305965</v>
      </c>
      <c r="J207" s="24">
        <v>71517336</v>
      </c>
      <c r="K207" s="23">
        <v>323009849</v>
      </c>
      <c r="L207" s="23">
        <v>64734442</v>
      </c>
      <c r="M207" s="24">
        <v>63407740</v>
      </c>
      <c r="N207" s="24">
        <v>154630739</v>
      </c>
      <c r="O207" s="23">
        <v>282772921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x14ac:dyDescent="0.2">
      <c r="A208" s="14" t="s">
        <v>20</v>
      </c>
      <c r="B208" s="15" t="s">
        <v>367</v>
      </c>
      <c r="C208" s="16" t="s">
        <v>368</v>
      </c>
      <c r="D208" s="23">
        <v>888166123</v>
      </c>
      <c r="E208" s="24">
        <v>888166123</v>
      </c>
      <c r="F208" s="24">
        <v>339775635</v>
      </c>
      <c r="G208" s="31">
        <f t="shared" si="42"/>
        <v>0.38255865226239888</v>
      </c>
      <c r="H208" s="23">
        <v>180706232</v>
      </c>
      <c r="I208" s="24">
        <v>31973598</v>
      </c>
      <c r="J208" s="24">
        <v>31851982</v>
      </c>
      <c r="K208" s="23">
        <v>244531812</v>
      </c>
      <c r="L208" s="23">
        <v>32974660</v>
      </c>
      <c r="M208" s="24">
        <v>31474266</v>
      </c>
      <c r="N208" s="24">
        <v>30794897</v>
      </c>
      <c r="O208" s="23">
        <v>95243823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x14ac:dyDescent="0.2">
      <c r="A209" s="14" t="s">
        <v>20</v>
      </c>
      <c r="B209" s="15" t="s">
        <v>369</v>
      </c>
      <c r="C209" s="16" t="s">
        <v>370</v>
      </c>
      <c r="D209" s="23">
        <v>588742904</v>
      </c>
      <c r="E209" s="24">
        <v>588742904</v>
      </c>
      <c r="F209" s="24">
        <v>291935474</v>
      </c>
      <c r="G209" s="31">
        <f t="shared" si="42"/>
        <v>0.49586240788050329</v>
      </c>
      <c r="H209" s="23">
        <v>100265449</v>
      </c>
      <c r="I209" s="24">
        <v>29041657</v>
      </c>
      <c r="J209" s="24">
        <v>26661485</v>
      </c>
      <c r="K209" s="23">
        <v>155968591</v>
      </c>
      <c r="L209" s="23">
        <v>33281028</v>
      </c>
      <c r="M209" s="24">
        <v>23157436</v>
      </c>
      <c r="N209" s="24">
        <v>79528419</v>
      </c>
      <c r="O209" s="23">
        <v>135966883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x14ac:dyDescent="0.2">
      <c r="A210" s="14" t="s">
        <v>20</v>
      </c>
      <c r="B210" s="15" t="s">
        <v>371</v>
      </c>
      <c r="C210" s="16" t="s">
        <v>372</v>
      </c>
      <c r="D210" s="23">
        <v>1247229318</v>
      </c>
      <c r="E210" s="24">
        <v>1247229318</v>
      </c>
      <c r="F210" s="24">
        <v>631999633</v>
      </c>
      <c r="G210" s="31">
        <f t="shared" si="42"/>
        <v>0.50672288077179406</v>
      </c>
      <c r="H210" s="23">
        <v>165922319</v>
      </c>
      <c r="I210" s="24">
        <v>97553963</v>
      </c>
      <c r="J210" s="24">
        <v>109031793</v>
      </c>
      <c r="K210" s="23">
        <v>372508075</v>
      </c>
      <c r="L210" s="23">
        <v>93785045</v>
      </c>
      <c r="M210" s="24">
        <v>58689804</v>
      </c>
      <c r="N210" s="24">
        <v>107016709</v>
      </c>
      <c r="O210" s="23">
        <v>259491558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x14ac:dyDescent="0.2">
      <c r="A211" s="14" t="s">
        <v>20</v>
      </c>
      <c r="B211" s="15" t="s">
        <v>373</v>
      </c>
      <c r="C211" s="16" t="s">
        <v>374</v>
      </c>
      <c r="D211" s="23">
        <v>379895497</v>
      </c>
      <c r="E211" s="24">
        <v>379895497</v>
      </c>
      <c r="F211" s="24">
        <v>125886816</v>
      </c>
      <c r="G211" s="31">
        <f t="shared" si="42"/>
        <v>0.33137222471473515</v>
      </c>
      <c r="H211" s="23">
        <v>66433737</v>
      </c>
      <c r="I211" s="24">
        <v>21410762</v>
      </c>
      <c r="J211" s="24">
        <v>17180652</v>
      </c>
      <c r="K211" s="23">
        <v>105025151</v>
      </c>
      <c r="L211" s="23">
        <v>0</v>
      </c>
      <c r="M211" s="24">
        <v>20861665</v>
      </c>
      <c r="N211" s="24">
        <v>0</v>
      </c>
      <c r="O211" s="23">
        <v>20861665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x14ac:dyDescent="0.2">
      <c r="A212" s="14" t="s">
        <v>20</v>
      </c>
      <c r="B212" s="15" t="s">
        <v>375</v>
      </c>
      <c r="C212" s="16" t="s">
        <v>376</v>
      </c>
      <c r="D212" s="23">
        <v>3300377587</v>
      </c>
      <c r="E212" s="24">
        <v>3300377587</v>
      </c>
      <c r="F212" s="24">
        <v>1517018643</v>
      </c>
      <c r="G212" s="31">
        <f t="shared" si="42"/>
        <v>0.45965002579566966</v>
      </c>
      <c r="H212" s="23">
        <v>431845906</v>
      </c>
      <c r="I212" s="24">
        <v>136692340</v>
      </c>
      <c r="J212" s="24">
        <v>208953916</v>
      </c>
      <c r="K212" s="23">
        <v>777492162</v>
      </c>
      <c r="L212" s="23">
        <v>216376102</v>
      </c>
      <c r="M212" s="24">
        <v>181843893</v>
      </c>
      <c r="N212" s="24">
        <v>341306486</v>
      </c>
      <c r="O212" s="23">
        <v>739526481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x14ac:dyDescent="0.2">
      <c r="A213" s="14" t="s">
        <v>35</v>
      </c>
      <c r="B213" s="15" t="s">
        <v>377</v>
      </c>
      <c r="C213" s="16" t="s">
        <v>378</v>
      </c>
      <c r="D213" s="23">
        <v>631426800</v>
      </c>
      <c r="E213" s="24">
        <v>631426800</v>
      </c>
      <c r="F213" s="24">
        <v>444848324</v>
      </c>
      <c r="G213" s="31">
        <f t="shared" si="42"/>
        <v>0.70451289682351148</v>
      </c>
      <c r="H213" s="23">
        <v>141505274</v>
      </c>
      <c r="I213" s="24">
        <v>46176780</v>
      </c>
      <c r="J213" s="24">
        <v>46630703</v>
      </c>
      <c r="K213" s="23">
        <v>234312757</v>
      </c>
      <c r="L213" s="23">
        <v>26894235</v>
      </c>
      <c r="M213" s="24">
        <v>27082822</v>
      </c>
      <c r="N213" s="24">
        <v>156558510</v>
      </c>
      <c r="O213" s="23">
        <v>210535567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6.5" x14ac:dyDescent="0.3">
      <c r="A214" s="17" t="s">
        <v>0</v>
      </c>
      <c r="B214" s="18" t="s">
        <v>379</v>
      </c>
      <c r="C214" s="19" t="s">
        <v>0</v>
      </c>
      <c r="D214" s="25">
        <f>SUM(D206:D213)</f>
        <v>8979829488</v>
      </c>
      <c r="E214" s="26">
        <f>SUM(E206:E213)</f>
        <v>8979829488</v>
      </c>
      <c r="F214" s="26">
        <f>SUM(F206:F213)</f>
        <v>4393295465</v>
      </c>
      <c r="G214" s="32">
        <f t="shared" si="42"/>
        <v>0.48924041050789269</v>
      </c>
      <c r="H214" s="25">
        <f t="shared" ref="H214:W214" si="43">SUM(H206:H213)</f>
        <v>1470284402</v>
      </c>
      <c r="I214" s="26">
        <f t="shared" si="43"/>
        <v>439117583</v>
      </c>
      <c r="J214" s="26">
        <f t="shared" si="43"/>
        <v>529289124</v>
      </c>
      <c r="K214" s="25">
        <f t="shared" si="43"/>
        <v>2438691109</v>
      </c>
      <c r="L214" s="25">
        <f t="shared" si="43"/>
        <v>490414829</v>
      </c>
      <c r="M214" s="26">
        <f t="shared" si="43"/>
        <v>426366633</v>
      </c>
      <c r="N214" s="26">
        <f t="shared" si="43"/>
        <v>1037822894</v>
      </c>
      <c r="O214" s="25">
        <f t="shared" si="43"/>
        <v>1954604356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x14ac:dyDescent="0.2">
      <c r="A215" s="14" t="s">
        <v>20</v>
      </c>
      <c r="B215" s="15" t="s">
        <v>380</v>
      </c>
      <c r="C215" s="16" t="s">
        <v>381</v>
      </c>
      <c r="D215" s="23">
        <v>773201346</v>
      </c>
      <c r="E215" s="24">
        <v>773201346</v>
      </c>
      <c r="F215" s="24">
        <v>235483922</v>
      </c>
      <c r="G215" s="31">
        <f t="shared" si="42"/>
        <v>0.30455705130135663</v>
      </c>
      <c r="H215" s="23">
        <v>69987004</v>
      </c>
      <c r="I215" s="24">
        <v>96689325</v>
      </c>
      <c r="J215" s="24">
        <v>0</v>
      </c>
      <c r="K215" s="23">
        <v>166676329</v>
      </c>
      <c r="L215" s="23">
        <v>31569335</v>
      </c>
      <c r="M215" s="24">
        <v>52039640</v>
      </c>
      <c r="N215" s="24">
        <v>-14801382</v>
      </c>
      <c r="O215" s="23">
        <v>68807593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x14ac:dyDescent="0.2">
      <c r="A216" s="14" t="s">
        <v>20</v>
      </c>
      <c r="B216" s="15" t="s">
        <v>382</v>
      </c>
      <c r="C216" s="16" t="s">
        <v>383</v>
      </c>
      <c r="D216" s="23">
        <v>4923133273</v>
      </c>
      <c r="E216" s="24">
        <v>4923133273</v>
      </c>
      <c r="F216" s="24">
        <v>2612988632</v>
      </c>
      <c r="G216" s="31">
        <f t="shared" si="42"/>
        <v>0.5307572407861566</v>
      </c>
      <c r="H216" s="23">
        <v>608670171</v>
      </c>
      <c r="I216" s="24">
        <v>322600070</v>
      </c>
      <c r="J216" s="24">
        <v>329216886</v>
      </c>
      <c r="K216" s="23">
        <v>1260487127</v>
      </c>
      <c r="L216" s="23">
        <v>453616156</v>
      </c>
      <c r="M216" s="24">
        <v>369398945</v>
      </c>
      <c r="N216" s="24">
        <v>529486404</v>
      </c>
      <c r="O216" s="23">
        <v>1352501505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x14ac:dyDescent="0.2">
      <c r="A217" s="14" t="s">
        <v>20</v>
      </c>
      <c r="B217" s="15" t="s">
        <v>384</v>
      </c>
      <c r="C217" s="16" t="s">
        <v>385</v>
      </c>
      <c r="D217" s="23">
        <v>2514955951</v>
      </c>
      <c r="E217" s="24">
        <v>2514955951</v>
      </c>
      <c r="F217" s="24">
        <v>1314897063</v>
      </c>
      <c r="G217" s="31">
        <f t="shared" si="42"/>
        <v>0.52283105096817661</v>
      </c>
      <c r="H217" s="23">
        <v>330976349</v>
      </c>
      <c r="I217" s="24">
        <v>183587691</v>
      </c>
      <c r="J217" s="24">
        <v>184117504</v>
      </c>
      <c r="K217" s="23">
        <v>698681544</v>
      </c>
      <c r="L217" s="23">
        <v>166736025</v>
      </c>
      <c r="M217" s="24">
        <v>167542838</v>
      </c>
      <c r="N217" s="24">
        <v>281936656</v>
      </c>
      <c r="O217" s="23">
        <v>616215519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x14ac:dyDescent="0.2">
      <c r="A218" s="14" t="s">
        <v>20</v>
      </c>
      <c r="B218" s="15" t="s">
        <v>386</v>
      </c>
      <c r="C218" s="16" t="s">
        <v>387</v>
      </c>
      <c r="D218" s="23">
        <v>366089556</v>
      </c>
      <c r="E218" s="24">
        <v>366089556</v>
      </c>
      <c r="F218" s="24">
        <v>146748745</v>
      </c>
      <c r="G218" s="31">
        <f t="shared" si="42"/>
        <v>0.40085477062885672</v>
      </c>
      <c r="H218" s="23">
        <v>1131463</v>
      </c>
      <c r="I218" s="24">
        <v>21019003</v>
      </c>
      <c r="J218" s="24">
        <v>20384763</v>
      </c>
      <c r="K218" s="23">
        <v>42535229</v>
      </c>
      <c r="L218" s="23">
        <v>19822693</v>
      </c>
      <c r="M218" s="24">
        <v>19018700</v>
      </c>
      <c r="N218" s="24">
        <v>65372123</v>
      </c>
      <c r="O218" s="23">
        <v>104213516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x14ac:dyDescent="0.2">
      <c r="A219" s="14" t="s">
        <v>20</v>
      </c>
      <c r="B219" s="15" t="s">
        <v>388</v>
      </c>
      <c r="C219" s="16" t="s">
        <v>389</v>
      </c>
      <c r="D219" s="23">
        <v>1064762322</v>
      </c>
      <c r="E219" s="24">
        <v>1064762322</v>
      </c>
      <c r="F219" s="24">
        <v>667818297</v>
      </c>
      <c r="G219" s="31">
        <f t="shared" si="42"/>
        <v>0.62719940704287991</v>
      </c>
      <c r="H219" s="23">
        <v>292110117</v>
      </c>
      <c r="I219" s="24">
        <v>34559769</v>
      </c>
      <c r="J219" s="24">
        <v>28093128</v>
      </c>
      <c r="K219" s="23">
        <v>354763014</v>
      </c>
      <c r="L219" s="23">
        <v>36671240</v>
      </c>
      <c r="M219" s="24">
        <v>40812101</v>
      </c>
      <c r="N219" s="24">
        <v>235571942</v>
      </c>
      <c r="O219" s="23">
        <v>313055283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x14ac:dyDescent="0.2">
      <c r="A220" s="14" t="s">
        <v>20</v>
      </c>
      <c r="B220" s="15" t="s">
        <v>390</v>
      </c>
      <c r="C220" s="16" t="s">
        <v>391</v>
      </c>
      <c r="D220" s="23">
        <v>805454261</v>
      </c>
      <c r="E220" s="24">
        <v>805454261</v>
      </c>
      <c r="F220" s="24">
        <v>527828639</v>
      </c>
      <c r="G220" s="31">
        <f t="shared" si="42"/>
        <v>0.65531795479569754</v>
      </c>
      <c r="H220" s="23">
        <v>240826470</v>
      </c>
      <c r="I220" s="24">
        <v>22071791</v>
      </c>
      <c r="J220" s="24">
        <v>20598640</v>
      </c>
      <c r="K220" s="23">
        <v>283496901</v>
      </c>
      <c r="L220" s="23">
        <v>27002403</v>
      </c>
      <c r="M220" s="24">
        <v>19569085</v>
      </c>
      <c r="N220" s="24">
        <v>197760250</v>
      </c>
      <c r="O220" s="23">
        <v>244331738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x14ac:dyDescent="0.2">
      <c r="A221" s="14" t="s">
        <v>35</v>
      </c>
      <c r="B221" s="15" t="s">
        <v>392</v>
      </c>
      <c r="C221" s="16" t="s">
        <v>393</v>
      </c>
      <c r="D221" s="23">
        <v>591463856</v>
      </c>
      <c r="E221" s="24">
        <v>591463856</v>
      </c>
      <c r="F221" s="24">
        <v>399629988</v>
      </c>
      <c r="G221" s="31">
        <f t="shared" si="42"/>
        <v>0.6756625682973264</v>
      </c>
      <c r="H221" s="23">
        <v>0</v>
      </c>
      <c r="I221" s="24">
        <v>55128478</v>
      </c>
      <c r="J221" s="24">
        <v>103784047</v>
      </c>
      <c r="K221" s="23">
        <v>158912525</v>
      </c>
      <c r="L221" s="23">
        <v>4390810</v>
      </c>
      <c r="M221" s="24">
        <v>32959810</v>
      </c>
      <c r="N221" s="24">
        <v>203366843</v>
      </c>
      <c r="O221" s="23">
        <v>240717463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6.5" x14ac:dyDescent="0.3">
      <c r="A222" s="17" t="s">
        <v>0</v>
      </c>
      <c r="B222" s="18" t="s">
        <v>394</v>
      </c>
      <c r="C222" s="19" t="s">
        <v>0</v>
      </c>
      <c r="D222" s="25">
        <f>SUM(D215:D221)</f>
        <v>11039060565</v>
      </c>
      <c r="E222" s="26">
        <f>SUM(E215:E221)</f>
        <v>11039060565</v>
      </c>
      <c r="F222" s="26">
        <f>SUM(F215:F221)</f>
        <v>5905395286</v>
      </c>
      <c r="G222" s="32">
        <f t="shared" si="42"/>
        <v>0.53495451458282672</v>
      </c>
      <c r="H222" s="25">
        <f t="shared" ref="H222:W222" si="44">SUM(H215:H221)</f>
        <v>1543701574</v>
      </c>
      <c r="I222" s="26">
        <f t="shared" si="44"/>
        <v>735656127</v>
      </c>
      <c r="J222" s="26">
        <f t="shared" si="44"/>
        <v>686194968</v>
      </c>
      <c r="K222" s="25">
        <f t="shared" si="44"/>
        <v>2965552669</v>
      </c>
      <c r="L222" s="25">
        <f t="shared" si="44"/>
        <v>739808662</v>
      </c>
      <c r="M222" s="26">
        <f t="shared" si="44"/>
        <v>701341119</v>
      </c>
      <c r="N222" s="26">
        <f t="shared" si="44"/>
        <v>1498692836</v>
      </c>
      <c r="O222" s="25">
        <f t="shared" si="44"/>
        <v>2939842617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x14ac:dyDescent="0.2">
      <c r="A223" s="14" t="s">
        <v>20</v>
      </c>
      <c r="B223" s="15" t="s">
        <v>395</v>
      </c>
      <c r="C223" s="16" t="s">
        <v>396</v>
      </c>
      <c r="D223" s="23">
        <v>816166976</v>
      </c>
      <c r="E223" s="24">
        <v>816166976</v>
      </c>
      <c r="F223" s="24">
        <v>492412323</v>
      </c>
      <c r="G223" s="31">
        <f t="shared" si="42"/>
        <v>0.60332301781345288</v>
      </c>
      <c r="H223" s="23">
        <v>145787321</v>
      </c>
      <c r="I223" s="24">
        <v>57123865</v>
      </c>
      <c r="J223" s="24">
        <v>54429414</v>
      </c>
      <c r="K223" s="23">
        <v>257340600</v>
      </c>
      <c r="L223" s="23">
        <v>53377077</v>
      </c>
      <c r="M223" s="24">
        <v>53014966</v>
      </c>
      <c r="N223" s="24">
        <v>128679680</v>
      </c>
      <c r="O223" s="23">
        <v>235071723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x14ac:dyDescent="0.2">
      <c r="A224" s="14" t="s">
        <v>20</v>
      </c>
      <c r="B224" s="15" t="s">
        <v>397</v>
      </c>
      <c r="C224" s="16" t="s">
        <v>398</v>
      </c>
      <c r="D224" s="23">
        <v>1337123999</v>
      </c>
      <c r="E224" s="24">
        <v>1337123999</v>
      </c>
      <c r="F224" s="24">
        <v>844458129</v>
      </c>
      <c r="G224" s="31">
        <f t="shared" si="42"/>
        <v>0.63154810595842126</v>
      </c>
      <c r="H224" s="23">
        <v>378863317</v>
      </c>
      <c r="I224" s="24">
        <v>38332339</v>
      </c>
      <c r="J224" s="24">
        <v>38821595</v>
      </c>
      <c r="K224" s="23">
        <v>456017251</v>
      </c>
      <c r="L224" s="23">
        <v>36612219</v>
      </c>
      <c r="M224" s="24">
        <v>37270439</v>
      </c>
      <c r="N224" s="24">
        <v>314558220</v>
      </c>
      <c r="O224" s="23">
        <v>388440878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x14ac:dyDescent="0.2">
      <c r="A225" s="14" t="s">
        <v>20</v>
      </c>
      <c r="B225" s="15" t="s">
        <v>399</v>
      </c>
      <c r="C225" s="16" t="s">
        <v>400</v>
      </c>
      <c r="D225" s="23">
        <v>1758434007</v>
      </c>
      <c r="E225" s="24">
        <v>1758434007</v>
      </c>
      <c r="F225" s="24">
        <v>625035703</v>
      </c>
      <c r="G225" s="31">
        <f t="shared" si="42"/>
        <v>0.35545019063089583</v>
      </c>
      <c r="H225" s="23">
        <v>34387062</v>
      </c>
      <c r="I225" s="24">
        <v>37688254</v>
      </c>
      <c r="J225" s="24">
        <v>36357114</v>
      </c>
      <c r="K225" s="23">
        <v>108432430</v>
      </c>
      <c r="L225" s="23">
        <v>36273530</v>
      </c>
      <c r="M225" s="24">
        <v>57472670</v>
      </c>
      <c r="N225" s="24">
        <v>422857073</v>
      </c>
      <c r="O225" s="23">
        <v>516603273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x14ac:dyDescent="0.2">
      <c r="A226" s="14" t="s">
        <v>20</v>
      </c>
      <c r="B226" s="15" t="s">
        <v>401</v>
      </c>
      <c r="C226" s="16" t="s">
        <v>402</v>
      </c>
      <c r="D226" s="23">
        <v>4464918647</v>
      </c>
      <c r="E226" s="24">
        <v>4464918647</v>
      </c>
      <c r="F226" s="24">
        <v>2450795788</v>
      </c>
      <c r="G226" s="31">
        <f t="shared" si="42"/>
        <v>0.54890043509453446</v>
      </c>
      <c r="H226" s="23">
        <v>722503304</v>
      </c>
      <c r="I226" s="24">
        <v>290766793</v>
      </c>
      <c r="J226" s="24">
        <v>276312398</v>
      </c>
      <c r="K226" s="23">
        <v>1289582495</v>
      </c>
      <c r="L226" s="23">
        <v>253847352</v>
      </c>
      <c r="M226" s="24">
        <v>271538938</v>
      </c>
      <c r="N226" s="24">
        <v>635827003</v>
      </c>
      <c r="O226" s="23">
        <v>1161213293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x14ac:dyDescent="0.2">
      <c r="A227" s="14" t="s">
        <v>35</v>
      </c>
      <c r="B227" s="15" t="s">
        <v>403</v>
      </c>
      <c r="C227" s="16" t="s">
        <v>404</v>
      </c>
      <c r="D227" s="23">
        <v>379582655</v>
      </c>
      <c r="E227" s="24">
        <v>379582655</v>
      </c>
      <c r="F227" s="24">
        <v>248779341</v>
      </c>
      <c r="G227" s="31">
        <f t="shared" si="42"/>
        <v>0.65540228912725218</v>
      </c>
      <c r="H227" s="23">
        <v>126483459</v>
      </c>
      <c r="I227" s="24">
        <v>74257</v>
      </c>
      <c r="J227" s="24">
        <v>98353</v>
      </c>
      <c r="K227" s="23">
        <v>126656069</v>
      </c>
      <c r="L227" s="23">
        <v>1208988</v>
      </c>
      <c r="M227" s="24">
        <v>2617878</v>
      </c>
      <c r="N227" s="24">
        <v>118296406</v>
      </c>
      <c r="O227" s="23">
        <v>122123272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6.5" x14ac:dyDescent="0.3">
      <c r="A228" s="17" t="s">
        <v>0</v>
      </c>
      <c r="B228" s="18" t="s">
        <v>405</v>
      </c>
      <c r="C228" s="19" t="s">
        <v>0</v>
      </c>
      <c r="D228" s="25">
        <f>SUM(D223:D227)</f>
        <v>8756226284</v>
      </c>
      <c r="E228" s="26">
        <f>SUM(E223:E227)</f>
        <v>8756226284</v>
      </c>
      <c r="F228" s="26">
        <f>SUM(F223:F227)</f>
        <v>4661481284</v>
      </c>
      <c r="G228" s="32">
        <f t="shared" si="42"/>
        <v>0.53236190258328409</v>
      </c>
      <c r="H228" s="25">
        <f t="shared" ref="H228:W228" si="45">SUM(H223:H227)</f>
        <v>1408024463</v>
      </c>
      <c r="I228" s="26">
        <f t="shared" si="45"/>
        <v>423985508</v>
      </c>
      <c r="J228" s="26">
        <f t="shared" si="45"/>
        <v>406018874</v>
      </c>
      <c r="K228" s="25">
        <f t="shared" si="45"/>
        <v>2238028845</v>
      </c>
      <c r="L228" s="25">
        <f t="shared" si="45"/>
        <v>381319166</v>
      </c>
      <c r="M228" s="26">
        <f t="shared" si="45"/>
        <v>421914891</v>
      </c>
      <c r="N228" s="26">
        <f t="shared" si="45"/>
        <v>1620218382</v>
      </c>
      <c r="O228" s="25">
        <f t="shared" si="45"/>
        <v>2423452439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6.5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28775116337</v>
      </c>
      <c r="E229" s="26">
        <f>SUM(E206:E213,E215:E221,E223:E227)</f>
        <v>28775116337</v>
      </c>
      <c r="F229" s="26">
        <f>SUM(F206:F213,F215:F221,F223:F227)</f>
        <v>14960172035</v>
      </c>
      <c r="G229" s="32">
        <f t="shared" si="42"/>
        <v>0.5198996195113107</v>
      </c>
      <c r="H229" s="25">
        <f t="shared" ref="H229:W229" si="46">SUM(H206:H213,H215:H221,H223:H227)</f>
        <v>4422010439</v>
      </c>
      <c r="I229" s="26">
        <f t="shared" si="46"/>
        <v>1598759218</v>
      </c>
      <c r="J229" s="26">
        <f t="shared" si="46"/>
        <v>1621502966</v>
      </c>
      <c r="K229" s="25">
        <f t="shared" si="46"/>
        <v>7642272623</v>
      </c>
      <c r="L229" s="25">
        <f t="shared" si="46"/>
        <v>1611542657</v>
      </c>
      <c r="M229" s="26">
        <f t="shared" si="46"/>
        <v>1549622643</v>
      </c>
      <c r="N229" s="26">
        <f t="shared" si="46"/>
        <v>4156734112</v>
      </c>
      <c r="O229" s="25">
        <f t="shared" si="46"/>
        <v>7317899412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4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4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x14ac:dyDescent="0.2">
      <c r="A232" s="14" t="s">
        <v>20</v>
      </c>
      <c r="B232" s="15" t="s">
        <v>408</v>
      </c>
      <c r="C232" s="16" t="s">
        <v>409</v>
      </c>
      <c r="D232" s="23">
        <v>622488944</v>
      </c>
      <c r="E232" s="24">
        <v>622488944</v>
      </c>
      <c r="F232" s="24">
        <v>574867587</v>
      </c>
      <c r="G232" s="31">
        <f t="shared" ref="G232:G258" si="47">IF(($D232     =0),0,($F232     /$D232     ))</f>
        <v>0.92349846939610869</v>
      </c>
      <c r="H232" s="23">
        <v>205417950</v>
      </c>
      <c r="I232" s="24">
        <v>13405169</v>
      </c>
      <c r="J232" s="24">
        <v>11740859</v>
      </c>
      <c r="K232" s="23">
        <v>230563978</v>
      </c>
      <c r="L232" s="23">
        <v>11396134</v>
      </c>
      <c r="M232" s="24">
        <v>30653081</v>
      </c>
      <c r="N232" s="24">
        <v>302254394</v>
      </c>
      <c r="O232" s="23">
        <v>344303609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x14ac:dyDescent="0.2">
      <c r="A233" s="14" t="s">
        <v>20</v>
      </c>
      <c r="B233" s="15" t="s">
        <v>410</v>
      </c>
      <c r="C233" s="16" t="s">
        <v>411</v>
      </c>
      <c r="D233" s="23">
        <v>2785759890</v>
      </c>
      <c r="E233" s="24">
        <v>2785759890</v>
      </c>
      <c r="F233" s="24">
        <v>1729907493</v>
      </c>
      <c r="G233" s="31">
        <f t="shared" si="47"/>
        <v>0.62098226742721896</v>
      </c>
      <c r="H233" s="23">
        <v>144287354</v>
      </c>
      <c r="I233" s="24">
        <v>611317724</v>
      </c>
      <c r="J233" s="24">
        <v>143182839</v>
      </c>
      <c r="K233" s="23">
        <v>898787917</v>
      </c>
      <c r="L233" s="23">
        <v>147169350</v>
      </c>
      <c r="M233" s="24">
        <v>154865711</v>
      </c>
      <c r="N233" s="24">
        <v>529084515</v>
      </c>
      <c r="O233" s="23">
        <v>831119576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x14ac:dyDescent="0.2">
      <c r="A234" s="14" t="s">
        <v>20</v>
      </c>
      <c r="B234" s="15" t="s">
        <v>412</v>
      </c>
      <c r="C234" s="16" t="s">
        <v>413</v>
      </c>
      <c r="D234" s="23">
        <v>8072585801</v>
      </c>
      <c r="E234" s="24">
        <v>8072585801</v>
      </c>
      <c r="F234" s="24">
        <v>3008531938</v>
      </c>
      <c r="G234" s="31">
        <f t="shared" si="47"/>
        <v>0.37268503700850292</v>
      </c>
      <c r="H234" s="23">
        <v>481178706</v>
      </c>
      <c r="I234" s="24">
        <v>998129212</v>
      </c>
      <c r="J234" s="24">
        <v>376585782</v>
      </c>
      <c r="K234" s="23">
        <v>1855893700</v>
      </c>
      <c r="L234" s="23">
        <v>368423057</v>
      </c>
      <c r="M234" s="24">
        <v>419614372</v>
      </c>
      <c r="N234" s="24">
        <v>364600809</v>
      </c>
      <c r="O234" s="23">
        <v>1152638238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x14ac:dyDescent="0.2">
      <c r="A235" s="14" t="s">
        <v>20</v>
      </c>
      <c r="B235" s="15" t="s">
        <v>414</v>
      </c>
      <c r="C235" s="16" t="s">
        <v>415</v>
      </c>
      <c r="D235" s="23">
        <v>273046431</v>
      </c>
      <c r="E235" s="24">
        <v>273046431</v>
      </c>
      <c r="F235" s="24">
        <v>155232148</v>
      </c>
      <c r="G235" s="31">
        <f t="shared" si="47"/>
        <v>0.56851923473777244</v>
      </c>
      <c r="H235" s="23">
        <v>63410498</v>
      </c>
      <c r="I235" s="24">
        <v>6021063</v>
      </c>
      <c r="J235" s="24">
        <v>7446540</v>
      </c>
      <c r="K235" s="23">
        <v>76878101</v>
      </c>
      <c r="L235" s="23">
        <v>4987187</v>
      </c>
      <c r="M235" s="24">
        <v>13697151</v>
      </c>
      <c r="N235" s="24">
        <v>59669709</v>
      </c>
      <c r="O235" s="23">
        <v>78354047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x14ac:dyDescent="0.2">
      <c r="A236" s="14" t="s">
        <v>20</v>
      </c>
      <c r="B236" s="15" t="s">
        <v>416</v>
      </c>
      <c r="C236" s="16" t="s">
        <v>417</v>
      </c>
      <c r="D236" s="23">
        <v>1061074632</v>
      </c>
      <c r="E236" s="24">
        <v>1061074632</v>
      </c>
      <c r="F236" s="24">
        <v>680479903</v>
      </c>
      <c r="G236" s="31">
        <f t="shared" si="47"/>
        <v>0.64131200810764455</v>
      </c>
      <c r="H236" s="23">
        <v>288636735</v>
      </c>
      <c r="I236" s="24">
        <v>41930117</v>
      </c>
      <c r="J236" s="24">
        <v>43198253</v>
      </c>
      <c r="K236" s="23">
        <v>373765105</v>
      </c>
      <c r="L236" s="23">
        <v>36681082</v>
      </c>
      <c r="M236" s="24">
        <v>25212048</v>
      </c>
      <c r="N236" s="24">
        <v>244821668</v>
      </c>
      <c r="O236" s="23">
        <v>306714798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x14ac:dyDescent="0.2">
      <c r="A237" s="14" t="s">
        <v>35</v>
      </c>
      <c r="B237" s="15" t="s">
        <v>418</v>
      </c>
      <c r="C237" s="16" t="s">
        <v>419</v>
      </c>
      <c r="D237" s="23">
        <v>427949000</v>
      </c>
      <c r="E237" s="24">
        <v>427949000</v>
      </c>
      <c r="F237" s="24">
        <v>319994869</v>
      </c>
      <c r="G237" s="31">
        <f t="shared" si="47"/>
        <v>0.7477406630229303</v>
      </c>
      <c r="H237" s="23">
        <v>0</v>
      </c>
      <c r="I237" s="24">
        <v>0</v>
      </c>
      <c r="J237" s="24">
        <v>0</v>
      </c>
      <c r="K237" s="23">
        <v>0</v>
      </c>
      <c r="L237" s="23">
        <v>175618309</v>
      </c>
      <c r="M237" s="24">
        <v>2496665</v>
      </c>
      <c r="N237" s="24">
        <v>141879895</v>
      </c>
      <c r="O237" s="23">
        <v>319994869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6.5" x14ac:dyDescent="0.3">
      <c r="A238" s="17" t="s">
        <v>0</v>
      </c>
      <c r="B238" s="18" t="s">
        <v>420</v>
      </c>
      <c r="C238" s="19" t="s">
        <v>0</v>
      </c>
      <c r="D238" s="25">
        <f>SUM(D232:D237)</f>
        <v>13242904698</v>
      </c>
      <c r="E238" s="26">
        <f>SUM(E232:E237)</f>
        <v>13242904698</v>
      </c>
      <c r="F238" s="26">
        <f>SUM(F232:F237)</f>
        <v>6469013938</v>
      </c>
      <c r="G238" s="32">
        <f t="shared" si="47"/>
        <v>0.48848905021395933</v>
      </c>
      <c r="H238" s="25">
        <f t="shared" ref="H238:W238" si="48">SUM(H232:H237)</f>
        <v>1182931243</v>
      </c>
      <c r="I238" s="26">
        <f t="shared" si="48"/>
        <v>1670803285</v>
      </c>
      <c r="J238" s="26">
        <f t="shared" si="48"/>
        <v>582154273</v>
      </c>
      <c r="K238" s="25">
        <f t="shared" si="48"/>
        <v>3435888801</v>
      </c>
      <c r="L238" s="25">
        <f t="shared" si="48"/>
        <v>744275119</v>
      </c>
      <c r="M238" s="26">
        <f t="shared" si="48"/>
        <v>646539028</v>
      </c>
      <c r="N238" s="26">
        <f t="shared" si="48"/>
        <v>1642310990</v>
      </c>
      <c r="O238" s="25">
        <f t="shared" si="48"/>
        <v>3033125137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x14ac:dyDescent="0.2">
      <c r="A239" s="14" t="s">
        <v>20</v>
      </c>
      <c r="B239" s="15" t="s">
        <v>421</v>
      </c>
      <c r="C239" s="16" t="s">
        <v>422</v>
      </c>
      <c r="D239" s="23">
        <v>226243140</v>
      </c>
      <c r="E239" s="24">
        <v>226243140</v>
      </c>
      <c r="F239" s="24">
        <v>166159133</v>
      </c>
      <c r="G239" s="31">
        <f t="shared" si="47"/>
        <v>0.73442727589442047</v>
      </c>
      <c r="H239" s="23">
        <v>42777</v>
      </c>
      <c r="I239" s="24">
        <v>70577183</v>
      </c>
      <c r="J239" s="24">
        <v>5629454</v>
      </c>
      <c r="K239" s="23">
        <v>76249414</v>
      </c>
      <c r="L239" s="23">
        <v>767150</v>
      </c>
      <c r="M239" s="24">
        <v>912264</v>
      </c>
      <c r="N239" s="24">
        <v>88230305</v>
      </c>
      <c r="O239" s="23">
        <v>89909719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x14ac:dyDescent="0.2">
      <c r="A240" s="14" t="s">
        <v>20</v>
      </c>
      <c r="B240" s="15" t="s">
        <v>423</v>
      </c>
      <c r="C240" s="16" t="s">
        <v>424</v>
      </c>
      <c r="D240" s="23">
        <v>315169848</v>
      </c>
      <c r="E240" s="24">
        <v>315169848</v>
      </c>
      <c r="F240" s="24">
        <v>219025595</v>
      </c>
      <c r="G240" s="31">
        <f t="shared" si="47"/>
        <v>0.69494463505912529</v>
      </c>
      <c r="H240" s="23">
        <v>78846993</v>
      </c>
      <c r="I240" s="24">
        <v>7289119</v>
      </c>
      <c r="J240" s="24">
        <v>22581605</v>
      </c>
      <c r="K240" s="23">
        <v>108717717</v>
      </c>
      <c r="L240" s="23">
        <v>34986459</v>
      </c>
      <c r="M240" s="24">
        <v>4756304</v>
      </c>
      <c r="N240" s="24">
        <v>70565115</v>
      </c>
      <c r="O240" s="23">
        <v>110307878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x14ac:dyDescent="0.2">
      <c r="A241" s="14" t="s">
        <v>20</v>
      </c>
      <c r="B241" s="15" t="s">
        <v>425</v>
      </c>
      <c r="C241" s="16" t="s">
        <v>426</v>
      </c>
      <c r="D241" s="23">
        <v>1363049256</v>
      </c>
      <c r="E241" s="24">
        <v>1363049256</v>
      </c>
      <c r="F241" s="24">
        <v>646903180</v>
      </c>
      <c r="G241" s="31">
        <f t="shared" si="47"/>
        <v>0.4746000022760733</v>
      </c>
      <c r="H241" s="23">
        <v>227446760</v>
      </c>
      <c r="I241" s="24">
        <v>51917297</v>
      </c>
      <c r="J241" s="24">
        <v>60681792</v>
      </c>
      <c r="K241" s="23">
        <v>340045849</v>
      </c>
      <c r="L241" s="23">
        <v>62102630</v>
      </c>
      <c r="M241" s="24">
        <v>64404008</v>
      </c>
      <c r="N241" s="24">
        <v>180350693</v>
      </c>
      <c r="O241" s="23">
        <v>306857331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x14ac:dyDescent="0.2">
      <c r="A242" s="14" t="s">
        <v>20</v>
      </c>
      <c r="B242" s="15" t="s">
        <v>427</v>
      </c>
      <c r="C242" s="16" t="s">
        <v>428</v>
      </c>
      <c r="D242" s="23">
        <v>501148034</v>
      </c>
      <c r="E242" s="24">
        <v>501148034</v>
      </c>
      <c r="F242" s="24">
        <v>332250222</v>
      </c>
      <c r="G242" s="31">
        <f t="shared" si="47"/>
        <v>0.66297820096805971</v>
      </c>
      <c r="H242" s="23">
        <v>157012910</v>
      </c>
      <c r="I242" s="24">
        <v>20447125</v>
      </c>
      <c r="J242" s="24">
        <v>23527465</v>
      </c>
      <c r="K242" s="23">
        <v>200987500</v>
      </c>
      <c r="L242" s="23">
        <v>25112821</v>
      </c>
      <c r="M242" s="24">
        <v>23648638</v>
      </c>
      <c r="N242" s="24">
        <v>82501263</v>
      </c>
      <c r="O242" s="23">
        <v>131262722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x14ac:dyDescent="0.2">
      <c r="A243" s="14" t="s">
        <v>20</v>
      </c>
      <c r="B243" s="15" t="s">
        <v>429</v>
      </c>
      <c r="C243" s="16" t="s">
        <v>430</v>
      </c>
      <c r="D243" s="23">
        <v>519571529</v>
      </c>
      <c r="E243" s="24">
        <v>519571529</v>
      </c>
      <c r="F243" s="24">
        <v>116489157</v>
      </c>
      <c r="G243" s="31">
        <f t="shared" si="47"/>
        <v>0.22420234847009871</v>
      </c>
      <c r="H243" s="23">
        <v>24650478</v>
      </c>
      <c r="I243" s="24">
        <v>0</v>
      </c>
      <c r="J243" s="24">
        <v>15553732</v>
      </c>
      <c r="K243" s="23">
        <v>40204210</v>
      </c>
      <c r="L243" s="23">
        <v>-42543149</v>
      </c>
      <c r="M243" s="24">
        <v>20720216</v>
      </c>
      <c r="N243" s="24">
        <v>98107880</v>
      </c>
      <c r="O243" s="23">
        <v>76284947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x14ac:dyDescent="0.2">
      <c r="A244" s="14" t="s">
        <v>35</v>
      </c>
      <c r="B244" s="15" t="s">
        <v>431</v>
      </c>
      <c r="C244" s="16" t="s">
        <v>432</v>
      </c>
      <c r="D244" s="23">
        <v>1139097307</v>
      </c>
      <c r="E244" s="24">
        <v>1139097307</v>
      </c>
      <c r="F244" s="24">
        <v>850642548</v>
      </c>
      <c r="G244" s="31">
        <f t="shared" si="47"/>
        <v>0.74676899222973936</v>
      </c>
      <c r="H244" s="23">
        <v>467855173</v>
      </c>
      <c r="I244" s="24">
        <v>2119825</v>
      </c>
      <c r="J244" s="24">
        <v>1767845</v>
      </c>
      <c r="K244" s="23">
        <v>471742843</v>
      </c>
      <c r="L244" s="23">
        <v>3115293</v>
      </c>
      <c r="M244" s="24">
        <v>3596275</v>
      </c>
      <c r="N244" s="24">
        <v>372188137</v>
      </c>
      <c r="O244" s="23">
        <v>378899705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6.5" x14ac:dyDescent="0.3">
      <c r="A245" s="17" t="s">
        <v>0</v>
      </c>
      <c r="B245" s="18" t="s">
        <v>433</v>
      </c>
      <c r="C245" s="19" t="s">
        <v>0</v>
      </c>
      <c r="D245" s="25">
        <f>SUM(D239:D244)</f>
        <v>4064279114</v>
      </c>
      <c r="E245" s="26">
        <f>SUM(E239:E244)</f>
        <v>4064279114</v>
      </c>
      <c r="F245" s="26">
        <f>SUM(F239:F244)</f>
        <v>2331469835</v>
      </c>
      <c r="G245" s="32">
        <f t="shared" si="47"/>
        <v>0.57364904564967334</v>
      </c>
      <c r="H245" s="25">
        <f t="shared" ref="H245:W245" si="49">SUM(H239:H244)</f>
        <v>955855091</v>
      </c>
      <c r="I245" s="26">
        <f t="shared" si="49"/>
        <v>152350549</v>
      </c>
      <c r="J245" s="26">
        <f t="shared" si="49"/>
        <v>129741893</v>
      </c>
      <c r="K245" s="25">
        <f t="shared" si="49"/>
        <v>1237947533</v>
      </c>
      <c r="L245" s="25">
        <f t="shared" si="49"/>
        <v>83541204</v>
      </c>
      <c r="M245" s="26">
        <f t="shared" si="49"/>
        <v>118037705</v>
      </c>
      <c r="N245" s="26">
        <f t="shared" si="49"/>
        <v>891943393</v>
      </c>
      <c r="O245" s="25">
        <f t="shared" si="49"/>
        <v>1093522302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x14ac:dyDescent="0.2">
      <c r="A246" s="14" t="s">
        <v>20</v>
      </c>
      <c r="B246" s="15" t="s">
        <v>434</v>
      </c>
      <c r="C246" s="16" t="s">
        <v>435</v>
      </c>
      <c r="D246" s="23">
        <v>695233521</v>
      </c>
      <c r="E246" s="24">
        <v>695233521</v>
      </c>
      <c r="F246" s="24">
        <v>246537295</v>
      </c>
      <c r="G246" s="31">
        <f t="shared" si="47"/>
        <v>0.35461077113397699</v>
      </c>
      <c r="H246" s="23">
        <v>44688260</v>
      </c>
      <c r="I246" s="24">
        <v>62674221</v>
      </c>
      <c r="J246" s="24">
        <v>27316662</v>
      </c>
      <c r="K246" s="23">
        <v>134679143</v>
      </c>
      <c r="L246" s="23">
        <v>30333852</v>
      </c>
      <c r="M246" s="24">
        <v>29521684</v>
      </c>
      <c r="N246" s="24">
        <v>52002616</v>
      </c>
      <c r="O246" s="23">
        <v>111858152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x14ac:dyDescent="0.2">
      <c r="A247" s="14" t="s">
        <v>20</v>
      </c>
      <c r="B247" s="15" t="s">
        <v>436</v>
      </c>
      <c r="C247" s="16" t="s">
        <v>437</v>
      </c>
      <c r="D247" s="23">
        <v>243950426</v>
      </c>
      <c r="E247" s="24">
        <v>243950426</v>
      </c>
      <c r="F247" s="24">
        <v>111133753</v>
      </c>
      <c r="G247" s="31">
        <f t="shared" si="47"/>
        <v>0.45555875766332954</v>
      </c>
      <c r="H247" s="23">
        <v>0</v>
      </c>
      <c r="I247" s="24">
        <v>41191224</v>
      </c>
      <c r="J247" s="24">
        <v>7218566</v>
      </c>
      <c r="K247" s="23">
        <v>48409790</v>
      </c>
      <c r="L247" s="23">
        <v>9591128</v>
      </c>
      <c r="M247" s="24">
        <v>10066924</v>
      </c>
      <c r="N247" s="24">
        <v>43065911</v>
      </c>
      <c r="O247" s="23">
        <v>62723963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x14ac:dyDescent="0.2">
      <c r="A248" s="14" t="s">
        <v>20</v>
      </c>
      <c r="B248" s="15" t="s">
        <v>438</v>
      </c>
      <c r="C248" s="16" t="s">
        <v>439</v>
      </c>
      <c r="D248" s="23">
        <v>359664123</v>
      </c>
      <c r="E248" s="24">
        <v>359664123</v>
      </c>
      <c r="F248" s="24">
        <v>237243100</v>
      </c>
      <c r="G248" s="31">
        <f t="shared" si="47"/>
        <v>0.65962403483874865</v>
      </c>
      <c r="H248" s="23">
        <v>133048013</v>
      </c>
      <c r="I248" s="24">
        <v>-3502225</v>
      </c>
      <c r="J248" s="24">
        <v>9757391</v>
      </c>
      <c r="K248" s="23">
        <v>139303179</v>
      </c>
      <c r="L248" s="23">
        <v>4051678</v>
      </c>
      <c r="M248" s="24">
        <v>4273279</v>
      </c>
      <c r="N248" s="24">
        <v>89614964</v>
      </c>
      <c r="O248" s="23">
        <v>97939921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x14ac:dyDescent="0.2">
      <c r="A249" s="14" t="s">
        <v>20</v>
      </c>
      <c r="B249" s="15" t="s">
        <v>440</v>
      </c>
      <c r="C249" s="16" t="s">
        <v>441</v>
      </c>
      <c r="D249" s="23">
        <v>439743289</v>
      </c>
      <c r="E249" s="24">
        <v>439743289</v>
      </c>
      <c r="F249" s="24">
        <v>154816140</v>
      </c>
      <c r="G249" s="31">
        <f t="shared" si="47"/>
        <v>0.3520602675985352</v>
      </c>
      <c r="H249" s="23">
        <v>44365061</v>
      </c>
      <c r="I249" s="24">
        <v>17463903</v>
      </c>
      <c r="J249" s="24">
        <v>18986686</v>
      </c>
      <c r="K249" s="23">
        <v>80815650</v>
      </c>
      <c r="L249" s="23">
        <v>15705146</v>
      </c>
      <c r="M249" s="24">
        <v>19592282</v>
      </c>
      <c r="N249" s="24">
        <v>38703062</v>
      </c>
      <c r="O249" s="23">
        <v>74000490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x14ac:dyDescent="0.2">
      <c r="A250" s="14" t="s">
        <v>20</v>
      </c>
      <c r="B250" s="15" t="s">
        <v>442</v>
      </c>
      <c r="C250" s="16" t="s">
        <v>443</v>
      </c>
      <c r="D250" s="23">
        <v>201484163</v>
      </c>
      <c r="E250" s="24">
        <v>201484163</v>
      </c>
      <c r="F250" s="24">
        <v>53917233</v>
      </c>
      <c r="G250" s="31">
        <f t="shared" si="47"/>
        <v>0.26760035229170842</v>
      </c>
      <c r="H250" s="23">
        <v>0</v>
      </c>
      <c r="I250" s="24">
        <v>218272</v>
      </c>
      <c r="J250" s="24">
        <v>75822</v>
      </c>
      <c r="K250" s="23">
        <v>294094</v>
      </c>
      <c r="L250" s="23">
        <v>2162934</v>
      </c>
      <c r="M250" s="24">
        <v>1096636</v>
      </c>
      <c r="N250" s="24">
        <v>50363569</v>
      </c>
      <c r="O250" s="23">
        <v>53623139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x14ac:dyDescent="0.2">
      <c r="A251" s="14" t="s">
        <v>35</v>
      </c>
      <c r="B251" s="15" t="s">
        <v>444</v>
      </c>
      <c r="C251" s="16" t="s">
        <v>445</v>
      </c>
      <c r="D251" s="23">
        <v>548537798</v>
      </c>
      <c r="E251" s="24">
        <v>548537798</v>
      </c>
      <c r="F251" s="24">
        <v>408534179</v>
      </c>
      <c r="G251" s="31">
        <f t="shared" si="47"/>
        <v>0.74476942243458677</v>
      </c>
      <c r="H251" s="23">
        <v>213340052</v>
      </c>
      <c r="I251" s="24">
        <v>14950860</v>
      </c>
      <c r="J251" s="24">
        <v>1997519</v>
      </c>
      <c r="K251" s="23">
        <v>230288431</v>
      </c>
      <c r="L251" s="23">
        <v>2587735</v>
      </c>
      <c r="M251" s="24">
        <v>2447728</v>
      </c>
      <c r="N251" s="24">
        <v>173210285</v>
      </c>
      <c r="O251" s="23">
        <v>178245748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6.5" x14ac:dyDescent="0.3">
      <c r="A252" s="17" t="s">
        <v>0</v>
      </c>
      <c r="B252" s="18" t="s">
        <v>446</v>
      </c>
      <c r="C252" s="19" t="s">
        <v>0</v>
      </c>
      <c r="D252" s="25">
        <f>SUM(D246:D251)</f>
        <v>2488613320</v>
      </c>
      <c r="E252" s="26">
        <f>SUM(E246:E251)</f>
        <v>2488613320</v>
      </c>
      <c r="F252" s="26">
        <f>SUM(F246:F251)</f>
        <v>1212181700</v>
      </c>
      <c r="G252" s="32">
        <f t="shared" si="47"/>
        <v>0.48709122074457112</v>
      </c>
      <c r="H252" s="25">
        <f t="shared" ref="H252:W252" si="50">SUM(H246:H251)</f>
        <v>435441386</v>
      </c>
      <c r="I252" s="26">
        <f t="shared" si="50"/>
        <v>132996255</v>
      </c>
      <c r="J252" s="26">
        <f t="shared" si="50"/>
        <v>65352646</v>
      </c>
      <c r="K252" s="25">
        <f t="shared" si="50"/>
        <v>633790287</v>
      </c>
      <c r="L252" s="25">
        <f t="shared" si="50"/>
        <v>64432473</v>
      </c>
      <c r="M252" s="26">
        <f t="shared" si="50"/>
        <v>66998533</v>
      </c>
      <c r="N252" s="26">
        <f t="shared" si="50"/>
        <v>446960407</v>
      </c>
      <c r="O252" s="25">
        <f t="shared" si="50"/>
        <v>578391413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x14ac:dyDescent="0.2">
      <c r="A253" s="14" t="s">
        <v>20</v>
      </c>
      <c r="B253" s="15" t="s">
        <v>447</v>
      </c>
      <c r="C253" s="16" t="s">
        <v>448</v>
      </c>
      <c r="D253" s="23">
        <v>4264860853</v>
      </c>
      <c r="E253" s="24">
        <v>4264860853</v>
      </c>
      <c r="F253" s="24">
        <v>2327884069</v>
      </c>
      <c r="G253" s="31">
        <f t="shared" si="47"/>
        <v>0.54582884394985909</v>
      </c>
      <c r="H253" s="23">
        <v>617742370</v>
      </c>
      <c r="I253" s="24">
        <v>299844847</v>
      </c>
      <c r="J253" s="24">
        <v>336189373</v>
      </c>
      <c r="K253" s="23">
        <v>1253776590</v>
      </c>
      <c r="L253" s="23">
        <v>262954632</v>
      </c>
      <c r="M253" s="24">
        <v>292095511</v>
      </c>
      <c r="N253" s="24">
        <v>519057336</v>
      </c>
      <c r="O253" s="23">
        <v>1074107479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x14ac:dyDescent="0.2">
      <c r="A254" s="14" t="s">
        <v>20</v>
      </c>
      <c r="B254" s="15" t="s">
        <v>449</v>
      </c>
      <c r="C254" s="16" t="s">
        <v>450</v>
      </c>
      <c r="D254" s="23">
        <v>633671720</v>
      </c>
      <c r="E254" s="24">
        <v>633671720</v>
      </c>
      <c r="F254" s="24">
        <v>352181963</v>
      </c>
      <c r="G254" s="31">
        <f t="shared" si="47"/>
        <v>0.55577983344435822</v>
      </c>
      <c r="H254" s="23">
        <v>125522642</v>
      </c>
      <c r="I254" s="24">
        <v>6750051</v>
      </c>
      <c r="J254" s="24">
        <v>39351371</v>
      </c>
      <c r="K254" s="23">
        <v>171624064</v>
      </c>
      <c r="L254" s="23">
        <v>35152198</v>
      </c>
      <c r="M254" s="24">
        <v>44891456</v>
      </c>
      <c r="N254" s="24">
        <v>100514245</v>
      </c>
      <c r="O254" s="23">
        <v>180557899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x14ac:dyDescent="0.2">
      <c r="A255" s="14" t="s">
        <v>20</v>
      </c>
      <c r="B255" s="15" t="s">
        <v>451</v>
      </c>
      <c r="C255" s="16" t="s">
        <v>452</v>
      </c>
      <c r="D255" s="23">
        <v>2231214179</v>
      </c>
      <c r="E255" s="24">
        <v>2231214179</v>
      </c>
      <c r="F255" s="24">
        <v>1241753226</v>
      </c>
      <c r="G255" s="31">
        <f t="shared" si="47"/>
        <v>0.55653699124327771</v>
      </c>
      <c r="H255" s="23">
        <v>722376217</v>
      </c>
      <c r="I255" s="24">
        <v>-180654825</v>
      </c>
      <c r="J255" s="24">
        <v>168179023</v>
      </c>
      <c r="K255" s="23">
        <v>709900415</v>
      </c>
      <c r="L255" s="23">
        <v>133652230</v>
      </c>
      <c r="M255" s="24">
        <v>109292173</v>
      </c>
      <c r="N255" s="24">
        <v>288908408</v>
      </c>
      <c r="O255" s="23">
        <v>531852811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x14ac:dyDescent="0.2">
      <c r="A256" s="14" t="s">
        <v>35</v>
      </c>
      <c r="B256" s="15" t="s">
        <v>453</v>
      </c>
      <c r="C256" s="16" t="s">
        <v>454</v>
      </c>
      <c r="D256" s="23">
        <v>241172000</v>
      </c>
      <c r="E256" s="24">
        <v>241172000</v>
      </c>
      <c r="F256" s="24">
        <v>158526831</v>
      </c>
      <c r="G256" s="31">
        <f t="shared" si="47"/>
        <v>0.65731855688056662</v>
      </c>
      <c r="H256" s="23">
        <v>92290401</v>
      </c>
      <c r="I256" s="24">
        <v>0</v>
      </c>
      <c r="J256" s="24">
        <v>478198</v>
      </c>
      <c r="K256" s="23">
        <v>92768599</v>
      </c>
      <c r="L256" s="23">
        <v>135791</v>
      </c>
      <c r="M256" s="24">
        <v>325710</v>
      </c>
      <c r="N256" s="24">
        <v>65296731</v>
      </c>
      <c r="O256" s="23">
        <v>65758232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6.5" x14ac:dyDescent="0.3">
      <c r="A257" s="17" t="s">
        <v>0</v>
      </c>
      <c r="B257" s="18" t="s">
        <v>455</v>
      </c>
      <c r="C257" s="19" t="s">
        <v>0</v>
      </c>
      <c r="D257" s="25">
        <f>SUM(D253:D256)</f>
        <v>7370918752</v>
      </c>
      <c r="E257" s="26">
        <f>SUM(E253:E256)</f>
        <v>7370918752</v>
      </c>
      <c r="F257" s="26">
        <f>SUM(F253:F256)</f>
        <v>4080346089</v>
      </c>
      <c r="G257" s="32">
        <f t="shared" si="47"/>
        <v>0.55357360816015677</v>
      </c>
      <c r="H257" s="25">
        <f t="shared" ref="H257:W257" si="51">SUM(H253:H256)</f>
        <v>1557931630</v>
      </c>
      <c r="I257" s="26">
        <f t="shared" si="51"/>
        <v>125940073</v>
      </c>
      <c r="J257" s="26">
        <f t="shared" si="51"/>
        <v>544197965</v>
      </c>
      <c r="K257" s="25">
        <f t="shared" si="51"/>
        <v>2228069668</v>
      </c>
      <c r="L257" s="25">
        <f t="shared" si="51"/>
        <v>431894851</v>
      </c>
      <c r="M257" s="26">
        <f t="shared" si="51"/>
        <v>446604850</v>
      </c>
      <c r="N257" s="26">
        <f t="shared" si="51"/>
        <v>973776720</v>
      </c>
      <c r="O257" s="25">
        <f t="shared" si="51"/>
        <v>1852276421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6.5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27166715884</v>
      </c>
      <c r="E258" s="26">
        <f>SUM(E232:E237,E239:E244,E246:E251,E253:E256)</f>
        <v>27166715884</v>
      </c>
      <c r="F258" s="26">
        <f>SUM(F232:F237,F239:F244,F246:F251,F253:F256)</f>
        <v>14093011562</v>
      </c>
      <c r="G258" s="32">
        <f t="shared" si="47"/>
        <v>0.51876022196338289</v>
      </c>
      <c r="H258" s="25">
        <f t="shared" ref="H258:W258" si="52">SUM(H232:H237,H239:H244,H246:H251,H253:H256)</f>
        <v>4132159350</v>
      </c>
      <c r="I258" s="26">
        <f t="shared" si="52"/>
        <v>2082090162</v>
      </c>
      <c r="J258" s="26">
        <f t="shared" si="52"/>
        <v>1321446777</v>
      </c>
      <c r="K258" s="25">
        <f t="shared" si="52"/>
        <v>7535696289</v>
      </c>
      <c r="L258" s="25">
        <f t="shared" si="52"/>
        <v>1324143647</v>
      </c>
      <c r="M258" s="26">
        <f t="shared" si="52"/>
        <v>1278180116</v>
      </c>
      <c r="N258" s="26">
        <f t="shared" si="52"/>
        <v>3954991510</v>
      </c>
      <c r="O258" s="25">
        <f t="shared" si="52"/>
        <v>6557315273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4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x14ac:dyDescent="0.2">
      <c r="A261" s="14" t="s">
        <v>20</v>
      </c>
      <c r="B261" s="15" t="s">
        <v>458</v>
      </c>
      <c r="C261" s="16" t="s">
        <v>459</v>
      </c>
      <c r="D261" s="23">
        <v>332056955</v>
      </c>
      <c r="E261" s="24">
        <v>332056955</v>
      </c>
      <c r="F261" s="24">
        <v>192160318</v>
      </c>
      <c r="G261" s="31">
        <f t="shared" ref="G261:G297" si="53">IF(($D261     =0),0,($F261     /$D261     ))</f>
        <v>0.57869686241024521</v>
      </c>
      <c r="H261" s="23">
        <v>85719424</v>
      </c>
      <c r="I261" s="24">
        <v>7295128</v>
      </c>
      <c r="J261" s="24">
        <v>8898529</v>
      </c>
      <c r="K261" s="23">
        <v>101913081</v>
      </c>
      <c r="L261" s="23">
        <v>10029398</v>
      </c>
      <c r="M261" s="24">
        <v>7960366</v>
      </c>
      <c r="N261" s="24">
        <v>72257473</v>
      </c>
      <c r="O261" s="23">
        <v>90247237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x14ac:dyDescent="0.2">
      <c r="A262" s="14" t="s">
        <v>20</v>
      </c>
      <c r="B262" s="15" t="s">
        <v>460</v>
      </c>
      <c r="C262" s="16" t="s">
        <v>461</v>
      </c>
      <c r="D262" s="23">
        <v>628692789</v>
      </c>
      <c r="E262" s="24">
        <v>628692789</v>
      </c>
      <c r="F262" s="24">
        <v>377508367</v>
      </c>
      <c r="G262" s="31">
        <f t="shared" si="53"/>
        <v>0.60046555902202337</v>
      </c>
      <c r="H262" s="23">
        <v>134352031</v>
      </c>
      <c r="I262" s="24">
        <v>37608436</v>
      </c>
      <c r="J262" s="24">
        <v>33933291</v>
      </c>
      <c r="K262" s="23">
        <v>205893758</v>
      </c>
      <c r="L262" s="23">
        <v>31824991</v>
      </c>
      <c r="M262" s="24">
        <v>29914668</v>
      </c>
      <c r="N262" s="24">
        <v>109874950</v>
      </c>
      <c r="O262" s="23">
        <v>171614609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x14ac:dyDescent="0.2">
      <c r="A263" s="14" t="s">
        <v>20</v>
      </c>
      <c r="B263" s="15" t="s">
        <v>462</v>
      </c>
      <c r="C263" s="16" t="s">
        <v>463</v>
      </c>
      <c r="D263" s="23">
        <v>767197341</v>
      </c>
      <c r="E263" s="24">
        <v>767197341</v>
      </c>
      <c r="F263" s="24">
        <v>350247584</v>
      </c>
      <c r="G263" s="31">
        <f t="shared" si="53"/>
        <v>0.45652867297932931</v>
      </c>
      <c r="H263" s="23">
        <v>57623273</v>
      </c>
      <c r="I263" s="24">
        <v>82649577</v>
      </c>
      <c r="J263" s="24">
        <v>51915981</v>
      </c>
      <c r="K263" s="23">
        <v>192188831</v>
      </c>
      <c r="L263" s="23">
        <v>55303080</v>
      </c>
      <c r="M263" s="24">
        <v>41166972</v>
      </c>
      <c r="N263" s="24">
        <v>61588701</v>
      </c>
      <c r="O263" s="23">
        <v>158058753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x14ac:dyDescent="0.2">
      <c r="A264" s="14" t="s">
        <v>35</v>
      </c>
      <c r="B264" s="15" t="s">
        <v>464</v>
      </c>
      <c r="C264" s="16" t="s">
        <v>465</v>
      </c>
      <c r="D264" s="23">
        <v>123521587</v>
      </c>
      <c r="E264" s="24">
        <v>123521587</v>
      </c>
      <c r="F264" s="24">
        <v>90002308</v>
      </c>
      <c r="G264" s="31">
        <f t="shared" si="53"/>
        <v>0.72863626663086833</v>
      </c>
      <c r="H264" s="23">
        <v>46250219</v>
      </c>
      <c r="I264" s="24">
        <v>270440</v>
      </c>
      <c r="J264" s="24">
        <v>2846094</v>
      </c>
      <c r="K264" s="23">
        <v>49366753</v>
      </c>
      <c r="L264" s="23">
        <v>998161</v>
      </c>
      <c r="M264" s="24">
        <v>839530</v>
      </c>
      <c r="N264" s="24">
        <v>38797864</v>
      </c>
      <c r="O264" s="23">
        <v>40635555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6.5" x14ac:dyDescent="0.3">
      <c r="A265" s="17" t="s">
        <v>0</v>
      </c>
      <c r="B265" s="18" t="s">
        <v>466</v>
      </c>
      <c r="C265" s="19" t="s">
        <v>0</v>
      </c>
      <c r="D265" s="25">
        <f>SUM(D261:D264)</f>
        <v>1851468672</v>
      </c>
      <c r="E265" s="26">
        <f>SUM(E261:E264)</f>
        <v>1851468672</v>
      </c>
      <c r="F265" s="26">
        <f>SUM(F261:F264)</f>
        <v>1009918577</v>
      </c>
      <c r="G265" s="32">
        <f t="shared" si="53"/>
        <v>0.54546889843351343</v>
      </c>
      <c r="H265" s="25">
        <f t="shared" ref="H265:W265" si="54">SUM(H261:H264)</f>
        <v>323944947</v>
      </c>
      <c r="I265" s="26">
        <f t="shared" si="54"/>
        <v>127823581</v>
      </c>
      <c r="J265" s="26">
        <f t="shared" si="54"/>
        <v>97593895</v>
      </c>
      <c r="K265" s="25">
        <f t="shared" si="54"/>
        <v>549362423</v>
      </c>
      <c r="L265" s="25">
        <f t="shared" si="54"/>
        <v>98155630</v>
      </c>
      <c r="M265" s="26">
        <f t="shared" si="54"/>
        <v>79881536</v>
      </c>
      <c r="N265" s="26">
        <f t="shared" si="54"/>
        <v>282518988</v>
      </c>
      <c r="O265" s="25">
        <f t="shared" si="54"/>
        <v>460556154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x14ac:dyDescent="0.2">
      <c r="A266" s="14" t="s">
        <v>20</v>
      </c>
      <c r="B266" s="15" t="s">
        <v>467</v>
      </c>
      <c r="C266" s="16" t="s">
        <v>468</v>
      </c>
      <c r="D266" s="23">
        <v>146746606</v>
      </c>
      <c r="E266" s="24">
        <v>146746606</v>
      </c>
      <c r="F266" s="24">
        <v>58019520</v>
      </c>
      <c r="G266" s="31">
        <f t="shared" si="53"/>
        <v>0.39537214237172885</v>
      </c>
      <c r="H266" s="23">
        <v>26523152</v>
      </c>
      <c r="I266" s="24">
        <v>5070545</v>
      </c>
      <c r="J266" s="24">
        <v>3978101</v>
      </c>
      <c r="K266" s="23">
        <v>35571798</v>
      </c>
      <c r="L266" s="23">
        <v>3711588</v>
      </c>
      <c r="M266" s="24">
        <v>3989286</v>
      </c>
      <c r="N266" s="24">
        <v>14746848</v>
      </c>
      <c r="O266" s="23">
        <v>22447722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x14ac:dyDescent="0.2">
      <c r="A267" s="14" t="s">
        <v>20</v>
      </c>
      <c r="B267" s="15" t="s">
        <v>469</v>
      </c>
      <c r="C267" s="16" t="s">
        <v>470</v>
      </c>
      <c r="D267" s="23">
        <v>459561281</v>
      </c>
      <c r="E267" s="24">
        <v>459561281</v>
      </c>
      <c r="F267" s="24">
        <v>251022479</v>
      </c>
      <c r="G267" s="31">
        <f t="shared" si="53"/>
        <v>0.54622199340592403</v>
      </c>
      <c r="H267" s="23">
        <v>62630863</v>
      </c>
      <c r="I267" s="24">
        <v>29180403</v>
      </c>
      <c r="J267" s="24">
        <v>24277570</v>
      </c>
      <c r="K267" s="23">
        <v>116088836</v>
      </c>
      <c r="L267" s="23">
        <v>31944430</v>
      </c>
      <c r="M267" s="24">
        <v>36909276</v>
      </c>
      <c r="N267" s="24">
        <v>66079937</v>
      </c>
      <c r="O267" s="23">
        <v>134933643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x14ac:dyDescent="0.2">
      <c r="A268" s="14" t="s">
        <v>20</v>
      </c>
      <c r="B268" s="15" t="s">
        <v>471</v>
      </c>
      <c r="C268" s="16" t="s">
        <v>472</v>
      </c>
      <c r="D268" s="23">
        <v>84560740</v>
      </c>
      <c r="E268" s="24">
        <v>84560740</v>
      </c>
      <c r="F268" s="24">
        <v>32281881</v>
      </c>
      <c r="G268" s="31">
        <f t="shared" si="53"/>
        <v>0.38175967949192496</v>
      </c>
      <c r="H268" s="23">
        <v>7517805</v>
      </c>
      <c r="I268" s="24">
        <v>-361210</v>
      </c>
      <c r="J268" s="24">
        <v>2499935</v>
      </c>
      <c r="K268" s="23">
        <v>9656530</v>
      </c>
      <c r="L268" s="23">
        <v>16851624</v>
      </c>
      <c r="M268" s="24">
        <v>3419578</v>
      </c>
      <c r="N268" s="24">
        <v>2354149</v>
      </c>
      <c r="O268" s="23">
        <v>22625351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x14ac:dyDescent="0.2">
      <c r="A269" s="14" t="s">
        <v>20</v>
      </c>
      <c r="B269" s="15" t="s">
        <v>473</v>
      </c>
      <c r="C269" s="16" t="s">
        <v>474</v>
      </c>
      <c r="D269" s="23">
        <v>140069011</v>
      </c>
      <c r="E269" s="24">
        <v>140069011</v>
      </c>
      <c r="F269" s="24">
        <v>53396175</v>
      </c>
      <c r="G269" s="31">
        <f t="shared" si="53"/>
        <v>0.38121333633176008</v>
      </c>
      <c r="H269" s="23">
        <v>24962845</v>
      </c>
      <c r="I269" s="24">
        <v>6745449</v>
      </c>
      <c r="J269" s="24">
        <v>5459865</v>
      </c>
      <c r="K269" s="23">
        <v>37168159</v>
      </c>
      <c r="L269" s="23">
        <v>5230376</v>
      </c>
      <c r="M269" s="24">
        <v>5308277</v>
      </c>
      <c r="N269" s="24">
        <v>5689363</v>
      </c>
      <c r="O269" s="23">
        <v>16228016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x14ac:dyDescent="0.2">
      <c r="A270" s="14" t="s">
        <v>20</v>
      </c>
      <c r="B270" s="15" t="s">
        <v>475</v>
      </c>
      <c r="C270" s="16" t="s">
        <v>476</v>
      </c>
      <c r="D270" s="23">
        <v>82515158</v>
      </c>
      <c r="E270" s="24">
        <v>82515158</v>
      </c>
      <c r="F270" s="24">
        <v>43988827</v>
      </c>
      <c r="G270" s="31">
        <f t="shared" si="53"/>
        <v>0.53309995479860806</v>
      </c>
      <c r="H270" s="23">
        <v>18940522</v>
      </c>
      <c r="I270" s="24">
        <v>3559498</v>
      </c>
      <c r="J270" s="24">
        <v>4117219</v>
      </c>
      <c r="K270" s="23">
        <v>26617239</v>
      </c>
      <c r="L270" s="23">
        <v>4081353</v>
      </c>
      <c r="M270" s="24">
        <v>3662583</v>
      </c>
      <c r="N270" s="24">
        <v>9627652</v>
      </c>
      <c r="O270" s="23">
        <v>17371588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x14ac:dyDescent="0.2">
      <c r="A271" s="14" t="s">
        <v>20</v>
      </c>
      <c r="B271" s="15" t="s">
        <v>477</v>
      </c>
      <c r="C271" s="16" t="s">
        <v>478</v>
      </c>
      <c r="D271" s="23">
        <v>85664579</v>
      </c>
      <c r="E271" s="24">
        <v>85664579</v>
      </c>
      <c r="F271" s="24">
        <v>28720788</v>
      </c>
      <c r="G271" s="31">
        <f t="shared" si="53"/>
        <v>0.33527028715100554</v>
      </c>
      <c r="H271" s="23">
        <v>13039170</v>
      </c>
      <c r="I271" s="24">
        <v>642173</v>
      </c>
      <c r="J271" s="24">
        <v>3361641</v>
      </c>
      <c r="K271" s="23">
        <v>17042984</v>
      </c>
      <c r="L271" s="23">
        <v>6042574</v>
      </c>
      <c r="M271" s="24">
        <v>2540614</v>
      </c>
      <c r="N271" s="24">
        <v>3094616</v>
      </c>
      <c r="O271" s="23">
        <v>11677804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x14ac:dyDescent="0.2">
      <c r="A272" s="14" t="s">
        <v>35</v>
      </c>
      <c r="B272" s="15" t="s">
        <v>479</v>
      </c>
      <c r="C272" s="16" t="s">
        <v>480</v>
      </c>
      <c r="D272" s="23">
        <v>79706973</v>
      </c>
      <c r="E272" s="24">
        <v>79706973</v>
      </c>
      <c r="F272" s="24">
        <v>58516721</v>
      </c>
      <c r="G272" s="31">
        <f t="shared" si="53"/>
        <v>0.73414807760921996</v>
      </c>
      <c r="H272" s="23">
        <v>157135</v>
      </c>
      <c r="I272" s="24">
        <v>26018090</v>
      </c>
      <c r="J272" s="24">
        <v>221173</v>
      </c>
      <c r="K272" s="23">
        <v>26396398</v>
      </c>
      <c r="L272" s="23">
        <v>10023942</v>
      </c>
      <c r="M272" s="24">
        <v>1716489</v>
      </c>
      <c r="N272" s="24">
        <v>20379892</v>
      </c>
      <c r="O272" s="23">
        <v>32120323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6.5" x14ac:dyDescent="0.3">
      <c r="A273" s="17" t="s">
        <v>0</v>
      </c>
      <c r="B273" s="18" t="s">
        <v>481</v>
      </c>
      <c r="C273" s="19" t="s">
        <v>0</v>
      </c>
      <c r="D273" s="25">
        <f>SUM(D266:D272)</f>
        <v>1078824348</v>
      </c>
      <c r="E273" s="26">
        <f>SUM(E266:E272)</f>
        <v>1078824348</v>
      </c>
      <c r="F273" s="26">
        <f>SUM(F266:F272)</f>
        <v>525946391</v>
      </c>
      <c r="G273" s="32">
        <f t="shared" si="53"/>
        <v>0.48751809502171156</v>
      </c>
      <c r="H273" s="25">
        <f t="shared" ref="H273:W273" si="55">SUM(H266:H272)</f>
        <v>153771492</v>
      </c>
      <c r="I273" s="26">
        <f t="shared" si="55"/>
        <v>70854948</v>
      </c>
      <c r="J273" s="26">
        <f t="shared" si="55"/>
        <v>43915504</v>
      </c>
      <c r="K273" s="25">
        <f t="shared" si="55"/>
        <v>268541944</v>
      </c>
      <c r="L273" s="25">
        <f t="shared" si="55"/>
        <v>77885887</v>
      </c>
      <c r="M273" s="26">
        <f t="shared" si="55"/>
        <v>57546103</v>
      </c>
      <c r="N273" s="26">
        <f t="shared" si="55"/>
        <v>121972457</v>
      </c>
      <c r="O273" s="25">
        <f t="shared" si="55"/>
        <v>257404447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x14ac:dyDescent="0.2">
      <c r="A274" s="14" t="s">
        <v>20</v>
      </c>
      <c r="B274" s="15" t="s">
        <v>482</v>
      </c>
      <c r="C274" s="16" t="s">
        <v>483</v>
      </c>
      <c r="D274" s="23">
        <v>177789624</v>
      </c>
      <c r="E274" s="24">
        <v>177789624</v>
      </c>
      <c r="F274" s="24">
        <v>24829307</v>
      </c>
      <c r="G274" s="31">
        <f t="shared" si="53"/>
        <v>0.13965554592769711</v>
      </c>
      <c r="H274" s="23">
        <v>2365399</v>
      </c>
      <c r="I274" s="24">
        <v>5307442</v>
      </c>
      <c r="J274" s="24">
        <v>1539252</v>
      </c>
      <c r="K274" s="23">
        <v>9212093</v>
      </c>
      <c r="L274" s="23">
        <v>7666677</v>
      </c>
      <c r="M274" s="24">
        <v>7403413</v>
      </c>
      <c r="N274" s="24">
        <v>547124</v>
      </c>
      <c r="O274" s="23">
        <v>15617214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x14ac:dyDescent="0.2">
      <c r="A275" s="14" t="s">
        <v>20</v>
      </c>
      <c r="B275" s="15" t="s">
        <v>484</v>
      </c>
      <c r="C275" s="16" t="s">
        <v>485</v>
      </c>
      <c r="D275" s="23">
        <v>252088562</v>
      </c>
      <c r="E275" s="24">
        <v>252088562</v>
      </c>
      <c r="F275" s="24">
        <v>131566407</v>
      </c>
      <c r="G275" s="31">
        <f t="shared" si="53"/>
        <v>0.5219055000202667</v>
      </c>
      <c r="H275" s="23">
        <v>46488029</v>
      </c>
      <c r="I275" s="24">
        <v>13081656</v>
      </c>
      <c r="J275" s="24">
        <v>11607598</v>
      </c>
      <c r="K275" s="23">
        <v>71177283</v>
      </c>
      <c r="L275" s="23">
        <v>12582627</v>
      </c>
      <c r="M275" s="24">
        <v>13645847</v>
      </c>
      <c r="N275" s="24">
        <v>34160650</v>
      </c>
      <c r="O275" s="23">
        <v>60389124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x14ac:dyDescent="0.2">
      <c r="A276" s="14" t="s">
        <v>20</v>
      </c>
      <c r="B276" s="15" t="s">
        <v>486</v>
      </c>
      <c r="C276" s="16" t="s">
        <v>487</v>
      </c>
      <c r="D276" s="23">
        <v>0</v>
      </c>
      <c r="E276" s="24">
        <v>337292630</v>
      </c>
      <c r="F276" s="24">
        <v>7231883</v>
      </c>
      <c r="G276" s="31">
        <f t="shared" si="53"/>
        <v>0</v>
      </c>
      <c r="H276" s="23">
        <v>0</v>
      </c>
      <c r="I276" s="24">
        <v>0</v>
      </c>
      <c r="J276" s="24">
        <v>218157</v>
      </c>
      <c r="K276" s="23">
        <v>218157</v>
      </c>
      <c r="L276" s="23">
        <v>15943</v>
      </c>
      <c r="M276" s="24">
        <v>6971600</v>
      </c>
      <c r="N276" s="24">
        <v>26183</v>
      </c>
      <c r="O276" s="23">
        <v>7013726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x14ac:dyDescent="0.2">
      <c r="A277" s="14" t="s">
        <v>20</v>
      </c>
      <c r="B277" s="15" t="s">
        <v>488</v>
      </c>
      <c r="C277" s="16" t="s">
        <v>489</v>
      </c>
      <c r="D277" s="23">
        <v>98934936</v>
      </c>
      <c r="E277" s="24">
        <v>98934936</v>
      </c>
      <c r="F277" s="24">
        <v>0</v>
      </c>
      <c r="G277" s="31">
        <f t="shared" si="53"/>
        <v>0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x14ac:dyDescent="0.2">
      <c r="A278" s="14" t="s">
        <v>20</v>
      </c>
      <c r="B278" s="15" t="s">
        <v>490</v>
      </c>
      <c r="C278" s="16" t="s">
        <v>491</v>
      </c>
      <c r="D278" s="23">
        <v>92432170</v>
      </c>
      <c r="E278" s="24">
        <v>92432170</v>
      </c>
      <c r="F278" s="24">
        <v>45949918</v>
      </c>
      <c r="G278" s="31">
        <f t="shared" si="53"/>
        <v>0.4971204073213904</v>
      </c>
      <c r="H278" s="23">
        <v>0</v>
      </c>
      <c r="I278" s="24">
        <v>18972458</v>
      </c>
      <c r="J278" s="24">
        <v>11069246</v>
      </c>
      <c r="K278" s="23">
        <v>30041704</v>
      </c>
      <c r="L278" s="23">
        <v>2532737</v>
      </c>
      <c r="M278" s="24">
        <v>1005449</v>
      </c>
      <c r="N278" s="24">
        <v>12370028</v>
      </c>
      <c r="O278" s="23">
        <v>15908214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x14ac:dyDescent="0.2">
      <c r="A279" s="14" t="s">
        <v>20</v>
      </c>
      <c r="B279" s="15" t="s">
        <v>492</v>
      </c>
      <c r="C279" s="16" t="s">
        <v>493</v>
      </c>
      <c r="D279" s="23">
        <v>118334460</v>
      </c>
      <c r="E279" s="24">
        <v>118334460</v>
      </c>
      <c r="F279" s="24">
        <v>54399653</v>
      </c>
      <c r="G279" s="31">
        <f t="shared" si="53"/>
        <v>0.45971100049807978</v>
      </c>
      <c r="H279" s="23">
        <v>19398561</v>
      </c>
      <c r="I279" s="24">
        <v>6011447</v>
      </c>
      <c r="J279" s="24">
        <v>4334430</v>
      </c>
      <c r="K279" s="23">
        <v>29744438</v>
      </c>
      <c r="L279" s="23">
        <v>4042184</v>
      </c>
      <c r="M279" s="24">
        <v>4597606</v>
      </c>
      <c r="N279" s="24">
        <v>16015425</v>
      </c>
      <c r="O279" s="23">
        <v>24655215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x14ac:dyDescent="0.2">
      <c r="A280" s="14" t="s">
        <v>20</v>
      </c>
      <c r="B280" s="15" t="s">
        <v>494</v>
      </c>
      <c r="C280" s="16" t="s">
        <v>495</v>
      </c>
      <c r="D280" s="23">
        <v>181428654</v>
      </c>
      <c r="E280" s="24">
        <v>181428654</v>
      </c>
      <c r="F280" s="24">
        <v>65517834</v>
      </c>
      <c r="G280" s="31">
        <f t="shared" si="53"/>
        <v>0.36112175533198854</v>
      </c>
      <c r="H280" s="23">
        <v>6267243</v>
      </c>
      <c r="I280" s="24">
        <v>12013470</v>
      </c>
      <c r="J280" s="24">
        <v>10142660</v>
      </c>
      <c r="K280" s="23">
        <v>28423373</v>
      </c>
      <c r="L280" s="23">
        <v>8949747</v>
      </c>
      <c r="M280" s="24">
        <v>9664166</v>
      </c>
      <c r="N280" s="24">
        <v>18480548</v>
      </c>
      <c r="O280" s="23">
        <v>37094461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x14ac:dyDescent="0.2">
      <c r="A281" s="14" t="s">
        <v>20</v>
      </c>
      <c r="B281" s="15" t="s">
        <v>496</v>
      </c>
      <c r="C281" s="16" t="s">
        <v>497</v>
      </c>
      <c r="D281" s="23">
        <v>304342136</v>
      </c>
      <c r="E281" s="24">
        <v>304342136</v>
      </c>
      <c r="F281" s="24">
        <v>126664380</v>
      </c>
      <c r="G281" s="31">
        <f t="shared" si="53"/>
        <v>0.4161907439592919</v>
      </c>
      <c r="H281" s="23">
        <v>47123493</v>
      </c>
      <c r="I281" s="24">
        <v>11308513</v>
      </c>
      <c r="J281" s="24">
        <v>11144986</v>
      </c>
      <c r="K281" s="23">
        <v>69576992</v>
      </c>
      <c r="L281" s="23">
        <v>10317508</v>
      </c>
      <c r="M281" s="24">
        <v>13582040</v>
      </c>
      <c r="N281" s="24">
        <v>33187840</v>
      </c>
      <c r="O281" s="23">
        <v>57087388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x14ac:dyDescent="0.2">
      <c r="A282" s="14" t="s">
        <v>35</v>
      </c>
      <c r="B282" s="15" t="s">
        <v>498</v>
      </c>
      <c r="C282" s="16" t="s">
        <v>499</v>
      </c>
      <c r="D282" s="23">
        <v>75415400</v>
      </c>
      <c r="E282" s="24">
        <v>75415400</v>
      </c>
      <c r="F282" s="24">
        <v>62324365</v>
      </c>
      <c r="G282" s="31">
        <f t="shared" si="53"/>
        <v>0.82641429999708282</v>
      </c>
      <c r="H282" s="23">
        <v>26795343</v>
      </c>
      <c r="I282" s="24">
        <v>7321942</v>
      </c>
      <c r="J282" s="24">
        <v>228949</v>
      </c>
      <c r="K282" s="23">
        <v>34346234</v>
      </c>
      <c r="L282" s="23">
        <v>332548</v>
      </c>
      <c r="M282" s="24">
        <v>983538</v>
      </c>
      <c r="N282" s="24">
        <v>26662045</v>
      </c>
      <c r="O282" s="23">
        <v>27978131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6.5" x14ac:dyDescent="0.3">
      <c r="A283" s="17" t="s">
        <v>0</v>
      </c>
      <c r="B283" s="18" t="s">
        <v>500</v>
      </c>
      <c r="C283" s="19" t="s">
        <v>0</v>
      </c>
      <c r="D283" s="25">
        <f>SUM(D274:D282)</f>
        <v>1300765942</v>
      </c>
      <c r="E283" s="26">
        <f>SUM(E274:E282)</f>
        <v>1638058572</v>
      </c>
      <c r="F283" s="26">
        <f>SUM(F274:F282)</f>
        <v>518483747</v>
      </c>
      <c r="G283" s="32">
        <f t="shared" si="53"/>
        <v>0.39859880264300462</v>
      </c>
      <c r="H283" s="25">
        <f t="shared" ref="H283:W283" si="56">SUM(H274:H282)</f>
        <v>148438068</v>
      </c>
      <c r="I283" s="26">
        <f t="shared" si="56"/>
        <v>74016928</v>
      </c>
      <c r="J283" s="26">
        <f t="shared" si="56"/>
        <v>50285278</v>
      </c>
      <c r="K283" s="25">
        <f t="shared" si="56"/>
        <v>272740274</v>
      </c>
      <c r="L283" s="25">
        <f t="shared" si="56"/>
        <v>46439971</v>
      </c>
      <c r="M283" s="26">
        <f t="shared" si="56"/>
        <v>57853659</v>
      </c>
      <c r="N283" s="26">
        <f t="shared" si="56"/>
        <v>141449843</v>
      </c>
      <c r="O283" s="25">
        <f t="shared" si="56"/>
        <v>245743473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x14ac:dyDescent="0.2">
      <c r="A284" s="14" t="s">
        <v>20</v>
      </c>
      <c r="B284" s="15" t="s">
        <v>501</v>
      </c>
      <c r="C284" s="16" t="s">
        <v>502</v>
      </c>
      <c r="D284" s="23">
        <v>400097829</v>
      </c>
      <c r="E284" s="24">
        <v>400097829</v>
      </c>
      <c r="F284" s="24">
        <v>229024912</v>
      </c>
      <c r="G284" s="31">
        <f t="shared" si="53"/>
        <v>0.57242228125161854</v>
      </c>
      <c r="H284" s="23">
        <v>101344865</v>
      </c>
      <c r="I284" s="24">
        <v>19190811</v>
      </c>
      <c r="J284" s="24">
        <v>12469856</v>
      </c>
      <c r="K284" s="23">
        <v>133005532</v>
      </c>
      <c r="L284" s="23">
        <v>17483442</v>
      </c>
      <c r="M284" s="24">
        <v>19185830</v>
      </c>
      <c r="N284" s="24">
        <v>59350108</v>
      </c>
      <c r="O284" s="23">
        <v>96019380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x14ac:dyDescent="0.2">
      <c r="A285" s="14" t="s">
        <v>20</v>
      </c>
      <c r="B285" s="15" t="s">
        <v>503</v>
      </c>
      <c r="C285" s="16" t="s">
        <v>504</v>
      </c>
      <c r="D285" s="23">
        <v>83126150</v>
      </c>
      <c r="E285" s="24">
        <v>83126150</v>
      </c>
      <c r="F285" s="24">
        <v>39084303</v>
      </c>
      <c r="G285" s="31">
        <f t="shared" si="53"/>
        <v>0.47018059900524684</v>
      </c>
      <c r="H285" s="23">
        <v>34335</v>
      </c>
      <c r="I285" s="24">
        <v>20001214</v>
      </c>
      <c r="J285" s="24">
        <v>5131029</v>
      </c>
      <c r="K285" s="23">
        <v>25166578</v>
      </c>
      <c r="L285" s="23">
        <v>1305648</v>
      </c>
      <c r="M285" s="24">
        <v>1178015</v>
      </c>
      <c r="N285" s="24">
        <v>11434062</v>
      </c>
      <c r="O285" s="23">
        <v>13917725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x14ac:dyDescent="0.2">
      <c r="A286" s="14" t="s">
        <v>20</v>
      </c>
      <c r="B286" s="15" t="s">
        <v>505</v>
      </c>
      <c r="C286" s="16" t="s">
        <v>506</v>
      </c>
      <c r="D286" s="23">
        <v>240490331</v>
      </c>
      <c r="E286" s="24">
        <v>240490331</v>
      </c>
      <c r="F286" s="24">
        <v>11581571</v>
      </c>
      <c r="G286" s="31">
        <f t="shared" si="53"/>
        <v>4.8158156512329804E-2</v>
      </c>
      <c r="H286" s="23">
        <v>30393560</v>
      </c>
      <c r="I286" s="24">
        <v>5279483</v>
      </c>
      <c r="J286" s="24">
        <v>-21101107</v>
      </c>
      <c r="K286" s="23">
        <v>14571936</v>
      </c>
      <c r="L286" s="23">
        <v>-29790434</v>
      </c>
      <c r="M286" s="24">
        <v>12444799</v>
      </c>
      <c r="N286" s="24">
        <v>14355270</v>
      </c>
      <c r="O286" s="23">
        <v>-2990365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x14ac:dyDescent="0.2">
      <c r="A287" s="14" t="s">
        <v>20</v>
      </c>
      <c r="B287" s="15" t="s">
        <v>507</v>
      </c>
      <c r="C287" s="16" t="s">
        <v>508</v>
      </c>
      <c r="D287" s="23">
        <v>142599599</v>
      </c>
      <c r="E287" s="24">
        <v>142599599</v>
      </c>
      <c r="F287" s="24">
        <v>49623906</v>
      </c>
      <c r="G287" s="31">
        <f t="shared" si="53"/>
        <v>0.34799470929788517</v>
      </c>
      <c r="H287" s="23">
        <v>0</v>
      </c>
      <c r="I287" s="24">
        <v>7448090</v>
      </c>
      <c r="J287" s="24">
        <v>6759179</v>
      </c>
      <c r="K287" s="23">
        <v>14207269</v>
      </c>
      <c r="L287" s="23">
        <v>8404305</v>
      </c>
      <c r="M287" s="24">
        <v>6670306</v>
      </c>
      <c r="N287" s="24">
        <v>20342026</v>
      </c>
      <c r="O287" s="23">
        <v>35416637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x14ac:dyDescent="0.2">
      <c r="A288" s="14" t="s">
        <v>20</v>
      </c>
      <c r="B288" s="15" t="s">
        <v>509</v>
      </c>
      <c r="C288" s="16" t="s">
        <v>510</v>
      </c>
      <c r="D288" s="23">
        <v>1008785316</v>
      </c>
      <c r="E288" s="24">
        <v>1008785316</v>
      </c>
      <c r="F288" s="24">
        <v>499879836</v>
      </c>
      <c r="G288" s="31">
        <f t="shared" si="53"/>
        <v>0.49552647929304316</v>
      </c>
      <c r="H288" s="23">
        <v>132915195</v>
      </c>
      <c r="I288" s="24">
        <v>52805833</v>
      </c>
      <c r="J288" s="24">
        <v>73779063</v>
      </c>
      <c r="K288" s="23">
        <v>259500091</v>
      </c>
      <c r="L288" s="23">
        <v>50941576</v>
      </c>
      <c r="M288" s="24">
        <v>96943872</v>
      </c>
      <c r="N288" s="24">
        <v>92494297</v>
      </c>
      <c r="O288" s="23">
        <v>240379745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x14ac:dyDescent="0.2">
      <c r="A289" s="14" t="s">
        <v>35</v>
      </c>
      <c r="B289" s="15" t="s">
        <v>511</v>
      </c>
      <c r="C289" s="16" t="s">
        <v>512</v>
      </c>
      <c r="D289" s="23">
        <v>99931909</v>
      </c>
      <c r="E289" s="24">
        <v>99931909</v>
      </c>
      <c r="F289" s="24">
        <v>66257730</v>
      </c>
      <c r="G289" s="31">
        <f t="shared" si="53"/>
        <v>0.66302876291495638</v>
      </c>
      <c r="H289" s="23">
        <v>34785879</v>
      </c>
      <c r="I289" s="24">
        <v>243335</v>
      </c>
      <c r="J289" s="24">
        <v>23436</v>
      </c>
      <c r="K289" s="23">
        <v>35052650</v>
      </c>
      <c r="L289" s="23">
        <v>1431639</v>
      </c>
      <c r="M289" s="24">
        <v>1800564</v>
      </c>
      <c r="N289" s="24">
        <v>27972877</v>
      </c>
      <c r="O289" s="23">
        <v>31205080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6.5" x14ac:dyDescent="0.3">
      <c r="A290" s="17" t="s">
        <v>0</v>
      </c>
      <c r="B290" s="18" t="s">
        <v>513</v>
      </c>
      <c r="C290" s="19" t="s">
        <v>0</v>
      </c>
      <c r="D290" s="25">
        <f>SUM(D284:D289)</f>
        <v>1975031134</v>
      </c>
      <c r="E290" s="26">
        <f>SUM(E284:E289)</f>
        <v>1975031134</v>
      </c>
      <c r="F290" s="26">
        <f>SUM(F284:F289)</f>
        <v>895452258</v>
      </c>
      <c r="G290" s="32">
        <f t="shared" si="53"/>
        <v>0.45338640114824641</v>
      </c>
      <c r="H290" s="25">
        <f t="shared" ref="H290:W290" si="57">SUM(H284:H289)</f>
        <v>299473834</v>
      </c>
      <c r="I290" s="26">
        <f t="shared" si="57"/>
        <v>104968766</v>
      </c>
      <c r="J290" s="26">
        <f t="shared" si="57"/>
        <v>77061456</v>
      </c>
      <c r="K290" s="25">
        <f t="shared" si="57"/>
        <v>481504056</v>
      </c>
      <c r="L290" s="25">
        <f t="shared" si="57"/>
        <v>49776176</v>
      </c>
      <c r="M290" s="26">
        <f t="shared" si="57"/>
        <v>138223386</v>
      </c>
      <c r="N290" s="26">
        <f t="shared" si="57"/>
        <v>225948640</v>
      </c>
      <c r="O290" s="25">
        <f t="shared" si="57"/>
        <v>413948202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x14ac:dyDescent="0.2">
      <c r="A291" s="14" t="s">
        <v>20</v>
      </c>
      <c r="B291" s="15" t="s">
        <v>514</v>
      </c>
      <c r="C291" s="16" t="s">
        <v>515</v>
      </c>
      <c r="D291" s="23">
        <v>2958278267</v>
      </c>
      <c r="E291" s="24">
        <v>2958278267</v>
      </c>
      <c r="F291" s="24">
        <v>1588793955</v>
      </c>
      <c r="G291" s="31">
        <f t="shared" si="53"/>
        <v>0.53706710850132477</v>
      </c>
      <c r="H291" s="23">
        <v>445690011</v>
      </c>
      <c r="I291" s="24">
        <v>222774923</v>
      </c>
      <c r="J291" s="24">
        <v>210288998</v>
      </c>
      <c r="K291" s="23">
        <v>878753932</v>
      </c>
      <c r="L291" s="23">
        <v>213811229</v>
      </c>
      <c r="M291" s="24">
        <v>206097120</v>
      </c>
      <c r="N291" s="24">
        <v>290131674</v>
      </c>
      <c r="O291" s="23">
        <v>710040023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x14ac:dyDescent="0.2">
      <c r="A292" s="14" t="s">
        <v>20</v>
      </c>
      <c r="B292" s="15" t="s">
        <v>516</v>
      </c>
      <c r="C292" s="16" t="s">
        <v>517</v>
      </c>
      <c r="D292" s="23">
        <v>314746791</v>
      </c>
      <c r="E292" s="24">
        <v>314746791</v>
      </c>
      <c r="F292" s="24">
        <v>100896901</v>
      </c>
      <c r="G292" s="31">
        <f t="shared" si="53"/>
        <v>0.32056530482625317</v>
      </c>
      <c r="H292" s="23">
        <v>957082</v>
      </c>
      <c r="I292" s="24">
        <v>13304226</v>
      </c>
      <c r="J292" s="24">
        <v>0</v>
      </c>
      <c r="K292" s="23">
        <v>14261308</v>
      </c>
      <c r="L292" s="23">
        <v>19547502</v>
      </c>
      <c r="M292" s="24">
        <v>12700427</v>
      </c>
      <c r="N292" s="24">
        <v>54387664</v>
      </c>
      <c r="O292" s="23">
        <v>86635593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x14ac:dyDescent="0.2">
      <c r="A293" s="14" t="s">
        <v>20</v>
      </c>
      <c r="B293" s="15" t="s">
        <v>518</v>
      </c>
      <c r="C293" s="16" t="s">
        <v>519</v>
      </c>
      <c r="D293" s="23">
        <v>161455421</v>
      </c>
      <c r="E293" s="24">
        <v>161455421</v>
      </c>
      <c r="F293" s="24">
        <v>90699954</v>
      </c>
      <c r="G293" s="31">
        <f t="shared" si="53"/>
        <v>0.56176468673665658</v>
      </c>
      <c r="H293" s="23">
        <v>33721988</v>
      </c>
      <c r="I293" s="24">
        <v>6784905</v>
      </c>
      <c r="J293" s="24">
        <v>7452712</v>
      </c>
      <c r="K293" s="23">
        <v>47959605</v>
      </c>
      <c r="L293" s="23">
        <v>6927361</v>
      </c>
      <c r="M293" s="24">
        <v>7236247</v>
      </c>
      <c r="N293" s="24">
        <v>28576741</v>
      </c>
      <c r="O293" s="23">
        <v>42740349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x14ac:dyDescent="0.2">
      <c r="A294" s="14" t="s">
        <v>20</v>
      </c>
      <c r="B294" s="15" t="s">
        <v>520</v>
      </c>
      <c r="C294" s="16" t="s">
        <v>521</v>
      </c>
      <c r="D294" s="23">
        <v>537976133</v>
      </c>
      <c r="E294" s="24">
        <v>537976133</v>
      </c>
      <c r="F294" s="24">
        <v>282675159</v>
      </c>
      <c r="G294" s="31">
        <f t="shared" si="53"/>
        <v>0.52544182104078585</v>
      </c>
      <c r="H294" s="23">
        <v>29412929</v>
      </c>
      <c r="I294" s="24">
        <v>28455870</v>
      </c>
      <c r="J294" s="24">
        <v>27977816</v>
      </c>
      <c r="K294" s="23">
        <v>85846615</v>
      </c>
      <c r="L294" s="23">
        <v>27186257</v>
      </c>
      <c r="M294" s="24">
        <v>40356167</v>
      </c>
      <c r="N294" s="24">
        <v>129286120</v>
      </c>
      <c r="O294" s="23">
        <v>196828544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x14ac:dyDescent="0.2">
      <c r="A295" s="14" t="s">
        <v>35</v>
      </c>
      <c r="B295" s="15" t="s">
        <v>522</v>
      </c>
      <c r="C295" s="16" t="s">
        <v>523</v>
      </c>
      <c r="D295" s="23">
        <v>160590200</v>
      </c>
      <c r="E295" s="24">
        <v>160590200</v>
      </c>
      <c r="F295" s="24">
        <v>110563598</v>
      </c>
      <c r="G295" s="31">
        <f t="shared" si="53"/>
        <v>0.68848284640034074</v>
      </c>
      <c r="H295" s="23">
        <v>58537597</v>
      </c>
      <c r="I295" s="24">
        <v>1103130</v>
      </c>
      <c r="J295" s="24">
        <v>1300869</v>
      </c>
      <c r="K295" s="23">
        <v>60941596</v>
      </c>
      <c r="L295" s="23">
        <v>1156756</v>
      </c>
      <c r="M295" s="24">
        <v>1172386</v>
      </c>
      <c r="N295" s="24">
        <v>47292860</v>
      </c>
      <c r="O295" s="23">
        <v>49622002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6.5" x14ac:dyDescent="0.3">
      <c r="A296" s="17" t="s">
        <v>0</v>
      </c>
      <c r="B296" s="18" t="s">
        <v>524</v>
      </c>
      <c r="C296" s="19" t="s">
        <v>0</v>
      </c>
      <c r="D296" s="25">
        <f>SUM(D291:D295)</f>
        <v>4133046812</v>
      </c>
      <c r="E296" s="26">
        <f>SUM(E291:E295)</f>
        <v>4133046812</v>
      </c>
      <c r="F296" s="26">
        <f>SUM(F291:F295)</f>
        <v>2173629567</v>
      </c>
      <c r="G296" s="32">
        <f t="shared" si="53"/>
        <v>0.52591457727723412</v>
      </c>
      <c r="H296" s="25">
        <f t="shared" ref="H296:W296" si="58">SUM(H291:H295)</f>
        <v>568319607</v>
      </c>
      <c r="I296" s="26">
        <f t="shared" si="58"/>
        <v>272423054</v>
      </c>
      <c r="J296" s="26">
        <f t="shared" si="58"/>
        <v>247020395</v>
      </c>
      <c r="K296" s="25">
        <f t="shared" si="58"/>
        <v>1087763056</v>
      </c>
      <c r="L296" s="25">
        <f t="shared" si="58"/>
        <v>268629105</v>
      </c>
      <c r="M296" s="26">
        <f t="shared" si="58"/>
        <v>267562347</v>
      </c>
      <c r="N296" s="26">
        <f t="shared" si="58"/>
        <v>549675059</v>
      </c>
      <c r="O296" s="25">
        <f t="shared" si="58"/>
        <v>1085866511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6.5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10339136908</v>
      </c>
      <c r="E297" s="26">
        <f>SUM(E261:E264,E266:E272,E274:E282,E284:E289,E291:E295)</f>
        <v>10676429538</v>
      </c>
      <c r="F297" s="26">
        <f>SUM(F261:F264,F266:F272,F274:F282,F284:F289,F291:F295)</f>
        <v>5123430540</v>
      </c>
      <c r="G297" s="32">
        <f t="shared" si="53"/>
        <v>0.49553754685613066</v>
      </c>
      <c r="H297" s="25">
        <f t="shared" ref="H297:W297" si="59">SUM(H261:H264,H266:H272,H274:H282,H284:H289,H291:H295)</f>
        <v>1493947948</v>
      </c>
      <c r="I297" s="26">
        <f t="shared" si="59"/>
        <v>650087277</v>
      </c>
      <c r="J297" s="26">
        <f t="shared" si="59"/>
        <v>515876528</v>
      </c>
      <c r="K297" s="25">
        <f t="shared" si="59"/>
        <v>2659911753</v>
      </c>
      <c r="L297" s="25">
        <f t="shared" si="59"/>
        <v>540886769</v>
      </c>
      <c r="M297" s="26">
        <f t="shared" si="59"/>
        <v>601067031</v>
      </c>
      <c r="N297" s="26">
        <f t="shared" si="59"/>
        <v>1321564987</v>
      </c>
      <c r="O297" s="25">
        <f t="shared" si="59"/>
        <v>2463518787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4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x14ac:dyDescent="0.2">
      <c r="A300" s="14" t="s">
        <v>14</v>
      </c>
      <c r="B300" s="15" t="s">
        <v>527</v>
      </c>
      <c r="C300" s="16" t="s">
        <v>528</v>
      </c>
      <c r="D300" s="23">
        <v>64280885957</v>
      </c>
      <c r="E300" s="24">
        <v>64282755004</v>
      </c>
      <c r="F300" s="24">
        <v>34249166276</v>
      </c>
      <c r="G300" s="31">
        <f t="shared" ref="G300:G337" si="60">IF(($D300     =0),0,($F300     /$D300     ))</f>
        <v>0.53280482628865145</v>
      </c>
      <c r="H300" s="23">
        <v>6023764370</v>
      </c>
      <c r="I300" s="24">
        <v>6292062281</v>
      </c>
      <c r="J300" s="24">
        <v>5059655676</v>
      </c>
      <c r="K300" s="23">
        <v>17375482327</v>
      </c>
      <c r="L300" s="23">
        <v>4820535004</v>
      </c>
      <c r="M300" s="24">
        <v>5034356308</v>
      </c>
      <c r="N300" s="24">
        <v>7018792637</v>
      </c>
      <c r="O300" s="23">
        <v>16873683949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6.5" x14ac:dyDescent="0.3">
      <c r="A301" s="17" t="s">
        <v>0</v>
      </c>
      <c r="B301" s="18" t="s">
        <v>19</v>
      </c>
      <c r="C301" s="19" t="s">
        <v>0</v>
      </c>
      <c r="D301" s="25">
        <f>D300</f>
        <v>64280885957</v>
      </c>
      <c r="E301" s="26">
        <f>E300</f>
        <v>64282755004</v>
      </c>
      <c r="F301" s="26">
        <f>F300</f>
        <v>34249166276</v>
      </c>
      <c r="G301" s="32">
        <f t="shared" si="60"/>
        <v>0.53280482628865145</v>
      </c>
      <c r="H301" s="25">
        <f t="shared" ref="H301:W301" si="61">H300</f>
        <v>6023764370</v>
      </c>
      <c r="I301" s="26">
        <f t="shared" si="61"/>
        <v>6292062281</v>
      </c>
      <c r="J301" s="26">
        <f t="shared" si="61"/>
        <v>5059655676</v>
      </c>
      <c r="K301" s="25">
        <f t="shared" si="61"/>
        <v>17375482327</v>
      </c>
      <c r="L301" s="25">
        <f t="shared" si="61"/>
        <v>4820535004</v>
      </c>
      <c r="M301" s="26">
        <f t="shared" si="61"/>
        <v>5034356308</v>
      </c>
      <c r="N301" s="26">
        <f t="shared" si="61"/>
        <v>7018792637</v>
      </c>
      <c r="O301" s="25">
        <f t="shared" si="61"/>
        <v>16873683949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x14ac:dyDescent="0.2">
      <c r="A302" s="14" t="s">
        <v>20</v>
      </c>
      <c r="B302" s="15" t="s">
        <v>529</v>
      </c>
      <c r="C302" s="16" t="s">
        <v>530</v>
      </c>
      <c r="D302" s="23">
        <v>562393333</v>
      </c>
      <c r="E302" s="24">
        <v>562393333</v>
      </c>
      <c r="F302" s="24">
        <v>270722995</v>
      </c>
      <c r="G302" s="31">
        <f t="shared" si="60"/>
        <v>0.48137660799759163</v>
      </c>
      <c r="H302" s="23">
        <v>73425773</v>
      </c>
      <c r="I302" s="24">
        <v>34087066</v>
      </c>
      <c r="J302" s="24">
        <v>33566837</v>
      </c>
      <c r="K302" s="23">
        <v>141079676</v>
      </c>
      <c r="L302" s="23">
        <v>33515075</v>
      </c>
      <c r="M302" s="24">
        <v>35547582</v>
      </c>
      <c r="N302" s="24">
        <v>60580662</v>
      </c>
      <c r="O302" s="23">
        <v>129643319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x14ac:dyDescent="0.2">
      <c r="A303" s="14" t="s">
        <v>20</v>
      </c>
      <c r="B303" s="15" t="s">
        <v>531</v>
      </c>
      <c r="C303" s="16" t="s">
        <v>532</v>
      </c>
      <c r="D303" s="23">
        <v>451488659</v>
      </c>
      <c r="E303" s="24">
        <v>467959700</v>
      </c>
      <c r="F303" s="24">
        <v>240915680</v>
      </c>
      <c r="G303" s="31">
        <f t="shared" si="60"/>
        <v>0.53360294926034901</v>
      </c>
      <c r="H303" s="23">
        <v>68594047</v>
      </c>
      <c r="I303" s="24">
        <v>30250190</v>
      </c>
      <c r="J303" s="24">
        <v>26070204</v>
      </c>
      <c r="K303" s="23">
        <v>124914441</v>
      </c>
      <c r="L303" s="23">
        <v>27908371</v>
      </c>
      <c r="M303" s="24">
        <v>36300427</v>
      </c>
      <c r="N303" s="24">
        <v>51792441</v>
      </c>
      <c r="O303" s="23">
        <v>116001239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x14ac:dyDescent="0.2">
      <c r="A304" s="14" t="s">
        <v>20</v>
      </c>
      <c r="B304" s="15" t="s">
        <v>533</v>
      </c>
      <c r="C304" s="16" t="s">
        <v>534</v>
      </c>
      <c r="D304" s="23">
        <v>583354870</v>
      </c>
      <c r="E304" s="24">
        <v>587798160</v>
      </c>
      <c r="F304" s="24">
        <v>316040864</v>
      </c>
      <c r="G304" s="31">
        <f t="shared" si="60"/>
        <v>0.54176433634641641</v>
      </c>
      <c r="H304" s="23">
        <v>79134955</v>
      </c>
      <c r="I304" s="24">
        <v>46614891</v>
      </c>
      <c r="J304" s="24">
        <v>42799575</v>
      </c>
      <c r="K304" s="23">
        <v>168549421</v>
      </c>
      <c r="L304" s="23">
        <v>30955136</v>
      </c>
      <c r="M304" s="24">
        <v>42413584</v>
      </c>
      <c r="N304" s="24">
        <v>74122723</v>
      </c>
      <c r="O304" s="23">
        <v>147491443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x14ac:dyDescent="0.2">
      <c r="A305" s="14" t="s">
        <v>20</v>
      </c>
      <c r="B305" s="15" t="s">
        <v>535</v>
      </c>
      <c r="C305" s="16" t="s">
        <v>536</v>
      </c>
      <c r="D305" s="23">
        <v>1703573128</v>
      </c>
      <c r="E305" s="24">
        <v>1728779265</v>
      </c>
      <c r="F305" s="24">
        <v>825589425</v>
      </c>
      <c r="G305" s="31">
        <f t="shared" si="60"/>
        <v>0.48462223982673669</v>
      </c>
      <c r="H305" s="23">
        <v>159687519</v>
      </c>
      <c r="I305" s="24">
        <v>123324939</v>
      </c>
      <c r="J305" s="24">
        <v>129716341</v>
      </c>
      <c r="K305" s="23">
        <v>412728799</v>
      </c>
      <c r="L305" s="23">
        <v>126158358</v>
      </c>
      <c r="M305" s="24">
        <v>120459521</v>
      </c>
      <c r="N305" s="24">
        <v>166242747</v>
      </c>
      <c r="O305" s="23">
        <v>412860626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x14ac:dyDescent="0.2">
      <c r="A306" s="14" t="s">
        <v>20</v>
      </c>
      <c r="B306" s="15" t="s">
        <v>537</v>
      </c>
      <c r="C306" s="16" t="s">
        <v>538</v>
      </c>
      <c r="D306" s="23">
        <v>1212934619</v>
      </c>
      <c r="E306" s="24">
        <v>1237783194</v>
      </c>
      <c r="F306" s="24">
        <v>621579729</v>
      </c>
      <c r="G306" s="31">
        <f t="shared" si="60"/>
        <v>0.51245938508413535</v>
      </c>
      <c r="H306" s="23">
        <v>164974719</v>
      </c>
      <c r="I306" s="24">
        <v>71391572</v>
      </c>
      <c r="J306" s="24">
        <v>82151488</v>
      </c>
      <c r="K306" s="23">
        <v>318517779</v>
      </c>
      <c r="L306" s="23">
        <v>81146110</v>
      </c>
      <c r="M306" s="24">
        <v>86342507</v>
      </c>
      <c r="N306" s="24">
        <v>135573333</v>
      </c>
      <c r="O306" s="23">
        <v>303061950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x14ac:dyDescent="0.2">
      <c r="A307" s="14" t="s">
        <v>35</v>
      </c>
      <c r="B307" s="15" t="s">
        <v>539</v>
      </c>
      <c r="C307" s="16" t="s">
        <v>540</v>
      </c>
      <c r="D307" s="23">
        <v>543151211</v>
      </c>
      <c r="E307" s="24">
        <v>543151211</v>
      </c>
      <c r="F307" s="24">
        <v>298714187</v>
      </c>
      <c r="G307" s="31">
        <f t="shared" si="60"/>
        <v>0.54996505752060265</v>
      </c>
      <c r="H307" s="23">
        <v>69187106</v>
      </c>
      <c r="I307" s="24">
        <v>28436968</v>
      </c>
      <c r="J307" s="24">
        <v>35254876</v>
      </c>
      <c r="K307" s="23">
        <v>132878950</v>
      </c>
      <c r="L307" s="23">
        <v>41224065</v>
      </c>
      <c r="M307" s="24">
        <v>46024946</v>
      </c>
      <c r="N307" s="24">
        <v>78586226</v>
      </c>
      <c r="O307" s="23">
        <v>165835237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6.5" x14ac:dyDescent="0.3">
      <c r="A308" s="17" t="s">
        <v>0</v>
      </c>
      <c r="B308" s="18" t="s">
        <v>541</v>
      </c>
      <c r="C308" s="19" t="s">
        <v>0</v>
      </c>
      <c r="D308" s="25">
        <f>SUM(D302:D307)</f>
        <v>5056895820</v>
      </c>
      <c r="E308" s="26">
        <f>SUM(E302:E307)</f>
        <v>5127864863</v>
      </c>
      <c r="F308" s="26">
        <f>SUM(F302:F307)</f>
        <v>2573562880</v>
      </c>
      <c r="G308" s="32">
        <f t="shared" si="60"/>
        <v>0.50892147507203345</v>
      </c>
      <c r="H308" s="25">
        <f t="shared" ref="H308:W308" si="62">SUM(H302:H307)</f>
        <v>615004119</v>
      </c>
      <c r="I308" s="26">
        <f t="shared" si="62"/>
        <v>334105626</v>
      </c>
      <c r="J308" s="26">
        <f t="shared" si="62"/>
        <v>349559321</v>
      </c>
      <c r="K308" s="25">
        <f t="shared" si="62"/>
        <v>1298669066</v>
      </c>
      <c r="L308" s="25">
        <f t="shared" si="62"/>
        <v>340907115</v>
      </c>
      <c r="M308" s="26">
        <f t="shared" si="62"/>
        <v>367088567</v>
      </c>
      <c r="N308" s="26">
        <f t="shared" si="62"/>
        <v>566898132</v>
      </c>
      <c r="O308" s="25">
        <f t="shared" si="62"/>
        <v>1274893814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x14ac:dyDescent="0.2">
      <c r="A309" s="14" t="s">
        <v>20</v>
      </c>
      <c r="B309" s="15" t="s">
        <v>542</v>
      </c>
      <c r="C309" s="16" t="s">
        <v>543</v>
      </c>
      <c r="D309" s="23">
        <v>964886514</v>
      </c>
      <c r="E309" s="24">
        <v>964886514</v>
      </c>
      <c r="F309" s="24">
        <v>512446570</v>
      </c>
      <c r="G309" s="31">
        <f t="shared" si="60"/>
        <v>0.53109517291895736</v>
      </c>
      <c r="H309" s="23">
        <v>198021717</v>
      </c>
      <c r="I309" s="24">
        <v>60607912</v>
      </c>
      <c r="J309" s="24">
        <v>60477399</v>
      </c>
      <c r="K309" s="23">
        <v>319107028</v>
      </c>
      <c r="L309" s="23">
        <v>48493316</v>
      </c>
      <c r="M309" s="24">
        <v>50309336</v>
      </c>
      <c r="N309" s="24">
        <v>94536890</v>
      </c>
      <c r="O309" s="23">
        <v>193339542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x14ac:dyDescent="0.2">
      <c r="A310" s="14" t="s">
        <v>20</v>
      </c>
      <c r="B310" s="15" t="s">
        <v>544</v>
      </c>
      <c r="C310" s="16" t="s">
        <v>545</v>
      </c>
      <c r="D310" s="23">
        <v>3331200801</v>
      </c>
      <c r="E310" s="24">
        <v>3333981919</v>
      </c>
      <c r="F310" s="24">
        <v>1746341528</v>
      </c>
      <c r="G310" s="31">
        <f t="shared" si="60"/>
        <v>0.52423784464621948</v>
      </c>
      <c r="H310" s="23">
        <v>372021333</v>
      </c>
      <c r="I310" s="24">
        <v>275586875</v>
      </c>
      <c r="J310" s="24">
        <v>245389252</v>
      </c>
      <c r="K310" s="23">
        <v>892997460</v>
      </c>
      <c r="L310" s="23">
        <v>247902582</v>
      </c>
      <c r="M310" s="24">
        <v>247353256</v>
      </c>
      <c r="N310" s="24">
        <v>358088230</v>
      </c>
      <c r="O310" s="23">
        <v>853344068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x14ac:dyDescent="0.2">
      <c r="A311" s="14" t="s">
        <v>20</v>
      </c>
      <c r="B311" s="15" t="s">
        <v>546</v>
      </c>
      <c r="C311" s="16" t="s">
        <v>547</v>
      </c>
      <c r="D311" s="23">
        <v>2532153396</v>
      </c>
      <c r="E311" s="24">
        <v>2585947996</v>
      </c>
      <c r="F311" s="24">
        <v>1302954162</v>
      </c>
      <c r="G311" s="31">
        <f t="shared" si="60"/>
        <v>0.51456367693136396</v>
      </c>
      <c r="H311" s="23">
        <v>350413997</v>
      </c>
      <c r="I311" s="24">
        <v>192015751</v>
      </c>
      <c r="J311" s="24">
        <v>192257723</v>
      </c>
      <c r="K311" s="23">
        <v>734687471</v>
      </c>
      <c r="L311" s="23">
        <v>171483580</v>
      </c>
      <c r="M311" s="24">
        <v>167486566</v>
      </c>
      <c r="N311" s="24">
        <v>229296545</v>
      </c>
      <c r="O311" s="23">
        <v>568266691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x14ac:dyDescent="0.2">
      <c r="A312" s="14" t="s">
        <v>20</v>
      </c>
      <c r="B312" s="15" t="s">
        <v>548</v>
      </c>
      <c r="C312" s="16" t="s">
        <v>549</v>
      </c>
      <c r="D312" s="23">
        <v>1609688750</v>
      </c>
      <c r="E312" s="24">
        <v>1611276750</v>
      </c>
      <c r="F312" s="24">
        <v>722380194</v>
      </c>
      <c r="G312" s="31">
        <f t="shared" si="60"/>
        <v>0.4487701078857636</v>
      </c>
      <c r="H312" s="23">
        <v>171318152</v>
      </c>
      <c r="I312" s="24">
        <v>107443979</v>
      </c>
      <c r="J312" s="24">
        <v>102784394</v>
      </c>
      <c r="K312" s="23">
        <v>381546525</v>
      </c>
      <c r="L312" s="23">
        <v>94325944</v>
      </c>
      <c r="M312" s="24">
        <v>95332451</v>
      </c>
      <c r="N312" s="24">
        <v>151175274</v>
      </c>
      <c r="O312" s="23">
        <v>340833669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x14ac:dyDescent="0.2">
      <c r="A313" s="14" t="s">
        <v>20</v>
      </c>
      <c r="B313" s="15" t="s">
        <v>550</v>
      </c>
      <c r="C313" s="16" t="s">
        <v>551</v>
      </c>
      <c r="D313" s="23">
        <v>1078942672</v>
      </c>
      <c r="E313" s="24">
        <v>1083799780</v>
      </c>
      <c r="F313" s="24">
        <v>535210116</v>
      </c>
      <c r="G313" s="31">
        <f t="shared" si="60"/>
        <v>0.49605055939431786</v>
      </c>
      <c r="H313" s="23">
        <v>110211905</v>
      </c>
      <c r="I313" s="24">
        <v>72110804</v>
      </c>
      <c r="J313" s="24">
        <v>60634069</v>
      </c>
      <c r="K313" s="23">
        <v>242956778</v>
      </c>
      <c r="L313" s="23">
        <v>75517652</v>
      </c>
      <c r="M313" s="24">
        <v>89053462</v>
      </c>
      <c r="N313" s="24">
        <v>127682224</v>
      </c>
      <c r="O313" s="23">
        <v>292253338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x14ac:dyDescent="0.2">
      <c r="A314" s="14" t="s">
        <v>35</v>
      </c>
      <c r="B314" s="15" t="s">
        <v>552</v>
      </c>
      <c r="C314" s="16" t="s">
        <v>553</v>
      </c>
      <c r="D314" s="23">
        <v>516409348</v>
      </c>
      <c r="E314" s="24">
        <v>509358046</v>
      </c>
      <c r="F314" s="24">
        <v>292582713</v>
      </c>
      <c r="G314" s="31">
        <f t="shared" si="60"/>
        <v>0.56657129491002167</v>
      </c>
      <c r="H314" s="23">
        <v>111329765</v>
      </c>
      <c r="I314" s="24">
        <v>2601368</v>
      </c>
      <c r="J314" s="24">
        <v>17377740</v>
      </c>
      <c r="K314" s="23">
        <v>131308873</v>
      </c>
      <c r="L314" s="23">
        <v>30162929</v>
      </c>
      <c r="M314" s="24">
        <v>9723241</v>
      </c>
      <c r="N314" s="24">
        <v>121387670</v>
      </c>
      <c r="O314" s="23">
        <v>161273840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6.5" x14ac:dyDescent="0.3">
      <c r="A315" s="17" t="s">
        <v>0</v>
      </c>
      <c r="B315" s="18" t="s">
        <v>554</v>
      </c>
      <c r="C315" s="19" t="s">
        <v>0</v>
      </c>
      <c r="D315" s="25">
        <f>SUM(D309:D314)</f>
        <v>10033281481</v>
      </c>
      <c r="E315" s="26">
        <f>SUM(E309:E314)</f>
        <v>10089251005</v>
      </c>
      <c r="F315" s="26">
        <f>SUM(F309:F314)</f>
        <v>5111915283</v>
      </c>
      <c r="G315" s="32">
        <f t="shared" si="60"/>
        <v>0.50949585065269232</v>
      </c>
      <c r="H315" s="25">
        <f t="shared" ref="H315:W315" si="63">SUM(H309:H314)</f>
        <v>1313316869</v>
      </c>
      <c r="I315" s="26">
        <f t="shared" si="63"/>
        <v>710366689</v>
      </c>
      <c r="J315" s="26">
        <f t="shared" si="63"/>
        <v>678920577</v>
      </c>
      <c r="K315" s="25">
        <f t="shared" si="63"/>
        <v>2702604135</v>
      </c>
      <c r="L315" s="25">
        <f t="shared" si="63"/>
        <v>667886003</v>
      </c>
      <c r="M315" s="26">
        <f t="shared" si="63"/>
        <v>659258312</v>
      </c>
      <c r="N315" s="26">
        <f t="shared" si="63"/>
        <v>1082166833</v>
      </c>
      <c r="O315" s="25">
        <f t="shared" si="63"/>
        <v>2409311148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x14ac:dyDescent="0.2">
      <c r="A316" s="14" t="s">
        <v>20</v>
      </c>
      <c r="B316" s="15" t="s">
        <v>555</v>
      </c>
      <c r="C316" s="16" t="s">
        <v>556</v>
      </c>
      <c r="D316" s="23">
        <v>787656993</v>
      </c>
      <c r="E316" s="24">
        <v>789588587</v>
      </c>
      <c r="F316" s="24">
        <v>406816557</v>
      </c>
      <c r="G316" s="31">
        <f t="shared" si="60"/>
        <v>0.51648948795659333</v>
      </c>
      <c r="H316" s="23">
        <v>143439799</v>
      </c>
      <c r="I316" s="24">
        <v>44181667</v>
      </c>
      <c r="J316" s="24">
        <v>46810399</v>
      </c>
      <c r="K316" s="23">
        <v>234431865</v>
      </c>
      <c r="L316" s="23">
        <v>51510748</v>
      </c>
      <c r="M316" s="24">
        <v>47368412</v>
      </c>
      <c r="N316" s="24">
        <v>73505532</v>
      </c>
      <c r="O316" s="23">
        <v>172384692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x14ac:dyDescent="0.2">
      <c r="A317" s="14" t="s">
        <v>20</v>
      </c>
      <c r="B317" s="15" t="s">
        <v>557</v>
      </c>
      <c r="C317" s="16" t="s">
        <v>558</v>
      </c>
      <c r="D317" s="23">
        <v>1837261178</v>
      </c>
      <c r="E317" s="24">
        <v>1837261178</v>
      </c>
      <c r="F317" s="24">
        <v>1017440778</v>
      </c>
      <c r="G317" s="31">
        <f t="shared" si="60"/>
        <v>0.5537812425272941</v>
      </c>
      <c r="H317" s="23">
        <v>212729078</v>
      </c>
      <c r="I317" s="24">
        <v>163079049</v>
      </c>
      <c r="J317" s="24">
        <v>142441269</v>
      </c>
      <c r="K317" s="23">
        <v>518249396</v>
      </c>
      <c r="L317" s="23">
        <v>152888790</v>
      </c>
      <c r="M317" s="24">
        <v>147026743</v>
      </c>
      <c r="N317" s="24">
        <v>199275849</v>
      </c>
      <c r="O317" s="23">
        <v>499191382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x14ac:dyDescent="0.2">
      <c r="A318" s="14" t="s">
        <v>20</v>
      </c>
      <c r="B318" s="15" t="s">
        <v>559</v>
      </c>
      <c r="C318" s="16" t="s">
        <v>560</v>
      </c>
      <c r="D318" s="23">
        <v>497398662</v>
      </c>
      <c r="E318" s="24">
        <v>497398662</v>
      </c>
      <c r="F318" s="24">
        <v>268588482</v>
      </c>
      <c r="G318" s="31">
        <f t="shared" si="60"/>
        <v>0.53998633796083673</v>
      </c>
      <c r="H318" s="23">
        <v>82230904</v>
      </c>
      <c r="I318" s="24">
        <v>33665113</v>
      </c>
      <c r="J318" s="24">
        <v>35424453</v>
      </c>
      <c r="K318" s="23">
        <v>151320470</v>
      </c>
      <c r="L318" s="23">
        <v>34758186</v>
      </c>
      <c r="M318" s="24">
        <v>32259315</v>
      </c>
      <c r="N318" s="24">
        <v>50250511</v>
      </c>
      <c r="O318" s="23">
        <v>117268012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x14ac:dyDescent="0.2">
      <c r="A319" s="14" t="s">
        <v>20</v>
      </c>
      <c r="B319" s="15" t="s">
        <v>561</v>
      </c>
      <c r="C319" s="16" t="s">
        <v>562</v>
      </c>
      <c r="D319" s="23">
        <v>498080339</v>
      </c>
      <c r="E319" s="24">
        <v>530983249</v>
      </c>
      <c r="F319" s="24">
        <v>271926694</v>
      </c>
      <c r="G319" s="31">
        <f t="shared" si="60"/>
        <v>0.54594946378720643</v>
      </c>
      <c r="H319" s="23">
        <v>50641197</v>
      </c>
      <c r="I319" s="24">
        <v>28675367</v>
      </c>
      <c r="J319" s="24">
        <v>39333500</v>
      </c>
      <c r="K319" s="23">
        <v>118650064</v>
      </c>
      <c r="L319" s="23">
        <v>28249135</v>
      </c>
      <c r="M319" s="24">
        <v>59534193</v>
      </c>
      <c r="N319" s="24">
        <v>65493302</v>
      </c>
      <c r="O319" s="23">
        <v>153276630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x14ac:dyDescent="0.2">
      <c r="A320" s="14" t="s">
        <v>35</v>
      </c>
      <c r="B320" s="15" t="s">
        <v>563</v>
      </c>
      <c r="C320" s="16" t="s">
        <v>564</v>
      </c>
      <c r="D320" s="23">
        <v>301667861</v>
      </c>
      <c r="E320" s="24">
        <v>304805399</v>
      </c>
      <c r="F320" s="24">
        <v>153682671</v>
      </c>
      <c r="G320" s="31">
        <f t="shared" si="60"/>
        <v>0.50944330128690773</v>
      </c>
      <c r="H320" s="23">
        <v>53580057</v>
      </c>
      <c r="I320" s="24">
        <v>14314076</v>
      </c>
      <c r="J320" s="24">
        <v>13061412</v>
      </c>
      <c r="K320" s="23">
        <v>80955545</v>
      </c>
      <c r="L320" s="23">
        <v>26295242</v>
      </c>
      <c r="M320" s="24">
        <v>13482546</v>
      </c>
      <c r="N320" s="24">
        <v>32949338</v>
      </c>
      <c r="O320" s="23">
        <v>72727126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6.5" x14ac:dyDescent="0.3">
      <c r="A321" s="17" t="s">
        <v>0</v>
      </c>
      <c r="B321" s="18" t="s">
        <v>565</v>
      </c>
      <c r="C321" s="19" t="s">
        <v>0</v>
      </c>
      <c r="D321" s="25">
        <f>SUM(D316:D320)</f>
        <v>3922065033</v>
      </c>
      <c r="E321" s="26">
        <f>SUM(E316:E320)</f>
        <v>3960037075</v>
      </c>
      <c r="F321" s="26">
        <f>SUM(F316:F320)</f>
        <v>2118455182</v>
      </c>
      <c r="G321" s="32">
        <f t="shared" si="60"/>
        <v>0.54013769893549846</v>
      </c>
      <c r="H321" s="25">
        <f t="shared" ref="H321:W321" si="64">SUM(H316:H320)</f>
        <v>542621035</v>
      </c>
      <c r="I321" s="26">
        <f t="shared" si="64"/>
        <v>283915272</v>
      </c>
      <c r="J321" s="26">
        <f t="shared" si="64"/>
        <v>277071033</v>
      </c>
      <c r="K321" s="25">
        <f t="shared" si="64"/>
        <v>1103607340</v>
      </c>
      <c r="L321" s="25">
        <f t="shared" si="64"/>
        <v>293702101</v>
      </c>
      <c r="M321" s="26">
        <f t="shared" si="64"/>
        <v>299671209</v>
      </c>
      <c r="N321" s="26">
        <f t="shared" si="64"/>
        <v>421474532</v>
      </c>
      <c r="O321" s="25">
        <f t="shared" si="64"/>
        <v>1014847842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x14ac:dyDescent="0.2">
      <c r="A322" s="14" t="s">
        <v>20</v>
      </c>
      <c r="B322" s="15" t="s">
        <v>566</v>
      </c>
      <c r="C322" s="16" t="s">
        <v>567</v>
      </c>
      <c r="D322" s="23">
        <v>251772850</v>
      </c>
      <c r="E322" s="24">
        <v>251772850</v>
      </c>
      <c r="F322" s="24">
        <v>104094204</v>
      </c>
      <c r="G322" s="31">
        <f t="shared" si="60"/>
        <v>0.41344491274575473</v>
      </c>
      <c r="H322" s="23">
        <v>0</v>
      </c>
      <c r="I322" s="24">
        <v>17533864</v>
      </c>
      <c r="J322" s="24">
        <v>17786175</v>
      </c>
      <c r="K322" s="23">
        <v>35320039</v>
      </c>
      <c r="L322" s="23">
        <v>19161654</v>
      </c>
      <c r="M322" s="24">
        <v>20658030</v>
      </c>
      <c r="N322" s="24">
        <v>28954481</v>
      </c>
      <c r="O322" s="23">
        <v>68774165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x14ac:dyDescent="0.2">
      <c r="A323" s="14" t="s">
        <v>20</v>
      </c>
      <c r="B323" s="15" t="s">
        <v>568</v>
      </c>
      <c r="C323" s="16" t="s">
        <v>569</v>
      </c>
      <c r="D323" s="23">
        <v>729520737</v>
      </c>
      <c r="E323" s="24">
        <v>734115737</v>
      </c>
      <c r="F323" s="24">
        <v>341367143</v>
      </c>
      <c r="G323" s="31">
        <f t="shared" si="60"/>
        <v>0.46793343312460217</v>
      </c>
      <c r="H323" s="23">
        <v>86797068</v>
      </c>
      <c r="I323" s="24">
        <v>42828713</v>
      </c>
      <c r="J323" s="24">
        <v>53422937</v>
      </c>
      <c r="K323" s="23">
        <v>183048718</v>
      </c>
      <c r="L323" s="23">
        <v>36375987</v>
      </c>
      <c r="M323" s="24">
        <v>51178093</v>
      </c>
      <c r="N323" s="24">
        <v>70764345</v>
      </c>
      <c r="O323" s="23">
        <v>158318425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x14ac:dyDescent="0.2">
      <c r="A324" s="14" t="s">
        <v>20</v>
      </c>
      <c r="B324" s="15" t="s">
        <v>570</v>
      </c>
      <c r="C324" s="16" t="s">
        <v>571</v>
      </c>
      <c r="D324" s="23">
        <v>1695346337</v>
      </c>
      <c r="E324" s="24">
        <v>1715906269</v>
      </c>
      <c r="F324" s="24">
        <v>893100996</v>
      </c>
      <c r="G324" s="31">
        <f t="shared" si="60"/>
        <v>0.52679560306266793</v>
      </c>
      <c r="H324" s="23">
        <v>181491614</v>
      </c>
      <c r="I324" s="24">
        <v>158089648</v>
      </c>
      <c r="J324" s="24">
        <v>126164712</v>
      </c>
      <c r="K324" s="23">
        <v>465745974</v>
      </c>
      <c r="L324" s="23">
        <v>127904359</v>
      </c>
      <c r="M324" s="24">
        <v>126245683</v>
      </c>
      <c r="N324" s="24">
        <v>173204980</v>
      </c>
      <c r="O324" s="23">
        <v>427355022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x14ac:dyDescent="0.2">
      <c r="A325" s="14" t="s">
        <v>20</v>
      </c>
      <c r="B325" s="15" t="s">
        <v>572</v>
      </c>
      <c r="C325" s="16" t="s">
        <v>573</v>
      </c>
      <c r="D325" s="23">
        <v>3554506844</v>
      </c>
      <c r="E325" s="24">
        <v>3565658462</v>
      </c>
      <c r="F325" s="24">
        <v>1644050606</v>
      </c>
      <c r="G325" s="31">
        <f t="shared" si="60"/>
        <v>0.46252565493723946</v>
      </c>
      <c r="H325" s="23">
        <v>373468680</v>
      </c>
      <c r="I325" s="24">
        <v>146894007</v>
      </c>
      <c r="J325" s="24">
        <v>251056640</v>
      </c>
      <c r="K325" s="23">
        <v>771419327</v>
      </c>
      <c r="L325" s="23">
        <v>243139756</v>
      </c>
      <c r="M325" s="24">
        <v>295073695</v>
      </c>
      <c r="N325" s="24">
        <v>334417828</v>
      </c>
      <c r="O325" s="23">
        <v>872631279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x14ac:dyDescent="0.2">
      <c r="A326" s="14" t="s">
        <v>20</v>
      </c>
      <c r="B326" s="15" t="s">
        <v>574</v>
      </c>
      <c r="C326" s="16" t="s">
        <v>575</v>
      </c>
      <c r="D326" s="23">
        <v>938353100</v>
      </c>
      <c r="E326" s="24">
        <v>940105100</v>
      </c>
      <c r="F326" s="24">
        <v>589332731</v>
      </c>
      <c r="G326" s="31">
        <f t="shared" si="60"/>
        <v>0.62805007091680098</v>
      </c>
      <c r="H326" s="23">
        <v>339880895</v>
      </c>
      <c r="I326" s="24">
        <v>38015220</v>
      </c>
      <c r="J326" s="24">
        <v>45488830</v>
      </c>
      <c r="K326" s="23">
        <v>423384945</v>
      </c>
      <c r="L326" s="23">
        <v>43046019</v>
      </c>
      <c r="M326" s="24">
        <v>45149822</v>
      </c>
      <c r="N326" s="24">
        <v>77751945</v>
      </c>
      <c r="O326" s="23">
        <v>165947786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x14ac:dyDescent="0.2">
      <c r="A327" s="14" t="s">
        <v>20</v>
      </c>
      <c r="B327" s="15" t="s">
        <v>576</v>
      </c>
      <c r="C327" s="16" t="s">
        <v>577</v>
      </c>
      <c r="D327" s="23">
        <v>973266069</v>
      </c>
      <c r="E327" s="24">
        <v>976232892</v>
      </c>
      <c r="F327" s="24">
        <v>449104758</v>
      </c>
      <c r="G327" s="31">
        <f t="shared" si="60"/>
        <v>0.46144088682906709</v>
      </c>
      <c r="H327" s="23">
        <v>58998934</v>
      </c>
      <c r="I327" s="24">
        <v>129715459</v>
      </c>
      <c r="J327" s="24">
        <v>67210296</v>
      </c>
      <c r="K327" s="23">
        <v>255924689</v>
      </c>
      <c r="L327" s="23">
        <v>68838987</v>
      </c>
      <c r="M327" s="24">
        <v>63009982</v>
      </c>
      <c r="N327" s="24">
        <v>61331100</v>
      </c>
      <c r="O327" s="23">
        <v>193180069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x14ac:dyDescent="0.2">
      <c r="A328" s="14" t="s">
        <v>20</v>
      </c>
      <c r="B328" s="15" t="s">
        <v>578</v>
      </c>
      <c r="C328" s="16" t="s">
        <v>579</v>
      </c>
      <c r="D328" s="23">
        <v>1253643989</v>
      </c>
      <c r="E328" s="24">
        <v>1272891241</v>
      </c>
      <c r="F328" s="24">
        <v>699910031</v>
      </c>
      <c r="G328" s="31">
        <f t="shared" si="60"/>
        <v>0.5583004721765551</v>
      </c>
      <c r="H328" s="23">
        <v>242648468</v>
      </c>
      <c r="I328" s="24">
        <v>77862173</v>
      </c>
      <c r="J328" s="24">
        <v>90530782</v>
      </c>
      <c r="K328" s="23">
        <v>411041423</v>
      </c>
      <c r="L328" s="23">
        <v>83930982</v>
      </c>
      <c r="M328" s="24">
        <v>62767846</v>
      </c>
      <c r="N328" s="24">
        <v>142169780</v>
      </c>
      <c r="O328" s="23">
        <v>288868608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x14ac:dyDescent="0.2">
      <c r="A329" s="14" t="s">
        <v>35</v>
      </c>
      <c r="B329" s="15" t="s">
        <v>580</v>
      </c>
      <c r="C329" s="16" t="s">
        <v>581</v>
      </c>
      <c r="D329" s="23">
        <v>476417943</v>
      </c>
      <c r="E329" s="24">
        <v>476458994</v>
      </c>
      <c r="F329" s="24">
        <v>262481301</v>
      </c>
      <c r="G329" s="31">
        <f t="shared" si="60"/>
        <v>0.55094755530649697</v>
      </c>
      <c r="H329" s="23">
        <v>92471065</v>
      </c>
      <c r="I329" s="24">
        <v>19480973</v>
      </c>
      <c r="J329" s="24">
        <v>19833041</v>
      </c>
      <c r="K329" s="23">
        <v>131785079</v>
      </c>
      <c r="L329" s="23">
        <v>23020972</v>
      </c>
      <c r="M329" s="24">
        <v>25963919</v>
      </c>
      <c r="N329" s="24">
        <v>81711331</v>
      </c>
      <c r="O329" s="23">
        <v>130696222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6.5" x14ac:dyDescent="0.3">
      <c r="A330" s="17" t="s">
        <v>0</v>
      </c>
      <c r="B330" s="18" t="s">
        <v>582</v>
      </c>
      <c r="C330" s="19" t="s">
        <v>0</v>
      </c>
      <c r="D330" s="25">
        <f>SUM(D322:D329)</f>
        <v>9872827869</v>
      </c>
      <c r="E330" s="26">
        <f>SUM(E322:E329)</f>
        <v>9933141545</v>
      </c>
      <c r="F330" s="26">
        <f>SUM(F322:F329)</f>
        <v>4983441770</v>
      </c>
      <c r="G330" s="32">
        <f t="shared" si="60"/>
        <v>0.50476336021695101</v>
      </c>
      <c r="H330" s="25">
        <f t="shared" ref="H330:W330" si="65">SUM(H322:H329)</f>
        <v>1375756724</v>
      </c>
      <c r="I330" s="26">
        <f t="shared" si="65"/>
        <v>630420057</v>
      </c>
      <c r="J330" s="26">
        <f t="shared" si="65"/>
        <v>671493413</v>
      </c>
      <c r="K330" s="25">
        <f t="shared" si="65"/>
        <v>2677670194</v>
      </c>
      <c r="L330" s="25">
        <f t="shared" si="65"/>
        <v>645418716</v>
      </c>
      <c r="M330" s="26">
        <f t="shared" si="65"/>
        <v>690047070</v>
      </c>
      <c r="N330" s="26">
        <f t="shared" si="65"/>
        <v>970305790</v>
      </c>
      <c r="O330" s="25">
        <f t="shared" si="65"/>
        <v>2305771576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x14ac:dyDescent="0.2">
      <c r="A331" s="14" t="s">
        <v>20</v>
      </c>
      <c r="B331" s="15" t="s">
        <v>583</v>
      </c>
      <c r="C331" s="16" t="s">
        <v>584</v>
      </c>
      <c r="D331" s="23">
        <v>106647716</v>
      </c>
      <c r="E331" s="24">
        <v>106647716</v>
      </c>
      <c r="F331" s="24">
        <v>62206082</v>
      </c>
      <c r="G331" s="31">
        <f t="shared" si="60"/>
        <v>0.5832856467362133</v>
      </c>
      <c r="H331" s="23">
        <v>21167507</v>
      </c>
      <c r="I331" s="24">
        <v>-17008774</v>
      </c>
      <c r="J331" s="24">
        <v>30456770</v>
      </c>
      <c r="K331" s="23">
        <v>34615503</v>
      </c>
      <c r="L331" s="23">
        <v>6387734</v>
      </c>
      <c r="M331" s="24">
        <v>7203919</v>
      </c>
      <c r="N331" s="24">
        <v>13998926</v>
      </c>
      <c r="O331" s="23">
        <v>27590579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x14ac:dyDescent="0.2">
      <c r="A332" s="14" t="s">
        <v>20</v>
      </c>
      <c r="B332" s="15" t="s">
        <v>585</v>
      </c>
      <c r="C332" s="16" t="s">
        <v>586</v>
      </c>
      <c r="D332" s="23">
        <v>105328205</v>
      </c>
      <c r="E332" s="24">
        <v>105749619</v>
      </c>
      <c r="F332" s="24">
        <v>58355174</v>
      </c>
      <c r="G332" s="31">
        <f t="shared" si="60"/>
        <v>0.55403179044017692</v>
      </c>
      <c r="H332" s="23">
        <v>24259169</v>
      </c>
      <c r="I332" s="24">
        <v>6802100</v>
      </c>
      <c r="J332" s="24">
        <v>102455</v>
      </c>
      <c r="K332" s="23">
        <v>31163724</v>
      </c>
      <c r="L332" s="23">
        <v>6581897</v>
      </c>
      <c r="M332" s="24">
        <v>4536355</v>
      </c>
      <c r="N332" s="24">
        <v>16073198</v>
      </c>
      <c r="O332" s="23">
        <v>27191450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x14ac:dyDescent="0.2">
      <c r="A333" s="14" t="s">
        <v>20</v>
      </c>
      <c r="B333" s="15" t="s">
        <v>587</v>
      </c>
      <c r="C333" s="16" t="s">
        <v>588</v>
      </c>
      <c r="D333" s="23">
        <v>499429026</v>
      </c>
      <c r="E333" s="24">
        <v>499429026</v>
      </c>
      <c r="F333" s="24">
        <v>216785360</v>
      </c>
      <c r="G333" s="31">
        <f t="shared" si="60"/>
        <v>0.43406640125878465</v>
      </c>
      <c r="H333" s="23">
        <v>64302038</v>
      </c>
      <c r="I333" s="24">
        <v>23527442</v>
      </c>
      <c r="J333" s="24">
        <v>23436675</v>
      </c>
      <c r="K333" s="23">
        <v>111266155</v>
      </c>
      <c r="L333" s="23">
        <v>25801971</v>
      </c>
      <c r="M333" s="24">
        <v>24200412</v>
      </c>
      <c r="N333" s="24">
        <v>55516822</v>
      </c>
      <c r="O333" s="23">
        <v>105519205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x14ac:dyDescent="0.2">
      <c r="A334" s="14" t="s">
        <v>35</v>
      </c>
      <c r="B334" s="15" t="s">
        <v>589</v>
      </c>
      <c r="C334" s="16" t="s">
        <v>590</v>
      </c>
      <c r="D334" s="23">
        <v>122422320</v>
      </c>
      <c r="E334" s="24">
        <v>122422320</v>
      </c>
      <c r="F334" s="24">
        <v>64483736</v>
      </c>
      <c r="G334" s="31">
        <f t="shared" si="60"/>
        <v>0.52673185739332495</v>
      </c>
      <c r="H334" s="23">
        <v>21508018</v>
      </c>
      <c r="I334" s="24">
        <v>752601</v>
      </c>
      <c r="J334" s="24">
        <v>12286470</v>
      </c>
      <c r="K334" s="23">
        <v>34547089</v>
      </c>
      <c r="L334" s="23">
        <v>16769841</v>
      </c>
      <c r="M334" s="24">
        <v>6382646</v>
      </c>
      <c r="N334" s="24">
        <v>6784160</v>
      </c>
      <c r="O334" s="23">
        <v>29936647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6.5" x14ac:dyDescent="0.3">
      <c r="A335" s="17" t="s">
        <v>0</v>
      </c>
      <c r="B335" s="18" t="s">
        <v>591</v>
      </c>
      <c r="C335" s="19" t="s">
        <v>0</v>
      </c>
      <c r="D335" s="25">
        <f>SUM(D331:D334)</f>
        <v>833827267</v>
      </c>
      <c r="E335" s="26">
        <f>SUM(E331:E334)</f>
        <v>834248681</v>
      </c>
      <c r="F335" s="26">
        <f>SUM(F331:F334)</f>
        <v>401830352</v>
      </c>
      <c r="G335" s="32">
        <f t="shared" si="60"/>
        <v>0.48191078404731519</v>
      </c>
      <c r="H335" s="25">
        <f t="shared" ref="H335:W335" si="66">SUM(H331:H334)</f>
        <v>131236732</v>
      </c>
      <c r="I335" s="26">
        <f t="shared" si="66"/>
        <v>14073369</v>
      </c>
      <c r="J335" s="26">
        <f t="shared" si="66"/>
        <v>66282370</v>
      </c>
      <c r="K335" s="25">
        <f t="shared" si="66"/>
        <v>211592471</v>
      </c>
      <c r="L335" s="25">
        <f t="shared" si="66"/>
        <v>55541443</v>
      </c>
      <c r="M335" s="26">
        <f t="shared" si="66"/>
        <v>42323332</v>
      </c>
      <c r="N335" s="26">
        <f t="shared" si="66"/>
        <v>92373106</v>
      </c>
      <c r="O335" s="25">
        <f t="shared" si="66"/>
        <v>190237881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6.5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93999783427</v>
      </c>
      <c r="E336" s="26">
        <f>SUM(E300,E302:E307,E309:E314,E316:E320,E322:E329,E331:E334)</f>
        <v>94227298173</v>
      </c>
      <c r="F336" s="26">
        <f>SUM(F300,F302:F307,F309:F314,F316:F320,F322:F329,F331:F334)</f>
        <v>49438371743</v>
      </c>
      <c r="G336" s="32">
        <f t="shared" si="60"/>
        <v>0.52594133667758625</v>
      </c>
      <c r="H336" s="25">
        <f t="shared" ref="H336:W336" si="67">SUM(H300,H302:H307,H309:H314,H316:H320,H322:H329,H331:H334)</f>
        <v>10001699849</v>
      </c>
      <c r="I336" s="26">
        <f t="shared" si="67"/>
        <v>8264943294</v>
      </c>
      <c r="J336" s="26">
        <f t="shared" si="67"/>
        <v>7102982390</v>
      </c>
      <c r="K336" s="25">
        <f t="shared" si="67"/>
        <v>25369625533</v>
      </c>
      <c r="L336" s="25">
        <f t="shared" si="67"/>
        <v>6823990382</v>
      </c>
      <c r="M336" s="26">
        <f t="shared" si="67"/>
        <v>7092744798</v>
      </c>
      <c r="N336" s="26">
        <f t="shared" si="67"/>
        <v>10152011030</v>
      </c>
      <c r="O336" s="25">
        <f t="shared" si="67"/>
        <v>24068746210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6.5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575037983657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575854605303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311865286861</v>
      </c>
      <c r="G337" s="34">
        <f t="shared" si="60"/>
        <v>0.54233858584030881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73327982597</v>
      </c>
      <c r="I337" s="30">
        <f t="shared" si="68"/>
        <v>45915601931</v>
      </c>
      <c r="J337" s="30">
        <f t="shared" si="68"/>
        <v>44175975921</v>
      </c>
      <c r="K337" s="29">
        <f t="shared" si="68"/>
        <v>163419560449</v>
      </c>
      <c r="L337" s="29">
        <f t="shared" si="68"/>
        <v>39805360426</v>
      </c>
      <c r="M337" s="30">
        <f t="shared" si="68"/>
        <v>37786127411</v>
      </c>
      <c r="N337" s="30">
        <f t="shared" si="68"/>
        <v>70854238575</v>
      </c>
      <c r="O337" s="29">
        <f t="shared" si="68"/>
        <v>148445726412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F9C9C4-DA48-463D-AD5A-B1DF5A193D79}"/>
</file>

<file path=customXml/itemProps2.xml><?xml version="1.0" encoding="utf-8"?>
<ds:datastoreItem xmlns:ds="http://schemas.openxmlformats.org/officeDocument/2006/customXml" ds:itemID="{E2FE0875-66F1-489B-A167-97E224C51CDD}"/>
</file>

<file path=customXml/itemProps3.xml><?xml version="1.0" encoding="utf-8"?>
<ds:datastoreItem xmlns:ds="http://schemas.openxmlformats.org/officeDocument/2006/customXml" ds:itemID="{2DAB3C3F-94BE-438A-9386-C026BB5AE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2025-05-21T12:26:19Z</dcterms:created>
  <dcterms:modified xsi:type="dcterms:W3CDTF">2025-05-21T13:48:11Z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