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3\03. Final\"/>
    </mc:Choice>
  </mc:AlternateContent>
  <xr:revisionPtr revIDLastSave="0" documentId="8_{F14BD984-300A-45C4-A0CE-866D02592F65}" xr6:coauthVersionLast="47" xr6:coauthVersionMax="47" xr10:uidLastSave="{00000000-0000-0000-0000-000000000000}"/>
  <bookViews>
    <workbookView xWindow="28680" yWindow="-120" windowWidth="29040" windowHeight="18240" xr2:uid="{00000000-000D-0000-FFFF-FFFF00000000}"/>
  </bookViews>
  <sheets>
    <sheet name="Operating" sheetId="1" r:id="rId1"/>
  </sheets>
  <definedNames>
    <definedName name="_xlnm.Print_Area" localSheetId="0">Operating!$A$1:$W$358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37" i="1" l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F337" i="1"/>
  <c r="E337" i="1"/>
  <c r="D337" i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F335" i="1"/>
  <c r="E335" i="1"/>
  <c r="D335" i="1"/>
  <c r="G334" i="1"/>
  <c r="G333" i="1"/>
  <c r="G332" i="1"/>
  <c r="G331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F330" i="1"/>
  <c r="G330" i="1" s="1"/>
  <c r="E330" i="1"/>
  <c r="D330" i="1"/>
  <c r="G329" i="1"/>
  <c r="G328" i="1"/>
  <c r="G327" i="1"/>
  <c r="G326" i="1"/>
  <c r="G325" i="1"/>
  <c r="G324" i="1"/>
  <c r="G323" i="1"/>
  <c r="G322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F321" i="1"/>
  <c r="E321" i="1"/>
  <c r="G321" i="1" s="1"/>
  <c r="D321" i="1"/>
  <c r="G320" i="1"/>
  <c r="G319" i="1"/>
  <c r="G318" i="1"/>
  <c r="G317" i="1"/>
  <c r="G316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F315" i="1"/>
  <c r="E315" i="1"/>
  <c r="G315" i="1" s="1"/>
  <c r="D315" i="1"/>
  <c r="G314" i="1"/>
  <c r="G313" i="1"/>
  <c r="G312" i="1"/>
  <c r="G311" i="1"/>
  <c r="G310" i="1"/>
  <c r="G309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F308" i="1"/>
  <c r="E308" i="1"/>
  <c r="D308" i="1"/>
  <c r="G307" i="1"/>
  <c r="G306" i="1"/>
  <c r="G305" i="1"/>
  <c r="G304" i="1"/>
  <c r="G303" i="1"/>
  <c r="G302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F301" i="1"/>
  <c r="E301" i="1"/>
  <c r="G301" i="1" s="1"/>
  <c r="D301" i="1"/>
  <c r="G300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F297" i="1"/>
  <c r="E297" i="1"/>
  <c r="D297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F296" i="1"/>
  <c r="E296" i="1"/>
  <c r="D296" i="1"/>
  <c r="G295" i="1"/>
  <c r="G294" i="1"/>
  <c r="G293" i="1"/>
  <c r="G292" i="1"/>
  <c r="G291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F290" i="1"/>
  <c r="E290" i="1"/>
  <c r="G290" i="1" s="1"/>
  <c r="D290" i="1"/>
  <c r="G289" i="1"/>
  <c r="G288" i="1"/>
  <c r="G287" i="1"/>
  <c r="G286" i="1"/>
  <c r="G285" i="1"/>
  <c r="G284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F283" i="1"/>
  <c r="E283" i="1"/>
  <c r="D283" i="1"/>
  <c r="G282" i="1"/>
  <c r="G281" i="1"/>
  <c r="G280" i="1"/>
  <c r="G279" i="1"/>
  <c r="G278" i="1"/>
  <c r="G277" i="1"/>
  <c r="G276" i="1"/>
  <c r="G275" i="1"/>
  <c r="G274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F273" i="1"/>
  <c r="G273" i="1" s="1"/>
  <c r="E273" i="1"/>
  <c r="D273" i="1"/>
  <c r="G272" i="1"/>
  <c r="G271" i="1"/>
  <c r="G270" i="1"/>
  <c r="G269" i="1"/>
  <c r="G268" i="1"/>
  <c r="G267" i="1"/>
  <c r="G266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F265" i="1"/>
  <c r="E265" i="1"/>
  <c r="G265" i="1" s="1"/>
  <c r="D265" i="1"/>
  <c r="G264" i="1"/>
  <c r="G263" i="1"/>
  <c r="G262" i="1"/>
  <c r="G261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F258" i="1"/>
  <c r="E258" i="1"/>
  <c r="D258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F257" i="1"/>
  <c r="E257" i="1"/>
  <c r="G257" i="1" s="1"/>
  <c r="D257" i="1"/>
  <c r="G256" i="1"/>
  <c r="G255" i="1"/>
  <c r="G254" i="1"/>
  <c r="G253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F252" i="1"/>
  <c r="E252" i="1"/>
  <c r="G252" i="1" s="1"/>
  <c r="D252" i="1"/>
  <c r="G251" i="1"/>
  <c r="G250" i="1"/>
  <c r="G249" i="1"/>
  <c r="G248" i="1"/>
  <c r="G247" i="1"/>
  <c r="G246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F245" i="1"/>
  <c r="E245" i="1"/>
  <c r="G245" i="1" s="1"/>
  <c r="D245" i="1"/>
  <c r="G244" i="1"/>
  <c r="G243" i="1"/>
  <c r="G242" i="1"/>
  <c r="G241" i="1"/>
  <c r="G240" i="1"/>
  <c r="G239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F238" i="1"/>
  <c r="E238" i="1"/>
  <c r="D238" i="1"/>
  <c r="G237" i="1"/>
  <c r="G236" i="1"/>
  <c r="G235" i="1"/>
  <c r="G234" i="1"/>
  <c r="G233" i="1"/>
  <c r="G232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F229" i="1"/>
  <c r="E229" i="1"/>
  <c r="D229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F228" i="1"/>
  <c r="E228" i="1"/>
  <c r="G228" i="1" s="1"/>
  <c r="D228" i="1"/>
  <c r="G227" i="1"/>
  <c r="G226" i="1"/>
  <c r="G225" i="1"/>
  <c r="G224" i="1"/>
  <c r="G223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F222" i="1"/>
  <c r="E222" i="1"/>
  <c r="G222" i="1" s="1"/>
  <c r="D222" i="1"/>
  <c r="G221" i="1"/>
  <c r="G220" i="1"/>
  <c r="G219" i="1"/>
  <c r="G218" i="1"/>
  <c r="G217" i="1"/>
  <c r="G216" i="1"/>
  <c r="G215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F214" i="1"/>
  <c r="E214" i="1"/>
  <c r="G214" i="1" s="1"/>
  <c r="D214" i="1"/>
  <c r="G213" i="1"/>
  <c r="G212" i="1"/>
  <c r="G211" i="1"/>
  <c r="G210" i="1"/>
  <c r="G209" i="1"/>
  <c r="G208" i="1"/>
  <c r="G207" i="1"/>
  <c r="G206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F203" i="1"/>
  <c r="G203" i="1" s="1"/>
  <c r="E203" i="1"/>
  <c r="D203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F202" i="1"/>
  <c r="E202" i="1"/>
  <c r="D202" i="1"/>
  <c r="G201" i="1"/>
  <c r="G200" i="1"/>
  <c r="G199" i="1"/>
  <c r="G198" i="1"/>
  <c r="G197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F196" i="1"/>
  <c r="E196" i="1"/>
  <c r="D196" i="1"/>
  <c r="G195" i="1"/>
  <c r="G194" i="1"/>
  <c r="G193" i="1"/>
  <c r="G192" i="1"/>
  <c r="G191" i="1"/>
  <c r="G190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F189" i="1"/>
  <c r="G189" i="1" s="1"/>
  <c r="E189" i="1"/>
  <c r="D189" i="1"/>
  <c r="G188" i="1"/>
  <c r="G187" i="1"/>
  <c r="G186" i="1"/>
  <c r="G185" i="1"/>
  <c r="G184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G182" i="1"/>
  <c r="G181" i="1"/>
  <c r="G180" i="1"/>
  <c r="G179" i="1"/>
  <c r="G178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F177" i="1"/>
  <c r="E177" i="1"/>
  <c r="D177" i="1"/>
  <c r="G176" i="1"/>
  <c r="G175" i="1"/>
  <c r="G174" i="1"/>
  <c r="G173" i="1"/>
  <c r="G172" i="1"/>
  <c r="G171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F168" i="1"/>
  <c r="E168" i="1"/>
  <c r="G168" i="1" s="1"/>
  <c r="D168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F167" i="1"/>
  <c r="E167" i="1"/>
  <c r="G167" i="1" s="1"/>
  <c r="D167" i="1"/>
  <c r="G166" i="1"/>
  <c r="G165" i="1"/>
  <c r="G164" i="1"/>
  <c r="G163" i="1"/>
  <c r="G162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F161" i="1"/>
  <c r="E161" i="1"/>
  <c r="G161" i="1" s="1"/>
  <c r="D161" i="1"/>
  <c r="G160" i="1"/>
  <c r="G159" i="1"/>
  <c r="G158" i="1"/>
  <c r="G157" i="1"/>
  <c r="G156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F155" i="1"/>
  <c r="E155" i="1"/>
  <c r="G155" i="1" s="1"/>
  <c r="D155" i="1"/>
  <c r="G154" i="1"/>
  <c r="G153" i="1"/>
  <c r="G152" i="1"/>
  <c r="G151" i="1"/>
  <c r="G150" i="1"/>
  <c r="G149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F148" i="1"/>
  <c r="E148" i="1"/>
  <c r="D148" i="1"/>
  <c r="G147" i="1"/>
  <c r="G146" i="1"/>
  <c r="G145" i="1"/>
  <c r="G144" i="1"/>
  <c r="G143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F142" i="1"/>
  <c r="E142" i="1"/>
  <c r="D142" i="1"/>
  <c r="G141" i="1"/>
  <c r="G140" i="1"/>
  <c r="G139" i="1"/>
  <c r="G138" i="1"/>
  <c r="G137" i="1"/>
  <c r="G136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F135" i="1"/>
  <c r="E135" i="1"/>
  <c r="G135" i="1" s="1"/>
  <c r="D135" i="1"/>
  <c r="G134" i="1"/>
  <c r="G133" i="1"/>
  <c r="G132" i="1"/>
  <c r="G131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F130" i="1"/>
  <c r="E130" i="1"/>
  <c r="G130" i="1" s="1"/>
  <c r="D130" i="1"/>
  <c r="G129" i="1"/>
  <c r="G128" i="1"/>
  <c r="G127" i="1"/>
  <c r="G126" i="1"/>
  <c r="G125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F124" i="1"/>
  <c r="G124" i="1" s="1"/>
  <c r="E124" i="1"/>
  <c r="D124" i="1"/>
  <c r="G123" i="1"/>
  <c r="G122" i="1"/>
  <c r="G121" i="1"/>
  <c r="G120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F119" i="1"/>
  <c r="G119" i="1" s="1"/>
  <c r="E119" i="1"/>
  <c r="D119" i="1"/>
  <c r="G118" i="1"/>
  <c r="G117" i="1"/>
  <c r="G116" i="1"/>
  <c r="G115" i="1"/>
  <c r="G114" i="1"/>
  <c r="G113" i="1"/>
  <c r="G112" i="1"/>
  <c r="G111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F110" i="1"/>
  <c r="E110" i="1"/>
  <c r="D110" i="1"/>
  <c r="G109" i="1"/>
  <c r="G108" i="1"/>
  <c r="G107" i="1"/>
  <c r="G106" i="1"/>
  <c r="G105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F104" i="1"/>
  <c r="E104" i="1"/>
  <c r="D104" i="1"/>
  <c r="G103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F100" i="1"/>
  <c r="E100" i="1"/>
  <c r="G100" i="1" s="1"/>
  <c r="D100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F99" i="1"/>
  <c r="E99" i="1"/>
  <c r="D99" i="1"/>
  <c r="G98" i="1"/>
  <c r="G97" i="1"/>
  <c r="G96" i="1"/>
  <c r="G95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F94" i="1"/>
  <c r="G94" i="1" s="1"/>
  <c r="E94" i="1"/>
  <c r="D94" i="1"/>
  <c r="G93" i="1"/>
  <c r="G92" i="1"/>
  <c r="G91" i="1"/>
  <c r="G90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F89" i="1"/>
  <c r="G89" i="1" s="1"/>
  <c r="E89" i="1"/>
  <c r="D89" i="1"/>
  <c r="G88" i="1"/>
  <c r="G87" i="1"/>
  <c r="G86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F83" i="1"/>
  <c r="E83" i="1"/>
  <c r="D83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F82" i="1"/>
  <c r="E82" i="1"/>
  <c r="G82" i="1" s="1"/>
  <c r="D82" i="1"/>
  <c r="G81" i="1"/>
  <c r="G80" i="1"/>
  <c r="G79" i="1"/>
  <c r="G78" i="1"/>
  <c r="G77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F76" i="1"/>
  <c r="E76" i="1"/>
  <c r="G76" i="1" s="1"/>
  <c r="D76" i="1"/>
  <c r="G75" i="1"/>
  <c r="G74" i="1"/>
  <c r="G73" i="1"/>
  <c r="G72" i="1"/>
  <c r="G71" i="1"/>
  <c r="G70" i="1"/>
  <c r="G69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F68" i="1"/>
  <c r="E68" i="1"/>
  <c r="G68" i="1" s="1"/>
  <c r="D68" i="1"/>
  <c r="G67" i="1"/>
  <c r="G66" i="1"/>
  <c r="G65" i="1"/>
  <c r="G64" i="1"/>
  <c r="G63" i="1"/>
  <c r="G62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G60" i="1"/>
  <c r="G59" i="1"/>
  <c r="G58" i="1"/>
  <c r="G57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G55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F52" i="1"/>
  <c r="E52" i="1"/>
  <c r="G52" i="1" s="1"/>
  <c r="D52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G50" i="1"/>
  <c r="G49" i="1"/>
  <c r="G48" i="1"/>
  <c r="G47" i="1"/>
  <c r="G46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F45" i="1"/>
  <c r="E45" i="1"/>
  <c r="G45" i="1" s="1"/>
  <c r="D45" i="1"/>
  <c r="G44" i="1"/>
  <c r="G43" i="1"/>
  <c r="G42" i="1"/>
  <c r="G41" i="1"/>
  <c r="G40" i="1"/>
  <c r="G39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F38" i="1"/>
  <c r="E38" i="1"/>
  <c r="D38" i="1"/>
  <c r="G37" i="1"/>
  <c r="G36" i="1"/>
  <c r="G35" i="1"/>
  <c r="G34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F33" i="1"/>
  <c r="E33" i="1"/>
  <c r="G33" i="1" s="1"/>
  <c r="D33" i="1"/>
  <c r="G32" i="1"/>
  <c r="G31" i="1"/>
  <c r="G30" i="1"/>
  <c r="G29" i="1"/>
  <c r="G28" i="1"/>
  <c r="G27" i="1"/>
  <c r="G26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F25" i="1"/>
  <c r="E25" i="1"/>
  <c r="G25" i="1" s="1"/>
  <c r="D25" i="1"/>
  <c r="G24" i="1"/>
  <c r="G23" i="1"/>
  <c r="G22" i="1"/>
  <c r="G21" i="1"/>
  <c r="G20" i="1"/>
  <c r="G19" i="1"/>
  <c r="G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F17" i="1"/>
  <c r="E17" i="1"/>
  <c r="G17" i="1" s="1"/>
  <c r="D17" i="1"/>
  <c r="G16" i="1"/>
  <c r="G15" i="1"/>
  <c r="G14" i="1"/>
  <c r="G13" i="1"/>
  <c r="G12" i="1"/>
  <c r="G11" i="1"/>
  <c r="G10" i="1"/>
  <c r="G9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F8" i="1"/>
  <c r="E8" i="1"/>
  <c r="G8" i="1" s="1"/>
  <c r="D8" i="1"/>
  <c r="G7" i="1"/>
  <c r="G6" i="1"/>
  <c r="G99" i="1" l="1"/>
  <c r="G337" i="1"/>
  <c r="G38" i="1"/>
  <c r="G283" i="1"/>
  <c r="G335" i="1"/>
  <c r="G83" i="1"/>
  <c r="G177" i="1"/>
  <c r="G229" i="1"/>
  <c r="G258" i="1"/>
  <c r="G296" i="1"/>
  <c r="G142" i="1"/>
  <c r="G148" i="1"/>
  <c r="G238" i="1"/>
  <c r="G308" i="1"/>
  <c r="G104" i="1"/>
  <c r="G110" i="1"/>
  <c r="G196" i="1"/>
  <c r="G202" i="1"/>
  <c r="G297" i="1"/>
</calcChain>
</file>

<file path=xl/sharedStrings.xml><?xml version="1.0" encoding="utf-8"?>
<sst xmlns="http://schemas.openxmlformats.org/spreadsheetml/2006/main" count="1001" uniqueCount="607">
  <si>
    <t/>
  </si>
  <si>
    <t/>
  </si>
  <si>
    <t>MONTHLY OPERATING EXPENDITURE FOR THE 3rd Quarter Ended 31 March 2025</t>
  </si>
  <si>
    <t>R thousands</t>
  </si>
  <si>
    <t>Code</t>
  </si>
  <si>
    <t>Original Budget</t>
  </si>
  <si>
    <t>Adjusted Budget</t>
  </si>
  <si>
    <t>YTD      Actual</t>
  </si>
  <si>
    <t>%</t>
  </si>
  <si>
    <t>Quarter 1 July - Sept Actual</t>
  </si>
  <si>
    <t>Quarter 2 Oct - Dec Actual</t>
  </si>
  <si>
    <t>Quarter 3 Jan - March Actual</t>
  </si>
  <si>
    <t>Quarter 4 April - June Actual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</si>
  <si>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</si>
  <si>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</si>
  <si>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</si>
  <si>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</si>
  <si>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</si>
  <si>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</si>
  <si>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</si>
  <si>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</si>
  <si>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</si>
  <si>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</si>
  <si>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</si>
  <si>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</si>
  <si>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</si>
  <si>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</si>
  <si>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</si>
  <si>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</si>
  <si>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</si>
  <si>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</si>
  <si>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</si>
  <si>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</si>
  <si>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</si>
  <si>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</si>
  <si>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</si>
  <si>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</si>
  <si>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</si>
  <si>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</si>
  <si>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</si>
  <si>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</si>
  <si>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</si>
  <si>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</si>
  <si>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</si>
  <si>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</si>
  <si>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</si>
  <si>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</si>
  <si>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</si>
  <si>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</si>
  <si>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</si>
  <si>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</si>
  <si>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</si>
  <si>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</si>
  <si>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</si>
  <si>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</si>
  <si>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</si>
  <si>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</si>
  <si>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</si>
  <si>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</si>
  <si>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</si>
  <si>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</si>
  <si>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</si>
  <si>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</si>
  <si>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</si>
  <si>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</si>
  <si>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</si>
  <si>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</si>
  <si>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</si>
  <si>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</si>
  <si>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</si>
  <si>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</si>
  <si>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</si>
  <si>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</si>
  <si>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</si>
  <si>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</si>
  <si>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</si>
  <si>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</si>
  <si>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</si>
  <si>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</si>
  <si>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</si>
  <si>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</si>
  <si>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</si>
  <si>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</si>
  <si>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</si>
  <si>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</si>
  <si>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</si>
  <si>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</si>
  <si>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</si>
  <si>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</si>
  <si>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</si>
  <si>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</si>
  <si>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</si>
  <si>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</si>
  <si>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</si>
  <si>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</si>
  <si>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</si>
  <si>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</si>
  <si>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</si>
  <si>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</si>
  <si>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</si>
  <si>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</si>
  <si>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</si>
  <si>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</si>
  <si>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</si>
  <si>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</si>
  <si>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</si>
  <si>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</si>
  <si>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</si>
  <si>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</si>
  <si>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</si>
  <si>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</si>
  <si>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</si>
  <si>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</si>
  <si>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</si>
  <si>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</si>
  <si>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</si>
  <si>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</si>
  <si>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</si>
  <si>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</si>
  <si>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</si>
  <si>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</si>
  <si>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</si>
  <si>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</si>
  <si>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</si>
  <si>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</si>
  <si>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</si>
  <si>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</si>
  <si>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</si>
  <si>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</si>
  <si>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</si>
  <si>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</si>
  <si>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</si>
  <si>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</si>
  <si>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</si>
  <si>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</si>
  <si>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</si>
  <si>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</si>
  <si>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</si>
  <si>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</si>
  <si>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</si>
  <si>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</si>
  <si>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</si>
  <si>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</si>
  <si>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</si>
  <si>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</si>
  <si>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</si>
  <si>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</si>
  <si>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</si>
  <si>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</si>
  <si>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</si>
  <si>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</si>
  <si>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</si>
  <si>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</si>
  <si>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</si>
  <si>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</si>
  <si>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</si>
  <si>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</si>
  <si>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</si>
  <si>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</si>
  <si>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</si>
  <si>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</si>
  <si>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</si>
  <si>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</si>
  <si>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</si>
  <si>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</si>
  <si>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</si>
  <si>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</si>
  <si>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</si>
  <si>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</si>
  <si>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</si>
  <si>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</si>
  <si>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</si>
  <si>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</si>
  <si>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</si>
  <si>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</si>
  <si>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</si>
  <si>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</si>
  <si>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</si>
  <si>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</si>
  <si>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</si>
  <si>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</si>
  <si>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</si>
  <si>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</si>
  <si>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</si>
  <si>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</si>
  <si>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</si>
  <si>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</si>
  <si>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</si>
  <si>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</si>
  <si>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</si>
  <si>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</si>
  <si>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</si>
  <si>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</si>
  <si>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</si>
  <si>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</si>
  <si>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</si>
  <si>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</si>
  <si>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</si>
  <si>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</si>
  <si>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</si>
  <si>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</si>
  <si>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</si>
  <si>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</si>
  <si>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</si>
  <si>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</si>
  <si>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</si>
  <si>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</si>
  <si>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</si>
  <si>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</si>
  <si>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</si>
  <si>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</si>
  <si>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</si>
  <si>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</si>
  <si>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</si>
  <si>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</si>
  <si>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</si>
  <si>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</si>
  <si>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</si>
  <si>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</si>
  <si>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</si>
  <si>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</si>
  <si>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</si>
  <si>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</si>
  <si>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</si>
  <si>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</si>
  <si>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</si>
  <si>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</si>
  <si>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</si>
  <si>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</si>
  <si>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</si>
  <si>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</si>
  <si>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</si>
  <si>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</si>
  <si>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</si>
  <si>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</si>
  <si>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</si>
  <si>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</si>
  <si>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</si>
  <si>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</si>
  <si>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</si>
  <si>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</si>
  <si>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</si>
  <si>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</si>
  <si>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</si>
  <si>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</si>
  <si>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</si>
  <si>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</si>
  <si>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</si>
  <si>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</si>
  <si>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</si>
  <si>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</si>
  <si>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</si>
  <si>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</si>
  <si>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</si>
  <si>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</si>
  <si>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</si>
  <si>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</si>
  <si>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</si>
  <si>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</si>
  <si>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</si>
  <si>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</si>
  <si>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</si>
  <si>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</si>
  <si>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</si>
  <si>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</si>
  <si>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</si>
  <si>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</si>
  <si>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</si>
  <si>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</si>
  <si>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</si>
  <si>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</si>
  <si>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</si>
  <si>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</si>
  <si>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</si>
  <si>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</si>
  <si>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</si>
  <si>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</si>
  <si>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</si>
  <si>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</si>
  <si>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</si>
  <si>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</si>
  <si>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</si>
  <si>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</si>
  <si>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</si>
  <si>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</si>
  <si>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</si>
  <si>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</si>
  <si>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</si>
  <si>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</si>
  <si>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</si>
  <si>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</si>
  <si>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Johannes Phumani Phungula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</si>
  <si>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</si>
  <si>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</si>
  <si>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</si>
  <si>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</si>
  <si>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</si>
  <si>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</si>
  <si>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</si>
  <si>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</si>
  <si>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</si>
  <si>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</si>
  <si>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</si>
  <si>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</si>
  <si>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</si>
  <si>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</si>
  <si>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</si>
  <si>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</si>
  <si>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</si>
  <si>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</si>
  <si>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</si>
  <si>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</si>
  <si>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</si>
  <si>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</si>
  <si>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</si>
  <si>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</si>
  <si>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</si>
  <si>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</si>
  <si>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</si>
  <si>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</si>
  <si>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</si>
  <si>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</si>
  <si>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</si>
  <si>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</si>
  <si>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</si>
  <si>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</si>
  <si>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</si>
  <si>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</si>
  <si>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</si>
  <si>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</si>
  <si>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</si>
  <si>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</si>
  <si>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</si>
  <si>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</si>
  <si>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</si>
  <si>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</si>
  <si>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</si>
  <si>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</si>
  <si>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</si>
  <si>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</si>
  <si>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</si>
  <si>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</si>
  <si>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</si>
  <si>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</si>
  <si>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</si>
  <si>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</si>
  <si>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</si>
  <si>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</si>
  <si>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</si>
  <si>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</si>
  <si>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</si>
  <si>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</si>
  <si>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</si>
  <si>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</si>
  <si>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</si>
  <si>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</si>
  <si>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</si>
  <si>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</si>
  <si>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</si>
  <si>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</si>
  <si>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</si>
  <si>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</si>
  <si>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</si>
  <si>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</si>
  <si>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</si>
  <si>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</si>
  <si>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</si>
  <si>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</si>
  <si>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</si>
  <si>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</si>
  <si>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</si>
  <si>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</si>
  <si>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</si>
  <si>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</si>
  <si>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</si>
  <si>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</si>
  <si>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</si>
  <si>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</si>
  <si>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</si>
  <si>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</si>
  <si>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</si>
  <si>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</si>
  <si>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</si>
  <si>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</si>
  <si>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</si>
  <si>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</si>
  <si>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</si>
  <si>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</si>
  <si>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</si>
  <si>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</si>
  <si>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</si>
  <si>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</si>
  <si>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</si>
  <si>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</si>
  <si>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</si>
  <si>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</si>
  <si>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</si>
  <si>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</si>
  <si>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</si>
  <si>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</si>
  <si>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</si>
  <si>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</si>
  <si>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</si>
  <si>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</si>
  <si>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</si>
  <si>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</si>
  <si>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</si>
  <si>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</si>
  <si>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</si>
  <si>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</si>
  <si>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</si>
  <si>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</si>
  <si>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</si>
  <si>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</si>
  <si>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</si>
  <si>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</si>
  <si>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</si>
  <si>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</si>
  <si>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</si>
  <si>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</si>
  <si>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</si>
  <si>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</si>
  <si>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</si>
  <si>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</si>
  <si>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</si>
  <si>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</si>
  <si>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</si>
  <si>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</si>
  <si>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</si>
  <si>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</si>
  <si>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</si>
  <si>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</si>
  <si>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</si>
  <si>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</si>
  <si>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</si>
  <si>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</si>
  <si>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</si>
  <si>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</si>
  <si>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</si>
  <si>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</si>
  <si>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</si>
  <si>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</si>
  <si>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</si>
  <si>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</si>
  <si>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</si>
  <si>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</si>
  <si>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</si>
  <si>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</si>
  <si>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</si>
  <si>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</si>
  <si>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</si>
  <si>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</si>
  <si>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</si>
  <si>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</si>
  <si>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</si>
  <si>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</si>
  <si>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</si>
  <si>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</si>
  <si>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</si>
  <si>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</si>
  <si>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</si>
  <si>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</si>
  <si>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</si>
  <si>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</si>
  <si>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</si>
  <si>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</si>
  <si>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</si>
  <si>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</si>
  <si>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</si>
  <si>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</si>
  <si>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</si>
  <si>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</si>
  <si>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</si>
  <si>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</si>
  <si>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</si>
  <si>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</si>
  <si>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</si>
  <si>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</si>
  <si>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</si>
  <si>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</si>
  <si>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</si>
  <si>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</si>
  <si>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</si>
  <si>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</si>
  <si>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</si>
  <si>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</si>
  <si>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</si>
  <si>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</si>
  <si>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</si>
  <si>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</si>
  <si>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</si>
  <si>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</si>
  <si>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</si>
  <si>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</si>
  <si>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</si>
  <si>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</si>
  <si>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</si>
  <si>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</si>
  <si>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</si>
  <si>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</si>
  <si>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</si>
  <si>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</si>
  <si>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</si>
  <si>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</si>
  <si>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</si>
  <si>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</si>
  <si>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</si>
  <si>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</si>
  <si>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</si>
  <si>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</si>
  <si>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</si>
  <si>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</si>
  <si>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</si>
  <si>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</si>
  <si>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</si>
  <si>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</si>
  <si>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</si>
  <si>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</si>
  <si>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</si>
  <si>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</si>
  <si>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</si>
  <si>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</si>
  <si>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</si>
  <si>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</si>
  <si>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</si>
  <si>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</si>
  <si>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</si>
  <si>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</si>
  <si>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</si>
  <si>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</si>
  <si>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</si>
  <si>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</si>
  <si>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</si>
  <si>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</si>
  <si>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</si>
  <si>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</si>
  <si>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</si>
  <si>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</si>
  <si>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</si>
  <si>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</si>
  <si>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</si>
  <si>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</si>
  <si>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</si>
  <si>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</si>
  <si>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</si>
  <si>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</si>
  <si>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</si>
  <si>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</si>
  <si>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</si>
  <si>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</si>
  <si>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</si>
  <si>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</si>
  <si>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</si>
  <si>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</si>
  <si>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</si>
  <si>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</si>
  <si>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</si>
  <si>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</si>
  <si>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</si>
  <si>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</si>
  <si>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</si>
  <si>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</si>
  <si>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</si>
  <si>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</si>
  <si>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</si>
  <si>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</si>
  <si>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</si>
  <si>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</si>
  <si>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</si>
  <si>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</si>
  <si>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</si>
  <si>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</si>
  <si>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</si>
  <si>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</si>
  <si>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</si>
  <si>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</si>
  <si>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</si>
  <si>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</si>
  <si>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</si>
  <si>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</si>
  <si>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</si>
  <si>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</si>
  <si>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</si>
  <si>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</si>
  <si>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</si>
  <si>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</si>
  <si>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</si>
  <si>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</si>
  <si>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</si>
  <si>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</si>
  <si>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</si>
  <si>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</si>
  <si>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</si>
  <si>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</si>
  <si>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Month 1   July    Actual</t>
  </si>
  <si>
    <t>Month 2 August Actual</t>
  </si>
  <si>
    <t>Month 3 September Actual</t>
  </si>
  <si>
    <t>Month 4 October Actual</t>
  </si>
  <si>
    <t>Month 5 November Actual</t>
  </si>
  <si>
    <t>Month 6 December Actual</t>
  </si>
  <si>
    <t>Month 7 January Actual</t>
  </si>
  <si>
    <t>Month 8 February Actual</t>
  </si>
  <si>
    <t>Month 9 March Actual</t>
  </si>
  <si>
    <t>Month 10 April Actual</t>
  </si>
  <si>
    <t>Month 11 May   Actual</t>
  </si>
  <si>
    <t>Month 12 June Actual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</si>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</sst>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8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</font>
    <font>
      <b/>
      <sz val="8"/>
      <color indexed="8"/>
      <name val="Arial Narrow"/>
      <family val="2"/>
    </font>
    <font>
      <sz val="8"/>
      <name val="Arial"/>
      <family val="2"/>
    </font>
    <font>
      <b/>
      <sz val="12"/>
      <color indexed="8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4" fillId="0" borderId="8" xfId="0" applyFont="1" applyBorder="1" applyAlignment="1">
      <alignment horizontal="left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0" fillId="0" borderId="1" xfId="0" applyBorder="1"/>
    <xf numFmtId="0" fontId="2" fillId="0" borderId="0" xfId="0" applyFont="1" applyAlignment="1">
      <alignment horizontal="left" wrapText="1"/>
    </xf>
    <xf numFmtId="0" fontId="0" fillId="0" borderId="5" xfId="0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0" fillId="0" borderId="1" xfId="0" applyNumberFormat="1" applyBorder="1"/>
    <xf numFmtId="164" fontId="0" fillId="0" borderId="0" xfId="0" applyNumberFormat="1"/>
    <xf numFmtId="164" fontId="3" fillId="0" borderId="2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0" fillId="0" borderId="0" xfId="0" applyNumberFormat="1"/>
    <xf numFmtId="165" fontId="3" fillId="0" borderId="3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0" fillId="0" borderId="5" xfId="0" applyNumberFormat="1" applyBorder="1"/>
    <xf numFmtId="164" fontId="3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wrapText="1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0"/>
  <sheetViews>
    <sheetView showGridLines="0" tabSelected="1" workbookViewId="0"/>
  </sheetViews>
  <sheetFormatPr defaultRowHeight="12.75" x14ac:dyDescent="0.2"/>
  <cols>
    <col min="1" max="1" width="4" customWidth="1"/>
    <col min="2" max="2" width="23.28515625" customWidth="1"/>
    <col min="3" max="3" width="6.7109375" customWidth="1"/>
    <col min="4" max="6" width="11.7109375" customWidth="1"/>
    <col min="7" max="7" width="9.7109375" customWidth="1"/>
    <col min="8" max="19" width="10.7109375" customWidth="1"/>
    <col min="20" max="23" width="10.7109375" hidden="1" customWidth="1"/>
  </cols>
  <sheetData>
    <row r="1" spans="1:23" ht="16.5" x14ac:dyDescent="0.3">
      <c r="A1" s="6" t="s">
        <v>0</v>
      </c>
      <c r="B1" s="39" t="s">
        <v>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" customHeight="1" x14ac:dyDescent="0.25">
      <c r="A2" s="7" t="s">
        <v>0</v>
      </c>
      <c r="B2" s="41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ht="48" customHeight="1" x14ac:dyDescent="0.3">
      <c r="A3" s="8"/>
      <c r="B3" s="9" t="s">
        <v>3</v>
      </c>
      <c r="C3" s="2" t="s">
        <v>4</v>
      </c>
      <c r="D3" s="3" t="s">
        <v>5</v>
      </c>
      <c r="E3" s="4" t="s">
        <v>6</v>
      </c>
      <c r="F3" s="4" t="s">
        <v>7</v>
      </c>
      <c r="G3" s="5" t="s">
        <v>8</v>
      </c>
      <c r="H3" s="3" t="s">
        <v>594</v>
      </c>
      <c r="I3" s="4" t="s">
        <v>595</v>
      </c>
      <c r="J3" s="5" t="s">
        <v>596</v>
      </c>
      <c r="K3" s="5" t="s">
        <v>9</v>
      </c>
      <c r="L3" s="3" t="s">
        <v>597</v>
      </c>
      <c r="M3" s="4" t="s">
        <v>598</v>
      </c>
      <c r="N3" s="5" t="s">
        <v>599</v>
      </c>
      <c r="O3" s="5" t="s">
        <v>10</v>
      </c>
      <c r="P3" s="3" t="s">
        <v>600</v>
      </c>
      <c r="Q3" s="4" t="s">
        <v>601</v>
      </c>
      <c r="R3" s="5" t="s">
        <v>602</v>
      </c>
      <c r="S3" s="5" t="s">
        <v>11</v>
      </c>
      <c r="T3" s="3" t="s">
        <v>603</v>
      </c>
      <c r="U3" s="4" t="s">
        <v>604</v>
      </c>
      <c r="V3" s="5" t="s">
        <v>605</v>
      </c>
      <c r="W3" s="5" t="s">
        <v>12</v>
      </c>
    </row>
    <row r="4" spans="1:23" ht="14.45" customHeight="1" x14ac:dyDescent="0.3">
      <c r="A4" s="10"/>
      <c r="B4" s="11" t="s">
        <v>606</v>
      </c>
      <c r="D4" s="10"/>
      <c r="H4" s="10"/>
      <c r="K4" s="10"/>
      <c r="L4" s="10"/>
      <c r="O4" s="10"/>
      <c r="P4" s="10"/>
      <c r="S4" s="10"/>
      <c r="T4" s="10"/>
      <c r="W4" s="12"/>
    </row>
    <row r="5" spans="1:23" ht="14.45" customHeight="1" x14ac:dyDescent="0.3">
      <c r="A5" s="13" t="s">
        <v>0</v>
      </c>
      <c r="B5" s="11" t="s">
        <v>13</v>
      </c>
      <c r="D5" s="10"/>
      <c r="H5" s="10"/>
      <c r="K5" s="10"/>
      <c r="L5" s="10"/>
      <c r="O5" s="10"/>
      <c r="P5" s="10"/>
      <c r="S5" s="10"/>
      <c r="T5" s="10"/>
      <c r="W5" s="12"/>
    </row>
    <row r="6" spans="1:23" x14ac:dyDescent="0.2">
      <c r="A6" s="14" t="s">
        <v>14</v>
      </c>
      <c r="B6" s="15" t="s">
        <v>15</v>
      </c>
      <c r="C6" s="16" t="s">
        <v>16</v>
      </c>
      <c r="D6" s="23">
        <v>10129615381</v>
      </c>
      <c r="E6" s="24">
        <v>10260010379</v>
      </c>
      <c r="F6" s="24">
        <v>8437698225</v>
      </c>
      <c r="G6" s="31">
        <f>IF(($E6       =0),0,($F6       /$E6       ))</f>
        <v>0.82238690930275515</v>
      </c>
      <c r="H6" s="23">
        <v>922441161</v>
      </c>
      <c r="I6" s="24">
        <v>963424068</v>
      </c>
      <c r="J6" s="24">
        <v>1013432096</v>
      </c>
      <c r="K6" s="23">
        <v>2899297325</v>
      </c>
      <c r="L6" s="23">
        <v>955667818</v>
      </c>
      <c r="M6" s="24">
        <v>898730960</v>
      </c>
      <c r="N6" s="24">
        <v>938865162</v>
      </c>
      <c r="O6" s="23">
        <v>2793263940</v>
      </c>
      <c r="P6" s="23">
        <v>868195221</v>
      </c>
      <c r="Q6" s="24">
        <v>901224220</v>
      </c>
      <c r="R6" s="24">
        <v>975717519</v>
      </c>
      <c r="S6" s="23">
        <v>2745136960</v>
      </c>
      <c r="T6" s="23">
        <v>0</v>
      </c>
      <c r="U6" s="24">
        <v>0</v>
      </c>
      <c r="V6" s="24">
        <v>0</v>
      </c>
      <c r="W6" s="35">
        <v>0</v>
      </c>
    </row>
    <row r="7" spans="1:23" x14ac:dyDescent="0.2">
      <c r="A7" s="14" t="s">
        <v>14</v>
      </c>
      <c r="B7" s="15" t="s">
        <v>17</v>
      </c>
      <c r="C7" s="16" t="s">
        <v>18</v>
      </c>
      <c r="D7" s="23">
        <v>18116061470</v>
      </c>
      <c r="E7" s="24">
        <v>18028291120</v>
      </c>
      <c r="F7" s="24">
        <v>10289255003</v>
      </c>
      <c r="G7" s="31">
        <f>IF(($E7       =0),0,($F7       /$E7       ))</f>
        <v>0.57072824786956289</v>
      </c>
      <c r="H7" s="23">
        <v>0</v>
      </c>
      <c r="I7" s="24">
        <v>595822563</v>
      </c>
      <c r="J7" s="24">
        <v>3063307292</v>
      </c>
      <c r="K7" s="23">
        <v>3659129855</v>
      </c>
      <c r="L7" s="23">
        <v>1011074001</v>
      </c>
      <c r="M7" s="24">
        <v>1126406104</v>
      </c>
      <c r="N7" s="24">
        <v>935803979</v>
      </c>
      <c r="O7" s="23">
        <v>3073284084</v>
      </c>
      <c r="P7" s="23">
        <v>1588734343</v>
      </c>
      <c r="Q7" s="24">
        <v>1009367781</v>
      </c>
      <c r="R7" s="24">
        <v>958738940</v>
      </c>
      <c r="S7" s="23">
        <v>3556841064</v>
      </c>
      <c r="T7" s="23">
        <v>0</v>
      </c>
      <c r="U7" s="24">
        <v>0</v>
      </c>
      <c r="V7" s="24">
        <v>0</v>
      </c>
      <c r="W7" s="35">
        <v>0</v>
      </c>
    </row>
    <row r="8" spans="1:23" ht="16.5" x14ac:dyDescent="0.3">
      <c r="A8" s="17" t="s">
        <v>0</v>
      </c>
      <c r="B8" s="18" t="s">
        <v>19</v>
      </c>
      <c r="C8" s="19" t="s">
        <v>0</v>
      </c>
      <c r="D8" s="25">
        <f>SUM(D6:D7)</f>
        <v>28245676851</v>
      </c>
      <c r="E8" s="26">
        <f>SUM(E6:E7)</f>
        <v>28288301499</v>
      </c>
      <c r="F8" s="26">
        <f>SUM(F6:F7)</f>
        <v>18726953228</v>
      </c>
      <c r="G8" s="32">
        <f>IF(($E8       =0),0,($F8       /$E8       ))</f>
        <v>0.66200345145013406</v>
      </c>
      <c r="H8" s="25">
        <f t="shared" ref="H8:W8" si="0">SUM(H6:H7)</f>
        <v>922441161</v>
      </c>
      <c r="I8" s="26">
        <f t="shared" si="0"/>
        <v>1559246631</v>
      </c>
      <c r="J8" s="26">
        <f t="shared" si="0"/>
        <v>4076739388</v>
      </c>
      <c r="K8" s="25">
        <f t="shared" si="0"/>
        <v>6558427180</v>
      </c>
      <c r="L8" s="25">
        <f t="shared" si="0"/>
        <v>1966741819</v>
      </c>
      <c r="M8" s="26">
        <f t="shared" si="0"/>
        <v>2025137064</v>
      </c>
      <c r="N8" s="26">
        <f t="shared" si="0"/>
        <v>1874669141</v>
      </c>
      <c r="O8" s="25">
        <f t="shared" si="0"/>
        <v>5866548024</v>
      </c>
      <c r="P8" s="25">
        <f t="shared" si="0"/>
        <v>2456929564</v>
      </c>
      <c r="Q8" s="26">
        <f t="shared" si="0"/>
        <v>1910592001</v>
      </c>
      <c r="R8" s="26">
        <f t="shared" si="0"/>
        <v>1934456459</v>
      </c>
      <c r="S8" s="25">
        <f t="shared" si="0"/>
        <v>6301978024</v>
      </c>
      <c r="T8" s="25">
        <f t="shared" si="0"/>
        <v>0</v>
      </c>
      <c r="U8" s="26">
        <f t="shared" si="0"/>
        <v>0</v>
      </c>
      <c r="V8" s="26">
        <f t="shared" si="0"/>
        <v>0</v>
      </c>
      <c r="W8" s="36">
        <f t="shared" si="0"/>
        <v>0</v>
      </c>
    </row>
    <row r="9" spans="1:23" x14ac:dyDescent="0.2">
      <c r="A9" s="14" t="s">
        <v>20</v>
      </c>
      <c r="B9" s="15" t="s">
        <v>21</v>
      </c>
      <c r="C9" s="16" t="s">
        <v>22</v>
      </c>
      <c r="D9" s="23">
        <v>545491207</v>
      </c>
      <c r="E9" s="24">
        <v>653741983</v>
      </c>
      <c r="F9" s="24">
        <v>471432840</v>
      </c>
      <c r="G9" s="31">
        <f>IF(($E9       =0),0,($F9       /$E9       ))</f>
        <v>0.72112982225282596</v>
      </c>
      <c r="H9" s="23">
        <v>26104891</v>
      </c>
      <c r="I9" s="24">
        <v>62935789</v>
      </c>
      <c r="J9" s="24">
        <v>54632758</v>
      </c>
      <c r="K9" s="23">
        <v>143673438</v>
      </c>
      <c r="L9" s="23">
        <v>45940434</v>
      </c>
      <c r="M9" s="24">
        <v>57362816</v>
      </c>
      <c r="N9" s="24">
        <v>72928639</v>
      </c>
      <c r="O9" s="23">
        <v>176231889</v>
      </c>
      <c r="P9" s="23">
        <v>56663715</v>
      </c>
      <c r="Q9" s="24">
        <v>43493033</v>
      </c>
      <c r="R9" s="24">
        <v>51370765</v>
      </c>
      <c r="S9" s="23">
        <v>151527513</v>
      </c>
      <c r="T9" s="23">
        <v>0</v>
      </c>
      <c r="U9" s="24">
        <v>0</v>
      </c>
      <c r="V9" s="24">
        <v>0</v>
      </c>
      <c r="W9" s="35">
        <v>0</v>
      </c>
    </row>
    <row r="10" spans="1:23" x14ac:dyDescent="0.2">
      <c r="A10" s="14" t="s">
        <v>20</v>
      </c>
      <c r="B10" s="15" t="s">
        <v>23</v>
      </c>
      <c r="C10" s="16" t="s">
        <v>24</v>
      </c>
      <c r="D10" s="23">
        <v>375267618</v>
      </c>
      <c r="E10" s="24">
        <v>377735618</v>
      </c>
      <c r="F10" s="24">
        <v>104972863</v>
      </c>
      <c r="G10" s="31">
        <f t="shared" ref="G10:G52" si="1">IF(($E10      =0),0,($F10      /$E10      ))</f>
        <v>0.27790035675163682</v>
      </c>
      <c r="H10" s="23">
        <v>10036789</v>
      </c>
      <c r="I10" s="24">
        <v>12321749</v>
      </c>
      <c r="J10" s="24">
        <v>10637081</v>
      </c>
      <c r="K10" s="23">
        <v>32995619</v>
      </c>
      <c r="L10" s="23">
        <v>15591583</v>
      </c>
      <c r="M10" s="24">
        <v>18678227</v>
      </c>
      <c r="N10" s="24">
        <v>12486042</v>
      </c>
      <c r="O10" s="23">
        <v>46755852</v>
      </c>
      <c r="P10" s="23">
        <v>9404894</v>
      </c>
      <c r="Q10" s="24">
        <v>9915865</v>
      </c>
      <c r="R10" s="24">
        <v>5900633</v>
      </c>
      <c r="S10" s="23">
        <v>25221392</v>
      </c>
      <c r="T10" s="23">
        <v>0</v>
      </c>
      <c r="U10" s="24">
        <v>0</v>
      </c>
      <c r="V10" s="24">
        <v>0</v>
      </c>
      <c r="W10" s="35">
        <v>0</v>
      </c>
    </row>
    <row r="11" spans="1:23" x14ac:dyDescent="0.2">
      <c r="A11" s="14" t="s">
        <v>20</v>
      </c>
      <c r="B11" s="15" t="s">
        <v>25</v>
      </c>
      <c r="C11" s="16" t="s">
        <v>26</v>
      </c>
      <c r="D11" s="23">
        <v>801476672</v>
      </c>
      <c r="E11" s="24">
        <v>857932401</v>
      </c>
      <c r="F11" s="24">
        <v>327694928</v>
      </c>
      <c r="G11" s="31">
        <f t="shared" si="1"/>
        <v>0.38195891380024938</v>
      </c>
      <c r="H11" s="23">
        <v>47433393</v>
      </c>
      <c r="I11" s="24">
        <v>27453561</v>
      </c>
      <c r="J11" s="24">
        <v>0</v>
      </c>
      <c r="K11" s="23">
        <v>74886954</v>
      </c>
      <c r="L11" s="23">
        <v>48560310</v>
      </c>
      <c r="M11" s="24">
        <v>32859576</v>
      </c>
      <c r="N11" s="24">
        <v>53364460</v>
      </c>
      <c r="O11" s="23">
        <v>134784346</v>
      </c>
      <c r="P11" s="23">
        <v>24148176</v>
      </c>
      <c r="Q11" s="24">
        <v>68353394</v>
      </c>
      <c r="R11" s="24">
        <v>25522058</v>
      </c>
      <c r="S11" s="23">
        <v>118023628</v>
      </c>
      <c r="T11" s="23">
        <v>0</v>
      </c>
      <c r="U11" s="24">
        <v>0</v>
      </c>
      <c r="V11" s="24">
        <v>0</v>
      </c>
      <c r="W11" s="35">
        <v>0</v>
      </c>
    </row>
    <row r="12" spans="1:23" x14ac:dyDescent="0.2">
      <c r="A12" s="14" t="s">
        <v>20</v>
      </c>
      <c r="B12" s="15" t="s">
        <v>27</v>
      </c>
      <c r="C12" s="16" t="s">
        <v>28</v>
      </c>
      <c r="D12" s="23">
        <v>689437978</v>
      </c>
      <c r="E12" s="24">
        <v>740777777</v>
      </c>
      <c r="F12" s="24">
        <v>459291375</v>
      </c>
      <c r="G12" s="31">
        <f t="shared" si="1"/>
        <v>0.62001235628319884</v>
      </c>
      <c r="H12" s="23">
        <v>38295400</v>
      </c>
      <c r="I12" s="24">
        <v>47790744</v>
      </c>
      <c r="J12" s="24">
        <v>58971693</v>
      </c>
      <c r="K12" s="23">
        <v>145057837</v>
      </c>
      <c r="L12" s="23">
        <v>56363142</v>
      </c>
      <c r="M12" s="24">
        <v>56784423</v>
      </c>
      <c r="N12" s="24">
        <v>59318047</v>
      </c>
      <c r="O12" s="23">
        <v>172465612</v>
      </c>
      <c r="P12" s="23">
        <v>45544366</v>
      </c>
      <c r="Q12" s="24">
        <v>48845665</v>
      </c>
      <c r="R12" s="24">
        <v>47377895</v>
      </c>
      <c r="S12" s="23">
        <v>141767926</v>
      </c>
      <c r="T12" s="23">
        <v>0</v>
      </c>
      <c r="U12" s="24">
        <v>0</v>
      </c>
      <c r="V12" s="24">
        <v>0</v>
      </c>
      <c r="W12" s="35">
        <v>0</v>
      </c>
    </row>
    <row r="13" spans="1:23" x14ac:dyDescent="0.2">
      <c r="A13" s="14" t="s">
        <v>20</v>
      </c>
      <c r="B13" s="15" t="s">
        <v>29</v>
      </c>
      <c r="C13" s="16" t="s">
        <v>30</v>
      </c>
      <c r="D13" s="23">
        <v>235908703</v>
      </c>
      <c r="E13" s="24">
        <v>247764525</v>
      </c>
      <c r="F13" s="24">
        <v>160458029</v>
      </c>
      <c r="G13" s="31">
        <f t="shared" si="1"/>
        <v>0.64762309697080322</v>
      </c>
      <c r="H13" s="23">
        <v>9549310</v>
      </c>
      <c r="I13" s="24">
        <v>23964270</v>
      </c>
      <c r="J13" s="24">
        <v>27834465</v>
      </c>
      <c r="K13" s="23">
        <v>61348045</v>
      </c>
      <c r="L13" s="23">
        <v>22158785</v>
      </c>
      <c r="M13" s="24">
        <v>21145689</v>
      </c>
      <c r="N13" s="24">
        <v>0</v>
      </c>
      <c r="O13" s="23">
        <v>43304474</v>
      </c>
      <c r="P13" s="23">
        <v>23883248</v>
      </c>
      <c r="Q13" s="24">
        <v>20110051</v>
      </c>
      <c r="R13" s="24">
        <v>11812211</v>
      </c>
      <c r="S13" s="23">
        <v>55805510</v>
      </c>
      <c r="T13" s="23">
        <v>0</v>
      </c>
      <c r="U13" s="24">
        <v>0</v>
      </c>
      <c r="V13" s="24">
        <v>0</v>
      </c>
      <c r="W13" s="35">
        <v>0</v>
      </c>
    </row>
    <row r="14" spans="1:23" x14ac:dyDescent="0.2">
      <c r="A14" s="14" t="s">
        <v>20</v>
      </c>
      <c r="B14" s="15" t="s">
        <v>31</v>
      </c>
      <c r="C14" s="16" t="s">
        <v>32</v>
      </c>
      <c r="D14" s="23">
        <v>1505473715</v>
      </c>
      <c r="E14" s="24">
        <v>1460993058</v>
      </c>
      <c r="F14" s="24">
        <v>1125471163</v>
      </c>
      <c r="G14" s="31">
        <f t="shared" si="1"/>
        <v>0.77034668771164005</v>
      </c>
      <c r="H14" s="23">
        <v>87627378</v>
      </c>
      <c r="I14" s="24">
        <v>121038788</v>
      </c>
      <c r="J14" s="24">
        <v>107422534</v>
      </c>
      <c r="K14" s="23">
        <v>316088700</v>
      </c>
      <c r="L14" s="23">
        <v>104386029</v>
      </c>
      <c r="M14" s="24">
        <v>113062489</v>
      </c>
      <c r="N14" s="24">
        <v>108155167</v>
      </c>
      <c r="O14" s="23">
        <v>325603685</v>
      </c>
      <c r="P14" s="23">
        <v>114089777</v>
      </c>
      <c r="Q14" s="24">
        <v>110438621</v>
      </c>
      <c r="R14" s="24">
        <v>259250380</v>
      </c>
      <c r="S14" s="23">
        <v>483778778</v>
      </c>
      <c r="T14" s="23">
        <v>0</v>
      </c>
      <c r="U14" s="24">
        <v>0</v>
      </c>
      <c r="V14" s="24">
        <v>0</v>
      </c>
      <c r="W14" s="35">
        <v>0</v>
      </c>
    </row>
    <row r="15" spans="1:23" x14ac:dyDescent="0.2">
      <c r="A15" s="14" t="s">
        <v>20</v>
      </c>
      <c r="B15" s="15" t="s">
        <v>33</v>
      </c>
      <c r="C15" s="16" t="s">
        <v>34</v>
      </c>
      <c r="D15" s="23">
        <v>244269746</v>
      </c>
      <c r="E15" s="24">
        <v>243005502</v>
      </c>
      <c r="F15" s="24">
        <v>130435038</v>
      </c>
      <c r="G15" s="31">
        <f t="shared" si="1"/>
        <v>0.53675755045249962</v>
      </c>
      <c r="H15" s="23">
        <v>-80393042</v>
      </c>
      <c r="I15" s="24">
        <v>7120263</v>
      </c>
      <c r="J15" s="24">
        <v>82842587</v>
      </c>
      <c r="K15" s="23">
        <v>9569808</v>
      </c>
      <c r="L15" s="23">
        <v>21111333</v>
      </c>
      <c r="M15" s="24">
        <v>20513618</v>
      </c>
      <c r="N15" s="24">
        <v>18240236</v>
      </c>
      <c r="O15" s="23">
        <v>59865187</v>
      </c>
      <c r="P15" s="23">
        <v>20456493</v>
      </c>
      <c r="Q15" s="24">
        <v>23576063</v>
      </c>
      <c r="R15" s="24">
        <v>16967487</v>
      </c>
      <c r="S15" s="23">
        <v>61000043</v>
      </c>
      <c r="T15" s="23">
        <v>0</v>
      </c>
      <c r="U15" s="24">
        <v>0</v>
      </c>
      <c r="V15" s="24">
        <v>0</v>
      </c>
      <c r="W15" s="35">
        <v>0</v>
      </c>
    </row>
    <row r="16" spans="1:23" x14ac:dyDescent="0.2">
      <c r="A16" s="14" t="s">
        <v>35</v>
      </c>
      <c r="B16" s="15" t="s">
        <v>36</v>
      </c>
      <c r="C16" s="16" t="s">
        <v>37</v>
      </c>
      <c r="D16" s="23">
        <v>248694778</v>
      </c>
      <c r="E16" s="24">
        <v>414822028</v>
      </c>
      <c r="F16" s="24">
        <v>195163643</v>
      </c>
      <c r="G16" s="31">
        <f t="shared" si="1"/>
        <v>0.47047560116551956</v>
      </c>
      <c r="H16" s="23">
        <v>19674781</v>
      </c>
      <c r="I16" s="24">
        <v>11894363</v>
      </c>
      <c r="J16" s="24">
        <v>16108616</v>
      </c>
      <c r="K16" s="23">
        <v>47677760</v>
      </c>
      <c r="L16" s="23">
        <v>35152250</v>
      </c>
      <c r="M16" s="24">
        <v>21091699</v>
      </c>
      <c r="N16" s="24">
        <v>18867563</v>
      </c>
      <c r="O16" s="23">
        <v>75111512</v>
      </c>
      <c r="P16" s="23">
        <v>20266585</v>
      </c>
      <c r="Q16" s="24">
        <v>19774297</v>
      </c>
      <c r="R16" s="24">
        <v>32333489</v>
      </c>
      <c r="S16" s="23">
        <v>72374371</v>
      </c>
      <c r="T16" s="23">
        <v>0</v>
      </c>
      <c r="U16" s="24">
        <v>0</v>
      </c>
      <c r="V16" s="24">
        <v>0</v>
      </c>
      <c r="W16" s="35">
        <v>0</v>
      </c>
    </row>
    <row r="17" spans="1:23" ht="16.5" x14ac:dyDescent="0.3">
      <c r="A17" s="17" t="s">
        <v>0</v>
      </c>
      <c r="B17" s="18" t="s">
        <v>38</v>
      </c>
      <c r="C17" s="19" t="s">
        <v>0</v>
      </c>
      <c r="D17" s="25">
        <f>SUM(D9:D16)</f>
        <v>4646020417</v>
      </c>
      <c r="E17" s="26">
        <f>SUM(E9:E16)</f>
        <v>4996772892</v>
      </c>
      <c r="F17" s="26">
        <f>SUM(F9:F16)</f>
        <v>2974919879</v>
      </c>
      <c r="G17" s="32">
        <f t="shared" si="1"/>
        <v>0.59536823932161209</v>
      </c>
      <c r="H17" s="25">
        <f t="shared" ref="H17:W17" si="2">SUM(H9:H16)</f>
        <v>158328900</v>
      </c>
      <c r="I17" s="26">
        <f t="shared" si="2"/>
        <v>314519527</v>
      </c>
      <c r="J17" s="26">
        <f t="shared" si="2"/>
        <v>358449734</v>
      </c>
      <c r="K17" s="25">
        <f t="shared" si="2"/>
        <v>831298161</v>
      </c>
      <c r="L17" s="25">
        <f t="shared" si="2"/>
        <v>349263866</v>
      </c>
      <c r="M17" s="26">
        <f t="shared" si="2"/>
        <v>341498537</v>
      </c>
      <c r="N17" s="26">
        <f t="shared" si="2"/>
        <v>343360154</v>
      </c>
      <c r="O17" s="25">
        <f t="shared" si="2"/>
        <v>1034122557</v>
      </c>
      <c r="P17" s="25">
        <f t="shared" si="2"/>
        <v>314457254</v>
      </c>
      <c r="Q17" s="26">
        <f t="shared" si="2"/>
        <v>344506989</v>
      </c>
      <c r="R17" s="26">
        <f t="shared" si="2"/>
        <v>450534918</v>
      </c>
      <c r="S17" s="25">
        <f t="shared" si="2"/>
        <v>1109499161</v>
      </c>
      <c r="T17" s="25">
        <f t="shared" si="2"/>
        <v>0</v>
      </c>
      <c r="U17" s="26">
        <f t="shared" si="2"/>
        <v>0</v>
      </c>
      <c r="V17" s="26">
        <f t="shared" si="2"/>
        <v>0</v>
      </c>
      <c r="W17" s="36">
        <f t="shared" si="2"/>
        <v>0</v>
      </c>
    </row>
    <row r="18" spans="1:23" x14ac:dyDescent="0.2">
      <c r="A18" s="14" t="s">
        <v>20</v>
      </c>
      <c r="B18" s="15" t="s">
        <v>39</v>
      </c>
      <c r="C18" s="16" t="s">
        <v>40</v>
      </c>
      <c r="D18" s="23">
        <v>434859562</v>
      </c>
      <c r="E18" s="24">
        <v>500540695</v>
      </c>
      <c r="F18" s="24">
        <v>134538726</v>
      </c>
      <c r="G18" s="31">
        <f t="shared" si="1"/>
        <v>0.2687867886546168</v>
      </c>
      <c r="H18" s="23">
        <v>9225102</v>
      </c>
      <c r="I18" s="24">
        <v>9700885</v>
      </c>
      <c r="J18" s="24">
        <v>8228337</v>
      </c>
      <c r="K18" s="23">
        <v>27154324</v>
      </c>
      <c r="L18" s="23">
        <v>18624887</v>
      </c>
      <c r="M18" s="24">
        <v>16340082</v>
      </c>
      <c r="N18" s="24">
        <v>20831137</v>
      </c>
      <c r="O18" s="23">
        <v>55796106</v>
      </c>
      <c r="P18" s="23">
        <v>27179961</v>
      </c>
      <c r="Q18" s="24">
        <v>12432397</v>
      </c>
      <c r="R18" s="24">
        <v>11975938</v>
      </c>
      <c r="S18" s="23">
        <v>51588296</v>
      </c>
      <c r="T18" s="23">
        <v>0</v>
      </c>
      <c r="U18" s="24">
        <v>0</v>
      </c>
      <c r="V18" s="24">
        <v>0</v>
      </c>
      <c r="W18" s="35">
        <v>0</v>
      </c>
    </row>
    <row r="19" spans="1:23" x14ac:dyDescent="0.2">
      <c r="A19" s="14" t="s">
        <v>20</v>
      </c>
      <c r="B19" s="15" t="s">
        <v>41</v>
      </c>
      <c r="C19" s="16" t="s">
        <v>42</v>
      </c>
      <c r="D19" s="23">
        <v>718903432</v>
      </c>
      <c r="E19" s="24">
        <v>841948245</v>
      </c>
      <c r="F19" s="24">
        <v>339066764</v>
      </c>
      <c r="G19" s="31">
        <f t="shared" si="1"/>
        <v>0.40271687246049193</v>
      </c>
      <c r="H19" s="23">
        <v>27240536</v>
      </c>
      <c r="I19" s="24">
        <v>25857823</v>
      </c>
      <c r="J19" s="24">
        <v>29200850</v>
      </c>
      <c r="K19" s="23">
        <v>82299209</v>
      </c>
      <c r="L19" s="23">
        <v>30084672</v>
      </c>
      <c r="M19" s="24">
        <v>73441597</v>
      </c>
      <c r="N19" s="24">
        <v>31229978</v>
      </c>
      <c r="O19" s="23">
        <v>134756247</v>
      </c>
      <c r="P19" s="23">
        <v>29731595</v>
      </c>
      <c r="Q19" s="24">
        <v>48644929</v>
      </c>
      <c r="R19" s="24">
        <v>43634784</v>
      </c>
      <c r="S19" s="23">
        <v>122011308</v>
      </c>
      <c r="T19" s="23">
        <v>0</v>
      </c>
      <c r="U19" s="24">
        <v>0</v>
      </c>
      <c r="V19" s="24">
        <v>0</v>
      </c>
      <c r="W19" s="35">
        <v>0</v>
      </c>
    </row>
    <row r="20" spans="1:23" x14ac:dyDescent="0.2">
      <c r="A20" s="14" t="s">
        <v>20</v>
      </c>
      <c r="B20" s="15" t="s">
        <v>43</v>
      </c>
      <c r="C20" s="16" t="s">
        <v>44</v>
      </c>
      <c r="D20" s="23">
        <v>125679582</v>
      </c>
      <c r="E20" s="24">
        <v>128337470</v>
      </c>
      <c r="F20" s="24">
        <v>86945921</v>
      </c>
      <c r="G20" s="31">
        <f t="shared" si="1"/>
        <v>0.67747884542215142</v>
      </c>
      <c r="H20" s="23">
        <v>8401330</v>
      </c>
      <c r="I20" s="24">
        <v>8742948</v>
      </c>
      <c r="J20" s="24">
        <v>13249682</v>
      </c>
      <c r="K20" s="23">
        <v>30393960</v>
      </c>
      <c r="L20" s="23">
        <v>10398087</v>
      </c>
      <c r="M20" s="24">
        <v>11424564</v>
      </c>
      <c r="N20" s="24">
        <v>8206140</v>
      </c>
      <c r="O20" s="23">
        <v>30028791</v>
      </c>
      <c r="P20" s="23">
        <v>9138463</v>
      </c>
      <c r="Q20" s="24">
        <v>8691153</v>
      </c>
      <c r="R20" s="24">
        <v>8693554</v>
      </c>
      <c r="S20" s="23">
        <v>26523170</v>
      </c>
      <c r="T20" s="23">
        <v>0</v>
      </c>
      <c r="U20" s="24">
        <v>0</v>
      </c>
      <c r="V20" s="24">
        <v>0</v>
      </c>
      <c r="W20" s="35">
        <v>0</v>
      </c>
    </row>
    <row r="21" spans="1:23" x14ac:dyDescent="0.2">
      <c r="A21" s="14" t="s">
        <v>20</v>
      </c>
      <c r="B21" s="15" t="s">
        <v>45</v>
      </c>
      <c r="C21" s="16" t="s">
        <v>46</v>
      </c>
      <c r="D21" s="23">
        <v>308577094</v>
      </c>
      <c r="E21" s="24">
        <v>298302791</v>
      </c>
      <c r="F21" s="24">
        <v>103559575</v>
      </c>
      <c r="G21" s="31">
        <f t="shared" si="1"/>
        <v>0.34716260834448581</v>
      </c>
      <c r="H21" s="23">
        <v>24192575</v>
      </c>
      <c r="I21" s="24">
        <v>18798228</v>
      </c>
      <c r="J21" s="24">
        <v>20137480</v>
      </c>
      <c r="K21" s="23">
        <v>63128283</v>
      </c>
      <c r="L21" s="23">
        <v>13352810</v>
      </c>
      <c r="M21" s="24">
        <v>16100257</v>
      </c>
      <c r="N21" s="24">
        <v>1286993</v>
      </c>
      <c r="O21" s="23">
        <v>30740060</v>
      </c>
      <c r="P21" s="23">
        <v>16873822</v>
      </c>
      <c r="Q21" s="24">
        <v>-20431248</v>
      </c>
      <c r="R21" s="24">
        <v>13248658</v>
      </c>
      <c r="S21" s="23">
        <v>9691232</v>
      </c>
      <c r="T21" s="23">
        <v>0</v>
      </c>
      <c r="U21" s="24">
        <v>0</v>
      </c>
      <c r="V21" s="24">
        <v>0</v>
      </c>
      <c r="W21" s="35">
        <v>0</v>
      </c>
    </row>
    <row r="22" spans="1:23" x14ac:dyDescent="0.2">
      <c r="A22" s="14" t="s">
        <v>20</v>
      </c>
      <c r="B22" s="15" t="s">
        <v>47</v>
      </c>
      <c r="C22" s="16" t="s">
        <v>48</v>
      </c>
      <c r="D22" s="23">
        <v>201282852</v>
      </c>
      <c r="E22" s="24">
        <v>219255374</v>
      </c>
      <c r="F22" s="24">
        <v>169639137</v>
      </c>
      <c r="G22" s="31">
        <f t="shared" si="1"/>
        <v>0.77370571997929682</v>
      </c>
      <c r="H22" s="23">
        <v>19495739</v>
      </c>
      <c r="I22" s="24">
        <v>17937189</v>
      </c>
      <c r="J22" s="24">
        <v>17851972</v>
      </c>
      <c r="K22" s="23">
        <v>55284900</v>
      </c>
      <c r="L22" s="23">
        <v>21844347</v>
      </c>
      <c r="M22" s="24">
        <v>22103359</v>
      </c>
      <c r="N22" s="24">
        <v>22381960</v>
      </c>
      <c r="O22" s="23">
        <v>66329666</v>
      </c>
      <c r="P22" s="23">
        <v>16234759</v>
      </c>
      <c r="Q22" s="24">
        <v>16393595</v>
      </c>
      <c r="R22" s="24">
        <v>15396217</v>
      </c>
      <c r="S22" s="23">
        <v>48024571</v>
      </c>
      <c r="T22" s="23">
        <v>0</v>
      </c>
      <c r="U22" s="24">
        <v>0</v>
      </c>
      <c r="V22" s="24">
        <v>0</v>
      </c>
      <c r="W22" s="35">
        <v>0</v>
      </c>
    </row>
    <row r="23" spans="1:23" x14ac:dyDescent="0.2">
      <c r="A23" s="14" t="s">
        <v>20</v>
      </c>
      <c r="B23" s="15" t="s">
        <v>49</v>
      </c>
      <c r="C23" s="16" t="s">
        <v>50</v>
      </c>
      <c r="D23" s="23">
        <v>569190481</v>
      </c>
      <c r="E23" s="24">
        <v>545385770</v>
      </c>
      <c r="F23" s="24">
        <v>848080288</v>
      </c>
      <c r="G23" s="31">
        <f t="shared" si="1"/>
        <v>1.5550099299437168</v>
      </c>
      <c r="H23" s="23">
        <v>21157232</v>
      </c>
      <c r="I23" s="24">
        <v>163666150</v>
      </c>
      <c r="J23" s="24">
        <v>70830663</v>
      </c>
      <c r="K23" s="23">
        <v>255654045</v>
      </c>
      <c r="L23" s="23">
        <v>56837693</v>
      </c>
      <c r="M23" s="24">
        <v>36271253</v>
      </c>
      <c r="N23" s="24">
        <v>49393489</v>
      </c>
      <c r="O23" s="23">
        <v>142502435</v>
      </c>
      <c r="P23" s="23">
        <v>53845624</v>
      </c>
      <c r="Q23" s="24">
        <v>31379086</v>
      </c>
      <c r="R23" s="24">
        <v>364699098</v>
      </c>
      <c r="S23" s="23">
        <v>449923808</v>
      </c>
      <c r="T23" s="23">
        <v>0</v>
      </c>
      <c r="U23" s="24">
        <v>0</v>
      </c>
      <c r="V23" s="24">
        <v>0</v>
      </c>
      <c r="W23" s="35">
        <v>0</v>
      </c>
    </row>
    <row r="24" spans="1:23" x14ac:dyDescent="0.2">
      <c r="A24" s="14" t="s">
        <v>35</v>
      </c>
      <c r="B24" s="15" t="s">
        <v>51</v>
      </c>
      <c r="C24" s="16" t="s">
        <v>52</v>
      </c>
      <c r="D24" s="23">
        <v>2061591900</v>
      </c>
      <c r="E24" s="24">
        <v>2149271480</v>
      </c>
      <c r="F24" s="24">
        <v>973012586</v>
      </c>
      <c r="G24" s="31">
        <f t="shared" si="1"/>
        <v>0.45271739519848836</v>
      </c>
      <c r="H24" s="23">
        <v>81633449</v>
      </c>
      <c r="I24" s="24">
        <v>99795439</v>
      </c>
      <c r="J24" s="24">
        <v>104778926</v>
      </c>
      <c r="K24" s="23">
        <v>286207814</v>
      </c>
      <c r="L24" s="23">
        <v>111269341</v>
      </c>
      <c r="M24" s="24">
        <v>102231414</v>
      </c>
      <c r="N24" s="24">
        <v>115448246</v>
      </c>
      <c r="O24" s="23">
        <v>328949001</v>
      </c>
      <c r="P24" s="23">
        <v>98166101</v>
      </c>
      <c r="Q24" s="24">
        <v>165946101</v>
      </c>
      <c r="R24" s="24">
        <v>93743569</v>
      </c>
      <c r="S24" s="23">
        <v>357855771</v>
      </c>
      <c r="T24" s="23">
        <v>0</v>
      </c>
      <c r="U24" s="24">
        <v>0</v>
      </c>
      <c r="V24" s="24">
        <v>0</v>
      </c>
      <c r="W24" s="35">
        <v>0</v>
      </c>
    </row>
    <row r="25" spans="1:23" ht="16.5" x14ac:dyDescent="0.3">
      <c r="A25" s="17" t="s">
        <v>0</v>
      </c>
      <c r="B25" s="18" t="s">
        <v>53</v>
      </c>
      <c r="C25" s="19" t="s">
        <v>0</v>
      </c>
      <c r="D25" s="25">
        <f>SUM(D18:D24)</f>
        <v>4420084903</v>
      </c>
      <c r="E25" s="26">
        <f>SUM(E18:E24)</f>
        <v>4683041825</v>
      </c>
      <c r="F25" s="26">
        <f>SUM(F18:F24)</f>
        <v>2654842997</v>
      </c>
      <c r="G25" s="32">
        <f t="shared" si="1"/>
        <v>0.56690567716635754</v>
      </c>
      <c r="H25" s="25">
        <f t="shared" ref="H25:W25" si="3">SUM(H18:H24)</f>
        <v>191345963</v>
      </c>
      <c r="I25" s="26">
        <f t="shared" si="3"/>
        <v>344498662</v>
      </c>
      <c r="J25" s="26">
        <f t="shared" si="3"/>
        <v>264277910</v>
      </c>
      <c r="K25" s="25">
        <f t="shared" si="3"/>
        <v>800122535</v>
      </c>
      <c r="L25" s="25">
        <f t="shared" si="3"/>
        <v>262411837</v>
      </c>
      <c r="M25" s="26">
        <f t="shared" si="3"/>
        <v>277912526</v>
      </c>
      <c r="N25" s="26">
        <f t="shared" si="3"/>
        <v>248777943</v>
      </c>
      <c r="O25" s="25">
        <f t="shared" si="3"/>
        <v>789102306</v>
      </c>
      <c r="P25" s="25">
        <f t="shared" si="3"/>
        <v>251170325</v>
      </c>
      <c r="Q25" s="26">
        <f t="shared" si="3"/>
        <v>263056013</v>
      </c>
      <c r="R25" s="26">
        <f t="shared" si="3"/>
        <v>551391818</v>
      </c>
      <c r="S25" s="25">
        <f t="shared" si="3"/>
        <v>1065618156</v>
      </c>
      <c r="T25" s="25">
        <f t="shared" si="3"/>
        <v>0</v>
      </c>
      <c r="U25" s="26">
        <f t="shared" si="3"/>
        <v>0</v>
      </c>
      <c r="V25" s="26">
        <f t="shared" si="3"/>
        <v>0</v>
      </c>
      <c r="W25" s="36">
        <f t="shared" si="3"/>
        <v>0</v>
      </c>
    </row>
    <row r="26" spans="1:23" x14ac:dyDescent="0.2">
      <c r="A26" s="14" t="s">
        <v>20</v>
      </c>
      <c r="B26" s="15" t="s">
        <v>54</v>
      </c>
      <c r="C26" s="16" t="s">
        <v>55</v>
      </c>
      <c r="D26" s="23">
        <v>439614957</v>
      </c>
      <c r="E26" s="24">
        <v>459864904</v>
      </c>
      <c r="F26" s="24">
        <v>453128710</v>
      </c>
      <c r="G26" s="31">
        <f t="shared" si="1"/>
        <v>0.9853517980141403</v>
      </c>
      <c r="H26" s="23">
        <v>37737834</v>
      </c>
      <c r="I26" s="24">
        <v>124901083</v>
      </c>
      <c r="J26" s="24">
        <v>62647002</v>
      </c>
      <c r="K26" s="23">
        <v>225285919</v>
      </c>
      <c r="L26" s="23">
        <v>35500677</v>
      </c>
      <c r="M26" s="24">
        <v>40483585</v>
      </c>
      <c r="N26" s="24">
        <v>61501275</v>
      </c>
      <c r="O26" s="23">
        <v>137485537</v>
      </c>
      <c r="P26" s="23">
        <v>29452591</v>
      </c>
      <c r="Q26" s="24">
        <v>17271655</v>
      </c>
      <c r="R26" s="24">
        <v>43633008</v>
      </c>
      <c r="S26" s="23">
        <v>90357254</v>
      </c>
      <c r="T26" s="23">
        <v>0</v>
      </c>
      <c r="U26" s="24">
        <v>0</v>
      </c>
      <c r="V26" s="24">
        <v>0</v>
      </c>
      <c r="W26" s="35">
        <v>0</v>
      </c>
    </row>
    <row r="27" spans="1:23" x14ac:dyDescent="0.2">
      <c r="A27" s="14" t="s">
        <v>20</v>
      </c>
      <c r="B27" s="15" t="s">
        <v>56</v>
      </c>
      <c r="C27" s="16" t="s">
        <v>57</v>
      </c>
      <c r="D27" s="23">
        <v>273630062</v>
      </c>
      <c r="E27" s="24">
        <v>286589829</v>
      </c>
      <c r="F27" s="24">
        <v>211338184</v>
      </c>
      <c r="G27" s="31">
        <f t="shared" si="1"/>
        <v>0.7374238811524606</v>
      </c>
      <c r="H27" s="23">
        <v>16112269</v>
      </c>
      <c r="I27" s="24">
        <v>21866844</v>
      </c>
      <c r="J27" s="24">
        <v>23895413</v>
      </c>
      <c r="K27" s="23">
        <v>61874526</v>
      </c>
      <c r="L27" s="23">
        <v>24827163</v>
      </c>
      <c r="M27" s="24">
        <v>20334059</v>
      </c>
      <c r="N27" s="24">
        <v>37310072</v>
      </c>
      <c r="O27" s="23">
        <v>82471294</v>
      </c>
      <c r="P27" s="23">
        <v>19532281</v>
      </c>
      <c r="Q27" s="24">
        <v>25227733</v>
      </c>
      <c r="R27" s="24">
        <v>22232350</v>
      </c>
      <c r="S27" s="23">
        <v>66992364</v>
      </c>
      <c r="T27" s="23">
        <v>0</v>
      </c>
      <c r="U27" s="24">
        <v>0</v>
      </c>
      <c r="V27" s="24">
        <v>0</v>
      </c>
      <c r="W27" s="35">
        <v>0</v>
      </c>
    </row>
    <row r="28" spans="1:23" x14ac:dyDescent="0.2">
      <c r="A28" s="14" t="s">
        <v>20</v>
      </c>
      <c r="B28" s="15" t="s">
        <v>58</v>
      </c>
      <c r="C28" s="16" t="s">
        <v>59</v>
      </c>
      <c r="D28" s="23">
        <v>215536997</v>
      </c>
      <c r="E28" s="24">
        <v>230686342</v>
      </c>
      <c r="F28" s="24">
        <v>191605821</v>
      </c>
      <c r="G28" s="31">
        <f t="shared" si="1"/>
        <v>0.83059022627356061</v>
      </c>
      <c r="H28" s="23">
        <v>18326173</v>
      </c>
      <c r="I28" s="24">
        <v>21314851</v>
      </c>
      <c r="J28" s="24">
        <v>20475033</v>
      </c>
      <c r="K28" s="23">
        <v>60116057</v>
      </c>
      <c r="L28" s="23">
        <v>25152671</v>
      </c>
      <c r="M28" s="24">
        <v>23913161</v>
      </c>
      <c r="N28" s="24">
        <v>21612885</v>
      </c>
      <c r="O28" s="23">
        <v>70678717</v>
      </c>
      <c r="P28" s="23">
        <v>18248673</v>
      </c>
      <c r="Q28" s="24">
        <v>17479453</v>
      </c>
      <c r="R28" s="24">
        <v>25082921</v>
      </c>
      <c r="S28" s="23">
        <v>60811047</v>
      </c>
      <c r="T28" s="23">
        <v>0</v>
      </c>
      <c r="U28" s="24">
        <v>0</v>
      </c>
      <c r="V28" s="24">
        <v>0</v>
      </c>
      <c r="W28" s="35">
        <v>0</v>
      </c>
    </row>
    <row r="29" spans="1:23" x14ac:dyDescent="0.2">
      <c r="A29" s="14" t="s">
        <v>20</v>
      </c>
      <c r="B29" s="15" t="s">
        <v>60</v>
      </c>
      <c r="C29" s="16" t="s">
        <v>61</v>
      </c>
      <c r="D29" s="23">
        <v>262635616</v>
      </c>
      <c r="E29" s="24">
        <v>277003198</v>
      </c>
      <c r="F29" s="24">
        <v>169880086</v>
      </c>
      <c r="G29" s="31">
        <f t="shared" si="1"/>
        <v>0.61327842864832194</v>
      </c>
      <c r="H29" s="23">
        <v>21578323</v>
      </c>
      <c r="I29" s="24">
        <v>19233900</v>
      </c>
      <c r="J29" s="24">
        <v>17509186</v>
      </c>
      <c r="K29" s="23">
        <v>58321409</v>
      </c>
      <c r="L29" s="23">
        <v>18954194</v>
      </c>
      <c r="M29" s="24">
        <v>22765560</v>
      </c>
      <c r="N29" s="24">
        <v>17405494</v>
      </c>
      <c r="O29" s="23">
        <v>59125248</v>
      </c>
      <c r="P29" s="23">
        <v>17250318</v>
      </c>
      <c r="Q29" s="24">
        <v>16665925</v>
      </c>
      <c r="R29" s="24">
        <v>18517186</v>
      </c>
      <c r="S29" s="23">
        <v>52433429</v>
      </c>
      <c r="T29" s="23">
        <v>0</v>
      </c>
      <c r="U29" s="24">
        <v>0</v>
      </c>
      <c r="V29" s="24">
        <v>0</v>
      </c>
      <c r="W29" s="35">
        <v>0</v>
      </c>
    </row>
    <row r="30" spans="1:23" x14ac:dyDescent="0.2">
      <c r="A30" s="14" t="s">
        <v>20</v>
      </c>
      <c r="B30" s="15" t="s">
        <v>62</v>
      </c>
      <c r="C30" s="16" t="s">
        <v>63</v>
      </c>
      <c r="D30" s="23">
        <v>145471522</v>
      </c>
      <c r="E30" s="24">
        <v>150965919</v>
      </c>
      <c r="F30" s="24">
        <v>88341359</v>
      </c>
      <c r="G30" s="31">
        <f t="shared" si="1"/>
        <v>0.58517418755951134</v>
      </c>
      <c r="H30" s="23">
        <v>16143979</v>
      </c>
      <c r="I30" s="24">
        <v>0</v>
      </c>
      <c r="J30" s="24">
        <v>11980171</v>
      </c>
      <c r="K30" s="23">
        <v>28124150</v>
      </c>
      <c r="L30" s="23">
        <v>8870008</v>
      </c>
      <c r="M30" s="24">
        <v>12717300</v>
      </c>
      <c r="N30" s="24">
        <v>12925682</v>
      </c>
      <c r="O30" s="23">
        <v>34512990</v>
      </c>
      <c r="P30" s="23">
        <v>7438863</v>
      </c>
      <c r="Q30" s="24">
        <v>8971744</v>
      </c>
      <c r="R30" s="24">
        <v>9293612</v>
      </c>
      <c r="S30" s="23">
        <v>25704219</v>
      </c>
      <c r="T30" s="23">
        <v>0</v>
      </c>
      <c r="U30" s="24">
        <v>0</v>
      </c>
      <c r="V30" s="24">
        <v>0</v>
      </c>
      <c r="W30" s="35">
        <v>0</v>
      </c>
    </row>
    <row r="31" spans="1:23" x14ac:dyDescent="0.2">
      <c r="A31" s="14" t="s">
        <v>20</v>
      </c>
      <c r="B31" s="15" t="s">
        <v>64</v>
      </c>
      <c r="C31" s="16" t="s">
        <v>65</v>
      </c>
      <c r="D31" s="23">
        <v>1063611713</v>
      </c>
      <c r="E31" s="24">
        <v>1138783713</v>
      </c>
      <c r="F31" s="24">
        <v>763679594</v>
      </c>
      <c r="G31" s="31">
        <f t="shared" si="1"/>
        <v>0.67060986672189959</v>
      </c>
      <c r="H31" s="23">
        <v>93947564</v>
      </c>
      <c r="I31" s="24">
        <v>110471457</v>
      </c>
      <c r="J31" s="24">
        <v>91120137</v>
      </c>
      <c r="K31" s="23">
        <v>295539158</v>
      </c>
      <c r="L31" s="23">
        <v>74071983</v>
      </c>
      <c r="M31" s="24">
        <v>79491908</v>
      </c>
      <c r="N31" s="24">
        <v>90815707</v>
      </c>
      <c r="O31" s="23">
        <v>244379598</v>
      </c>
      <c r="P31" s="23">
        <v>72773066</v>
      </c>
      <c r="Q31" s="24">
        <v>77049392</v>
      </c>
      <c r="R31" s="24">
        <v>73938380</v>
      </c>
      <c r="S31" s="23">
        <v>223760838</v>
      </c>
      <c r="T31" s="23">
        <v>0</v>
      </c>
      <c r="U31" s="24">
        <v>0</v>
      </c>
      <c r="V31" s="24">
        <v>0</v>
      </c>
      <c r="W31" s="35">
        <v>0</v>
      </c>
    </row>
    <row r="32" spans="1:23" x14ac:dyDescent="0.2">
      <c r="A32" s="14" t="s">
        <v>35</v>
      </c>
      <c r="B32" s="15" t="s">
        <v>66</v>
      </c>
      <c r="C32" s="16" t="s">
        <v>67</v>
      </c>
      <c r="D32" s="23">
        <v>1365365828</v>
      </c>
      <c r="E32" s="24">
        <v>1371210371</v>
      </c>
      <c r="F32" s="24">
        <v>973713580</v>
      </c>
      <c r="G32" s="31">
        <f t="shared" si="1"/>
        <v>0.71011246749095658</v>
      </c>
      <c r="H32" s="23">
        <v>61945522</v>
      </c>
      <c r="I32" s="24">
        <v>85705076</v>
      </c>
      <c r="J32" s="24">
        <v>128767837</v>
      </c>
      <c r="K32" s="23">
        <v>276418435</v>
      </c>
      <c r="L32" s="23">
        <v>141082623</v>
      </c>
      <c r="M32" s="24">
        <v>114618139</v>
      </c>
      <c r="N32" s="24">
        <v>145282435</v>
      </c>
      <c r="O32" s="23">
        <v>400983197</v>
      </c>
      <c r="P32" s="23">
        <v>98520674</v>
      </c>
      <c r="Q32" s="24">
        <v>95339845</v>
      </c>
      <c r="R32" s="24">
        <v>102451429</v>
      </c>
      <c r="S32" s="23">
        <v>296311948</v>
      </c>
      <c r="T32" s="23">
        <v>0</v>
      </c>
      <c r="U32" s="24">
        <v>0</v>
      </c>
      <c r="V32" s="24">
        <v>0</v>
      </c>
      <c r="W32" s="35">
        <v>0</v>
      </c>
    </row>
    <row r="33" spans="1:23" ht="16.5" x14ac:dyDescent="0.3">
      <c r="A33" s="17" t="s">
        <v>0</v>
      </c>
      <c r="B33" s="18" t="s">
        <v>68</v>
      </c>
      <c r="C33" s="19" t="s">
        <v>0</v>
      </c>
      <c r="D33" s="25">
        <f>SUM(D26:D32)</f>
        <v>3765866695</v>
      </c>
      <c r="E33" s="26">
        <f>SUM(E26:E32)</f>
        <v>3915104276</v>
      </c>
      <c r="F33" s="26">
        <f>SUM(F26:F32)</f>
        <v>2851687334</v>
      </c>
      <c r="G33" s="32">
        <f t="shared" si="1"/>
        <v>0.72838094031904654</v>
      </c>
      <c r="H33" s="25">
        <f t="shared" ref="H33:W33" si="4">SUM(H26:H32)</f>
        <v>265791664</v>
      </c>
      <c r="I33" s="26">
        <f t="shared" si="4"/>
        <v>383493211</v>
      </c>
      <c r="J33" s="26">
        <f t="shared" si="4"/>
        <v>356394779</v>
      </c>
      <c r="K33" s="25">
        <f t="shared" si="4"/>
        <v>1005679654</v>
      </c>
      <c r="L33" s="25">
        <f t="shared" si="4"/>
        <v>328459319</v>
      </c>
      <c r="M33" s="26">
        <f t="shared" si="4"/>
        <v>314323712</v>
      </c>
      <c r="N33" s="26">
        <f t="shared" si="4"/>
        <v>386853550</v>
      </c>
      <c r="O33" s="25">
        <f t="shared" si="4"/>
        <v>1029636581</v>
      </c>
      <c r="P33" s="25">
        <f t="shared" si="4"/>
        <v>263216466</v>
      </c>
      <c r="Q33" s="26">
        <f t="shared" si="4"/>
        <v>258005747</v>
      </c>
      <c r="R33" s="26">
        <f t="shared" si="4"/>
        <v>295148886</v>
      </c>
      <c r="S33" s="25">
        <f t="shared" si="4"/>
        <v>816371099</v>
      </c>
      <c r="T33" s="25">
        <f t="shared" si="4"/>
        <v>0</v>
      </c>
      <c r="U33" s="26">
        <f t="shared" si="4"/>
        <v>0</v>
      </c>
      <c r="V33" s="26">
        <f t="shared" si="4"/>
        <v>0</v>
      </c>
      <c r="W33" s="36">
        <f t="shared" si="4"/>
        <v>0</v>
      </c>
    </row>
    <row r="34" spans="1:23" x14ac:dyDescent="0.2">
      <c r="A34" s="14" t="s">
        <v>20</v>
      </c>
      <c r="B34" s="15" t="s">
        <v>69</v>
      </c>
      <c r="C34" s="16" t="s">
        <v>70</v>
      </c>
      <c r="D34" s="23">
        <v>447187064</v>
      </c>
      <c r="E34" s="24">
        <v>448650283</v>
      </c>
      <c r="F34" s="24">
        <v>230606415</v>
      </c>
      <c r="G34" s="31">
        <f t="shared" si="1"/>
        <v>0.51400037788452702</v>
      </c>
      <c r="H34" s="23">
        <v>24419036</v>
      </c>
      <c r="I34" s="24">
        <v>28124128</v>
      </c>
      <c r="J34" s="24">
        <v>21565392</v>
      </c>
      <c r="K34" s="23">
        <v>74108556</v>
      </c>
      <c r="L34" s="23">
        <v>32646795</v>
      </c>
      <c r="M34" s="24">
        <v>26546428</v>
      </c>
      <c r="N34" s="24">
        <v>23331352</v>
      </c>
      <c r="O34" s="23">
        <v>82524575</v>
      </c>
      <c r="P34" s="23">
        <v>28002383</v>
      </c>
      <c r="Q34" s="24">
        <v>21343139</v>
      </c>
      <c r="R34" s="24">
        <v>24627762</v>
      </c>
      <c r="S34" s="23">
        <v>73973284</v>
      </c>
      <c r="T34" s="23">
        <v>0</v>
      </c>
      <c r="U34" s="24">
        <v>0</v>
      </c>
      <c r="V34" s="24">
        <v>0</v>
      </c>
      <c r="W34" s="35">
        <v>0</v>
      </c>
    </row>
    <row r="35" spans="1:23" x14ac:dyDescent="0.2">
      <c r="A35" s="14" t="s">
        <v>20</v>
      </c>
      <c r="B35" s="15" t="s">
        <v>71</v>
      </c>
      <c r="C35" s="16" t="s">
        <v>72</v>
      </c>
      <c r="D35" s="23">
        <v>414124101</v>
      </c>
      <c r="E35" s="24">
        <v>459559567</v>
      </c>
      <c r="F35" s="24">
        <v>189258552</v>
      </c>
      <c r="G35" s="31">
        <f t="shared" si="1"/>
        <v>0.41182594290328417</v>
      </c>
      <c r="H35" s="23">
        <v>16631361</v>
      </c>
      <c r="I35" s="24">
        <v>0</v>
      </c>
      <c r="J35" s="24">
        <v>25565555</v>
      </c>
      <c r="K35" s="23">
        <v>42196916</v>
      </c>
      <c r="L35" s="23">
        <v>29739694</v>
      </c>
      <c r="M35" s="24">
        <v>40980102</v>
      </c>
      <c r="N35" s="24">
        <v>12182607</v>
      </c>
      <c r="O35" s="23">
        <v>82902403</v>
      </c>
      <c r="P35" s="23">
        <v>18979004</v>
      </c>
      <c r="Q35" s="24">
        <v>22400845</v>
      </c>
      <c r="R35" s="24">
        <v>22779384</v>
      </c>
      <c r="S35" s="23">
        <v>64159233</v>
      </c>
      <c r="T35" s="23">
        <v>0</v>
      </c>
      <c r="U35" s="24">
        <v>0</v>
      </c>
      <c r="V35" s="24">
        <v>0</v>
      </c>
      <c r="W35" s="35">
        <v>0</v>
      </c>
    </row>
    <row r="36" spans="1:23" x14ac:dyDescent="0.2">
      <c r="A36" s="14" t="s">
        <v>20</v>
      </c>
      <c r="B36" s="15" t="s">
        <v>73</v>
      </c>
      <c r="C36" s="16" t="s">
        <v>74</v>
      </c>
      <c r="D36" s="23">
        <v>477638793</v>
      </c>
      <c r="E36" s="24">
        <v>494560320</v>
      </c>
      <c r="F36" s="24">
        <v>308204747</v>
      </c>
      <c r="G36" s="31">
        <f t="shared" si="1"/>
        <v>0.62318939578492671</v>
      </c>
      <c r="H36" s="23">
        <v>19463831</v>
      </c>
      <c r="I36" s="24">
        <v>45822221</v>
      </c>
      <c r="J36" s="24">
        <v>43602980</v>
      </c>
      <c r="K36" s="23">
        <v>108889032</v>
      </c>
      <c r="L36" s="23">
        <v>35130175</v>
      </c>
      <c r="M36" s="24">
        <v>37263515</v>
      </c>
      <c r="N36" s="24">
        <v>32244601</v>
      </c>
      <c r="O36" s="23">
        <v>104638291</v>
      </c>
      <c r="P36" s="23">
        <v>29934071</v>
      </c>
      <c r="Q36" s="24">
        <v>32778056</v>
      </c>
      <c r="R36" s="24">
        <v>31965297</v>
      </c>
      <c r="S36" s="23">
        <v>94677424</v>
      </c>
      <c r="T36" s="23">
        <v>0</v>
      </c>
      <c r="U36" s="24">
        <v>0</v>
      </c>
      <c r="V36" s="24">
        <v>0</v>
      </c>
      <c r="W36" s="35">
        <v>0</v>
      </c>
    </row>
    <row r="37" spans="1:23" x14ac:dyDescent="0.2">
      <c r="A37" s="14" t="s">
        <v>35</v>
      </c>
      <c r="B37" s="15" t="s">
        <v>75</v>
      </c>
      <c r="C37" s="16" t="s">
        <v>76</v>
      </c>
      <c r="D37" s="23">
        <v>832398247</v>
      </c>
      <c r="E37" s="24">
        <v>866629215</v>
      </c>
      <c r="F37" s="24">
        <v>366840380</v>
      </c>
      <c r="G37" s="31">
        <f t="shared" si="1"/>
        <v>0.42329565360890814</v>
      </c>
      <c r="H37" s="23">
        <v>41260895</v>
      </c>
      <c r="I37" s="24">
        <v>31903018</v>
      </c>
      <c r="J37" s="24">
        <v>41438004</v>
      </c>
      <c r="K37" s="23">
        <v>114601917</v>
      </c>
      <c r="L37" s="23">
        <v>44692283</v>
      </c>
      <c r="M37" s="24">
        <v>42209509</v>
      </c>
      <c r="N37" s="24">
        <v>47596764</v>
      </c>
      <c r="O37" s="23">
        <v>134498556</v>
      </c>
      <c r="P37" s="23">
        <v>41719358</v>
      </c>
      <c r="Q37" s="24">
        <v>33807833</v>
      </c>
      <c r="R37" s="24">
        <v>42212716</v>
      </c>
      <c r="S37" s="23">
        <v>117739907</v>
      </c>
      <c r="T37" s="23">
        <v>0</v>
      </c>
      <c r="U37" s="24">
        <v>0</v>
      </c>
      <c r="V37" s="24">
        <v>0</v>
      </c>
      <c r="W37" s="35">
        <v>0</v>
      </c>
    </row>
    <row r="38" spans="1:23" ht="16.5" x14ac:dyDescent="0.3">
      <c r="A38" s="17" t="s">
        <v>0</v>
      </c>
      <c r="B38" s="18" t="s">
        <v>77</v>
      </c>
      <c r="C38" s="19" t="s">
        <v>0</v>
      </c>
      <c r="D38" s="25">
        <f>SUM(D34:D37)</f>
        <v>2171348205</v>
      </c>
      <c r="E38" s="26">
        <f>SUM(E34:E37)</f>
        <v>2269399385</v>
      </c>
      <c r="F38" s="26">
        <f>SUM(F34:F37)</f>
        <v>1094910094</v>
      </c>
      <c r="G38" s="32">
        <f t="shared" si="1"/>
        <v>0.48246690346221277</v>
      </c>
      <c r="H38" s="25">
        <f t="shared" ref="H38:W38" si="5">SUM(H34:H37)</f>
        <v>101775123</v>
      </c>
      <c r="I38" s="26">
        <f t="shared" si="5"/>
        <v>105849367</v>
      </c>
      <c r="J38" s="26">
        <f t="shared" si="5"/>
        <v>132171931</v>
      </c>
      <c r="K38" s="25">
        <f t="shared" si="5"/>
        <v>339796421</v>
      </c>
      <c r="L38" s="25">
        <f t="shared" si="5"/>
        <v>142208947</v>
      </c>
      <c r="M38" s="26">
        <f t="shared" si="5"/>
        <v>146999554</v>
      </c>
      <c r="N38" s="26">
        <f t="shared" si="5"/>
        <v>115355324</v>
      </c>
      <c r="O38" s="25">
        <f t="shared" si="5"/>
        <v>404563825</v>
      </c>
      <c r="P38" s="25">
        <f t="shared" si="5"/>
        <v>118634816</v>
      </c>
      <c r="Q38" s="26">
        <f t="shared" si="5"/>
        <v>110329873</v>
      </c>
      <c r="R38" s="26">
        <f t="shared" si="5"/>
        <v>121585159</v>
      </c>
      <c r="S38" s="25">
        <f t="shared" si="5"/>
        <v>350549848</v>
      </c>
      <c r="T38" s="25">
        <f t="shared" si="5"/>
        <v>0</v>
      </c>
      <c r="U38" s="26">
        <f t="shared" si="5"/>
        <v>0</v>
      </c>
      <c r="V38" s="26">
        <f t="shared" si="5"/>
        <v>0</v>
      </c>
      <c r="W38" s="36">
        <f t="shared" si="5"/>
        <v>0</v>
      </c>
    </row>
    <row r="39" spans="1:23" x14ac:dyDescent="0.2">
      <c r="A39" s="14" t="s">
        <v>20</v>
      </c>
      <c r="B39" s="15" t="s">
        <v>78</v>
      </c>
      <c r="C39" s="16" t="s">
        <v>79</v>
      </c>
      <c r="D39" s="23">
        <v>564001358</v>
      </c>
      <c r="E39" s="24">
        <v>582646111</v>
      </c>
      <c r="F39" s="24">
        <v>315213106</v>
      </c>
      <c r="G39" s="31">
        <f t="shared" si="1"/>
        <v>0.54100267735246244</v>
      </c>
      <c r="H39" s="23">
        <v>39533250</v>
      </c>
      <c r="I39" s="24">
        <v>29967382</v>
      </c>
      <c r="J39" s="24">
        <v>34039432</v>
      </c>
      <c r="K39" s="23">
        <v>103540064</v>
      </c>
      <c r="L39" s="23">
        <v>38635543</v>
      </c>
      <c r="M39" s="24">
        <v>36234413</v>
      </c>
      <c r="N39" s="24">
        <v>34135620</v>
      </c>
      <c r="O39" s="23">
        <v>109005576</v>
      </c>
      <c r="P39" s="23">
        <v>38264975</v>
      </c>
      <c r="Q39" s="24">
        <v>30143142</v>
      </c>
      <c r="R39" s="24">
        <v>34259349</v>
      </c>
      <c r="S39" s="23">
        <v>102667466</v>
      </c>
      <c r="T39" s="23">
        <v>0</v>
      </c>
      <c r="U39" s="24">
        <v>0</v>
      </c>
      <c r="V39" s="24">
        <v>0</v>
      </c>
      <c r="W39" s="35">
        <v>0</v>
      </c>
    </row>
    <row r="40" spans="1:23" x14ac:dyDescent="0.2">
      <c r="A40" s="14" t="s">
        <v>20</v>
      </c>
      <c r="B40" s="15" t="s">
        <v>80</v>
      </c>
      <c r="C40" s="16" t="s">
        <v>81</v>
      </c>
      <c r="D40" s="23">
        <v>362486613</v>
      </c>
      <c r="E40" s="24">
        <v>373039282</v>
      </c>
      <c r="F40" s="24">
        <v>197771871</v>
      </c>
      <c r="G40" s="31">
        <f t="shared" si="1"/>
        <v>0.5301636598153221</v>
      </c>
      <c r="H40" s="23">
        <v>19090072</v>
      </c>
      <c r="I40" s="24">
        <v>20621949</v>
      </c>
      <c r="J40" s="24">
        <v>21139983</v>
      </c>
      <c r="K40" s="23">
        <v>60852004</v>
      </c>
      <c r="L40" s="23">
        <v>19604145</v>
      </c>
      <c r="M40" s="24">
        <v>22168681</v>
      </c>
      <c r="N40" s="24">
        <v>24265227</v>
      </c>
      <c r="O40" s="23">
        <v>66038053</v>
      </c>
      <c r="P40" s="23">
        <v>21239564</v>
      </c>
      <c r="Q40" s="24">
        <v>22930626</v>
      </c>
      <c r="R40" s="24">
        <v>26711624</v>
      </c>
      <c r="S40" s="23">
        <v>70881814</v>
      </c>
      <c r="T40" s="23">
        <v>0</v>
      </c>
      <c r="U40" s="24">
        <v>0</v>
      </c>
      <c r="V40" s="24">
        <v>0</v>
      </c>
      <c r="W40" s="35">
        <v>0</v>
      </c>
    </row>
    <row r="41" spans="1:23" x14ac:dyDescent="0.2">
      <c r="A41" s="14" t="s">
        <v>20</v>
      </c>
      <c r="B41" s="15" t="s">
        <v>82</v>
      </c>
      <c r="C41" s="16" t="s">
        <v>83</v>
      </c>
      <c r="D41" s="23">
        <v>580880948</v>
      </c>
      <c r="E41" s="24">
        <v>561722213</v>
      </c>
      <c r="F41" s="24">
        <v>265671042</v>
      </c>
      <c r="G41" s="31">
        <f t="shared" si="1"/>
        <v>0.47295804910602673</v>
      </c>
      <c r="H41" s="23">
        <v>35116936</v>
      </c>
      <c r="I41" s="24">
        <v>33009726</v>
      </c>
      <c r="J41" s="24">
        <v>25575696</v>
      </c>
      <c r="K41" s="23">
        <v>93702358</v>
      </c>
      <c r="L41" s="23">
        <v>32684754</v>
      </c>
      <c r="M41" s="24">
        <v>25321410</v>
      </c>
      <c r="N41" s="24">
        <v>33160622</v>
      </c>
      <c r="O41" s="23">
        <v>91166786</v>
      </c>
      <c r="P41" s="23">
        <v>26971918</v>
      </c>
      <c r="Q41" s="24">
        <v>27064603</v>
      </c>
      <c r="R41" s="24">
        <v>26765377</v>
      </c>
      <c r="S41" s="23">
        <v>80801898</v>
      </c>
      <c r="T41" s="23">
        <v>0</v>
      </c>
      <c r="U41" s="24">
        <v>0</v>
      </c>
      <c r="V41" s="24">
        <v>0</v>
      </c>
      <c r="W41" s="35">
        <v>0</v>
      </c>
    </row>
    <row r="42" spans="1:23" x14ac:dyDescent="0.2">
      <c r="A42" s="14" t="s">
        <v>20</v>
      </c>
      <c r="B42" s="15" t="s">
        <v>84</v>
      </c>
      <c r="C42" s="16" t="s">
        <v>85</v>
      </c>
      <c r="D42" s="23">
        <v>337526608</v>
      </c>
      <c r="E42" s="24">
        <v>352083437</v>
      </c>
      <c r="F42" s="24">
        <v>283575790</v>
      </c>
      <c r="G42" s="31">
        <f t="shared" si="1"/>
        <v>0.80542212498340271</v>
      </c>
      <c r="H42" s="23">
        <v>24656025</v>
      </c>
      <c r="I42" s="24">
        <v>40097232</v>
      </c>
      <c r="J42" s="24">
        <v>17802975</v>
      </c>
      <c r="K42" s="23">
        <v>82556232</v>
      </c>
      <c r="L42" s="23">
        <v>41137610</v>
      </c>
      <c r="M42" s="24">
        <v>48793472</v>
      </c>
      <c r="N42" s="24">
        <v>41022985</v>
      </c>
      <c r="O42" s="23">
        <v>130954067</v>
      </c>
      <c r="P42" s="23">
        <v>24849800</v>
      </c>
      <c r="Q42" s="24">
        <v>17304914</v>
      </c>
      <c r="R42" s="24">
        <v>27910777</v>
      </c>
      <c r="S42" s="23">
        <v>70065491</v>
      </c>
      <c r="T42" s="23">
        <v>0</v>
      </c>
      <c r="U42" s="24">
        <v>0</v>
      </c>
      <c r="V42" s="24">
        <v>0</v>
      </c>
      <c r="W42" s="35">
        <v>0</v>
      </c>
    </row>
    <row r="43" spans="1:23" x14ac:dyDescent="0.2">
      <c r="A43" s="14" t="s">
        <v>20</v>
      </c>
      <c r="B43" s="15" t="s">
        <v>86</v>
      </c>
      <c r="C43" s="16" t="s">
        <v>87</v>
      </c>
      <c r="D43" s="23">
        <v>1797441311</v>
      </c>
      <c r="E43" s="24">
        <v>1798202155</v>
      </c>
      <c r="F43" s="24">
        <v>1308265160</v>
      </c>
      <c r="G43" s="31">
        <f t="shared" si="1"/>
        <v>0.72754064739734448</v>
      </c>
      <c r="H43" s="23">
        <v>152999534</v>
      </c>
      <c r="I43" s="24">
        <v>171006969</v>
      </c>
      <c r="J43" s="24">
        <v>140746560</v>
      </c>
      <c r="K43" s="23">
        <v>464753063</v>
      </c>
      <c r="L43" s="23">
        <v>136520617</v>
      </c>
      <c r="M43" s="24">
        <v>135051170</v>
      </c>
      <c r="N43" s="24">
        <v>130107703</v>
      </c>
      <c r="O43" s="23">
        <v>401679490</v>
      </c>
      <c r="P43" s="23">
        <v>145802788</v>
      </c>
      <c r="Q43" s="24">
        <v>179305525</v>
      </c>
      <c r="R43" s="24">
        <v>116724294</v>
      </c>
      <c r="S43" s="23">
        <v>441832607</v>
      </c>
      <c r="T43" s="23">
        <v>0</v>
      </c>
      <c r="U43" s="24">
        <v>0</v>
      </c>
      <c r="V43" s="24">
        <v>0</v>
      </c>
      <c r="W43" s="35">
        <v>0</v>
      </c>
    </row>
    <row r="44" spans="1:23" x14ac:dyDescent="0.2">
      <c r="A44" s="14" t="s">
        <v>35</v>
      </c>
      <c r="B44" s="15" t="s">
        <v>88</v>
      </c>
      <c r="C44" s="16" t="s">
        <v>89</v>
      </c>
      <c r="D44" s="23">
        <v>1660126738</v>
      </c>
      <c r="E44" s="24">
        <v>1745395059</v>
      </c>
      <c r="F44" s="24">
        <v>1173582889</v>
      </c>
      <c r="G44" s="31">
        <f t="shared" si="1"/>
        <v>0.67238811233508822</v>
      </c>
      <c r="H44" s="23">
        <v>88156541</v>
      </c>
      <c r="I44" s="24">
        <v>84815585</v>
      </c>
      <c r="J44" s="24">
        <v>90618601</v>
      </c>
      <c r="K44" s="23">
        <v>263590727</v>
      </c>
      <c r="L44" s="23">
        <v>224215602</v>
      </c>
      <c r="M44" s="24">
        <v>113875614</v>
      </c>
      <c r="N44" s="24">
        <v>92331568</v>
      </c>
      <c r="O44" s="23">
        <v>430422784</v>
      </c>
      <c r="P44" s="23">
        <v>281327826</v>
      </c>
      <c r="Q44" s="24">
        <v>106476926</v>
      </c>
      <c r="R44" s="24">
        <v>91764626</v>
      </c>
      <c r="S44" s="23">
        <v>479569378</v>
      </c>
      <c r="T44" s="23">
        <v>0</v>
      </c>
      <c r="U44" s="24">
        <v>0</v>
      </c>
      <c r="V44" s="24">
        <v>0</v>
      </c>
      <c r="W44" s="35">
        <v>0</v>
      </c>
    </row>
    <row r="45" spans="1:23" ht="16.5" x14ac:dyDescent="0.3">
      <c r="A45" s="17" t="s">
        <v>0</v>
      </c>
      <c r="B45" s="18" t="s">
        <v>90</v>
      </c>
      <c r="C45" s="19" t="s">
        <v>0</v>
      </c>
      <c r="D45" s="25">
        <f>SUM(D39:D44)</f>
        <v>5302463576</v>
      </c>
      <c r="E45" s="26">
        <f>SUM(E39:E44)</f>
        <v>5413088257</v>
      </c>
      <c r="F45" s="26">
        <f>SUM(F39:F44)</f>
        <v>3544079858</v>
      </c>
      <c r="G45" s="32">
        <f t="shared" si="1"/>
        <v>0.65472419619556921</v>
      </c>
      <c r="H45" s="25">
        <f t="shared" ref="H45:W45" si="6">SUM(H39:H44)</f>
        <v>359552358</v>
      </c>
      <c r="I45" s="26">
        <f t="shared" si="6"/>
        <v>379518843</v>
      </c>
      <c r="J45" s="26">
        <f t="shared" si="6"/>
        <v>329923247</v>
      </c>
      <c r="K45" s="25">
        <f t="shared" si="6"/>
        <v>1068994448</v>
      </c>
      <c r="L45" s="25">
        <f t="shared" si="6"/>
        <v>492798271</v>
      </c>
      <c r="M45" s="26">
        <f t="shared" si="6"/>
        <v>381444760</v>
      </c>
      <c r="N45" s="26">
        <f t="shared" si="6"/>
        <v>355023725</v>
      </c>
      <c r="O45" s="25">
        <f t="shared" si="6"/>
        <v>1229266756</v>
      </c>
      <c r="P45" s="25">
        <f t="shared" si="6"/>
        <v>538456871</v>
      </c>
      <c r="Q45" s="26">
        <f t="shared" si="6"/>
        <v>383225736</v>
      </c>
      <c r="R45" s="26">
        <f t="shared" si="6"/>
        <v>324136047</v>
      </c>
      <c r="S45" s="25">
        <f t="shared" si="6"/>
        <v>1245818654</v>
      </c>
      <c r="T45" s="25">
        <f t="shared" si="6"/>
        <v>0</v>
      </c>
      <c r="U45" s="26">
        <f t="shared" si="6"/>
        <v>0</v>
      </c>
      <c r="V45" s="26">
        <f t="shared" si="6"/>
        <v>0</v>
      </c>
      <c r="W45" s="36">
        <f t="shared" si="6"/>
        <v>0</v>
      </c>
    </row>
    <row r="46" spans="1:23" x14ac:dyDescent="0.2">
      <c r="A46" s="14" t="s">
        <v>20</v>
      </c>
      <c r="B46" s="15" t="s">
        <v>91</v>
      </c>
      <c r="C46" s="16" t="s">
        <v>92</v>
      </c>
      <c r="D46" s="23">
        <v>584466312</v>
      </c>
      <c r="E46" s="24">
        <v>585266711</v>
      </c>
      <c r="F46" s="24">
        <v>397355945</v>
      </c>
      <c r="G46" s="31">
        <f t="shared" si="1"/>
        <v>0.67893139577521611</v>
      </c>
      <c r="H46" s="23">
        <v>42343741</v>
      </c>
      <c r="I46" s="24">
        <v>40645502</v>
      </c>
      <c r="J46" s="24">
        <v>47341274</v>
      </c>
      <c r="K46" s="23">
        <v>130330517</v>
      </c>
      <c r="L46" s="23">
        <v>43118090</v>
      </c>
      <c r="M46" s="24">
        <v>37617816</v>
      </c>
      <c r="N46" s="24">
        <v>86963774</v>
      </c>
      <c r="O46" s="23">
        <v>167699680</v>
      </c>
      <c r="P46" s="23">
        <v>31057324</v>
      </c>
      <c r="Q46" s="24">
        <v>32454794</v>
      </c>
      <c r="R46" s="24">
        <v>35813630</v>
      </c>
      <c r="S46" s="23">
        <v>99325748</v>
      </c>
      <c r="T46" s="23">
        <v>0</v>
      </c>
      <c r="U46" s="24">
        <v>0</v>
      </c>
      <c r="V46" s="24">
        <v>0</v>
      </c>
      <c r="W46" s="35">
        <v>0</v>
      </c>
    </row>
    <row r="47" spans="1:23" x14ac:dyDescent="0.2">
      <c r="A47" s="14" t="s">
        <v>20</v>
      </c>
      <c r="B47" s="15" t="s">
        <v>93</v>
      </c>
      <c r="C47" s="16" t="s">
        <v>94</v>
      </c>
      <c r="D47" s="23">
        <v>476468325</v>
      </c>
      <c r="E47" s="24">
        <v>487291631</v>
      </c>
      <c r="F47" s="24">
        <v>279273994</v>
      </c>
      <c r="G47" s="31">
        <f t="shared" si="1"/>
        <v>0.57311469402190496</v>
      </c>
      <c r="H47" s="23">
        <v>28082725</v>
      </c>
      <c r="I47" s="24">
        <v>28038670</v>
      </c>
      <c r="J47" s="24">
        <v>31917108</v>
      </c>
      <c r="K47" s="23">
        <v>88038503</v>
      </c>
      <c r="L47" s="23">
        <v>30287481</v>
      </c>
      <c r="M47" s="24">
        <v>35940926</v>
      </c>
      <c r="N47" s="24">
        <v>39022276</v>
      </c>
      <c r="O47" s="23">
        <v>105250683</v>
      </c>
      <c r="P47" s="23">
        <v>25348486</v>
      </c>
      <c r="Q47" s="24">
        <v>30363917</v>
      </c>
      <c r="R47" s="24">
        <v>30272405</v>
      </c>
      <c r="S47" s="23">
        <v>85984808</v>
      </c>
      <c r="T47" s="23">
        <v>0</v>
      </c>
      <c r="U47" s="24">
        <v>0</v>
      </c>
      <c r="V47" s="24">
        <v>0</v>
      </c>
      <c r="W47" s="35">
        <v>0</v>
      </c>
    </row>
    <row r="48" spans="1:23" x14ac:dyDescent="0.2">
      <c r="A48" s="14" t="s">
        <v>20</v>
      </c>
      <c r="B48" s="15" t="s">
        <v>95</v>
      </c>
      <c r="C48" s="16" t="s">
        <v>96</v>
      </c>
      <c r="D48" s="23">
        <v>499830312</v>
      </c>
      <c r="E48" s="24">
        <v>518997987</v>
      </c>
      <c r="F48" s="24">
        <v>290643267</v>
      </c>
      <c r="G48" s="31">
        <f t="shared" si="1"/>
        <v>0.56000846685364891</v>
      </c>
      <c r="H48" s="23">
        <v>24207795</v>
      </c>
      <c r="I48" s="24">
        <v>28922430</v>
      </c>
      <c r="J48" s="24">
        <v>41626973</v>
      </c>
      <c r="K48" s="23">
        <v>94757198</v>
      </c>
      <c r="L48" s="23">
        <v>32952875</v>
      </c>
      <c r="M48" s="24">
        <v>32174817</v>
      </c>
      <c r="N48" s="24">
        <v>32239104</v>
      </c>
      <c r="O48" s="23">
        <v>97366796</v>
      </c>
      <c r="P48" s="23">
        <v>39109999</v>
      </c>
      <c r="Q48" s="24">
        <v>27402959</v>
      </c>
      <c r="R48" s="24">
        <v>32006315</v>
      </c>
      <c r="S48" s="23">
        <v>98519273</v>
      </c>
      <c r="T48" s="23">
        <v>0</v>
      </c>
      <c r="U48" s="24">
        <v>0</v>
      </c>
      <c r="V48" s="24">
        <v>0</v>
      </c>
      <c r="W48" s="35">
        <v>0</v>
      </c>
    </row>
    <row r="49" spans="1:23" x14ac:dyDescent="0.2">
      <c r="A49" s="14" t="s">
        <v>20</v>
      </c>
      <c r="B49" s="15" t="s">
        <v>97</v>
      </c>
      <c r="C49" s="16" t="s">
        <v>98</v>
      </c>
      <c r="D49" s="23">
        <v>227340841</v>
      </c>
      <c r="E49" s="24">
        <v>366467159</v>
      </c>
      <c r="F49" s="24">
        <v>121438639</v>
      </c>
      <c r="G49" s="31">
        <f t="shared" si="1"/>
        <v>0.3313765941029384</v>
      </c>
      <c r="H49" s="23">
        <v>3079498</v>
      </c>
      <c r="I49" s="24">
        <v>6881783</v>
      </c>
      <c r="J49" s="24">
        <v>8006015</v>
      </c>
      <c r="K49" s="23">
        <v>17967296</v>
      </c>
      <c r="L49" s="23">
        <v>9456344</v>
      </c>
      <c r="M49" s="24">
        <v>19173122</v>
      </c>
      <c r="N49" s="24">
        <v>23240063</v>
      </c>
      <c r="O49" s="23">
        <v>51869529</v>
      </c>
      <c r="P49" s="23">
        <v>14767955</v>
      </c>
      <c r="Q49" s="24">
        <v>16881982</v>
      </c>
      <c r="R49" s="24">
        <v>19951877</v>
      </c>
      <c r="S49" s="23">
        <v>51601814</v>
      </c>
      <c r="T49" s="23">
        <v>0</v>
      </c>
      <c r="U49" s="24">
        <v>0</v>
      </c>
      <c r="V49" s="24">
        <v>0</v>
      </c>
      <c r="W49" s="35">
        <v>0</v>
      </c>
    </row>
    <row r="50" spans="1:23" x14ac:dyDescent="0.2">
      <c r="A50" s="14" t="s">
        <v>35</v>
      </c>
      <c r="B50" s="15" t="s">
        <v>99</v>
      </c>
      <c r="C50" s="16" t="s">
        <v>100</v>
      </c>
      <c r="D50" s="23">
        <v>995038002</v>
      </c>
      <c r="E50" s="24">
        <v>1045685453</v>
      </c>
      <c r="F50" s="24">
        <v>642716727</v>
      </c>
      <c r="G50" s="31">
        <f t="shared" si="1"/>
        <v>0.61463676783117682</v>
      </c>
      <c r="H50" s="23">
        <v>56468438</v>
      </c>
      <c r="I50" s="24">
        <v>64928003</v>
      </c>
      <c r="J50" s="24">
        <v>68771240</v>
      </c>
      <c r="K50" s="23">
        <v>190167681</v>
      </c>
      <c r="L50" s="23">
        <v>91028219</v>
      </c>
      <c r="M50" s="24">
        <v>66684199</v>
      </c>
      <c r="N50" s="24">
        <v>76785115</v>
      </c>
      <c r="O50" s="23">
        <v>234497533</v>
      </c>
      <c r="P50" s="23">
        <v>66392430</v>
      </c>
      <c r="Q50" s="24">
        <v>54656362</v>
      </c>
      <c r="R50" s="24">
        <v>97002721</v>
      </c>
      <c r="S50" s="23">
        <v>218051513</v>
      </c>
      <c r="T50" s="23">
        <v>0</v>
      </c>
      <c r="U50" s="24">
        <v>0</v>
      </c>
      <c r="V50" s="24">
        <v>0</v>
      </c>
      <c r="W50" s="35">
        <v>0</v>
      </c>
    </row>
    <row r="51" spans="1:23" ht="16.5" x14ac:dyDescent="0.3">
      <c r="A51" s="17" t="s">
        <v>0</v>
      </c>
      <c r="B51" s="18" t="s">
        <v>101</v>
      </c>
      <c r="C51" s="19" t="s">
        <v>0</v>
      </c>
      <c r="D51" s="25">
        <f>SUM(D46:D50)</f>
        <v>2783143792</v>
      </c>
      <c r="E51" s="26">
        <f>SUM(E46:E50)</f>
        <v>3003708941</v>
      </c>
      <c r="F51" s="26">
        <f>SUM(F46:F50)</f>
        <v>1731428572</v>
      </c>
      <c r="G51" s="32">
        <f t="shared" si="1"/>
        <v>0.57643020878832885</v>
      </c>
      <c r="H51" s="25">
        <f t="shared" ref="H51:W51" si="7">SUM(H46:H50)</f>
        <v>154182197</v>
      </c>
      <c r="I51" s="26">
        <f t="shared" si="7"/>
        <v>169416388</v>
      </c>
      <c r="J51" s="26">
        <f t="shared" si="7"/>
        <v>197662610</v>
      </c>
      <c r="K51" s="25">
        <f t="shared" si="7"/>
        <v>521261195</v>
      </c>
      <c r="L51" s="25">
        <f t="shared" si="7"/>
        <v>206843009</v>
      </c>
      <c r="M51" s="26">
        <f t="shared" si="7"/>
        <v>191590880</v>
      </c>
      <c r="N51" s="26">
        <f t="shared" si="7"/>
        <v>258250332</v>
      </c>
      <c r="O51" s="25">
        <f t="shared" si="7"/>
        <v>656684221</v>
      </c>
      <c r="P51" s="25">
        <f t="shared" si="7"/>
        <v>176676194</v>
      </c>
      <c r="Q51" s="26">
        <f t="shared" si="7"/>
        <v>161760014</v>
      </c>
      <c r="R51" s="26">
        <f t="shared" si="7"/>
        <v>215046948</v>
      </c>
      <c r="S51" s="25">
        <f t="shared" si="7"/>
        <v>553483156</v>
      </c>
      <c r="T51" s="25">
        <f t="shared" si="7"/>
        <v>0</v>
      </c>
      <c r="U51" s="26">
        <f t="shared" si="7"/>
        <v>0</v>
      </c>
      <c r="V51" s="26">
        <f t="shared" si="7"/>
        <v>0</v>
      </c>
      <c r="W51" s="36">
        <f t="shared" si="7"/>
        <v>0</v>
      </c>
    </row>
    <row r="52" spans="1:23" ht="16.5" x14ac:dyDescent="0.3">
      <c r="A52" s="17" t="s">
        <v>0</v>
      </c>
      <c r="B52" s="18" t="s">
        <v>102</v>
      </c>
      <c r="C52" s="19" t="s">
        <v>0</v>
      </c>
      <c r="D52" s="25">
        <f>SUM(D6:D7,D9:D16,D18:D24,D26:D32,D34:D37,D39:D44,D46:D50)</f>
        <v>51334604439</v>
      </c>
      <c r="E52" s="26">
        <f>SUM(E6:E7,E9:E16,E18:E24,E26:E32,E34:E37,E39:E44,E46:E50)</f>
        <v>52569417075</v>
      </c>
      <c r="F52" s="26">
        <f>SUM(F6:F7,F9:F16,F18:F24,F26:F32,F34:F37,F39:F44,F46:F50)</f>
        <v>33578821962</v>
      </c>
      <c r="G52" s="32">
        <f t="shared" si="1"/>
        <v>0.63875203170112382</v>
      </c>
      <c r="H52" s="25">
        <f t="shared" ref="H52:W52" si="8">SUM(H6:H7,H9:H16,H18:H24,H26:H32,H34:H37,H39:H44,H46:H50)</f>
        <v>2153417366</v>
      </c>
      <c r="I52" s="26">
        <f t="shared" si="8"/>
        <v>3256542629</v>
      </c>
      <c r="J52" s="26">
        <f t="shared" si="8"/>
        <v>5715619599</v>
      </c>
      <c r="K52" s="25">
        <f t="shared" si="8"/>
        <v>11125579594</v>
      </c>
      <c r="L52" s="25">
        <f t="shared" si="8"/>
        <v>3748727068</v>
      </c>
      <c r="M52" s="26">
        <f t="shared" si="8"/>
        <v>3678907033</v>
      </c>
      <c r="N52" s="26">
        <f t="shared" si="8"/>
        <v>3582290169</v>
      </c>
      <c r="O52" s="25">
        <f t="shared" si="8"/>
        <v>11009924270</v>
      </c>
      <c r="P52" s="25">
        <f t="shared" si="8"/>
        <v>4119541490</v>
      </c>
      <c r="Q52" s="26">
        <f t="shared" si="8"/>
        <v>3431476373</v>
      </c>
      <c r="R52" s="26">
        <f t="shared" si="8"/>
        <v>3892300235</v>
      </c>
      <c r="S52" s="25">
        <f t="shared" si="8"/>
        <v>11443318098</v>
      </c>
      <c r="T52" s="25">
        <f t="shared" si="8"/>
        <v>0</v>
      </c>
      <c r="U52" s="26">
        <f t="shared" si="8"/>
        <v>0</v>
      </c>
      <c r="V52" s="26">
        <f t="shared" si="8"/>
        <v>0</v>
      </c>
      <c r="W52" s="36">
        <f t="shared" si="8"/>
        <v>0</v>
      </c>
    </row>
    <row r="53" spans="1:23" ht="14.45" customHeight="1" x14ac:dyDescent="0.3">
      <c r="A53" s="10"/>
      <c r="B53" s="11" t="s">
        <v>606</v>
      </c>
      <c r="D53" s="27"/>
      <c r="E53" s="28"/>
      <c r="F53" s="28"/>
      <c r="G53" s="33"/>
      <c r="H53" s="27"/>
      <c r="I53" s="28"/>
      <c r="J53" s="28"/>
      <c r="K53" s="27"/>
      <c r="L53" s="27"/>
      <c r="M53" s="28"/>
      <c r="N53" s="28"/>
      <c r="O53" s="27"/>
      <c r="P53" s="27"/>
      <c r="Q53" s="28"/>
      <c r="R53" s="28"/>
      <c r="S53" s="27"/>
      <c r="T53" s="27"/>
      <c r="U53" s="28"/>
      <c r="V53" s="28"/>
      <c r="W53" s="37"/>
    </row>
    <row r="54" spans="1:23" ht="14.45" customHeight="1" x14ac:dyDescent="0.3">
      <c r="A54" s="13" t="s">
        <v>0</v>
      </c>
      <c r="B54" s="11" t="s">
        <v>103</v>
      </c>
      <c r="D54" s="27"/>
      <c r="E54" s="28"/>
      <c r="F54" s="28"/>
      <c r="G54" s="33"/>
      <c r="H54" s="27"/>
      <c r="I54" s="28"/>
      <c r="J54" s="28"/>
      <c r="K54" s="27"/>
      <c r="L54" s="27"/>
      <c r="M54" s="28"/>
      <c r="N54" s="28"/>
      <c r="O54" s="27"/>
      <c r="P54" s="27"/>
      <c r="Q54" s="28"/>
      <c r="R54" s="28"/>
      <c r="S54" s="27"/>
      <c r="T54" s="27"/>
      <c r="U54" s="28"/>
      <c r="V54" s="28"/>
      <c r="W54" s="37"/>
    </row>
    <row r="55" spans="1:23" x14ac:dyDescent="0.2">
      <c r="A55" s="14" t="s">
        <v>14</v>
      </c>
      <c r="B55" s="15" t="s">
        <v>104</v>
      </c>
      <c r="C55" s="16" t="s">
        <v>105</v>
      </c>
      <c r="D55" s="23">
        <v>9754653080</v>
      </c>
      <c r="E55" s="24">
        <v>10594053786</v>
      </c>
      <c r="F55" s="24">
        <v>8956172964</v>
      </c>
      <c r="G55" s="31">
        <f t="shared" ref="G55:G83" si="9">IF(($E55      =0),0,($F55      /$E55      ))</f>
        <v>0.84539621422684741</v>
      </c>
      <c r="H55" s="23">
        <v>1132070341</v>
      </c>
      <c r="I55" s="24">
        <v>835403205</v>
      </c>
      <c r="J55" s="24">
        <v>1165358301</v>
      </c>
      <c r="K55" s="23">
        <v>3132831847</v>
      </c>
      <c r="L55" s="23">
        <v>1097788658</v>
      </c>
      <c r="M55" s="24">
        <v>600006243</v>
      </c>
      <c r="N55" s="24">
        <v>837178432</v>
      </c>
      <c r="O55" s="23">
        <v>2534973333</v>
      </c>
      <c r="P55" s="23">
        <v>824559019</v>
      </c>
      <c r="Q55" s="24">
        <v>955801605</v>
      </c>
      <c r="R55" s="24">
        <v>1508007160</v>
      </c>
      <c r="S55" s="23">
        <v>3288367784</v>
      </c>
      <c r="T55" s="23">
        <v>0</v>
      </c>
      <c r="U55" s="24">
        <v>0</v>
      </c>
      <c r="V55" s="24">
        <v>0</v>
      </c>
      <c r="W55" s="35">
        <v>0</v>
      </c>
    </row>
    <row r="56" spans="1:23" ht="16.5" x14ac:dyDescent="0.3">
      <c r="A56" s="17" t="s">
        <v>0</v>
      </c>
      <c r="B56" s="18" t="s">
        <v>19</v>
      </c>
      <c r="C56" s="19" t="s">
        <v>0</v>
      </c>
      <c r="D56" s="25">
        <f>D55</f>
        <v>9754653080</v>
      </c>
      <c r="E56" s="26">
        <f>E55</f>
        <v>10594053786</v>
      </c>
      <c r="F56" s="26">
        <f>F55</f>
        <v>8956172964</v>
      </c>
      <c r="G56" s="32">
        <f t="shared" si="9"/>
        <v>0.84539621422684741</v>
      </c>
      <c r="H56" s="25">
        <f t="shared" ref="H56:W56" si="10">H55</f>
        <v>1132070341</v>
      </c>
      <c r="I56" s="26">
        <f t="shared" si="10"/>
        <v>835403205</v>
      </c>
      <c r="J56" s="26">
        <f t="shared" si="10"/>
        <v>1165358301</v>
      </c>
      <c r="K56" s="25">
        <f t="shared" si="10"/>
        <v>3132831847</v>
      </c>
      <c r="L56" s="25">
        <f t="shared" si="10"/>
        <v>1097788658</v>
      </c>
      <c r="M56" s="26">
        <f t="shared" si="10"/>
        <v>600006243</v>
      </c>
      <c r="N56" s="26">
        <f t="shared" si="10"/>
        <v>837178432</v>
      </c>
      <c r="O56" s="25">
        <f t="shared" si="10"/>
        <v>2534973333</v>
      </c>
      <c r="P56" s="25">
        <f t="shared" si="10"/>
        <v>824559019</v>
      </c>
      <c r="Q56" s="26">
        <f t="shared" si="10"/>
        <v>955801605</v>
      </c>
      <c r="R56" s="26">
        <f t="shared" si="10"/>
        <v>1508007160</v>
      </c>
      <c r="S56" s="25">
        <f t="shared" si="10"/>
        <v>3288367784</v>
      </c>
      <c r="T56" s="25">
        <f t="shared" si="10"/>
        <v>0</v>
      </c>
      <c r="U56" s="26">
        <f t="shared" si="10"/>
        <v>0</v>
      </c>
      <c r="V56" s="26">
        <f t="shared" si="10"/>
        <v>0</v>
      </c>
      <c r="W56" s="36">
        <f t="shared" si="10"/>
        <v>0</v>
      </c>
    </row>
    <row r="57" spans="1:23" x14ac:dyDescent="0.2">
      <c r="A57" s="14" t="s">
        <v>20</v>
      </c>
      <c r="B57" s="15" t="s">
        <v>106</v>
      </c>
      <c r="C57" s="16" t="s">
        <v>107</v>
      </c>
      <c r="D57" s="23">
        <v>244145863</v>
      </c>
      <c r="E57" s="24">
        <v>240440511</v>
      </c>
      <c r="F57" s="24">
        <v>65757657</v>
      </c>
      <c r="G57" s="31">
        <f t="shared" si="9"/>
        <v>0.27348826005447974</v>
      </c>
      <c r="H57" s="23">
        <v>8480578</v>
      </c>
      <c r="I57" s="24">
        <v>25471061</v>
      </c>
      <c r="J57" s="24">
        <v>5509976</v>
      </c>
      <c r="K57" s="23">
        <v>39461615</v>
      </c>
      <c r="L57" s="23">
        <v>5134873</v>
      </c>
      <c r="M57" s="24">
        <v>684470</v>
      </c>
      <c r="N57" s="24">
        <v>4399163</v>
      </c>
      <c r="O57" s="23">
        <v>10218506</v>
      </c>
      <c r="P57" s="23">
        <v>7949141</v>
      </c>
      <c r="Q57" s="24">
        <v>7353373</v>
      </c>
      <c r="R57" s="24">
        <v>775022</v>
      </c>
      <c r="S57" s="23">
        <v>16077536</v>
      </c>
      <c r="T57" s="23">
        <v>0</v>
      </c>
      <c r="U57" s="24">
        <v>0</v>
      </c>
      <c r="V57" s="24">
        <v>0</v>
      </c>
      <c r="W57" s="35">
        <v>0</v>
      </c>
    </row>
    <row r="58" spans="1:23" x14ac:dyDescent="0.2">
      <c r="A58" s="14" t="s">
        <v>20</v>
      </c>
      <c r="B58" s="15" t="s">
        <v>108</v>
      </c>
      <c r="C58" s="16" t="s">
        <v>109</v>
      </c>
      <c r="D58" s="23">
        <v>591510322</v>
      </c>
      <c r="E58" s="24">
        <v>591510322</v>
      </c>
      <c r="F58" s="24">
        <v>24766946</v>
      </c>
      <c r="G58" s="31">
        <f t="shared" si="9"/>
        <v>4.1870691142393959E-2</v>
      </c>
      <c r="H58" s="23">
        <v>0</v>
      </c>
      <c r="I58" s="24">
        <v>0</v>
      </c>
      <c r="J58" s="24">
        <v>0</v>
      </c>
      <c r="K58" s="23">
        <v>0</v>
      </c>
      <c r="L58" s="23">
        <v>0</v>
      </c>
      <c r="M58" s="24">
        <v>0</v>
      </c>
      <c r="N58" s="24">
        <v>0</v>
      </c>
      <c r="O58" s="23">
        <v>0</v>
      </c>
      <c r="P58" s="23">
        <v>0</v>
      </c>
      <c r="Q58" s="24">
        <v>10629246</v>
      </c>
      <c r="R58" s="24">
        <v>14137700</v>
      </c>
      <c r="S58" s="23">
        <v>24766946</v>
      </c>
      <c r="T58" s="23">
        <v>0</v>
      </c>
      <c r="U58" s="24">
        <v>0</v>
      </c>
      <c r="V58" s="24">
        <v>0</v>
      </c>
      <c r="W58" s="35">
        <v>0</v>
      </c>
    </row>
    <row r="59" spans="1:23" x14ac:dyDescent="0.2">
      <c r="A59" s="14" t="s">
        <v>20</v>
      </c>
      <c r="B59" s="15" t="s">
        <v>110</v>
      </c>
      <c r="C59" s="16" t="s">
        <v>111</v>
      </c>
      <c r="D59" s="23">
        <v>245217540</v>
      </c>
      <c r="E59" s="24">
        <v>245217540</v>
      </c>
      <c r="F59" s="24">
        <v>22015071</v>
      </c>
      <c r="G59" s="31">
        <f t="shared" si="9"/>
        <v>8.9777717368830959E-2</v>
      </c>
      <c r="H59" s="23">
        <v>0</v>
      </c>
      <c r="I59" s="24">
        <v>0</v>
      </c>
      <c r="J59" s="24">
        <v>9667881</v>
      </c>
      <c r="K59" s="23">
        <v>9667881</v>
      </c>
      <c r="L59" s="23">
        <v>0</v>
      </c>
      <c r="M59" s="24">
        <v>12347190</v>
      </c>
      <c r="N59" s="24">
        <v>0</v>
      </c>
      <c r="O59" s="23">
        <v>12347190</v>
      </c>
      <c r="P59" s="23">
        <v>0</v>
      </c>
      <c r="Q59" s="24">
        <v>0</v>
      </c>
      <c r="R59" s="24">
        <v>0</v>
      </c>
      <c r="S59" s="23">
        <v>0</v>
      </c>
      <c r="T59" s="23">
        <v>0</v>
      </c>
      <c r="U59" s="24">
        <v>0</v>
      </c>
      <c r="V59" s="24">
        <v>0</v>
      </c>
      <c r="W59" s="35">
        <v>0</v>
      </c>
    </row>
    <row r="60" spans="1:23" x14ac:dyDescent="0.2">
      <c r="A60" s="14" t="s">
        <v>35</v>
      </c>
      <c r="B60" s="15" t="s">
        <v>112</v>
      </c>
      <c r="C60" s="16" t="s">
        <v>113</v>
      </c>
      <c r="D60" s="23">
        <v>63913401</v>
      </c>
      <c r="E60" s="24">
        <v>65103348</v>
      </c>
      <c r="F60" s="24">
        <v>49447640</v>
      </c>
      <c r="G60" s="31">
        <f t="shared" si="9"/>
        <v>0.75952530121799577</v>
      </c>
      <c r="H60" s="23">
        <v>5691717</v>
      </c>
      <c r="I60" s="24">
        <v>5954805</v>
      </c>
      <c r="J60" s="24">
        <v>5079483</v>
      </c>
      <c r="K60" s="23">
        <v>16726005</v>
      </c>
      <c r="L60" s="23">
        <v>6749877</v>
      </c>
      <c r="M60" s="24">
        <v>6435776</v>
      </c>
      <c r="N60" s="24">
        <v>6108586</v>
      </c>
      <c r="O60" s="23">
        <v>19294239</v>
      </c>
      <c r="P60" s="23">
        <v>4848872</v>
      </c>
      <c r="Q60" s="24">
        <v>5146172</v>
      </c>
      <c r="R60" s="24">
        <v>3432352</v>
      </c>
      <c r="S60" s="23">
        <v>13427396</v>
      </c>
      <c r="T60" s="23">
        <v>0</v>
      </c>
      <c r="U60" s="24">
        <v>0</v>
      </c>
      <c r="V60" s="24">
        <v>0</v>
      </c>
      <c r="W60" s="35">
        <v>0</v>
      </c>
    </row>
    <row r="61" spans="1:23" ht="16.5" x14ac:dyDescent="0.3">
      <c r="A61" s="17" t="s">
        <v>0</v>
      </c>
      <c r="B61" s="18" t="s">
        <v>114</v>
      </c>
      <c r="C61" s="19" t="s">
        <v>0</v>
      </c>
      <c r="D61" s="25">
        <f>SUM(D57:D60)</f>
        <v>1144787126</v>
      </c>
      <c r="E61" s="26">
        <f>SUM(E57:E60)</f>
        <v>1142271721</v>
      </c>
      <c r="F61" s="26">
        <f>SUM(F57:F60)</f>
        <v>161987314</v>
      </c>
      <c r="G61" s="32">
        <f t="shared" si="9"/>
        <v>0.14181154187918479</v>
      </c>
      <c r="H61" s="25">
        <f t="shared" ref="H61:W61" si="11">SUM(H57:H60)</f>
        <v>14172295</v>
      </c>
      <c r="I61" s="26">
        <f t="shared" si="11"/>
        <v>31425866</v>
      </c>
      <c r="J61" s="26">
        <f t="shared" si="11"/>
        <v>20257340</v>
      </c>
      <c r="K61" s="25">
        <f t="shared" si="11"/>
        <v>65855501</v>
      </c>
      <c r="L61" s="25">
        <f t="shared" si="11"/>
        <v>11884750</v>
      </c>
      <c r="M61" s="26">
        <f t="shared" si="11"/>
        <v>19467436</v>
      </c>
      <c r="N61" s="26">
        <f t="shared" si="11"/>
        <v>10507749</v>
      </c>
      <c r="O61" s="25">
        <f t="shared" si="11"/>
        <v>41859935</v>
      </c>
      <c r="P61" s="25">
        <f t="shared" si="11"/>
        <v>12798013</v>
      </c>
      <c r="Q61" s="26">
        <f t="shared" si="11"/>
        <v>23128791</v>
      </c>
      <c r="R61" s="26">
        <f t="shared" si="11"/>
        <v>18345074</v>
      </c>
      <c r="S61" s="25">
        <f t="shared" si="11"/>
        <v>54271878</v>
      </c>
      <c r="T61" s="25">
        <f t="shared" si="11"/>
        <v>0</v>
      </c>
      <c r="U61" s="26">
        <f t="shared" si="11"/>
        <v>0</v>
      </c>
      <c r="V61" s="26">
        <f t="shared" si="11"/>
        <v>0</v>
      </c>
      <c r="W61" s="36">
        <f t="shared" si="11"/>
        <v>0</v>
      </c>
    </row>
    <row r="62" spans="1:23" x14ac:dyDescent="0.2">
      <c r="A62" s="14" t="s">
        <v>20</v>
      </c>
      <c r="B62" s="15" t="s">
        <v>115</v>
      </c>
      <c r="C62" s="16" t="s">
        <v>116</v>
      </c>
      <c r="D62" s="23">
        <v>410069903</v>
      </c>
      <c r="E62" s="24">
        <v>409569903</v>
      </c>
      <c r="F62" s="24">
        <v>6561703</v>
      </c>
      <c r="G62" s="31">
        <f t="shared" si="9"/>
        <v>1.6020959919020222E-2</v>
      </c>
      <c r="H62" s="23">
        <v>353964</v>
      </c>
      <c r="I62" s="24">
        <v>146882</v>
      </c>
      <c r="J62" s="24">
        <v>3340444</v>
      </c>
      <c r="K62" s="23">
        <v>3841290</v>
      </c>
      <c r="L62" s="23">
        <v>0</v>
      </c>
      <c r="M62" s="24">
        <v>429065</v>
      </c>
      <c r="N62" s="24">
        <v>35697</v>
      </c>
      <c r="O62" s="23">
        <v>464762</v>
      </c>
      <c r="P62" s="23">
        <v>2031565</v>
      </c>
      <c r="Q62" s="24">
        <v>341854</v>
      </c>
      <c r="R62" s="24">
        <v>-117768</v>
      </c>
      <c r="S62" s="23">
        <v>2255651</v>
      </c>
      <c r="T62" s="23">
        <v>0</v>
      </c>
      <c r="U62" s="24">
        <v>0</v>
      </c>
      <c r="V62" s="24">
        <v>0</v>
      </c>
      <c r="W62" s="35">
        <v>0</v>
      </c>
    </row>
    <row r="63" spans="1:23" x14ac:dyDescent="0.2">
      <c r="A63" s="14" t="s">
        <v>20</v>
      </c>
      <c r="B63" s="15" t="s">
        <v>117</v>
      </c>
      <c r="C63" s="16" t="s">
        <v>118</v>
      </c>
      <c r="D63" s="23">
        <v>252456738</v>
      </c>
      <c r="E63" s="24">
        <v>263537913</v>
      </c>
      <c r="F63" s="24">
        <v>159007032</v>
      </c>
      <c r="G63" s="31">
        <f t="shared" si="9"/>
        <v>0.60335543447974405</v>
      </c>
      <c r="H63" s="23">
        <v>11533384</v>
      </c>
      <c r="I63" s="24">
        <v>24348641</v>
      </c>
      <c r="J63" s="24">
        <v>16460047</v>
      </c>
      <c r="K63" s="23">
        <v>52342072</v>
      </c>
      <c r="L63" s="23">
        <v>25266489</v>
      </c>
      <c r="M63" s="24">
        <v>15010521</v>
      </c>
      <c r="N63" s="24">
        <v>13662220</v>
      </c>
      <c r="O63" s="23">
        <v>53939230</v>
      </c>
      <c r="P63" s="23">
        <v>18473167</v>
      </c>
      <c r="Q63" s="24">
        <v>19672191</v>
      </c>
      <c r="R63" s="24">
        <v>14580372</v>
      </c>
      <c r="S63" s="23">
        <v>52725730</v>
      </c>
      <c r="T63" s="23">
        <v>0</v>
      </c>
      <c r="U63" s="24">
        <v>0</v>
      </c>
      <c r="V63" s="24">
        <v>0</v>
      </c>
      <c r="W63" s="35">
        <v>0</v>
      </c>
    </row>
    <row r="64" spans="1:23" x14ac:dyDescent="0.2">
      <c r="A64" s="14" t="s">
        <v>20</v>
      </c>
      <c r="B64" s="15" t="s">
        <v>119</v>
      </c>
      <c r="C64" s="16" t="s">
        <v>120</v>
      </c>
      <c r="D64" s="23">
        <v>253790671</v>
      </c>
      <c r="E64" s="24">
        <v>271860434</v>
      </c>
      <c r="F64" s="24">
        <v>189046825</v>
      </c>
      <c r="G64" s="31">
        <f t="shared" si="9"/>
        <v>0.69538189952275287</v>
      </c>
      <c r="H64" s="23">
        <v>15050177</v>
      </c>
      <c r="I64" s="24">
        <v>12879311</v>
      </c>
      <c r="J64" s="24">
        <v>10629662</v>
      </c>
      <c r="K64" s="23">
        <v>38559150</v>
      </c>
      <c r="L64" s="23">
        <v>9052035</v>
      </c>
      <c r="M64" s="24">
        <v>5752346</v>
      </c>
      <c r="N64" s="24">
        <v>16957388</v>
      </c>
      <c r="O64" s="23">
        <v>31761769</v>
      </c>
      <c r="P64" s="23">
        <v>80129833</v>
      </c>
      <c r="Q64" s="24">
        <v>6366877</v>
      </c>
      <c r="R64" s="24">
        <v>32229196</v>
      </c>
      <c r="S64" s="23">
        <v>118725906</v>
      </c>
      <c r="T64" s="23">
        <v>0</v>
      </c>
      <c r="U64" s="24">
        <v>0</v>
      </c>
      <c r="V64" s="24">
        <v>0</v>
      </c>
      <c r="W64" s="35">
        <v>0</v>
      </c>
    </row>
    <row r="65" spans="1:23" x14ac:dyDescent="0.2">
      <c r="A65" s="14" t="s">
        <v>20</v>
      </c>
      <c r="B65" s="15" t="s">
        <v>121</v>
      </c>
      <c r="C65" s="16" t="s">
        <v>122</v>
      </c>
      <c r="D65" s="23">
        <v>3423312595</v>
      </c>
      <c r="E65" s="24">
        <v>4062256577</v>
      </c>
      <c r="F65" s="24">
        <v>1642486906</v>
      </c>
      <c r="G65" s="31">
        <f t="shared" si="9"/>
        <v>0.40432869634566165</v>
      </c>
      <c r="H65" s="23">
        <v>103357485</v>
      </c>
      <c r="I65" s="24">
        <v>-168227801</v>
      </c>
      <c r="J65" s="24">
        <v>169999570</v>
      </c>
      <c r="K65" s="23">
        <v>105129254</v>
      </c>
      <c r="L65" s="23">
        <v>602075883</v>
      </c>
      <c r="M65" s="24">
        <v>160175211</v>
      </c>
      <c r="N65" s="24">
        <v>324890599</v>
      </c>
      <c r="O65" s="23">
        <v>1087141693</v>
      </c>
      <c r="P65" s="23">
        <v>149675890</v>
      </c>
      <c r="Q65" s="24">
        <v>150353647</v>
      </c>
      <c r="R65" s="24">
        <v>150186422</v>
      </c>
      <c r="S65" s="23">
        <v>450215959</v>
      </c>
      <c r="T65" s="23">
        <v>0</v>
      </c>
      <c r="U65" s="24">
        <v>0</v>
      </c>
      <c r="V65" s="24">
        <v>0</v>
      </c>
      <c r="W65" s="35">
        <v>0</v>
      </c>
    </row>
    <row r="66" spans="1:23" x14ac:dyDescent="0.2">
      <c r="A66" s="14" t="s">
        <v>20</v>
      </c>
      <c r="B66" s="15" t="s">
        <v>123</v>
      </c>
      <c r="C66" s="16" t="s">
        <v>124</v>
      </c>
      <c r="D66" s="23">
        <v>572584064</v>
      </c>
      <c r="E66" s="24">
        <v>572584064</v>
      </c>
      <c r="F66" s="24">
        <v>421489042</v>
      </c>
      <c r="G66" s="31">
        <f t="shared" si="9"/>
        <v>0.73611731185029972</v>
      </c>
      <c r="H66" s="23">
        <v>24222675</v>
      </c>
      <c r="I66" s="24">
        <v>55243096</v>
      </c>
      <c r="J66" s="24">
        <v>43530669</v>
      </c>
      <c r="K66" s="23">
        <v>122996440</v>
      </c>
      <c r="L66" s="23">
        <v>36854869</v>
      </c>
      <c r="M66" s="24">
        <v>0</v>
      </c>
      <c r="N66" s="24">
        <v>33428607</v>
      </c>
      <c r="O66" s="23">
        <v>70283476</v>
      </c>
      <c r="P66" s="23">
        <v>92402539</v>
      </c>
      <c r="Q66" s="24">
        <v>55669022</v>
      </c>
      <c r="R66" s="24">
        <v>80137565</v>
      </c>
      <c r="S66" s="23">
        <v>228209126</v>
      </c>
      <c r="T66" s="23">
        <v>0</v>
      </c>
      <c r="U66" s="24">
        <v>0</v>
      </c>
      <c r="V66" s="24">
        <v>0</v>
      </c>
      <c r="W66" s="35">
        <v>0</v>
      </c>
    </row>
    <row r="67" spans="1:23" x14ac:dyDescent="0.2">
      <c r="A67" s="14" t="s">
        <v>35</v>
      </c>
      <c r="B67" s="15" t="s">
        <v>125</v>
      </c>
      <c r="C67" s="16" t="s">
        <v>126</v>
      </c>
      <c r="D67" s="23">
        <v>211794107</v>
      </c>
      <c r="E67" s="24">
        <v>242585831</v>
      </c>
      <c r="F67" s="24">
        <v>148952819</v>
      </c>
      <c r="G67" s="31">
        <f t="shared" si="9"/>
        <v>0.61402110084492112</v>
      </c>
      <c r="H67" s="23">
        <v>14041975</v>
      </c>
      <c r="I67" s="24">
        <v>22055061</v>
      </c>
      <c r="J67" s="24">
        <v>25702103</v>
      </c>
      <c r="K67" s="23">
        <v>61799139</v>
      </c>
      <c r="L67" s="23">
        <v>4216279</v>
      </c>
      <c r="M67" s="24">
        <v>19032104</v>
      </c>
      <c r="N67" s="24">
        <v>23989462</v>
      </c>
      <c r="O67" s="23">
        <v>47237845</v>
      </c>
      <c r="P67" s="23">
        <v>19188839</v>
      </c>
      <c r="Q67" s="24">
        <v>20726996</v>
      </c>
      <c r="R67" s="24">
        <v>0</v>
      </c>
      <c r="S67" s="23">
        <v>39915835</v>
      </c>
      <c r="T67" s="23">
        <v>0</v>
      </c>
      <c r="U67" s="24">
        <v>0</v>
      </c>
      <c r="V67" s="24">
        <v>0</v>
      </c>
      <c r="W67" s="35">
        <v>0</v>
      </c>
    </row>
    <row r="68" spans="1:23" ht="16.5" x14ac:dyDescent="0.3">
      <c r="A68" s="17" t="s">
        <v>0</v>
      </c>
      <c r="B68" s="18" t="s">
        <v>127</v>
      </c>
      <c r="C68" s="19" t="s">
        <v>0</v>
      </c>
      <c r="D68" s="25">
        <f>SUM(D62:D67)</f>
        <v>5124008078</v>
      </c>
      <c r="E68" s="26">
        <f>SUM(E62:E67)</f>
        <v>5822394722</v>
      </c>
      <c r="F68" s="26">
        <f>SUM(F62:F67)</f>
        <v>2567544327</v>
      </c>
      <c r="G68" s="32">
        <f t="shared" si="9"/>
        <v>0.44097737264333831</v>
      </c>
      <c r="H68" s="25">
        <f t="shared" ref="H68:W68" si="12">SUM(H62:H67)</f>
        <v>168559660</v>
      </c>
      <c r="I68" s="26">
        <f t="shared" si="12"/>
        <v>-53554810</v>
      </c>
      <c r="J68" s="26">
        <f t="shared" si="12"/>
        <v>269662495</v>
      </c>
      <c r="K68" s="25">
        <f t="shared" si="12"/>
        <v>384667345</v>
      </c>
      <c r="L68" s="25">
        <f t="shared" si="12"/>
        <v>677465555</v>
      </c>
      <c r="M68" s="26">
        <f t="shared" si="12"/>
        <v>200399247</v>
      </c>
      <c r="N68" s="26">
        <f t="shared" si="12"/>
        <v>412963973</v>
      </c>
      <c r="O68" s="25">
        <f t="shared" si="12"/>
        <v>1290828775</v>
      </c>
      <c r="P68" s="25">
        <f t="shared" si="12"/>
        <v>361901833</v>
      </c>
      <c r="Q68" s="26">
        <f t="shared" si="12"/>
        <v>253130587</v>
      </c>
      <c r="R68" s="26">
        <f t="shared" si="12"/>
        <v>277015787</v>
      </c>
      <c r="S68" s="25">
        <f t="shared" si="12"/>
        <v>892048207</v>
      </c>
      <c r="T68" s="25">
        <f t="shared" si="12"/>
        <v>0</v>
      </c>
      <c r="U68" s="26">
        <f t="shared" si="12"/>
        <v>0</v>
      </c>
      <c r="V68" s="26">
        <f t="shared" si="12"/>
        <v>0</v>
      </c>
      <c r="W68" s="36">
        <f t="shared" si="12"/>
        <v>0</v>
      </c>
    </row>
    <row r="69" spans="1:23" x14ac:dyDescent="0.2">
      <c r="A69" s="14" t="s">
        <v>20</v>
      </c>
      <c r="B69" s="15" t="s">
        <v>128</v>
      </c>
      <c r="C69" s="16" t="s">
        <v>129</v>
      </c>
      <c r="D69" s="23">
        <v>925731824</v>
      </c>
      <c r="E69" s="24">
        <v>1034024384</v>
      </c>
      <c r="F69" s="24">
        <v>555073216</v>
      </c>
      <c r="G69" s="31">
        <f t="shared" si="9"/>
        <v>0.53680863293838921</v>
      </c>
      <c r="H69" s="23">
        <v>64061674</v>
      </c>
      <c r="I69" s="24">
        <v>61903708</v>
      </c>
      <c r="J69" s="24">
        <v>73469905</v>
      </c>
      <c r="K69" s="23">
        <v>199435287</v>
      </c>
      <c r="L69" s="23">
        <v>63753519</v>
      </c>
      <c r="M69" s="24">
        <v>60025655</v>
      </c>
      <c r="N69" s="24">
        <v>82273294</v>
      </c>
      <c r="O69" s="23">
        <v>206052468</v>
      </c>
      <c r="P69" s="23">
        <v>64344204</v>
      </c>
      <c r="Q69" s="24">
        <v>19830923</v>
      </c>
      <c r="R69" s="24">
        <v>65410334</v>
      </c>
      <c r="S69" s="23">
        <v>149585461</v>
      </c>
      <c r="T69" s="23">
        <v>0</v>
      </c>
      <c r="U69" s="24">
        <v>0</v>
      </c>
      <c r="V69" s="24">
        <v>0</v>
      </c>
      <c r="W69" s="35">
        <v>0</v>
      </c>
    </row>
    <row r="70" spans="1:23" x14ac:dyDescent="0.2">
      <c r="A70" s="14" t="s">
        <v>20</v>
      </c>
      <c r="B70" s="15" t="s">
        <v>130</v>
      </c>
      <c r="C70" s="16" t="s">
        <v>131</v>
      </c>
      <c r="D70" s="23">
        <v>1149167676</v>
      </c>
      <c r="E70" s="24">
        <v>1149167676</v>
      </c>
      <c r="F70" s="24">
        <v>877364956</v>
      </c>
      <c r="G70" s="31">
        <f t="shared" si="9"/>
        <v>0.76347862398454724</v>
      </c>
      <c r="H70" s="23">
        <v>49854970</v>
      </c>
      <c r="I70" s="24">
        <v>100984039</v>
      </c>
      <c r="J70" s="24">
        <v>260831468</v>
      </c>
      <c r="K70" s="23">
        <v>411670477</v>
      </c>
      <c r="L70" s="23">
        <v>28313070</v>
      </c>
      <c r="M70" s="24">
        <v>69793114</v>
      </c>
      <c r="N70" s="24">
        <v>0</v>
      </c>
      <c r="O70" s="23">
        <v>98106184</v>
      </c>
      <c r="P70" s="23">
        <v>0</v>
      </c>
      <c r="Q70" s="24">
        <v>0</v>
      </c>
      <c r="R70" s="24">
        <v>367588295</v>
      </c>
      <c r="S70" s="23">
        <v>367588295</v>
      </c>
      <c r="T70" s="23">
        <v>0</v>
      </c>
      <c r="U70" s="24">
        <v>0</v>
      </c>
      <c r="V70" s="24">
        <v>0</v>
      </c>
      <c r="W70" s="35">
        <v>0</v>
      </c>
    </row>
    <row r="71" spans="1:23" x14ac:dyDescent="0.2">
      <c r="A71" s="14" t="s">
        <v>20</v>
      </c>
      <c r="B71" s="15" t="s">
        <v>132</v>
      </c>
      <c r="C71" s="16" t="s">
        <v>133</v>
      </c>
      <c r="D71" s="23">
        <v>637910587</v>
      </c>
      <c r="E71" s="24">
        <v>684210568</v>
      </c>
      <c r="F71" s="24">
        <v>473703043</v>
      </c>
      <c r="G71" s="31">
        <f t="shared" si="9"/>
        <v>0.69233517451311855</v>
      </c>
      <c r="H71" s="23">
        <v>53122222</v>
      </c>
      <c r="I71" s="24">
        <v>52012570</v>
      </c>
      <c r="J71" s="24">
        <v>104943259</v>
      </c>
      <c r="K71" s="23">
        <v>210078051</v>
      </c>
      <c r="L71" s="23">
        <v>49038853</v>
      </c>
      <c r="M71" s="24">
        <v>41662824</v>
      </c>
      <c r="N71" s="24">
        <v>59026726</v>
      </c>
      <c r="O71" s="23">
        <v>149728403</v>
      </c>
      <c r="P71" s="23">
        <v>39494823</v>
      </c>
      <c r="Q71" s="24">
        <v>46892422</v>
      </c>
      <c r="R71" s="24">
        <v>27509344</v>
      </c>
      <c r="S71" s="23">
        <v>113896589</v>
      </c>
      <c r="T71" s="23">
        <v>0</v>
      </c>
      <c r="U71" s="24">
        <v>0</v>
      </c>
      <c r="V71" s="24">
        <v>0</v>
      </c>
      <c r="W71" s="35">
        <v>0</v>
      </c>
    </row>
    <row r="72" spans="1:23" x14ac:dyDescent="0.2">
      <c r="A72" s="14" t="s">
        <v>20</v>
      </c>
      <c r="B72" s="15" t="s">
        <v>134</v>
      </c>
      <c r="C72" s="16" t="s">
        <v>135</v>
      </c>
      <c r="D72" s="23">
        <v>1963590962</v>
      </c>
      <c r="E72" s="24">
        <v>2256157153</v>
      </c>
      <c r="F72" s="24">
        <v>1552982467</v>
      </c>
      <c r="G72" s="31">
        <f t="shared" si="9"/>
        <v>0.68833080396682811</v>
      </c>
      <c r="H72" s="23">
        <v>210494809</v>
      </c>
      <c r="I72" s="24">
        <v>237326942</v>
      </c>
      <c r="J72" s="24">
        <v>146393599</v>
      </c>
      <c r="K72" s="23">
        <v>594215350</v>
      </c>
      <c r="L72" s="23">
        <v>151016308</v>
      </c>
      <c r="M72" s="24">
        <v>175948459</v>
      </c>
      <c r="N72" s="24">
        <v>126139950</v>
      </c>
      <c r="O72" s="23">
        <v>453104717</v>
      </c>
      <c r="P72" s="23">
        <v>157233952</v>
      </c>
      <c r="Q72" s="24">
        <v>171353773</v>
      </c>
      <c r="R72" s="24">
        <v>177074675</v>
      </c>
      <c r="S72" s="23">
        <v>505662400</v>
      </c>
      <c r="T72" s="23">
        <v>0</v>
      </c>
      <c r="U72" s="24">
        <v>0</v>
      </c>
      <c r="V72" s="24">
        <v>0</v>
      </c>
      <c r="W72" s="35">
        <v>0</v>
      </c>
    </row>
    <row r="73" spans="1:23" x14ac:dyDescent="0.2">
      <c r="A73" s="14" t="s">
        <v>20</v>
      </c>
      <c r="B73" s="15" t="s">
        <v>136</v>
      </c>
      <c r="C73" s="16" t="s">
        <v>137</v>
      </c>
      <c r="D73" s="23">
        <v>273872872</v>
      </c>
      <c r="E73" s="24">
        <v>268518061</v>
      </c>
      <c r="F73" s="24">
        <v>154087411</v>
      </c>
      <c r="G73" s="31">
        <f t="shared" si="9"/>
        <v>0.57384374975059871</v>
      </c>
      <c r="H73" s="23">
        <v>19089559</v>
      </c>
      <c r="I73" s="24">
        <v>17440376</v>
      </c>
      <c r="J73" s="24">
        <v>19753673</v>
      </c>
      <c r="K73" s="23">
        <v>56283608</v>
      </c>
      <c r="L73" s="23">
        <v>15936533</v>
      </c>
      <c r="M73" s="24">
        <v>14613901</v>
      </c>
      <c r="N73" s="24">
        <v>20516405</v>
      </c>
      <c r="O73" s="23">
        <v>51066839</v>
      </c>
      <c r="P73" s="23">
        <v>15657149</v>
      </c>
      <c r="Q73" s="24">
        <v>13578581</v>
      </c>
      <c r="R73" s="24">
        <v>17501234</v>
      </c>
      <c r="S73" s="23">
        <v>46736964</v>
      </c>
      <c r="T73" s="23">
        <v>0</v>
      </c>
      <c r="U73" s="24">
        <v>0</v>
      </c>
      <c r="V73" s="24">
        <v>0</v>
      </c>
      <c r="W73" s="35">
        <v>0</v>
      </c>
    </row>
    <row r="74" spans="1:23" x14ac:dyDescent="0.2">
      <c r="A74" s="14" t="s">
        <v>20</v>
      </c>
      <c r="B74" s="15" t="s">
        <v>138</v>
      </c>
      <c r="C74" s="16" t="s">
        <v>139</v>
      </c>
      <c r="D74" s="23">
        <v>464757816</v>
      </c>
      <c r="E74" s="24">
        <v>528712415</v>
      </c>
      <c r="F74" s="24">
        <v>350476196</v>
      </c>
      <c r="G74" s="31">
        <f t="shared" si="9"/>
        <v>0.66288626114444471</v>
      </c>
      <c r="H74" s="23">
        <v>28265837</v>
      </c>
      <c r="I74" s="24">
        <v>27663271</v>
      </c>
      <c r="J74" s="24">
        <v>35268376</v>
      </c>
      <c r="K74" s="23">
        <v>91197484</v>
      </c>
      <c r="L74" s="23">
        <v>24128516</v>
      </c>
      <c r="M74" s="24">
        <v>0</v>
      </c>
      <c r="N74" s="24">
        <v>6509470</v>
      </c>
      <c r="O74" s="23">
        <v>30637986</v>
      </c>
      <c r="P74" s="23">
        <v>48826800</v>
      </c>
      <c r="Q74" s="24">
        <v>27596765</v>
      </c>
      <c r="R74" s="24">
        <v>152217161</v>
      </c>
      <c r="S74" s="23">
        <v>228640726</v>
      </c>
      <c r="T74" s="23">
        <v>0</v>
      </c>
      <c r="U74" s="24">
        <v>0</v>
      </c>
      <c r="V74" s="24">
        <v>0</v>
      </c>
      <c r="W74" s="35">
        <v>0</v>
      </c>
    </row>
    <row r="75" spans="1:23" x14ac:dyDescent="0.2">
      <c r="A75" s="14" t="s">
        <v>35</v>
      </c>
      <c r="B75" s="15" t="s">
        <v>140</v>
      </c>
      <c r="C75" s="16" t="s">
        <v>141</v>
      </c>
      <c r="D75" s="23">
        <v>169927404</v>
      </c>
      <c r="E75" s="24">
        <v>181314240</v>
      </c>
      <c r="F75" s="24">
        <v>113669873</v>
      </c>
      <c r="G75" s="31">
        <f t="shared" si="9"/>
        <v>0.62692192847070372</v>
      </c>
      <c r="H75" s="23">
        <v>11183225</v>
      </c>
      <c r="I75" s="24">
        <v>3377193</v>
      </c>
      <c r="J75" s="24">
        <v>13008753</v>
      </c>
      <c r="K75" s="23">
        <v>27569171</v>
      </c>
      <c r="L75" s="23">
        <v>14828910</v>
      </c>
      <c r="M75" s="24">
        <v>14311735</v>
      </c>
      <c r="N75" s="24">
        <v>18066766</v>
      </c>
      <c r="O75" s="23">
        <v>47207411</v>
      </c>
      <c r="P75" s="23">
        <v>11741672</v>
      </c>
      <c r="Q75" s="24">
        <v>14595781</v>
      </c>
      <c r="R75" s="24">
        <v>12555838</v>
      </c>
      <c r="S75" s="23">
        <v>38893291</v>
      </c>
      <c r="T75" s="23">
        <v>0</v>
      </c>
      <c r="U75" s="24">
        <v>0</v>
      </c>
      <c r="V75" s="24">
        <v>0</v>
      </c>
      <c r="W75" s="35">
        <v>0</v>
      </c>
    </row>
    <row r="76" spans="1:23" ht="16.5" x14ac:dyDescent="0.3">
      <c r="A76" s="17" t="s">
        <v>0</v>
      </c>
      <c r="B76" s="18" t="s">
        <v>142</v>
      </c>
      <c r="C76" s="19" t="s">
        <v>0</v>
      </c>
      <c r="D76" s="25">
        <f>SUM(D69:D75)</f>
        <v>5584959141</v>
      </c>
      <c r="E76" s="26">
        <f>SUM(E69:E75)</f>
        <v>6102104497</v>
      </c>
      <c r="F76" s="26">
        <f>SUM(F69:F75)</f>
        <v>4077357162</v>
      </c>
      <c r="G76" s="32">
        <f t="shared" si="9"/>
        <v>0.66818868211853244</v>
      </c>
      <c r="H76" s="25">
        <f t="shared" ref="H76:W76" si="13">SUM(H69:H75)</f>
        <v>436072296</v>
      </c>
      <c r="I76" s="26">
        <f t="shared" si="13"/>
        <v>500708099</v>
      </c>
      <c r="J76" s="26">
        <f t="shared" si="13"/>
        <v>653669033</v>
      </c>
      <c r="K76" s="25">
        <f t="shared" si="13"/>
        <v>1590449428</v>
      </c>
      <c r="L76" s="25">
        <f t="shared" si="13"/>
        <v>347015709</v>
      </c>
      <c r="M76" s="26">
        <f t="shared" si="13"/>
        <v>376355688</v>
      </c>
      <c r="N76" s="26">
        <f t="shared" si="13"/>
        <v>312532611</v>
      </c>
      <c r="O76" s="25">
        <f t="shared" si="13"/>
        <v>1035904008</v>
      </c>
      <c r="P76" s="25">
        <f t="shared" si="13"/>
        <v>337298600</v>
      </c>
      <c r="Q76" s="26">
        <f t="shared" si="13"/>
        <v>293848245</v>
      </c>
      <c r="R76" s="26">
        <f t="shared" si="13"/>
        <v>819856881</v>
      </c>
      <c r="S76" s="25">
        <f t="shared" si="13"/>
        <v>1451003726</v>
      </c>
      <c r="T76" s="25">
        <f t="shared" si="13"/>
        <v>0</v>
      </c>
      <c r="U76" s="26">
        <f t="shared" si="13"/>
        <v>0</v>
      </c>
      <c r="V76" s="26">
        <f t="shared" si="13"/>
        <v>0</v>
      </c>
      <c r="W76" s="36">
        <f t="shared" si="13"/>
        <v>0</v>
      </c>
    </row>
    <row r="77" spans="1:23" x14ac:dyDescent="0.2">
      <c r="A77" s="14" t="s">
        <v>20</v>
      </c>
      <c r="B77" s="15" t="s">
        <v>143</v>
      </c>
      <c r="C77" s="16" t="s">
        <v>144</v>
      </c>
      <c r="D77" s="23">
        <v>1311466113</v>
      </c>
      <c r="E77" s="24">
        <v>1299818500</v>
      </c>
      <c r="F77" s="24">
        <v>566721048</v>
      </c>
      <c r="G77" s="31">
        <f t="shared" si="9"/>
        <v>0.4360001400195489</v>
      </c>
      <c r="H77" s="23">
        <v>46251963</v>
      </c>
      <c r="I77" s="24">
        <v>59922213</v>
      </c>
      <c r="J77" s="24">
        <v>65922409</v>
      </c>
      <c r="K77" s="23">
        <v>172096585</v>
      </c>
      <c r="L77" s="23">
        <v>71414243</v>
      </c>
      <c r="M77" s="24">
        <v>66655704</v>
      </c>
      <c r="N77" s="24">
        <v>63791078</v>
      </c>
      <c r="O77" s="23">
        <v>201861025</v>
      </c>
      <c r="P77" s="23">
        <v>71240485</v>
      </c>
      <c r="Q77" s="24">
        <v>57040578</v>
      </c>
      <c r="R77" s="24">
        <v>64482375</v>
      </c>
      <c r="S77" s="23">
        <v>192763438</v>
      </c>
      <c r="T77" s="23">
        <v>0</v>
      </c>
      <c r="U77" s="24">
        <v>0</v>
      </c>
      <c r="V77" s="24">
        <v>0</v>
      </c>
      <c r="W77" s="35">
        <v>0</v>
      </c>
    </row>
    <row r="78" spans="1:23" x14ac:dyDescent="0.2">
      <c r="A78" s="14" t="s">
        <v>20</v>
      </c>
      <c r="B78" s="15" t="s">
        <v>145</v>
      </c>
      <c r="C78" s="16" t="s">
        <v>146</v>
      </c>
      <c r="D78" s="23">
        <v>1098744916</v>
      </c>
      <c r="E78" s="24">
        <v>1253896574</v>
      </c>
      <c r="F78" s="24">
        <v>793562781</v>
      </c>
      <c r="G78" s="31">
        <f t="shared" si="9"/>
        <v>0.63287738195861754</v>
      </c>
      <c r="H78" s="23">
        <v>59126325</v>
      </c>
      <c r="I78" s="24">
        <v>150643415</v>
      </c>
      <c r="J78" s="24">
        <v>58009476</v>
      </c>
      <c r="K78" s="23">
        <v>267779216</v>
      </c>
      <c r="L78" s="23">
        <v>120689582</v>
      </c>
      <c r="M78" s="24">
        <v>82141262</v>
      </c>
      <c r="N78" s="24">
        <v>72664465</v>
      </c>
      <c r="O78" s="23">
        <v>275495309</v>
      </c>
      <c r="P78" s="23">
        <v>53588086</v>
      </c>
      <c r="Q78" s="24">
        <v>15301813</v>
      </c>
      <c r="R78" s="24">
        <v>181398357</v>
      </c>
      <c r="S78" s="23">
        <v>250288256</v>
      </c>
      <c r="T78" s="23">
        <v>0</v>
      </c>
      <c r="U78" s="24">
        <v>0</v>
      </c>
      <c r="V78" s="24">
        <v>0</v>
      </c>
      <c r="W78" s="35">
        <v>0</v>
      </c>
    </row>
    <row r="79" spans="1:23" x14ac:dyDescent="0.2">
      <c r="A79" s="14" t="s">
        <v>20</v>
      </c>
      <c r="B79" s="15" t="s">
        <v>147</v>
      </c>
      <c r="C79" s="16" t="s">
        <v>148</v>
      </c>
      <c r="D79" s="23">
        <v>1844405948</v>
      </c>
      <c r="E79" s="24">
        <v>1740213455</v>
      </c>
      <c r="F79" s="24">
        <v>1180324435</v>
      </c>
      <c r="G79" s="31">
        <f t="shared" si="9"/>
        <v>0.67826417018480067</v>
      </c>
      <c r="H79" s="23">
        <v>78963899</v>
      </c>
      <c r="I79" s="24">
        <v>148886204</v>
      </c>
      <c r="J79" s="24">
        <v>161307084</v>
      </c>
      <c r="K79" s="23">
        <v>389157187</v>
      </c>
      <c r="L79" s="23">
        <v>132642065</v>
      </c>
      <c r="M79" s="24">
        <v>135790947</v>
      </c>
      <c r="N79" s="24">
        <v>126624909</v>
      </c>
      <c r="O79" s="23">
        <v>395057921</v>
      </c>
      <c r="P79" s="23">
        <v>141867749</v>
      </c>
      <c r="Q79" s="24">
        <v>133300383</v>
      </c>
      <c r="R79" s="24">
        <v>120941195</v>
      </c>
      <c r="S79" s="23">
        <v>396109327</v>
      </c>
      <c r="T79" s="23">
        <v>0</v>
      </c>
      <c r="U79" s="24">
        <v>0</v>
      </c>
      <c r="V79" s="24">
        <v>0</v>
      </c>
      <c r="W79" s="35">
        <v>0</v>
      </c>
    </row>
    <row r="80" spans="1:23" x14ac:dyDescent="0.2">
      <c r="A80" s="14" t="s">
        <v>20</v>
      </c>
      <c r="B80" s="15" t="s">
        <v>149</v>
      </c>
      <c r="C80" s="16" t="s">
        <v>150</v>
      </c>
      <c r="D80" s="23">
        <v>343711736</v>
      </c>
      <c r="E80" s="24">
        <v>341427623</v>
      </c>
      <c r="F80" s="24">
        <v>139222428</v>
      </c>
      <c r="G80" s="31">
        <f t="shared" si="9"/>
        <v>0.40776556617388865</v>
      </c>
      <c r="H80" s="23">
        <v>11075574</v>
      </c>
      <c r="I80" s="24">
        <v>22281709</v>
      </c>
      <c r="J80" s="24">
        <v>23498658</v>
      </c>
      <c r="K80" s="23">
        <v>56855941</v>
      </c>
      <c r="L80" s="23">
        <v>11107294</v>
      </c>
      <c r="M80" s="24">
        <v>12636776</v>
      </c>
      <c r="N80" s="24">
        <v>19220438</v>
      </c>
      <c r="O80" s="23">
        <v>42964508</v>
      </c>
      <c r="P80" s="23">
        <v>14575632</v>
      </c>
      <c r="Q80" s="24">
        <v>11356372</v>
      </c>
      <c r="R80" s="24">
        <v>13469975</v>
      </c>
      <c r="S80" s="23">
        <v>39401979</v>
      </c>
      <c r="T80" s="23">
        <v>0</v>
      </c>
      <c r="U80" s="24">
        <v>0</v>
      </c>
      <c r="V80" s="24">
        <v>0</v>
      </c>
      <c r="W80" s="35">
        <v>0</v>
      </c>
    </row>
    <row r="81" spans="1:23" x14ac:dyDescent="0.2">
      <c r="A81" s="14" t="s">
        <v>35</v>
      </c>
      <c r="B81" s="15" t="s">
        <v>151</v>
      </c>
      <c r="C81" s="16" t="s">
        <v>152</v>
      </c>
      <c r="D81" s="23">
        <v>192501000</v>
      </c>
      <c r="E81" s="24">
        <v>231234386</v>
      </c>
      <c r="F81" s="24">
        <v>131512793</v>
      </c>
      <c r="G81" s="31">
        <f t="shared" si="9"/>
        <v>0.56874237121463411</v>
      </c>
      <c r="H81" s="23">
        <v>13040418</v>
      </c>
      <c r="I81" s="24">
        <v>12845245</v>
      </c>
      <c r="J81" s="24">
        <v>15937290</v>
      </c>
      <c r="K81" s="23">
        <v>41822953</v>
      </c>
      <c r="L81" s="23">
        <v>15219174</v>
      </c>
      <c r="M81" s="24">
        <v>16064716</v>
      </c>
      <c r="N81" s="24">
        <v>17549887</v>
      </c>
      <c r="O81" s="23">
        <v>48833777</v>
      </c>
      <c r="P81" s="23">
        <v>11368092</v>
      </c>
      <c r="Q81" s="24">
        <v>13616361</v>
      </c>
      <c r="R81" s="24">
        <v>15871610</v>
      </c>
      <c r="S81" s="23">
        <v>40856063</v>
      </c>
      <c r="T81" s="23">
        <v>0</v>
      </c>
      <c r="U81" s="24">
        <v>0</v>
      </c>
      <c r="V81" s="24">
        <v>0</v>
      </c>
      <c r="W81" s="35">
        <v>0</v>
      </c>
    </row>
    <row r="82" spans="1:23" ht="16.5" x14ac:dyDescent="0.3">
      <c r="A82" s="17" t="s">
        <v>0</v>
      </c>
      <c r="B82" s="18" t="s">
        <v>153</v>
      </c>
      <c r="C82" s="19" t="s">
        <v>0</v>
      </c>
      <c r="D82" s="25">
        <f>SUM(D77:D81)</f>
        <v>4790829713</v>
      </c>
      <c r="E82" s="26">
        <f>SUM(E77:E81)</f>
        <v>4866590538</v>
      </c>
      <c r="F82" s="26">
        <f>SUM(F77:F81)</f>
        <v>2811343485</v>
      </c>
      <c r="G82" s="32">
        <f t="shared" si="9"/>
        <v>0.57768235544948165</v>
      </c>
      <c r="H82" s="25">
        <f t="shared" ref="H82:W82" si="14">SUM(H77:H81)</f>
        <v>208458179</v>
      </c>
      <c r="I82" s="26">
        <f t="shared" si="14"/>
        <v>394578786</v>
      </c>
      <c r="J82" s="26">
        <f t="shared" si="14"/>
        <v>324674917</v>
      </c>
      <c r="K82" s="25">
        <f t="shared" si="14"/>
        <v>927711882</v>
      </c>
      <c r="L82" s="25">
        <f t="shared" si="14"/>
        <v>351072358</v>
      </c>
      <c r="M82" s="26">
        <f t="shared" si="14"/>
        <v>313289405</v>
      </c>
      <c r="N82" s="26">
        <f t="shared" si="14"/>
        <v>299850777</v>
      </c>
      <c r="O82" s="25">
        <f t="shared" si="14"/>
        <v>964212540</v>
      </c>
      <c r="P82" s="25">
        <f t="shared" si="14"/>
        <v>292640044</v>
      </c>
      <c r="Q82" s="26">
        <f t="shared" si="14"/>
        <v>230615507</v>
      </c>
      <c r="R82" s="26">
        <f t="shared" si="14"/>
        <v>396163512</v>
      </c>
      <c r="S82" s="25">
        <f t="shared" si="14"/>
        <v>919419063</v>
      </c>
      <c r="T82" s="25">
        <f t="shared" si="14"/>
        <v>0</v>
      </c>
      <c r="U82" s="26">
        <f t="shared" si="14"/>
        <v>0</v>
      </c>
      <c r="V82" s="26">
        <f t="shared" si="14"/>
        <v>0</v>
      </c>
      <c r="W82" s="36">
        <f t="shared" si="14"/>
        <v>0</v>
      </c>
    </row>
    <row r="83" spans="1:23" ht="16.5" x14ac:dyDescent="0.3">
      <c r="A83" s="17" t="s">
        <v>0</v>
      </c>
      <c r="B83" s="18" t="s">
        <v>154</v>
      </c>
      <c r="C83" s="19" t="s">
        <v>0</v>
      </c>
      <c r="D83" s="25">
        <f>SUM(D55,D57:D60,D62:D67,D69:D75,D77:D81)</f>
        <v>26399237138</v>
      </c>
      <c r="E83" s="26">
        <f>SUM(E55,E57:E60,E62:E67,E69:E75,E77:E81)</f>
        <v>28527415264</v>
      </c>
      <c r="F83" s="26">
        <f>SUM(F55,F57:F60,F62:F67,F69:F75,F77:F81)</f>
        <v>18574405252</v>
      </c>
      <c r="G83" s="32">
        <f t="shared" si="9"/>
        <v>0.65110719215560542</v>
      </c>
      <c r="H83" s="25">
        <f t="shared" ref="H83:W83" si="15">SUM(H55,H57:H60,H62:H67,H69:H75,H77:H81)</f>
        <v>1959332771</v>
      </c>
      <c r="I83" s="26">
        <f t="shared" si="15"/>
        <v>1708561146</v>
      </c>
      <c r="J83" s="26">
        <f t="shared" si="15"/>
        <v>2433622086</v>
      </c>
      <c r="K83" s="25">
        <f t="shared" si="15"/>
        <v>6101516003</v>
      </c>
      <c r="L83" s="25">
        <f t="shared" si="15"/>
        <v>2485227030</v>
      </c>
      <c r="M83" s="26">
        <f t="shared" si="15"/>
        <v>1509518019</v>
      </c>
      <c r="N83" s="26">
        <f t="shared" si="15"/>
        <v>1873033542</v>
      </c>
      <c r="O83" s="25">
        <f t="shared" si="15"/>
        <v>5867778591</v>
      </c>
      <c r="P83" s="25">
        <f t="shared" si="15"/>
        <v>1829197509</v>
      </c>
      <c r="Q83" s="26">
        <f t="shared" si="15"/>
        <v>1756524735</v>
      </c>
      <c r="R83" s="26">
        <f t="shared" si="15"/>
        <v>3019388414</v>
      </c>
      <c r="S83" s="25">
        <f t="shared" si="15"/>
        <v>6605110658</v>
      </c>
      <c r="T83" s="25">
        <f t="shared" si="15"/>
        <v>0</v>
      </c>
      <c r="U83" s="26">
        <f t="shared" si="15"/>
        <v>0</v>
      </c>
      <c r="V83" s="26">
        <f t="shared" si="15"/>
        <v>0</v>
      </c>
      <c r="W83" s="36">
        <f t="shared" si="15"/>
        <v>0</v>
      </c>
    </row>
    <row r="84" spans="1:23" ht="14.45" customHeight="1" x14ac:dyDescent="0.3">
      <c r="A84" s="10"/>
      <c r="B84" s="11" t="s">
        <v>606</v>
      </c>
      <c r="D84" s="27"/>
      <c r="E84" s="28"/>
      <c r="F84" s="28"/>
      <c r="G84" s="33"/>
      <c r="H84" s="27"/>
      <c r="I84" s="28"/>
      <c r="J84" s="28"/>
      <c r="K84" s="27"/>
      <c r="L84" s="27"/>
      <c r="M84" s="28"/>
      <c r="N84" s="28"/>
      <c r="O84" s="27"/>
      <c r="P84" s="27"/>
      <c r="Q84" s="28"/>
      <c r="R84" s="28"/>
      <c r="S84" s="27"/>
      <c r="T84" s="27"/>
      <c r="U84" s="28"/>
      <c r="V84" s="28"/>
      <c r="W84" s="37"/>
    </row>
    <row r="85" spans="1:23" ht="14.45" customHeight="1" x14ac:dyDescent="0.3">
      <c r="A85" s="13" t="s">
        <v>0</v>
      </c>
      <c r="B85" s="11" t="s">
        <v>155</v>
      </c>
      <c r="D85" s="27"/>
      <c r="E85" s="28"/>
      <c r="F85" s="28"/>
      <c r="G85" s="33"/>
      <c r="H85" s="27"/>
      <c r="I85" s="28"/>
      <c r="J85" s="28"/>
      <c r="K85" s="27"/>
      <c r="L85" s="27"/>
      <c r="M85" s="28"/>
      <c r="N85" s="28"/>
      <c r="O85" s="27"/>
      <c r="P85" s="27"/>
      <c r="Q85" s="28"/>
      <c r="R85" s="28"/>
      <c r="S85" s="27"/>
      <c r="T85" s="27"/>
      <c r="U85" s="28"/>
      <c r="V85" s="28"/>
      <c r="W85" s="37"/>
    </row>
    <row r="86" spans="1:23" x14ac:dyDescent="0.2">
      <c r="A86" s="14" t="s">
        <v>14</v>
      </c>
      <c r="B86" s="15" t="s">
        <v>156</v>
      </c>
      <c r="C86" s="16" t="s">
        <v>157</v>
      </c>
      <c r="D86" s="23">
        <v>60073376514</v>
      </c>
      <c r="E86" s="24">
        <v>60902193633</v>
      </c>
      <c r="F86" s="24">
        <v>40765232247</v>
      </c>
      <c r="G86" s="31">
        <f t="shared" ref="G86:G99" si="16">IF(($E86      =0),0,($F86      /$E86      ))</f>
        <v>0.66935572949397448</v>
      </c>
      <c r="H86" s="23">
        <v>4477704797</v>
      </c>
      <c r="I86" s="24">
        <v>5299542380</v>
      </c>
      <c r="J86" s="24">
        <v>5058168881</v>
      </c>
      <c r="K86" s="23">
        <v>14835416058</v>
      </c>
      <c r="L86" s="23">
        <v>4882212314</v>
      </c>
      <c r="M86" s="24">
        <v>4389312847</v>
      </c>
      <c r="N86" s="24">
        <v>5044037388</v>
      </c>
      <c r="O86" s="23">
        <v>14315562549</v>
      </c>
      <c r="P86" s="23">
        <v>3179145977</v>
      </c>
      <c r="Q86" s="24">
        <v>3254665753</v>
      </c>
      <c r="R86" s="24">
        <v>5180441910</v>
      </c>
      <c r="S86" s="23">
        <v>11614253640</v>
      </c>
      <c r="T86" s="23">
        <v>0</v>
      </c>
      <c r="U86" s="24">
        <v>0</v>
      </c>
      <c r="V86" s="24">
        <v>0</v>
      </c>
      <c r="W86" s="35">
        <v>0</v>
      </c>
    </row>
    <row r="87" spans="1:23" x14ac:dyDescent="0.2">
      <c r="A87" s="14" t="s">
        <v>14</v>
      </c>
      <c r="B87" s="15" t="s">
        <v>158</v>
      </c>
      <c r="C87" s="16" t="s">
        <v>159</v>
      </c>
      <c r="D87" s="23">
        <v>75709915895</v>
      </c>
      <c r="E87" s="24">
        <v>75453119203</v>
      </c>
      <c r="F87" s="24">
        <v>65483332759</v>
      </c>
      <c r="G87" s="31">
        <f t="shared" si="16"/>
        <v>0.86786780255992912</v>
      </c>
      <c r="H87" s="23">
        <v>7320960745</v>
      </c>
      <c r="I87" s="24">
        <v>8490633117</v>
      </c>
      <c r="J87" s="24">
        <v>7584524374</v>
      </c>
      <c r="K87" s="23">
        <v>23396118236</v>
      </c>
      <c r="L87" s="23">
        <v>7426316001</v>
      </c>
      <c r="M87" s="24">
        <v>6814569724</v>
      </c>
      <c r="N87" s="24">
        <v>7220978456</v>
      </c>
      <c r="O87" s="23">
        <v>21461864181</v>
      </c>
      <c r="P87" s="23">
        <v>6735861531</v>
      </c>
      <c r="Q87" s="24">
        <v>6996690289</v>
      </c>
      <c r="R87" s="24">
        <v>6892798522</v>
      </c>
      <c r="S87" s="23">
        <v>20625350342</v>
      </c>
      <c r="T87" s="23">
        <v>0</v>
      </c>
      <c r="U87" s="24">
        <v>0</v>
      </c>
      <c r="V87" s="24">
        <v>0</v>
      </c>
      <c r="W87" s="35">
        <v>0</v>
      </c>
    </row>
    <row r="88" spans="1:23" x14ac:dyDescent="0.2">
      <c r="A88" s="14" t="s">
        <v>14</v>
      </c>
      <c r="B88" s="15" t="s">
        <v>160</v>
      </c>
      <c r="C88" s="16" t="s">
        <v>161</v>
      </c>
      <c r="D88" s="23">
        <v>48319289278</v>
      </c>
      <c r="E88" s="24">
        <v>49981122976</v>
      </c>
      <c r="F88" s="24">
        <v>34644001173</v>
      </c>
      <c r="G88" s="31">
        <f t="shared" si="16"/>
        <v>0.69314171251485091</v>
      </c>
      <c r="H88" s="23">
        <v>732651859676</v>
      </c>
      <c r="I88" s="24">
        <v>2608993503</v>
      </c>
      <c r="J88" s="24">
        <v>4124551216</v>
      </c>
      <c r="K88" s="23">
        <v>739385404395</v>
      </c>
      <c r="L88" s="23">
        <v>-723878109802</v>
      </c>
      <c r="M88" s="24">
        <v>3727728005</v>
      </c>
      <c r="N88" s="24">
        <v>3068766564</v>
      </c>
      <c r="O88" s="23">
        <v>-717081615233</v>
      </c>
      <c r="P88" s="23">
        <v>3169230871</v>
      </c>
      <c r="Q88" s="24">
        <v>1148947959</v>
      </c>
      <c r="R88" s="24">
        <v>8022033181</v>
      </c>
      <c r="S88" s="23">
        <v>12340212011</v>
      </c>
      <c r="T88" s="23">
        <v>0</v>
      </c>
      <c r="U88" s="24">
        <v>0</v>
      </c>
      <c r="V88" s="24">
        <v>0</v>
      </c>
      <c r="W88" s="35">
        <v>0</v>
      </c>
    </row>
    <row r="89" spans="1:23" ht="16.5" x14ac:dyDescent="0.3">
      <c r="A89" s="17" t="s">
        <v>0</v>
      </c>
      <c r="B89" s="18" t="s">
        <v>19</v>
      </c>
      <c r="C89" s="19" t="s">
        <v>0</v>
      </c>
      <c r="D89" s="25">
        <f>SUM(D86:D88)</f>
        <v>184102581687</v>
      </c>
      <c r="E89" s="26">
        <f>SUM(E86:E88)</f>
        <v>186336435812</v>
      </c>
      <c r="F89" s="26">
        <f>SUM(F86:F88)</f>
        <v>140892566179</v>
      </c>
      <c r="G89" s="32">
        <f t="shared" si="16"/>
        <v>0.7561192504570089</v>
      </c>
      <c r="H89" s="25">
        <f t="shared" ref="H89:W89" si="17">SUM(H86:H88)</f>
        <v>744450525218</v>
      </c>
      <c r="I89" s="26">
        <f t="shared" si="17"/>
        <v>16399169000</v>
      </c>
      <c r="J89" s="26">
        <f t="shared" si="17"/>
        <v>16767244471</v>
      </c>
      <c r="K89" s="25">
        <f t="shared" si="17"/>
        <v>777616938689</v>
      </c>
      <c r="L89" s="25">
        <f t="shared" si="17"/>
        <v>-711569581487</v>
      </c>
      <c r="M89" s="26">
        <f t="shared" si="17"/>
        <v>14931610576</v>
      </c>
      <c r="N89" s="26">
        <f t="shared" si="17"/>
        <v>15333782408</v>
      </c>
      <c r="O89" s="25">
        <f t="shared" si="17"/>
        <v>-681304188503</v>
      </c>
      <c r="P89" s="25">
        <f t="shared" si="17"/>
        <v>13084238379</v>
      </c>
      <c r="Q89" s="26">
        <f t="shared" si="17"/>
        <v>11400304001</v>
      </c>
      <c r="R89" s="26">
        <f t="shared" si="17"/>
        <v>20095273613</v>
      </c>
      <c r="S89" s="25">
        <f t="shared" si="17"/>
        <v>44579815993</v>
      </c>
      <c r="T89" s="25">
        <f t="shared" si="17"/>
        <v>0</v>
      </c>
      <c r="U89" s="26">
        <f t="shared" si="17"/>
        <v>0</v>
      </c>
      <c r="V89" s="26">
        <f t="shared" si="17"/>
        <v>0</v>
      </c>
      <c r="W89" s="36">
        <f t="shared" si="17"/>
        <v>0</v>
      </c>
    </row>
    <row r="90" spans="1:23" x14ac:dyDescent="0.2">
      <c r="A90" s="14" t="s">
        <v>20</v>
      </c>
      <c r="B90" s="15" t="s">
        <v>162</v>
      </c>
      <c r="C90" s="16" t="s">
        <v>163</v>
      </c>
      <c r="D90" s="23">
        <v>8343899520</v>
      </c>
      <c r="E90" s="24">
        <v>7971042536</v>
      </c>
      <c r="F90" s="24">
        <v>6662990839</v>
      </c>
      <c r="G90" s="31">
        <f t="shared" si="16"/>
        <v>0.83589954625227703</v>
      </c>
      <c r="H90" s="23">
        <v>118157118</v>
      </c>
      <c r="I90" s="24">
        <v>774466671</v>
      </c>
      <c r="J90" s="24">
        <v>914100181</v>
      </c>
      <c r="K90" s="23">
        <v>1806723970</v>
      </c>
      <c r="L90" s="23">
        <v>927738812</v>
      </c>
      <c r="M90" s="24">
        <v>528000069</v>
      </c>
      <c r="N90" s="24">
        <v>1190910541</v>
      </c>
      <c r="O90" s="23">
        <v>2646649422</v>
      </c>
      <c r="P90" s="23">
        <v>521453885</v>
      </c>
      <c r="Q90" s="24">
        <v>551434957</v>
      </c>
      <c r="R90" s="24">
        <v>1136728605</v>
      </c>
      <c r="S90" s="23">
        <v>2209617447</v>
      </c>
      <c r="T90" s="23">
        <v>0</v>
      </c>
      <c r="U90" s="24">
        <v>0</v>
      </c>
      <c r="V90" s="24">
        <v>0</v>
      </c>
      <c r="W90" s="35">
        <v>0</v>
      </c>
    </row>
    <row r="91" spans="1:23" x14ac:dyDescent="0.2">
      <c r="A91" s="14" t="s">
        <v>20</v>
      </c>
      <c r="B91" s="15" t="s">
        <v>164</v>
      </c>
      <c r="C91" s="16" t="s">
        <v>165</v>
      </c>
      <c r="D91" s="23">
        <v>1873019955</v>
      </c>
      <c r="E91" s="24">
        <v>1886881692</v>
      </c>
      <c r="F91" s="24">
        <v>1207838643</v>
      </c>
      <c r="G91" s="31">
        <f t="shared" si="16"/>
        <v>0.64012420498910649</v>
      </c>
      <c r="H91" s="23">
        <v>147392063</v>
      </c>
      <c r="I91" s="24">
        <v>147204057</v>
      </c>
      <c r="J91" s="24">
        <v>158097495</v>
      </c>
      <c r="K91" s="23">
        <v>452693615</v>
      </c>
      <c r="L91" s="23">
        <v>127848597</v>
      </c>
      <c r="M91" s="24">
        <v>129995071</v>
      </c>
      <c r="N91" s="24">
        <v>134658358</v>
      </c>
      <c r="O91" s="23">
        <v>392502026</v>
      </c>
      <c r="P91" s="23">
        <v>107791414</v>
      </c>
      <c r="Q91" s="24">
        <v>131702888</v>
      </c>
      <c r="R91" s="24">
        <v>123148700</v>
      </c>
      <c r="S91" s="23">
        <v>362643002</v>
      </c>
      <c r="T91" s="23">
        <v>0</v>
      </c>
      <c r="U91" s="24">
        <v>0</v>
      </c>
      <c r="V91" s="24">
        <v>0</v>
      </c>
      <c r="W91" s="35">
        <v>0</v>
      </c>
    </row>
    <row r="92" spans="1:23" x14ac:dyDescent="0.2">
      <c r="A92" s="14" t="s">
        <v>20</v>
      </c>
      <c r="B92" s="15" t="s">
        <v>166</v>
      </c>
      <c r="C92" s="16" t="s">
        <v>167</v>
      </c>
      <c r="D92" s="23">
        <v>1387109313</v>
      </c>
      <c r="E92" s="24">
        <v>1457819051</v>
      </c>
      <c r="F92" s="24">
        <v>774692494</v>
      </c>
      <c r="G92" s="31">
        <f t="shared" si="16"/>
        <v>0.53140511057843209</v>
      </c>
      <c r="H92" s="23">
        <v>38941636</v>
      </c>
      <c r="I92" s="24">
        <v>164049726</v>
      </c>
      <c r="J92" s="24">
        <v>138132013</v>
      </c>
      <c r="K92" s="23">
        <v>341123375</v>
      </c>
      <c r="L92" s="23">
        <v>121918880</v>
      </c>
      <c r="M92" s="24">
        <v>112683141</v>
      </c>
      <c r="N92" s="24">
        <v>111994041</v>
      </c>
      <c r="O92" s="23">
        <v>346596062</v>
      </c>
      <c r="P92" s="23">
        <v>90411546</v>
      </c>
      <c r="Q92" s="24">
        <v>-103816753</v>
      </c>
      <c r="R92" s="24">
        <v>100378264</v>
      </c>
      <c r="S92" s="23">
        <v>86973057</v>
      </c>
      <c r="T92" s="23">
        <v>0</v>
      </c>
      <c r="U92" s="24">
        <v>0</v>
      </c>
      <c r="V92" s="24">
        <v>0</v>
      </c>
      <c r="W92" s="35">
        <v>0</v>
      </c>
    </row>
    <row r="93" spans="1:23" x14ac:dyDescent="0.2">
      <c r="A93" s="14" t="s">
        <v>35</v>
      </c>
      <c r="B93" s="15" t="s">
        <v>168</v>
      </c>
      <c r="C93" s="16" t="s">
        <v>169</v>
      </c>
      <c r="D93" s="23">
        <v>437387735</v>
      </c>
      <c r="E93" s="24">
        <v>429175852</v>
      </c>
      <c r="F93" s="24">
        <v>307447885</v>
      </c>
      <c r="G93" s="31">
        <f t="shared" si="16"/>
        <v>0.7163680891347074</v>
      </c>
      <c r="H93" s="23">
        <v>32098332</v>
      </c>
      <c r="I93" s="24">
        <v>32006205</v>
      </c>
      <c r="J93" s="24">
        <v>35094209</v>
      </c>
      <c r="K93" s="23">
        <v>99198746</v>
      </c>
      <c r="L93" s="23">
        <v>35747488</v>
      </c>
      <c r="M93" s="24">
        <v>38126521</v>
      </c>
      <c r="N93" s="24">
        <v>35946407</v>
      </c>
      <c r="O93" s="23">
        <v>109820416</v>
      </c>
      <c r="P93" s="23">
        <v>31100504</v>
      </c>
      <c r="Q93" s="24">
        <v>35143073</v>
      </c>
      <c r="R93" s="24">
        <v>32185146</v>
      </c>
      <c r="S93" s="23">
        <v>98428723</v>
      </c>
      <c r="T93" s="23">
        <v>0</v>
      </c>
      <c r="U93" s="24">
        <v>0</v>
      </c>
      <c r="V93" s="24">
        <v>0</v>
      </c>
      <c r="W93" s="35">
        <v>0</v>
      </c>
    </row>
    <row r="94" spans="1:23" ht="16.5" x14ac:dyDescent="0.3">
      <c r="A94" s="17" t="s">
        <v>0</v>
      </c>
      <c r="B94" s="18" t="s">
        <v>170</v>
      </c>
      <c r="C94" s="19" t="s">
        <v>0</v>
      </c>
      <c r="D94" s="25">
        <f>SUM(D90:D93)</f>
        <v>12041416523</v>
      </c>
      <c r="E94" s="26">
        <f>SUM(E90:E93)</f>
        <v>11744919131</v>
      </c>
      <c r="F94" s="26">
        <f>SUM(F90:F93)</f>
        <v>8952969861</v>
      </c>
      <c r="G94" s="32">
        <f t="shared" si="16"/>
        <v>0.76228450457093233</v>
      </c>
      <c r="H94" s="25">
        <f t="shared" ref="H94:W94" si="18">SUM(H90:H93)</f>
        <v>336589149</v>
      </c>
      <c r="I94" s="26">
        <f t="shared" si="18"/>
        <v>1117726659</v>
      </c>
      <c r="J94" s="26">
        <f t="shared" si="18"/>
        <v>1245423898</v>
      </c>
      <c r="K94" s="25">
        <f t="shared" si="18"/>
        <v>2699739706</v>
      </c>
      <c r="L94" s="25">
        <f t="shared" si="18"/>
        <v>1213253777</v>
      </c>
      <c r="M94" s="26">
        <f t="shared" si="18"/>
        <v>808804802</v>
      </c>
      <c r="N94" s="26">
        <f t="shared" si="18"/>
        <v>1473509347</v>
      </c>
      <c r="O94" s="25">
        <f t="shared" si="18"/>
        <v>3495567926</v>
      </c>
      <c r="P94" s="25">
        <f t="shared" si="18"/>
        <v>750757349</v>
      </c>
      <c r="Q94" s="26">
        <f t="shared" si="18"/>
        <v>614464165</v>
      </c>
      <c r="R94" s="26">
        <f t="shared" si="18"/>
        <v>1392440715</v>
      </c>
      <c r="S94" s="25">
        <f t="shared" si="18"/>
        <v>2757662229</v>
      </c>
      <c r="T94" s="25">
        <f t="shared" si="18"/>
        <v>0</v>
      </c>
      <c r="U94" s="26">
        <f t="shared" si="18"/>
        <v>0</v>
      </c>
      <c r="V94" s="26">
        <f t="shared" si="18"/>
        <v>0</v>
      </c>
      <c r="W94" s="36">
        <f t="shared" si="18"/>
        <v>0</v>
      </c>
    </row>
    <row r="95" spans="1:23" x14ac:dyDescent="0.2">
      <c r="A95" s="14" t="s">
        <v>20</v>
      </c>
      <c r="B95" s="15" t="s">
        <v>171</v>
      </c>
      <c r="C95" s="16" t="s">
        <v>172</v>
      </c>
      <c r="D95" s="23">
        <v>4103136931</v>
      </c>
      <c r="E95" s="24">
        <v>4516566970</v>
      </c>
      <c r="F95" s="24">
        <v>2801383614</v>
      </c>
      <c r="G95" s="31">
        <f t="shared" si="16"/>
        <v>0.62024622519878192</v>
      </c>
      <c r="H95" s="23">
        <v>0</v>
      </c>
      <c r="I95" s="24">
        <v>348321003</v>
      </c>
      <c r="J95" s="24">
        <v>299627762</v>
      </c>
      <c r="K95" s="23">
        <v>647948765</v>
      </c>
      <c r="L95" s="23">
        <v>664109469</v>
      </c>
      <c r="M95" s="24">
        <v>333467979</v>
      </c>
      <c r="N95" s="24">
        <v>261057728</v>
      </c>
      <c r="O95" s="23">
        <v>1258635176</v>
      </c>
      <c r="P95" s="23">
        <v>264383011</v>
      </c>
      <c r="Q95" s="24">
        <v>310788284</v>
      </c>
      <c r="R95" s="24">
        <v>319628378</v>
      </c>
      <c r="S95" s="23">
        <v>894799673</v>
      </c>
      <c r="T95" s="23">
        <v>0</v>
      </c>
      <c r="U95" s="24">
        <v>0</v>
      </c>
      <c r="V95" s="24">
        <v>0</v>
      </c>
      <c r="W95" s="35">
        <v>0</v>
      </c>
    </row>
    <row r="96" spans="1:23" x14ac:dyDescent="0.2">
      <c r="A96" s="14" t="s">
        <v>20</v>
      </c>
      <c r="B96" s="15" t="s">
        <v>173</v>
      </c>
      <c r="C96" s="16" t="s">
        <v>174</v>
      </c>
      <c r="D96" s="23">
        <v>2598895124</v>
      </c>
      <c r="E96" s="24">
        <v>2452937285</v>
      </c>
      <c r="F96" s="24">
        <v>1703793446</v>
      </c>
      <c r="G96" s="31">
        <f t="shared" si="16"/>
        <v>0.69459315426403168</v>
      </c>
      <c r="H96" s="23">
        <v>81460354</v>
      </c>
      <c r="I96" s="24">
        <v>100086438</v>
      </c>
      <c r="J96" s="24">
        <v>253977850</v>
      </c>
      <c r="K96" s="23">
        <v>435524642</v>
      </c>
      <c r="L96" s="23">
        <v>85547786</v>
      </c>
      <c r="M96" s="24">
        <v>137133576</v>
      </c>
      <c r="N96" s="24">
        <v>148467272</v>
      </c>
      <c r="O96" s="23">
        <v>371148634</v>
      </c>
      <c r="P96" s="23">
        <v>582706478</v>
      </c>
      <c r="Q96" s="24">
        <v>164298860</v>
      </c>
      <c r="R96" s="24">
        <v>150114832</v>
      </c>
      <c r="S96" s="23">
        <v>897120170</v>
      </c>
      <c r="T96" s="23">
        <v>0</v>
      </c>
      <c r="U96" s="24">
        <v>0</v>
      </c>
      <c r="V96" s="24">
        <v>0</v>
      </c>
      <c r="W96" s="35">
        <v>0</v>
      </c>
    </row>
    <row r="97" spans="1:23" x14ac:dyDescent="0.2">
      <c r="A97" s="14" t="s">
        <v>20</v>
      </c>
      <c r="B97" s="15" t="s">
        <v>175</v>
      </c>
      <c r="C97" s="16" t="s">
        <v>176</v>
      </c>
      <c r="D97" s="23">
        <v>2926016919</v>
      </c>
      <c r="E97" s="24">
        <v>3019843761</v>
      </c>
      <c r="F97" s="24">
        <v>2494638884</v>
      </c>
      <c r="G97" s="31">
        <f t="shared" si="16"/>
        <v>0.8260821027290226</v>
      </c>
      <c r="H97" s="23">
        <v>307671408</v>
      </c>
      <c r="I97" s="24">
        <v>303604812</v>
      </c>
      <c r="J97" s="24">
        <v>287008601</v>
      </c>
      <c r="K97" s="23">
        <v>898284821</v>
      </c>
      <c r="L97" s="23">
        <v>193478296</v>
      </c>
      <c r="M97" s="24">
        <v>249015446</v>
      </c>
      <c r="N97" s="24">
        <v>303268152</v>
      </c>
      <c r="O97" s="23">
        <v>745761894</v>
      </c>
      <c r="P97" s="23">
        <v>262846011</v>
      </c>
      <c r="Q97" s="24">
        <v>268165547</v>
      </c>
      <c r="R97" s="24">
        <v>319580611</v>
      </c>
      <c r="S97" s="23">
        <v>850592169</v>
      </c>
      <c r="T97" s="23">
        <v>0</v>
      </c>
      <c r="U97" s="24">
        <v>0</v>
      </c>
      <c r="V97" s="24">
        <v>0</v>
      </c>
      <c r="W97" s="35">
        <v>0</v>
      </c>
    </row>
    <row r="98" spans="1:23" x14ac:dyDescent="0.2">
      <c r="A98" s="14" t="s">
        <v>35</v>
      </c>
      <c r="B98" s="15" t="s">
        <v>177</v>
      </c>
      <c r="C98" s="16" t="s">
        <v>178</v>
      </c>
      <c r="D98" s="23">
        <v>389736720</v>
      </c>
      <c r="E98" s="24">
        <v>395353674</v>
      </c>
      <c r="F98" s="24">
        <v>238188733</v>
      </c>
      <c r="G98" s="31">
        <f t="shared" si="16"/>
        <v>0.60247001271069511</v>
      </c>
      <c r="H98" s="23">
        <v>25605333</v>
      </c>
      <c r="I98" s="24">
        <v>21737916</v>
      </c>
      <c r="J98" s="24">
        <v>42896596</v>
      </c>
      <c r="K98" s="23">
        <v>90239845</v>
      </c>
      <c r="L98" s="23">
        <v>21155203</v>
      </c>
      <c r="M98" s="24">
        <v>27078547</v>
      </c>
      <c r="N98" s="24">
        <v>27985523</v>
      </c>
      <c r="O98" s="23">
        <v>76219273</v>
      </c>
      <c r="P98" s="23">
        <v>24312365</v>
      </c>
      <c r="Q98" s="24">
        <v>26349451</v>
      </c>
      <c r="R98" s="24">
        <v>21067799</v>
      </c>
      <c r="S98" s="23">
        <v>71729615</v>
      </c>
      <c r="T98" s="23">
        <v>0</v>
      </c>
      <c r="U98" s="24">
        <v>0</v>
      </c>
      <c r="V98" s="24">
        <v>0</v>
      </c>
      <c r="W98" s="35">
        <v>0</v>
      </c>
    </row>
    <row r="99" spans="1:23" ht="16.5" x14ac:dyDescent="0.3">
      <c r="A99" s="17" t="s">
        <v>0</v>
      </c>
      <c r="B99" s="18" t="s">
        <v>179</v>
      </c>
      <c r="C99" s="19" t="s">
        <v>0</v>
      </c>
      <c r="D99" s="25">
        <f>SUM(D95:D98)</f>
        <v>10017785694</v>
      </c>
      <c r="E99" s="26">
        <f>SUM(E95:E98)</f>
        <v>10384701690</v>
      </c>
      <c r="F99" s="26">
        <f>SUM(F95:F98)</f>
        <v>7238004677</v>
      </c>
      <c r="G99" s="32">
        <f t="shared" si="16"/>
        <v>0.69698725038677545</v>
      </c>
      <c r="H99" s="25">
        <f t="shared" ref="H99:W99" si="19">SUM(H95:H98)</f>
        <v>414737095</v>
      </c>
      <c r="I99" s="26">
        <f t="shared" si="19"/>
        <v>773750169</v>
      </c>
      <c r="J99" s="26">
        <f t="shared" si="19"/>
        <v>883510809</v>
      </c>
      <c r="K99" s="25">
        <f t="shared" si="19"/>
        <v>2071998073</v>
      </c>
      <c r="L99" s="25">
        <f t="shared" si="19"/>
        <v>964290754</v>
      </c>
      <c r="M99" s="26">
        <f t="shared" si="19"/>
        <v>746695548</v>
      </c>
      <c r="N99" s="26">
        <f t="shared" si="19"/>
        <v>740778675</v>
      </c>
      <c r="O99" s="25">
        <f t="shared" si="19"/>
        <v>2451764977</v>
      </c>
      <c r="P99" s="25">
        <f t="shared" si="19"/>
        <v>1134247865</v>
      </c>
      <c r="Q99" s="26">
        <f t="shared" si="19"/>
        <v>769602142</v>
      </c>
      <c r="R99" s="26">
        <f t="shared" si="19"/>
        <v>810391620</v>
      </c>
      <c r="S99" s="25">
        <f t="shared" si="19"/>
        <v>2714241627</v>
      </c>
      <c r="T99" s="25">
        <f t="shared" si="19"/>
        <v>0</v>
      </c>
      <c r="U99" s="26">
        <f t="shared" si="19"/>
        <v>0</v>
      </c>
      <c r="V99" s="26">
        <f t="shared" si="19"/>
        <v>0</v>
      </c>
      <c r="W99" s="36">
        <f t="shared" si="19"/>
        <v>0</v>
      </c>
    </row>
    <row r="100" spans="1:23" ht="16.5" x14ac:dyDescent="0.3">
      <c r="A100" s="17" t="s">
        <v>0</v>
      </c>
      <c r="B100" s="18" t="s">
        <v>180</v>
      </c>
      <c r="C100" s="19" t="s">
        <v>0</v>
      </c>
      <c r="D100" s="25">
        <f>SUM(D86:D88,D90:D93,D95:D98)</f>
        <v>206161783904</v>
      </c>
      <c r="E100" s="26">
        <f>SUM(E86:E88,E90:E93,E95:E98)</f>
        <v>208466056633</v>
      </c>
      <c r="F100" s="26">
        <f>SUM(F86:F88,F90:F93,F95:F98)</f>
        <v>157083540717</v>
      </c>
      <c r="G100" s="32">
        <f>IF(($E100     =0),0,($F100     /$E100     ))</f>
        <v>0.75352094846568807</v>
      </c>
      <c r="H100" s="25">
        <f t="shared" ref="H100:W100" si="20">SUM(H86:H88,H90:H93,H95:H98)</f>
        <v>745201851462</v>
      </c>
      <c r="I100" s="26">
        <f t="shared" si="20"/>
        <v>18290645828</v>
      </c>
      <c r="J100" s="26">
        <f t="shared" si="20"/>
        <v>18896179178</v>
      </c>
      <c r="K100" s="25">
        <f t="shared" si="20"/>
        <v>782388676468</v>
      </c>
      <c r="L100" s="25">
        <f t="shared" si="20"/>
        <v>-709392036956</v>
      </c>
      <c r="M100" s="26">
        <f t="shared" si="20"/>
        <v>16487110926</v>
      </c>
      <c r="N100" s="26">
        <f t="shared" si="20"/>
        <v>17548070430</v>
      </c>
      <c r="O100" s="25">
        <f t="shared" si="20"/>
        <v>-675356855600</v>
      </c>
      <c r="P100" s="25">
        <f t="shared" si="20"/>
        <v>14969243593</v>
      </c>
      <c r="Q100" s="26">
        <f t="shared" si="20"/>
        <v>12784370308</v>
      </c>
      <c r="R100" s="26">
        <f t="shared" si="20"/>
        <v>22298105948</v>
      </c>
      <c r="S100" s="25">
        <f t="shared" si="20"/>
        <v>50051719849</v>
      </c>
      <c r="T100" s="25">
        <f t="shared" si="20"/>
        <v>0</v>
      </c>
      <c r="U100" s="26">
        <f t="shared" si="20"/>
        <v>0</v>
      </c>
      <c r="V100" s="26">
        <f t="shared" si="20"/>
        <v>0</v>
      </c>
      <c r="W100" s="36">
        <f t="shared" si="20"/>
        <v>0</v>
      </c>
    </row>
    <row r="101" spans="1:23" ht="14.45" customHeight="1" x14ac:dyDescent="0.3">
      <c r="A101" s="10"/>
      <c r="B101" s="11" t="s">
        <v>606</v>
      </c>
      <c r="D101" s="27"/>
      <c r="E101" s="28"/>
      <c r="F101" s="28"/>
      <c r="G101" s="33"/>
      <c r="H101" s="27"/>
      <c r="I101" s="28"/>
      <c r="J101" s="28"/>
      <c r="K101" s="27"/>
      <c r="L101" s="27"/>
      <c r="M101" s="28"/>
      <c r="N101" s="28"/>
      <c r="O101" s="27"/>
      <c r="P101" s="27"/>
      <c r="Q101" s="28"/>
      <c r="R101" s="28"/>
      <c r="S101" s="27"/>
      <c r="T101" s="27"/>
      <c r="U101" s="28"/>
      <c r="V101" s="28"/>
      <c r="W101" s="37"/>
    </row>
    <row r="102" spans="1:23" ht="28.9" customHeight="1" x14ac:dyDescent="0.3">
      <c r="A102" s="13" t="s">
        <v>0</v>
      </c>
      <c r="B102" s="11" t="s">
        <v>181</v>
      </c>
      <c r="D102" s="27"/>
      <c r="E102" s="28"/>
      <c r="F102" s="28"/>
      <c r="G102" s="33"/>
      <c r="H102" s="27"/>
      <c r="I102" s="28"/>
      <c r="J102" s="28"/>
      <c r="K102" s="27"/>
      <c r="L102" s="27"/>
      <c r="M102" s="28"/>
      <c r="N102" s="28"/>
      <c r="O102" s="27"/>
      <c r="P102" s="27"/>
      <c r="Q102" s="28"/>
      <c r="R102" s="28"/>
      <c r="S102" s="27"/>
      <c r="T102" s="27"/>
      <c r="U102" s="28"/>
      <c r="V102" s="28"/>
      <c r="W102" s="37"/>
    </row>
    <row r="103" spans="1:23" x14ac:dyDescent="0.2">
      <c r="A103" s="14" t="s">
        <v>14</v>
      </c>
      <c r="B103" s="15" t="s">
        <v>182</v>
      </c>
      <c r="C103" s="16" t="s">
        <v>183</v>
      </c>
      <c r="D103" s="23">
        <v>55634316230</v>
      </c>
      <c r="E103" s="24">
        <v>56540140679</v>
      </c>
      <c r="F103" s="24">
        <v>39912366447</v>
      </c>
      <c r="G103" s="31">
        <f t="shared" ref="G103:G134" si="21">IF(($E103     =0),0,($F103     /$E103     ))</f>
        <v>0.7059120470463236</v>
      </c>
      <c r="H103" s="23">
        <v>5628217684</v>
      </c>
      <c r="I103" s="24">
        <v>4561554312</v>
      </c>
      <c r="J103" s="24">
        <v>4300786819</v>
      </c>
      <c r="K103" s="23">
        <v>14490558815</v>
      </c>
      <c r="L103" s="23">
        <v>4460637192</v>
      </c>
      <c r="M103" s="24">
        <v>4786984062</v>
      </c>
      <c r="N103" s="24">
        <v>4092928860</v>
      </c>
      <c r="O103" s="23">
        <v>13340550114</v>
      </c>
      <c r="P103" s="23">
        <v>4061778966</v>
      </c>
      <c r="Q103" s="24">
        <v>4366335957</v>
      </c>
      <c r="R103" s="24">
        <v>3653142595</v>
      </c>
      <c r="S103" s="23">
        <v>12081257518</v>
      </c>
      <c r="T103" s="23">
        <v>0</v>
      </c>
      <c r="U103" s="24">
        <v>0</v>
      </c>
      <c r="V103" s="24">
        <v>0</v>
      </c>
      <c r="W103" s="35">
        <v>0</v>
      </c>
    </row>
    <row r="104" spans="1:23" ht="16.5" x14ac:dyDescent="0.3">
      <c r="A104" s="17" t="s">
        <v>0</v>
      </c>
      <c r="B104" s="18" t="s">
        <v>19</v>
      </c>
      <c r="C104" s="19" t="s">
        <v>0</v>
      </c>
      <c r="D104" s="25">
        <f>D103</f>
        <v>55634316230</v>
      </c>
      <c r="E104" s="26">
        <f>E103</f>
        <v>56540140679</v>
      </c>
      <c r="F104" s="26">
        <f>F103</f>
        <v>39912366447</v>
      </c>
      <c r="G104" s="32">
        <f t="shared" si="21"/>
        <v>0.7059120470463236</v>
      </c>
      <c r="H104" s="25">
        <f t="shared" ref="H104:W104" si="22">H103</f>
        <v>5628217684</v>
      </c>
      <c r="I104" s="26">
        <f t="shared" si="22"/>
        <v>4561554312</v>
      </c>
      <c r="J104" s="26">
        <f t="shared" si="22"/>
        <v>4300786819</v>
      </c>
      <c r="K104" s="25">
        <f t="shared" si="22"/>
        <v>14490558815</v>
      </c>
      <c r="L104" s="25">
        <f t="shared" si="22"/>
        <v>4460637192</v>
      </c>
      <c r="M104" s="26">
        <f t="shared" si="22"/>
        <v>4786984062</v>
      </c>
      <c r="N104" s="26">
        <f t="shared" si="22"/>
        <v>4092928860</v>
      </c>
      <c r="O104" s="25">
        <f t="shared" si="22"/>
        <v>13340550114</v>
      </c>
      <c r="P104" s="25">
        <f t="shared" si="22"/>
        <v>4061778966</v>
      </c>
      <c r="Q104" s="26">
        <f t="shared" si="22"/>
        <v>4366335957</v>
      </c>
      <c r="R104" s="26">
        <f t="shared" si="22"/>
        <v>3653142595</v>
      </c>
      <c r="S104" s="25">
        <f t="shared" si="22"/>
        <v>12081257518</v>
      </c>
      <c r="T104" s="25">
        <f t="shared" si="22"/>
        <v>0</v>
      </c>
      <c r="U104" s="26">
        <f t="shared" si="22"/>
        <v>0</v>
      </c>
      <c r="V104" s="26">
        <f t="shared" si="22"/>
        <v>0</v>
      </c>
      <c r="W104" s="36">
        <f t="shared" si="22"/>
        <v>0</v>
      </c>
    </row>
    <row r="105" spans="1:23" x14ac:dyDescent="0.2">
      <c r="A105" s="14" t="s">
        <v>20</v>
      </c>
      <c r="B105" s="15" t="s">
        <v>184</v>
      </c>
      <c r="C105" s="16" t="s">
        <v>185</v>
      </c>
      <c r="D105" s="23">
        <v>452715210</v>
      </c>
      <c r="E105" s="24">
        <v>449990281</v>
      </c>
      <c r="F105" s="24">
        <v>275725075</v>
      </c>
      <c r="G105" s="31">
        <f t="shared" si="21"/>
        <v>0.61273562261670267</v>
      </c>
      <c r="H105" s="23">
        <v>1200523</v>
      </c>
      <c r="I105" s="24">
        <v>37394416</v>
      </c>
      <c r="J105" s="24">
        <v>38759440</v>
      </c>
      <c r="K105" s="23">
        <v>77354379</v>
      </c>
      <c r="L105" s="23">
        <v>30387102</v>
      </c>
      <c r="M105" s="24">
        <v>51565832</v>
      </c>
      <c r="N105" s="24">
        <v>32379198</v>
      </c>
      <c r="O105" s="23">
        <v>114332132</v>
      </c>
      <c r="P105" s="23">
        <v>30107369</v>
      </c>
      <c r="Q105" s="24">
        <v>28434061</v>
      </c>
      <c r="R105" s="24">
        <v>25497134</v>
      </c>
      <c r="S105" s="23">
        <v>84038564</v>
      </c>
      <c r="T105" s="23">
        <v>0</v>
      </c>
      <c r="U105" s="24">
        <v>0</v>
      </c>
      <c r="V105" s="24">
        <v>0</v>
      </c>
      <c r="W105" s="35">
        <v>0</v>
      </c>
    </row>
    <row r="106" spans="1:23" x14ac:dyDescent="0.2">
      <c r="A106" s="14" t="s">
        <v>20</v>
      </c>
      <c r="B106" s="15" t="s">
        <v>186</v>
      </c>
      <c r="C106" s="16" t="s">
        <v>187</v>
      </c>
      <c r="D106" s="23">
        <v>206491901</v>
      </c>
      <c r="E106" s="24">
        <v>206326728</v>
      </c>
      <c r="F106" s="24">
        <v>156384756</v>
      </c>
      <c r="G106" s="31">
        <f t="shared" si="21"/>
        <v>0.75794715263453405</v>
      </c>
      <c r="H106" s="23">
        <v>10791125</v>
      </c>
      <c r="I106" s="24">
        <v>20935529</v>
      </c>
      <c r="J106" s="24">
        <v>22515910</v>
      </c>
      <c r="K106" s="23">
        <v>54242564</v>
      </c>
      <c r="L106" s="23">
        <v>19282996</v>
      </c>
      <c r="M106" s="24">
        <v>21361678</v>
      </c>
      <c r="N106" s="24">
        <v>17860138</v>
      </c>
      <c r="O106" s="23">
        <v>58504812</v>
      </c>
      <c r="P106" s="23">
        <v>13327852</v>
      </c>
      <c r="Q106" s="24">
        <v>14275066</v>
      </c>
      <c r="R106" s="24">
        <v>16034462</v>
      </c>
      <c r="S106" s="23">
        <v>43637380</v>
      </c>
      <c r="T106" s="23">
        <v>0</v>
      </c>
      <c r="U106" s="24">
        <v>0</v>
      </c>
      <c r="V106" s="24">
        <v>0</v>
      </c>
      <c r="W106" s="35">
        <v>0</v>
      </c>
    </row>
    <row r="107" spans="1:23" x14ac:dyDescent="0.2">
      <c r="A107" s="14" t="s">
        <v>20</v>
      </c>
      <c r="B107" s="15" t="s">
        <v>188</v>
      </c>
      <c r="C107" s="16" t="s">
        <v>189</v>
      </c>
      <c r="D107" s="23">
        <v>270511716</v>
      </c>
      <c r="E107" s="24">
        <v>290904114</v>
      </c>
      <c r="F107" s="24">
        <v>181300026</v>
      </c>
      <c r="G107" s="31">
        <f t="shared" si="21"/>
        <v>0.62322950166321811</v>
      </c>
      <c r="H107" s="23">
        <v>19516400</v>
      </c>
      <c r="I107" s="24">
        <v>25168261</v>
      </c>
      <c r="J107" s="24">
        <v>21414115</v>
      </c>
      <c r="K107" s="23">
        <v>66098776</v>
      </c>
      <c r="L107" s="23">
        <v>20976458</v>
      </c>
      <c r="M107" s="24">
        <v>21881795</v>
      </c>
      <c r="N107" s="24">
        <v>20497548</v>
      </c>
      <c r="O107" s="23">
        <v>63355801</v>
      </c>
      <c r="P107" s="23">
        <v>16137540</v>
      </c>
      <c r="Q107" s="24">
        <v>16888683</v>
      </c>
      <c r="R107" s="24">
        <v>18819226</v>
      </c>
      <c r="S107" s="23">
        <v>51845449</v>
      </c>
      <c r="T107" s="23">
        <v>0</v>
      </c>
      <c r="U107" s="24">
        <v>0</v>
      </c>
      <c r="V107" s="24">
        <v>0</v>
      </c>
      <c r="W107" s="35">
        <v>0</v>
      </c>
    </row>
    <row r="108" spans="1:23" x14ac:dyDescent="0.2">
      <c r="A108" s="14" t="s">
        <v>20</v>
      </c>
      <c r="B108" s="15" t="s">
        <v>190</v>
      </c>
      <c r="C108" s="16" t="s">
        <v>191</v>
      </c>
      <c r="D108" s="23">
        <v>1249698143</v>
      </c>
      <c r="E108" s="24">
        <v>1301630204</v>
      </c>
      <c r="F108" s="24">
        <v>960185925</v>
      </c>
      <c r="G108" s="31">
        <f t="shared" si="21"/>
        <v>0.73767950532284976</v>
      </c>
      <c r="H108" s="23">
        <v>68473386</v>
      </c>
      <c r="I108" s="24">
        <v>99724006</v>
      </c>
      <c r="J108" s="24">
        <v>124294368</v>
      </c>
      <c r="K108" s="23">
        <v>292491760</v>
      </c>
      <c r="L108" s="23">
        <v>97219199</v>
      </c>
      <c r="M108" s="24">
        <v>104148669</v>
      </c>
      <c r="N108" s="24">
        <v>103173729</v>
      </c>
      <c r="O108" s="23">
        <v>304541597</v>
      </c>
      <c r="P108" s="23">
        <v>103753577</v>
      </c>
      <c r="Q108" s="24">
        <v>95692962</v>
      </c>
      <c r="R108" s="24">
        <v>163706029</v>
      </c>
      <c r="S108" s="23">
        <v>363152568</v>
      </c>
      <c r="T108" s="23">
        <v>0</v>
      </c>
      <c r="U108" s="24">
        <v>0</v>
      </c>
      <c r="V108" s="24">
        <v>0</v>
      </c>
      <c r="W108" s="35">
        <v>0</v>
      </c>
    </row>
    <row r="109" spans="1:23" x14ac:dyDescent="0.2">
      <c r="A109" s="14" t="s">
        <v>35</v>
      </c>
      <c r="B109" s="15" t="s">
        <v>192</v>
      </c>
      <c r="C109" s="16" t="s">
        <v>193</v>
      </c>
      <c r="D109" s="23">
        <v>857923357</v>
      </c>
      <c r="E109" s="24">
        <v>856277078</v>
      </c>
      <c r="F109" s="24">
        <v>1137202100</v>
      </c>
      <c r="G109" s="31">
        <f t="shared" si="21"/>
        <v>1.3280772418387685</v>
      </c>
      <c r="H109" s="23">
        <v>81537049</v>
      </c>
      <c r="I109" s="24">
        <v>163755977</v>
      </c>
      <c r="J109" s="24">
        <v>128665147</v>
      </c>
      <c r="K109" s="23">
        <v>373958173</v>
      </c>
      <c r="L109" s="23">
        <v>138957412</v>
      </c>
      <c r="M109" s="24">
        <v>122223168</v>
      </c>
      <c r="N109" s="24">
        <v>136637160</v>
      </c>
      <c r="O109" s="23">
        <v>397817740</v>
      </c>
      <c r="P109" s="23">
        <v>126979752</v>
      </c>
      <c r="Q109" s="24">
        <v>111377422</v>
      </c>
      <c r="R109" s="24">
        <v>127069013</v>
      </c>
      <c r="S109" s="23">
        <v>365426187</v>
      </c>
      <c r="T109" s="23">
        <v>0</v>
      </c>
      <c r="U109" s="24">
        <v>0</v>
      </c>
      <c r="V109" s="24">
        <v>0</v>
      </c>
      <c r="W109" s="35">
        <v>0</v>
      </c>
    </row>
    <row r="110" spans="1:23" ht="16.5" x14ac:dyDescent="0.3">
      <c r="A110" s="17" t="s">
        <v>0</v>
      </c>
      <c r="B110" s="18" t="s">
        <v>194</v>
      </c>
      <c r="C110" s="19" t="s">
        <v>0</v>
      </c>
      <c r="D110" s="25">
        <f>SUM(D105:D109)</f>
        <v>3037340327</v>
      </c>
      <c r="E110" s="26">
        <f>SUM(E105:E109)</f>
        <v>3105128405</v>
      </c>
      <c r="F110" s="26">
        <f>SUM(F105:F109)</f>
        <v>2710797882</v>
      </c>
      <c r="G110" s="32">
        <f t="shared" si="21"/>
        <v>0.87300669358309513</v>
      </c>
      <c r="H110" s="25">
        <f t="shared" ref="H110:W110" si="23">SUM(H105:H109)</f>
        <v>181518483</v>
      </c>
      <c r="I110" s="26">
        <f t="shared" si="23"/>
        <v>346978189</v>
      </c>
      <c r="J110" s="26">
        <f t="shared" si="23"/>
        <v>335648980</v>
      </c>
      <c r="K110" s="25">
        <f t="shared" si="23"/>
        <v>864145652</v>
      </c>
      <c r="L110" s="25">
        <f t="shared" si="23"/>
        <v>306823167</v>
      </c>
      <c r="M110" s="26">
        <f t="shared" si="23"/>
        <v>321181142</v>
      </c>
      <c r="N110" s="26">
        <f t="shared" si="23"/>
        <v>310547773</v>
      </c>
      <c r="O110" s="25">
        <f t="shared" si="23"/>
        <v>938552082</v>
      </c>
      <c r="P110" s="25">
        <f t="shared" si="23"/>
        <v>290306090</v>
      </c>
      <c r="Q110" s="26">
        <f t="shared" si="23"/>
        <v>266668194</v>
      </c>
      <c r="R110" s="26">
        <f t="shared" si="23"/>
        <v>351125864</v>
      </c>
      <c r="S110" s="25">
        <f t="shared" si="23"/>
        <v>908100148</v>
      </c>
      <c r="T110" s="25">
        <f t="shared" si="23"/>
        <v>0</v>
      </c>
      <c r="U110" s="26">
        <f t="shared" si="23"/>
        <v>0</v>
      </c>
      <c r="V110" s="26">
        <f t="shared" si="23"/>
        <v>0</v>
      </c>
      <c r="W110" s="36">
        <f t="shared" si="23"/>
        <v>0</v>
      </c>
    </row>
    <row r="111" spans="1:23" x14ac:dyDescent="0.2">
      <c r="A111" s="14" t="s">
        <v>20</v>
      </c>
      <c r="B111" s="15" t="s">
        <v>195</v>
      </c>
      <c r="C111" s="16" t="s">
        <v>196</v>
      </c>
      <c r="D111" s="23">
        <v>289246384</v>
      </c>
      <c r="E111" s="24">
        <v>292050095</v>
      </c>
      <c r="F111" s="24">
        <v>159585094</v>
      </c>
      <c r="G111" s="31">
        <f t="shared" si="21"/>
        <v>0.54643054986850803</v>
      </c>
      <c r="H111" s="23">
        <v>13378336</v>
      </c>
      <c r="I111" s="24">
        <v>14659822</v>
      </c>
      <c r="J111" s="24">
        <v>22453045</v>
      </c>
      <c r="K111" s="23">
        <v>50491203</v>
      </c>
      <c r="L111" s="23">
        <v>17018657</v>
      </c>
      <c r="M111" s="24">
        <v>19068139</v>
      </c>
      <c r="N111" s="24">
        <v>24229870</v>
      </c>
      <c r="O111" s="23">
        <v>60316666</v>
      </c>
      <c r="P111" s="23">
        <v>15837870</v>
      </c>
      <c r="Q111" s="24">
        <v>18053474</v>
      </c>
      <c r="R111" s="24">
        <v>14885881</v>
      </c>
      <c r="S111" s="23">
        <v>48777225</v>
      </c>
      <c r="T111" s="23">
        <v>0</v>
      </c>
      <c r="U111" s="24">
        <v>0</v>
      </c>
      <c r="V111" s="24">
        <v>0</v>
      </c>
      <c r="W111" s="35">
        <v>0</v>
      </c>
    </row>
    <row r="112" spans="1:23" x14ac:dyDescent="0.2">
      <c r="A112" s="14" t="s">
        <v>20</v>
      </c>
      <c r="B112" s="15" t="s">
        <v>197</v>
      </c>
      <c r="C112" s="16" t="s">
        <v>198</v>
      </c>
      <c r="D112" s="23">
        <v>614180376</v>
      </c>
      <c r="E112" s="24">
        <v>615688737</v>
      </c>
      <c r="F112" s="24">
        <v>411499511</v>
      </c>
      <c r="G112" s="31">
        <f t="shared" si="21"/>
        <v>0.66835640522688333</v>
      </c>
      <c r="H112" s="23">
        <v>38509214</v>
      </c>
      <c r="I112" s="24">
        <v>54368970</v>
      </c>
      <c r="J112" s="24">
        <v>53748754</v>
      </c>
      <c r="K112" s="23">
        <v>146626938</v>
      </c>
      <c r="L112" s="23">
        <v>46887708</v>
      </c>
      <c r="M112" s="24">
        <v>39171347</v>
      </c>
      <c r="N112" s="24">
        <v>49357828</v>
      </c>
      <c r="O112" s="23">
        <v>135416883</v>
      </c>
      <c r="P112" s="23">
        <v>44173205</v>
      </c>
      <c r="Q112" s="24">
        <v>44118366</v>
      </c>
      <c r="R112" s="24">
        <v>41164119</v>
      </c>
      <c r="S112" s="23">
        <v>129455690</v>
      </c>
      <c r="T112" s="23">
        <v>0</v>
      </c>
      <c r="U112" s="24">
        <v>0</v>
      </c>
      <c r="V112" s="24">
        <v>0</v>
      </c>
      <c r="W112" s="35">
        <v>0</v>
      </c>
    </row>
    <row r="113" spans="1:23" x14ac:dyDescent="0.2">
      <c r="A113" s="14" t="s">
        <v>20</v>
      </c>
      <c r="B113" s="15" t="s">
        <v>199</v>
      </c>
      <c r="C113" s="16" t="s">
        <v>200</v>
      </c>
      <c r="D113" s="23">
        <v>192830031</v>
      </c>
      <c r="E113" s="24">
        <v>235919141</v>
      </c>
      <c r="F113" s="24">
        <v>167374951</v>
      </c>
      <c r="G113" s="31">
        <f t="shared" si="21"/>
        <v>0.70945897094462551</v>
      </c>
      <c r="H113" s="23">
        <v>0</v>
      </c>
      <c r="I113" s="24">
        <v>24908072</v>
      </c>
      <c r="J113" s="24">
        <v>24859771</v>
      </c>
      <c r="K113" s="23">
        <v>49767843</v>
      </c>
      <c r="L113" s="23">
        <v>15507472</v>
      </c>
      <c r="M113" s="24">
        <v>18347775</v>
      </c>
      <c r="N113" s="24">
        <v>40309128</v>
      </c>
      <c r="O113" s="23">
        <v>74164375</v>
      </c>
      <c r="P113" s="23">
        <v>14068337</v>
      </c>
      <c r="Q113" s="24">
        <v>14516978</v>
      </c>
      <c r="R113" s="24">
        <v>14857418</v>
      </c>
      <c r="S113" s="23">
        <v>43442733</v>
      </c>
      <c r="T113" s="23">
        <v>0</v>
      </c>
      <c r="U113" s="24">
        <v>0</v>
      </c>
      <c r="V113" s="24">
        <v>0</v>
      </c>
      <c r="W113" s="35">
        <v>0</v>
      </c>
    </row>
    <row r="114" spans="1:23" x14ac:dyDescent="0.2">
      <c r="A114" s="14" t="s">
        <v>20</v>
      </c>
      <c r="B114" s="15" t="s">
        <v>201</v>
      </c>
      <c r="C114" s="16" t="s">
        <v>202</v>
      </c>
      <c r="D114" s="23">
        <v>73316164</v>
      </c>
      <c r="E114" s="24">
        <v>71682666</v>
      </c>
      <c r="F114" s="24">
        <v>66238126</v>
      </c>
      <c r="G114" s="31">
        <f t="shared" si="21"/>
        <v>0.92404663074333759</v>
      </c>
      <c r="H114" s="23">
        <v>7405465</v>
      </c>
      <c r="I114" s="24">
        <v>6089888</v>
      </c>
      <c r="J114" s="24">
        <v>6433842</v>
      </c>
      <c r="K114" s="23">
        <v>19929195</v>
      </c>
      <c r="L114" s="23">
        <v>7603933</v>
      </c>
      <c r="M114" s="24">
        <v>8641823</v>
      </c>
      <c r="N114" s="24">
        <v>11677344</v>
      </c>
      <c r="O114" s="23">
        <v>27923100</v>
      </c>
      <c r="P114" s="23">
        <v>5979566</v>
      </c>
      <c r="Q114" s="24">
        <v>6635366</v>
      </c>
      <c r="R114" s="24">
        <v>5770899</v>
      </c>
      <c r="S114" s="23">
        <v>18385831</v>
      </c>
      <c r="T114" s="23">
        <v>0</v>
      </c>
      <c r="U114" s="24">
        <v>0</v>
      </c>
      <c r="V114" s="24">
        <v>0</v>
      </c>
      <c r="W114" s="35">
        <v>0</v>
      </c>
    </row>
    <row r="115" spans="1:23" x14ac:dyDescent="0.2">
      <c r="A115" s="14" t="s">
        <v>20</v>
      </c>
      <c r="B115" s="15" t="s">
        <v>203</v>
      </c>
      <c r="C115" s="16" t="s">
        <v>204</v>
      </c>
      <c r="D115" s="23">
        <v>8380270950</v>
      </c>
      <c r="E115" s="24">
        <v>7870439698</v>
      </c>
      <c r="F115" s="24">
        <v>5468465932</v>
      </c>
      <c r="G115" s="31">
        <f t="shared" si="21"/>
        <v>0.69481072746032491</v>
      </c>
      <c r="H115" s="23">
        <v>441900738</v>
      </c>
      <c r="I115" s="24">
        <v>856152074</v>
      </c>
      <c r="J115" s="24">
        <v>762194785</v>
      </c>
      <c r="K115" s="23">
        <v>2060247597</v>
      </c>
      <c r="L115" s="23">
        <v>509666276</v>
      </c>
      <c r="M115" s="24">
        <v>568205810</v>
      </c>
      <c r="N115" s="24">
        <v>620699335</v>
      </c>
      <c r="O115" s="23">
        <v>1698571421</v>
      </c>
      <c r="P115" s="23">
        <v>620699335</v>
      </c>
      <c r="Q115" s="24">
        <v>620699335</v>
      </c>
      <c r="R115" s="24">
        <v>468248244</v>
      </c>
      <c r="S115" s="23">
        <v>1709646914</v>
      </c>
      <c r="T115" s="23">
        <v>0</v>
      </c>
      <c r="U115" s="24">
        <v>0</v>
      </c>
      <c r="V115" s="24">
        <v>0</v>
      </c>
      <c r="W115" s="35">
        <v>0</v>
      </c>
    </row>
    <row r="116" spans="1:23" x14ac:dyDescent="0.2">
      <c r="A116" s="14" t="s">
        <v>20</v>
      </c>
      <c r="B116" s="15" t="s">
        <v>205</v>
      </c>
      <c r="C116" s="16" t="s">
        <v>206</v>
      </c>
      <c r="D116" s="23">
        <v>157981103</v>
      </c>
      <c r="E116" s="24">
        <v>177769260</v>
      </c>
      <c r="F116" s="24">
        <v>133083734</v>
      </c>
      <c r="G116" s="31">
        <f t="shared" si="21"/>
        <v>0.74863187257459474</v>
      </c>
      <c r="H116" s="23">
        <v>18462608</v>
      </c>
      <c r="I116" s="24">
        <v>14969801</v>
      </c>
      <c r="J116" s="24">
        <v>14610104</v>
      </c>
      <c r="K116" s="23">
        <v>48042513</v>
      </c>
      <c r="L116" s="23">
        <v>17960322</v>
      </c>
      <c r="M116" s="24">
        <v>12602264</v>
      </c>
      <c r="N116" s="24">
        <v>19028052</v>
      </c>
      <c r="O116" s="23">
        <v>49590638</v>
      </c>
      <c r="P116" s="23">
        <v>12348874</v>
      </c>
      <c r="Q116" s="24">
        <v>11406876</v>
      </c>
      <c r="R116" s="24">
        <v>11694833</v>
      </c>
      <c r="S116" s="23">
        <v>35450583</v>
      </c>
      <c r="T116" s="23">
        <v>0</v>
      </c>
      <c r="U116" s="24">
        <v>0</v>
      </c>
      <c r="V116" s="24">
        <v>0</v>
      </c>
      <c r="W116" s="35">
        <v>0</v>
      </c>
    </row>
    <row r="117" spans="1:23" x14ac:dyDescent="0.2">
      <c r="A117" s="14" t="s">
        <v>20</v>
      </c>
      <c r="B117" s="15" t="s">
        <v>207</v>
      </c>
      <c r="C117" s="16" t="s">
        <v>208</v>
      </c>
      <c r="D117" s="23">
        <v>172980884</v>
      </c>
      <c r="E117" s="24">
        <v>174382830</v>
      </c>
      <c r="F117" s="24">
        <v>120775315</v>
      </c>
      <c r="G117" s="31">
        <f t="shared" si="21"/>
        <v>0.6925871945076244</v>
      </c>
      <c r="H117" s="23">
        <v>12641493</v>
      </c>
      <c r="I117" s="24">
        <v>11118338</v>
      </c>
      <c r="J117" s="24">
        <v>14415163</v>
      </c>
      <c r="K117" s="23">
        <v>38174994</v>
      </c>
      <c r="L117" s="23">
        <v>12634984</v>
      </c>
      <c r="M117" s="24">
        <v>16377948</v>
      </c>
      <c r="N117" s="24">
        <v>14634499</v>
      </c>
      <c r="O117" s="23">
        <v>43647431</v>
      </c>
      <c r="P117" s="23">
        <v>12160979</v>
      </c>
      <c r="Q117" s="24">
        <v>14587761</v>
      </c>
      <c r="R117" s="24">
        <v>12204150</v>
      </c>
      <c r="S117" s="23">
        <v>38952890</v>
      </c>
      <c r="T117" s="23">
        <v>0</v>
      </c>
      <c r="U117" s="24">
        <v>0</v>
      </c>
      <c r="V117" s="24">
        <v>0</v>
      </c>
      <c r="W117" s="35">
        <v>0</v>
      </c>
    </row>
    <row r="118" spans="1:23" x14ac:dyDescent="0.2">
      <c r="A118" s="14" t="s">
        <v>35</v>
      </c>
      <c r="B118" s="15" t="s">
        <v>209</v>
      </c>
      <c r="C118" s="16" t="s">
        <v>210</v>
      </c>
      <c r="D118" s="23">
        <v>1386035693</v>
      </c>
      <c r="E118" s="24">
        <v>1475388009</v>
      </c>
      <c r="F118" s="24">
        <v>1230869618</v>
      </c>
      <c r="G118" s="31">
        <f t="shared" si="21"/>
        <v>0.83426841650574912</v>
      </c>
      <c r="H118" s="23">
        <v>78374998</v>
      </c>
      <c r="I118" s="24">
        <v>96088569</v>
      </c>
      <c r="J118" s="24">
        <v>101781811</v>
      </c>
      <c r="K118" s="23">
        <v>276245378</v>
      </c>
      <c r="L118" s="23">
        <v>95940141</v>
      </c>
      <c r="M118" s="24">
        <v>82221840</v>
      </c>
      <c r="N118" s="24">
        <v>304113389</v>
      </c>
      <c r="O118" s="23">
        <v>482275370</v>
      </c>
      <c r="P118" s="23">
        <v>94354958</v>
      </c>
      <c r="Q118" s="24">
        <v>115659538</v>
      </c>
      <c r="R118" s="24">
        <v>262334374</v>
      </c>
      <c r="S118" s="23">
        <v>472348870</v>
      </c>
      <c r="T118" s="23">
        <v>0</v>
      </c>
      <c r="U118" s="24">
        <v>0</v>
      </c>
      <c r="V118" s="24">
        <v>0</v>
      </c>
      <c r="W118" s="35">
        <v>0</v>
      </c>
    </row>
    <row r="119" spans="1:23" ht="16.5" x14ac:dyDescent="0.3">
      <c r="A119" s="17" t="s">
        <v>0</v>
      </c>
      <c r="B119" s="18" t="s">
        <v>211</v>
      </c>
      <c r="C119" s="19" t="s">
        <v>0</v>
      </c>
      <c r="D119" s="25">
        <f>SUM(D111:D118)</f>
        <v>11266841585</v>
      </c>
      <c r="E119" s="26">
        <f>SUM(E111:E118)</f>
        <v>10913320436</v>
      </c>
      <c r="F119" s="26">
        <f>SUM(F111:F118)</f>
        <v>7757892281</v>
      </c>
      <c r="G119" s="32">
        <f t="shared" si="21"/>
        <v>0.71086451886896651</v>
      </c>
      <c r="H119" s="25">
        <f t="shared" ref="H119:W119" si="24">SUM(H111:H118)</f>
        <v>610672852</v>
      </c>
      <c r="I119" s="26">
        <f t="shared" si="24"/>
        <v>1078355534</v>
      </c>
      <c r="J119" s="26">
        <f t="shared" si="24"/>
        <v>1000497275</v>
      </c>
      <c r="K119" s="25">
        <f t="shared" si="24"/>
        <v>2689525661</v>
      </c>
      <c r="L119" s="25">
        <f t="shared" si="24"/>
        <v>723219493</v>
      </c>
      <c r="M119" s="26">
        <f t="shared" si="24"/>
        <v>764636946</v>
      </c>
      <c r="N119" s="26">
        <f t="shared" si="24"/>
        <v>1084049445</v>
      </c>
      <c r="O119" s="25">
        <f t="shared" si="24"/>
        <v>2571905884</v>
      </c>
      <c r="P119" s="25">
        <f t="shared" si="24"/>
        <v>819623124</v>
      </c>
      <c r="Q119" s="26">
        <f t="shared" si="24"/>
        <v>845677694</v>
      </c>
      <c r="R119" s="26">
        <f t="shared" si="24"/>
        <v>831159918</v>
      </c>
      <c r="S119" s="25">
        <f t="shared" si="24"/>
        <v>2496460736</v>
      </c>
      <c r="T119" s="25">
        <f t="shared" si="24"/>
        <v>0</v>
      </c>
      <c r="U119" s="26">
        <f t="shared" si="24"/>
        <v>0</v>
      </c>
      <c r="V119" s="26">
        <f t="shared" si="24"/>
        <v>0</v>
      </c>
      <c r="W119" s="36">
        <f t="shared" si="24"/>
        <v>0</v>
      </c>
    </row>
    <row r="120" spans="1:23" x14ac:dyDescent="0.2">
      <c r="A120" s="14" t="s">
        <v>20</v>
      </c>
      <c r="B120" s="15" t="s">
        <v>212</v>
      </c>
      <c r="C120" s="16" t="s">
        <v>213</v>
      </c>
      <c r="D120" s="23">
        <v>251944293</v>
      </c>
      <c r="E120" s="24">
        <v>281170106</v>
      </c>
      <c r="F120" s="24">
        <v>207913105</v>
      </c>
      <c r="G120" s="31">
        <f t="shared" si="21"/>
        <v>0.73945665119890092</v>
      </c>
      <c r="H120" s="23">
        <v>16563587</v>
      </c>
      <c r="I120" s="24">
        <v>21063041</v>
      </c>
      <c r="J120" s="24">
        <v>21289338</v>
      </c>
      <c r="K120" s="23">
        <v>58915966</v>
      </c>
      <c r="L120" s="23">
        <v>22310959</v>
      </c>
      <c r="M120" s="24">
        <v>19758091</v>
      </c>
      <c r="N120" s="24">
        <v>41020292</v>
      </c>
      <c r="O120" s="23">
        <v>83089342</v>
      </c>
      <c r="P120" s="23">
        <v>19040969</v>
      </c>
      <c r="Q120" s="24">
        <v>19296744</v>
      </c>
      <c r="R120" s="24">
        <v>27570084</v>
      </c>
      <c r="S120" s="23">
        <v>65907797</v>
      </c>
      <c r="T120" s="23">
        <v>0</v>
      </c>
      <c r="U120" s="24">
        <v>0</v>
      </c>
      <c r="V120" s="24">
        <v>0</v>
      </c>
      <c r="W120" s="35">
        <v>0</v>
      </c>
    </row>
    <row r="121" spans="1:23" x14ac:dyDescent="0.2">
      <c r="A121" s="14" t="s">
        <v>20</v>
      </c>
      <c r="B121" s="15" t="s">
        <v>214</v>
      </c>
      <c r="C121" s="16" t="s">
        <v>215</v>
      </c>
      <c r="D121" s="23">
        <v>846295494</v>
      </c>
      <c r="E121" s="24">
        <v>848772142</v>
      </c>
      <c r="F121" s="24">
        <v>517457109</v>
      </c>
      <c r="G121" s="31">
        <f t="shared" si="21"/>
        <v>0.60965373790507837</v>
      </c>
      <c r="H121" s="23">
        <v>18349873</v>
      </c>
      <c r="I121" s="24">
        <v>72451812</v>
      </c>
      <c r="J121" s="24">
        <v>86028320</v>
      </c>
      <c r="K121" s="23">
        <v>176830005</v>
      </c>
      <c r="L121" s="23">
        <v>70882357</v>
      </c>
      <c r="M121" s="24">
        <v>79243431</v>
      </c>
      <c r="N121" s="24">
        <v>60362691</v>
      </c>
      <c r="O121" s="23">
        <v>210488479</v>
      </c>
      <c r="P121" s="23">
        <v>53698100</v>
      </c>
      <c r="Q121" s="24">
        <v>19538741</v>
      </c>
      <c r="R121" s="24">
        <v>56901784</v>
      </c>
      <c r="S121" s="23">
        <v>130138625</v>
      </c>
      <c r="T121" s="23">
        <v>0</v>
      </c>
      <c r="U121" s="24">
        <v>0</v>
      </c>
      <c r="V121" s="24">
        <v>0</v>
      </c>
      <c r="W121" s="35">
        <v>0</v>
      </c>
    </row>
    <row r="122" spans="1:23" x14ac:dyDescent="0.2">
      <c r="A122" s="14" t="s">
        <v>20</v>
      </c>
      <c r="B122" s="15" t="s">
        <v>216</v>
      </c>
      <c r="C122" s="16" t="s">
        <v>217</v>
      </c>
      <c r="D122" s="23">
        <v>1468840978</v>
      </c>
      <c r="E122" s="24">
        <v>1471199740</v>
      </c>
      <c r="F122" s="24">
        <v>917518037</v>
      </c>
      <c r="G122" s="31">
        <f t="shared" si="21"/>
        <v>0.62365293580054604</v>
      </c>
      <c r="H122" s="23">
        <v>56208247</v>
      </c>
      <c r="I122" s="24">
        <v>117169870</v>
      </c>
      <c r="J122" s="24">
        <v>116178895</v>
      </c>
      <c r="K122" s="23">
        <v>289557012</v>
      </c>
      <c r="L122" s="23">
        <v>110377362</v>
      </c>
      <c r="M122" s="24">
        <v>104003604</v>
      </c>
      <c r="N122" s="24">
        <v>99059804</v>
      </c>
      <c r="O122" s="23">
        <v>313440770</v>
      </c>
      <c r="P122" s="23">
        <v>89449804</v>
      </c>
      <c r="Q122" s="24">
        <v>91299321</v>
      </c>
      <c r="R122" s="24">
        <v>133771130</v>
      </c>
      <c r="S122" s="23">
        <v>314520255</v>
      </c>
      <c r="T122" s="23">
        <v>0</v>
      </c>
      <c r="U122" s="24">
        <v>0</v>
      </c>
      <c r="V122" s="24">
        <v>0</v>
      </c>
      <c r="W122" s="35">
        <v>0</v>
      </c>
    </row>
    <row r="123" spans="1:23" x14ac:dyDescent="0.2">
      <c r="A123" s="14" t="s">
        <v>35</v>
      </c>
      <c r="B123" s="15" t="s">
        <v>218</v>
      </c>
      <c r="C123" s="16" t="s">
        <v>219</v>
      </c>
      <c r="D123" s="23">
        <v>967231632</v>
      </c>
      <c r="E123" s="24">
        <v>1093544095</v>
      </c>
      <c r="F123" s="24">
        <v>531642754</v>
      </c>
      <c r="G123" s="31">
        <f t="shared" si="21"/>
        <v>0.48616489854485473</v>
      </c>
      <c r="H123" s="23">
        <v>0</v>
      </c>
      <c r="I123" s="24">
        <v>49436344</v>
      </c>
      <c r="J123" s="24">
        <v>75713861</v>
      </c>
      <c r="K123" s="23">
        <v>125150205</v>
      </c>
      <c r="L123" s="23">
        <v>25349171</v>
      </c>
      <c r="M123" s="24">
        <v>92964515</v>
      </c>
      <c r="N123" s="24">
        <v>117114452</v>
      </c>
      <c r="O123" s="23">
        <v>235428138</v>
      </c>
      <c r="P123" s="23">
        <v>54381267</v>
      </c>
      <c r="Q123" s="24">
        <v>53165956</v>
      </c>
      <c r="R123" s="24">
        <v>63517188</v>
      </c>
      <c r="S123" s="23">
        <v>171064411</v>
      </c>
      <c r="T123" s="23">
        <v>0</v>
      </c>
      <c r="U123" s="24">
        <v>0</v>
      </c>
      <c r="V123" s="24">
        <v>0</v>
      </c>
      <c r="W123" s="35">
        <v>0</v>
      </c>
    </row>
    <row r="124" spans="1:23" ht="16.5" x14ac:dyDescent="0.3">
      <c r="A124" s="17" t="s">
        <v>0</v>
      </c>
      <c r="B124" s="18" t="s">
        <v>220</v>
      </c>
      <c r="C124" s="19" t="s">
        <v>0</v>
      </c>
      <c r="D124" s="25">
        <f>SUM(D120:D123)</f>
        <v>3534312397</v>
      </c>
      <c r="E124" s="26">
        <f>SUM(E120:E123)</f>
        <v>3694686083</v>
      </c>
      <c r="F124" s="26">
        <f>SUM(F120:F123)</f>
        <v>2174531005</v>
      </c>
      <c r="G124" s="32">
        <f t="shared" si="21"/>
        <v>0.58855636342298689</v>
      </c>
      <c r="H124" s="25">
        <f t="shared" ref="H124:W124" si="25">SUM(H120:H123)</f>
        <v>91121707</v>
      </c>
      <c r="I124" s="26">
        <f t="shared" si="25"/>
        <v>260121067</v>
      </c>
      <c r="J124" s="26">
        <f t="shared" si="25"/>
        <v>299210414</v>
      </c>
      <c r="K124" s="25">
        <f t="shared" si="25"/>
        <v>650453188</v>
      </c>
      <c r="L124" s="25">
        <f t="shared" si="25"/>
        <v>228919849</v>
      </c>
      <c r="M124" s="26">
        <f t="shared" si="25"/>
        <v>295969641</v>
      </c>
      <c r="N124" s="26">
        <f t="shared" si="25"/>
        <v>317557239</v>
      </c>
      <c r="O124" s="25">
        <f t="shared" si="25"/>
        <v>842446729</v>
      </c>
      <c r="P124" s="25">
        <f t="shared" si="25"/>
        <v>216570140</v>
      </c>
      <c r="Q124" s="26">
        <f t="shared" si="25"/>
        <v>183300762</v>
      </c>
      <c r="R124" s="26">
        <f t="shared" si="25"/>
        <v>281760186</v>
      </c>
      <c r="S124" s="25">
        <f t="shared" si="25"/>
        <v>681631088</v>
      </c>
      <c r="T124" s="25">
        <f t="shared" si="25"/>
        <v>0</v>
      </c>
      <c r="U124" s="26">
        <f t="shared" si="25"/>
        <v>0</v>
      </c>
      <c r="V124" s="26">
        <f t="shared" si="25"/>
        <v>0</v>
      </c>
      <c r="W124" s="36">
        <f t="shared" si="25"/>
        <v>0</v>
      </c>
    </row>
    <row r="125" spans="1:23" x14ac:dyDescent="0.2">
      <c r="A125" s="14" t="s">
        <v>20</v>
      </c>
      <c r="B125" s="15" t="s">
        <v>221</v>
      </c>
      <c r="C125" s="16" t="s">
        <v>222</v>
      </c>
      <c r="D125" s="23">
        <v>459107442</v>
      </c>
      <c r="E125" s="24">
        <v>463464436</v>
      </c>
      <c r="F125" s="24">
        <v>289744549</v>
      </c>
      <c r="G125" s="31">
        <f t="shared" si="21"/>
        <v>0.62517105195963729</v>
      </c>
      <c r="H125" s="23">
        <v>27477996</v>
      </c>
      <c r="I125" s="24">
        <v>32830125</v>
      </c>
      <c r="J125" s="24">
        <v>45998446</v>
      </c>
      <c r="K125" s="23">
        <v>106306567</v>
      </c>
      <c r="L125" s="23">
        <v>18768912</v>
      </c>
      <c r="M125" s="24">
        <v>76989664</v>
      </c>
      <c r="N125" s="24">
        <v>25760564</v>
      </c>
      <c r="O125" s="23">
        <v>121519140</v>
      </c>
      <c r="P125" s="23">
        <v>16754638</v>
      </c>
      <c r="Q125" s="24">
        <v>19859905</v>
      </c>
      <c r="R125" s="24">
        <v>25304299</v>
      </c>
      <c r="S125" s="23">
        <v>61918842</v>
      </c>
      <c r="T125" s="23">
        <v>0</v>
      </c>
      <c r="U125" s="24">
        <v>0</v>
      </c>
      <c r="V125" s="24">
        <v>0</v>
      </c>
      <c r="W125" s="35">
        <v>0</v>
      </c>
    </row>
    <row r="126" spans="1:23" x14ac:dyDescent="0.2">
      <c r="A126" s="14" t="s">
        <v>20</v>
      </c>
      <c r="B126" s="15" t="s">
        <v>223</v>
      </c>
      <c r="C126" s="16" t="s">
        <v>224</v>
      </c>
      <c r="D126" s="23">
        <v>322072394</v>
      </c>
      <c r="E126" s="24">
        <v>322124351</v>
      </c>
      <c r="F126" s="24">
        <v>207190195</v>
      </c>
      <c r="G126" s="31">
        <f t="shared" si="21"/>
        <v>0.64319941773045275</v>
      </c>
      <c r="H126" s="23">
        <v>16412907</v>
      </c>
      <c r="I126" s="24">
        <v>22331196</v>
      </c>
      <c r="J126" s="24">
        <v>28169150</v>
      </c>
      <c r="K126" s="23">
        <v>66913253</v>
      </c>
      <c r="L126" s="23">
        <v>20067471</v>
      </c>
      <c r="M126" s="24">
        <v>22374255</v>
      </c>
      <c r="N126" s="24">
        <v>25805331</v>
      </c>
      <c r="O126" s="23">
        <v>68247057</v>
      </c>
      <c r="P126" s="23">
        <v>13006893</v>
      </c>
      <c r="Q126" s="24">
        <v>38314058</v>
      </c>
      <c r="R126" s="24">
        <v>20708934</v>
      </c>
      <c r="S126" s="23">
        <v>72029885</v>
      </c>
      <c r="T126" s="23">
        <v>0</v>
      </c>
      <c r="U126" s="24">
        <v>0</v>
      </c>
      <c r="V126" s="24">
        <v>0</v>
      </c>
      <c r="W126" s="35">
        <v>0</v>
      </c>
    </row>
    <row r="127" spans="1:23" x14ac:dyDescent="0.2">
      <c r="A127" s="14" t="s">
        <v>20</v>
      </c>
      <c r="B127" s="15" t="s">
        <v>225</v>
      </c>
      <c r="C127" s="16" t="s">
        <v>226</v>
      </c>
      <c r="D127" s="23">
        <v>297636858</v>
      </c>
      <c r="E127" s="24">
        <v>351999074</v>
      </c>
      <c r="F127" s="24">
        <v>178851174</v>
      </c>
      <c r="G127" s="31">
        <f t="shared" si="21"/>
        <v>0.50810126278911749</v>
      </c>
      <c r="H127" s="23">
        <v>14673375</v>
      </c>
      <c r="I127" s="24">
        <v>16903619</v>
      </c>
      <c r="J127" s="24">
        <v>14599979</v>
      </c>
      <c r="K127" s="23">
        <v>46176973</v>
      </c>
      <c r="L127" s="23">
        <v>20360689</v>
      </c>
      <c r="M127" s="24">
        <v>25972856</v>
      </c>
      <c r="N127" s="24">
        <v>32953104</v>
      </c>
      <c r="O127" s="23">
        <v>79286649</v>
      </c>
      <c r="P127" s="23">
        <v>16692549</v>
      </c>
      <c r="Q127" s="24">
        <v>18713102</v>
      </c>
      <c r="R127" s="24">
        <v>17981901</v>
      </c>
      <c r="S127" s="23">
        <v>53387552</v>
      </c>
      <c r="T127" s="23">
        <v>0</v>
      </c>
      <c r="U127" s="24">
        <v>0</v>
      </c>
      <c r="V127" s="24">
        <v>0</v>
      </c>
      <c r="W127" s="35">
        <v>0</v>
      </c>
    </row>
    <row r="128" spans="1:23" x14ac:dyDescent="0.2">
      <c r="A128" s="14" t="s">
        <v>20</v>
      </c>
      <c r="B128" s="15" t="s">
        <v>227</v>
      </c>
      <c r="C128" s="16" t="s">
        <v>228</v>
      </c>
      <c r="D128" s="23">
        <v>480371143</v>
      </c>
      <c r="E128" s="24">
        <v>482271285</v>
      </c>
      <c r="F128" s="24">
        <v>322446516</v>
      </c>
      <c r="G128" s="31">
        <f t="shared" si="21"/>
        <v>0.66859986490798429</v>
      </c>
      <c r="H128" s="23">
        <v>22141182</v>
      </c>
      <c r="I128" s="24">
        <v>40236607</v>
      </c>
      <c r="J128" s="24">
        <v>43604695</v>
      </c>
      <c r="K128" s="23">
        <v>105982484</v>
      </c>
      <c r="L128" s="23">
        <v>34826236</v>
      </c>
      <c r="M128" s="24">
        <v>41360627</v>
      </c>
      <c r="N128" s="24">
        <v>32655939</v>
      </c>
      <c r="O128" s="23">
        <v>108842802</v>
      </c>
      <c r="P128" s="23">
        <v>34793625</v>
      </c>
      <c r="Q128" s="24">
        <v>30504315</v>
      </c>
      <c r="R128" s="24">
        <v>42323290</v>
      </c>
      <c r="S128" s="23">
        <v>107621230</v>
      </c>
      <c r="T128" s="23">
        <v>0</v>
      </c>
      <c r="U128" s="24">
        <v>0</v>
      </c>
      <c r="V128" s="24">
        <v>0</v>
      </c>
      <c r="W128" s="35">
        <v>0</v>
      </c>
    </row>
    <row r="129" spans="1:23" x14ac:dyDescent="0.2">
      <c r="A129" s="14" t="s">
        <v>35</v>
      </c>
      <c r="B129" s="15" t="s">
        <v>229</v>
      </c>
      <c r="C129" s="16" t="s">
        <v>230</v>
      </c>
      <c r="D129" s="23">
        <v>667457754</v>
      </c>
      <c r="E129" s="24">
        <v>673011384</v>
      </c>
      <c r="F129" s="24">
        <v>470928998</v>
      </c>
      <c r="G129" s="31">
        <f t="shared" si="21"/>
        <v>0.69973407463193815</v>
      </c>
      <c r="H129" s="23">
        <v>25114191</v>
      </c>
      <c r="I129" s="24">
        <v>73278992</v>
      </c>
      <c r="J129" s="24">
        <v>21313032</v>
      </c>
      <c r="K129" s="23">
        <v>119706215</v>
      </c>
      <c r="L129" s="23">
        <v>67325208</v>
      </c>
      <c r="M129" s="24">
        <v>61026346</v>
      </c>
      <c r="N129" s="24">
        <v>61083743</v>
      </c>
      <c r="O129" s="23">
        <v>189435297</v>
      </c>
      <c r="P129" s="23">
        <v>48480345</v>
      </c>
      <c r="Q129" s="24">
        <v>49196246</v>
      </c>
      <c r="R129" s="24">
        <v>64110895</v>
      </c>
      <c r="S129" s="23">
        <v>161787486</v>
      </c>
      <c r="T129" s="23">
        <v>0</v>
      </c>
      <c r="U129" s="24">
        <v>0</v>
      </c>
      <c r="V129" s="24">
        <v>0</v>
      </c>
      <c r="W129" s="35">
        <v>0</v>
      </c>
    </row>
    <row r="130" spans="1:23" ht="16.5" x14ac:dyDescent="0.3">
      <c r="A130" s="17" t="s">
        <v>0</v>
      </c>
      <c r="B130" s="18" t="s">
        <v>231</v>
      </c>
      <c r="C130" s="19" t="s">
        <v>0</v>
      </c>
      <c r="D130" s="25">
        <f>SUM(D125:D129)</f>
        <v>2226645591</v>
      </c>
      <c r="E130" s="26">
        <f>SUM(E125:E129)</f>
        <v>2292870530</v>
      </c>
      <c r="F130" s="26">
        <f>SUM(F125:F129)</f>
        <v>1469161432</v>
      </c>
      <c r="G130" s="32">
        <f t="shared" si="21"/>
        <v>0.64075202362167394</v>
      </c>
      <c r="H130" s="25">
        <f t="shared" ref="H130:W130" si="26">SUM(H125:H129)</f>
        <v>105819651</v>
      </c>
      <c r="I130" s="26">
        <f t="shared" si="26"/>
        <v>185580539</v>
      </c>
      <c r="J130" s="26">
        <f t="shared" si="26"/>
        <v>153685302</v>
      </c>
      <c r="K130" s="25">
        <f t="shared" si="26"/>
        <v>445085492</v>
      </c>
      <c r="L130" s="25">
        <f t="shared" si="26"/>
        <v>161348516</v>
      </c>
      <c r="M130" s="26">
        <f t="shared" si="26"/>
        <v>227723748</v>
      </c>
      <c r="N130" s="26">
        <f t="shared" si="26"/>
        <v>178258681</v>
      </c>
      <c r="O130" s="25">
        <f t="shared" si="26"/>
        <v>567330945</v>
      </c>
      <c r="P130" s="25">
        <f t="shared" si="26"/>
        <v>129728050</v>
      </c>
      <c r="Q130" s="26">
        <f t="shared" si="26"/>
        <v>156587626</v>
      </c>
      <c r="R130" s="26">
        <f t="shared" si="26"/>
        <v>170429319</v>
      </c>
      <c r="S130" s="25">
        <f t="shared" si="26"/>
        <v>456744995</v>
      </c>
      <c r="T130" s="25">
        <f t="shared" si="26"/>
        <v>0</v>
      </c>
      <c r="U130" s="26">
        <f t="shared" si="26"/>
        <v>0</v>
      </c>
      <c r="V130" s="26">
        <f t="shared" si="26"/>
        <v>0</v>
      </c>
      <c r="W130" s="36">
        <f t="shared" si="26"/>
        <v>0</v>
      </c>
    </row>
    <row r="131" spans="1:23" x14ac:dyDescent="0.2">
      <c r="A131" s="14" t="s">
        <v>20</v>
      </c>
      <c r="B131" s="15" t="s">
        <v>232</v>
      </c>
      <c r="C131" s="16" t="s">
        <v>233</v>
      </c>
      <c r="D131" s="23">
        <v>2617459526</v>
      </c>
      <c r="E131" s="24">
        <v>2675259130</v>
      </c>
      <c r="F131" s="24">
        <v>1974789033</v>
      </c>
      <c r="G131" s="31">
        <f t="shared" si="21"/>
        <v>0.73816738380778835</v>
      </c>
      <c r="H131" s="23">
        <v>131562674</v>
      </c>
      <c r="I131" s="24">
        <v>248409154</v>
      </c>
      <c r="J131" s="24">
        <v>262195499</v>
      </c>
      <c r="K131" s="23">
        <v>642167327</v>
      </c>
      <c r="L131" s="23">
        <v>178292265</v>
      </c>
      <c r="M131" s="24">
        <v>281684381</v>
      </c>
      <c r="N131" s="24">
        <v>249714454</v>
      </c>
      <c r="O131" s="23">
        <v>709691100</v>
      </c>
      <c r="P131" s="23">
        <v>202156113</v>
      </c>
      <c r="Q131" s="24">
        <v>188336990</v>
      </c>
      <c r="R131" s="24">
        <v>232437503</v>
      </c>
      <c r="S131" s="23">
        <v>622930606</v>
      </c>
      <c r="T131" s="23">
        <v>0</v>
      </c>
      <c r="U131" s="24">
        <v>0</v>
      </c>
      <c r="V131" s="24">
        <v>0</v>
      </c>
      <c r="W131" s="35">
        <v>0</v>
      </c>
    </row>
    <row r="132" spans="1:23" x14ac:dyDescent="0.2">
      <c r="A132" s="14" t="s">
        <v>20</v>
      </c>
      <c r="B132" s="15" t="s">
        <v>234</v>
      </c>
      <c r="C132" s="16" t="s">
        <v>235</v>
      </c>
      <c r="D132" s="23">
        <v>124022209</v>
      </c>
      <c r="E132" s="24">
        <v>138324516</v>
      </c>
      <c r="F132" s="24">
        <v>90778341</v>
      </c>
      <c r="G132" s="31">
        <f t="shared" si="21"/>
        <v>0.6562708016270955</v>
      </c>
      <c r="H132" s="23">
        <v>9920699</v>
      </c>
      <c r="I132" s="24">
        <v>9943917</v>
      </c>
      <c r="J132" s="24">
        <v>12575566</v>
      </c>
      <c r="K132" s="23">
        <v>32440182</v>
      </c>
      <c r="L132" s="23">
        <v>9698846</v>
      </c>
      <c r="M132" s="24">
        <v>11395445</v>
      </c>
      <c r="N132" s="24">
        <v>14400974</v>
      </c>
      <c r="O132" s="23">
        <v>35495265</v>
      </c>
      <c r="P132" s="23">
        <v>5335643</v>
      </c>
      <c r="Q132" s="24">
        <v>9856150</v>
      </c>
      <c r="R132" s="24">
        <v>7651101</v>
      </c>
      <c r="S132" s="23">
        <v>22842894</v>
      </c>
      <c r="T132" s="23">
        <v>0</v>
      </c>
      <c r="U132" s="24">
        <v>0</v>
      </c>
      <c r="V132" s="24">
        <v>0</v>
      </c>
      <c r="W132" s="35">
        <v>0</v>
      </c>
    </row>
    <row r="133" spans="1:23" x14ac:dyDescent="0.2">
      <c r="A133" s="14" t="s">
        <v>20</v>
      </c>
      <c r="B133" s="15" t="s">
        <v>236</v>
      </c>
      <c r="C133" s="16" t="s">
        <v>237</v>
      </c>
      <c r="D133" s="23">
        <v>172695986</v>
      </c>
      <c r="E133" s="24">
        <v>205333244</v>
      </c>
      <c r="F133" s="24">
        <v>132537700</v>
      </c>
      <c r="G133" s="31">
        <f t="shared" si="21"/>
        <v>0.64547609251232596</v>
      </c>
      <c r="H133" s="23">
        <v>17169744</v>
      </c>
      <c r="I133" s="24">
        <v>6380999</v>
      </c>
      <c r="J133" s="24">
        <v>12993662</v>
      </c>
      <c r="K133" s="23">
        <v>36544405</v>
      </c>
      <c r="L133" s="23">
        <v>6399499</v>
      </c>
      <c r="M133" s="24">
        <v>7863370</v>
      </c>
      <c r="N133" s="24">
        <v>19826984</v>
      </c>
      <c r="O133" s="23">
        <v>34089853</v>
      </c>
      <c r="P133" s="23">
        <v>14832606</v>
      </c>
      <c r="Q133" s="24">
        <v>26467508</v>
      </c>
      <c r="R133" s="24">
        <v>20603328</v>
      </c>
      <c r="S133" s="23">
        <v>61903442</v>
      </c>
      <c r="T133" s="23">
        <v>0</v>
      </c>
      <c r="U133" s="24">
        <v>0</v>
      </c>
      <c r="V133" s="24">
        <v>0</v>
      </c>
      <c r="W133" s="35">
        <v>0</v>
      </c>
    </row>
    <row r="134" spans="1:23" x14ac:dyDescent="0.2">
      <c r="A134" s="14" t="s">
        <v>35</v>
      </c>
      <c r="B134" s="15" t="s">
        <v>238</v>
      </c>
      <c r="C134" s="16" t="s">
        <v>239</v>
      </c>
      <c r="D134" s="23">
        <v>256614968</v>
      </c>
      <c r="E134" s="24">
        <v>296761791</v>
      </c>
      <c r="F134" s="24">
        <v>255364688</v>
      </c>
      <c r="G134" s="31">
        <f t="shared" si="21"/>
        <v>0.86050393192296104</v>
      </c>
      <c r="H134" s="23">
        <v>21419527</v>
      </c>
      <c r="I134" s="24">
        <v>13527278</v>
      </c>
      <c r="J134" s="24">
        <v>34534720</v>
      </c>
      <c r="K134" s="23">
        <v>69481525</v>
      </c>
      <c r="L134" s="23">
        <v>28096820</v>
      </c>
      <c r="M134" s="24">
        <v>30676199</v>
      </c>
      <c r="N134" s="24">
        <v>35688686</v>
      </c>
      <c r="O134" s="23">
        <v>94461705</v>
      </c>
      <c r="P134" s="23">
        <v>23517155</v>
      </c>
      <c r="Q134" s="24">
        <v>38382314</v>
      </c>
      <c r="R134" s="24">
        <v>29521989</v>
      </c>
      <c r="S134" s="23">
        <v>91421458</v>
      </c>
      <c r="T134" s="23">
        <v>0</v>
      </c>
      <c r="U134" s="24">
        <v>0</v>
      </c>
      <c r="V134" s="24">
        <v>0</v>
      </c>
      <c r="W134" s="35">
        <v>0</v>
      </c>
    </row>
    <row r="135" spans="1:23" ht="16.5" x14ac:dyDescent="0.3">
      <c r="A135" s="17" t="s">
        <v>0</v>
      </c>
      <c r="B135" s="18" t="s">
        <v>240</v>
      </c>
      <c r="C135" s="19" t="s">
        <v>0</v>
      </c>
      <c r="D135" s="25">
        <f>SUM(D131:D134)</f>
        <v>3170792689</v>
      </c>
      <c r="E135" s="26">
        <f>SUM(E131:E134)</f>
        <v>3315678681</v>
      </c>
      <c r="F135" s="26">
        <f>SUM(F131:F134)</f>
        <v>2453469762</v>
      </c>
      <c r="G135" s="32">
        <f t="shared" ref="G135:G168" si="27">IF(($E135     =0),0,($F135     /$E135     ))</f>
        <v>0.73996004982607055</v>
      </c>
      <c r="H135" s="25">
        <f t="shared" ref="H135:W135" si="28">SUM(H131:H134)</f>
        <v>180072644</v>
      </c>
      <c r="I135" s="26">
        <f t="shared" si="28"/>
        <v>278261348</v>
      </c>
      <c r="J135" s="26">
        <f t="shared" si="28"/>
        <v>322299447</v>
      </c>
      <c r="K135" s="25">
        <f t="shared" si="28"/>
        <v>780633439</v>
      </c>
      <c r="L135" s="25">
        <f t="shared" si="28"/>
        <v>222487430</v>
      </c>
      <c r="M135" s="26">
        <f t="shared" si="28"/>
        <v>331619395</v>
      </c>
      <c r="N135" s="26">
        <f t="shared" si="28"/>
        <v>319631098</v>
      </c>
      <c r="O135" s="25">
        <f t="shared" si="28"/>
        <v>873737923</v>
      </c>
      <c r="P135" s="25">
        <f t="shared" si="28"/>
        <v>245841517</v>
      </c>
      <c r="Q135" s="26">
        <f t="shared" si="28"/>
        <v>263042962</v>
      </c>
      <c r="R135" s="26">
        <f t="shared" si="28"/>
        <v>290213921</v>
      </c>
      <c r="S135" s="25">
        <f t="shared" si="28"/>
        <v>799098400</v>
      </c>
      <c r="T135" s="25">
        <f t="shared" si="28"/>
        <v>0</v>
      </c>
      <c r="U135" s="26">
        <f t="shared" si="28"/>
        <v>0</v>
      </c>
      <c r="V135" s="26">
        <f t="shared" si="28"/>
        <v>0</v>
      </c>
      <c r="W135" s="36">
        <f t="shared" si="28"/>
        <v>0</v>
      </c>
    </row>
    <row r="136" spans="1:23" x14ac:dyDescent="0.2">
      <c r="A136" s="14" t="s">
        <v>20</v>
      </c>
      <c r="B136" s="15" t="s">
        <v>241</v>
      </c>
      <c r="C136" s="16" t="s">
        <v>242</v>
      </c>
      <c r="D136" s="23">
        <v>237120321</v>
      </c>
      <c r="E136" s="24">
        <v>235692721</v>
      </c>
      <c r="F136" s="24">
        <v>142018483</v>
      </c>
      <c r="G136" s="31">
        <f t="shared" si="27"/>
        <v>0.60255778115438707</v>
      </c>
      <c r="H136" s="23">
        <v>18499238</v>
      </c>
      <c r="I136" s="24">
        <v>16382464</v>
      </c>
      <c r="J136" s="24">
        <v>14735932</v>
      </c>
      <c r="K136" s="23">
        <v>49617634</v>
      </c>
      <c r="L136" s="23">
        <v>12756107</v>
      </c>
      <c r="M136" s="24">
        <v>15768603</v>
      </c>
      <c r="N136" s="24">
        <v>15633974</v>
      </c>
      <c r="O136" s="23">
        <v>44158684</v>
      </c>
      <c r="P136" s="23">
        <v>13950979</v>
      </c>
      <c r="Q136" s="24">
        <v>15982124</v>
      </c>
      <c r="R136" s="24">
        <v>18309062</v>
      </c>
      <c r="S136" s="23">
        <v>48242165</v>
      </c>
      <c r="T136" s="23">
        <v>0</v>
      </c>
      <c r="U136" s="24">
        <v>0</v>
      </c>
      <c r="V136" s="24">
        <v>0</v>
      </c>
      <c r="W136" s="35">
        <v>0</v>
      </c>
    </row>
    <row r="137" spans="1:23" x14ac:dyDescent="0.2">
      <c r="A137" s="14" t="s">
        <v>20</v>
      </c>
      <c r="B137" s="15" t="s">
        <v>243</v>
      </c>
      <c r="C137" s="16" t="s">
        <v>244</v>
      </c>
      <c r="D137" s="23">
        <v>330180702</v>
      </c>
      <c r="E137" s="24">
        <v>343576076</v>
      </c>
      <c r="F137" s="24">
        <v>249488951</v>
      </c>
      <c r="G137" s="31">
        <f t="shared" si="27"/>
        <v>0.72615344439756624</v>
      </c>
      <c r="H137" s="23">
        <v>23231632</v>
      </c>
      <c r="I137" s="24">
        <v>23737351</v>
      </c>
      <c r="J137" s="24">
        <v>33412104</v>
      </c>
      <c r="K137" s="23">
        <v>80381087</v>
      </c>
      <c r="L137" s="23">
        <v>29765919</v>
      </c>
      <c r="M137" s="24">
        <v>24859841</v>
      </c>
      <c r="N137" s="24">
        <v>39649105</v>
      </c>
      <c r="O137" s="23">
        <v>94274865</v>
      </c>
      <c r="P137" s="23">
        <v>25440305</v>
      </c>
      <c r="Q137" s="24">
        <v>16885494</v>
      </c>
      <c r="R137" s="24">
        <v>32507200</v>
      </c>
      <c r="S137" s="23">
        <v>74832999</v>
      </c>
      <c r="T137" s="23">
        <v>0</v>
      </c>
      <c r="U137" s="24">
        <v>0</v>
      </c>
      <c r="V137" s="24">
        <v>0</v>
      </c>
      <c r="W137" s="35">
        <v>0</v>
      </c>
    </row>
    <row r="138" spans="1:23" x14ac:dyDescent="0.2">
      <c r="A138" s="14" t="s">
        <v>20</v>
      </c>
      <c r="B138" s="15" t="s">
        <v>245</v>
      </c>
      <c r="C138" s="16" t="s">
        <v>246</v>
      </c>
      <c r="D138" s="23">
        <v>876648610</v>
      </c>
      <c r="E138" s="24">
        <v>996316518</v>
      </c>
      <c r="F138" s="24">
        <v>730996621</v>
      </c>
      <c r="G138" s="31">
        <f t="shared" si="27"/>
        <v>0.73369918875519435</v>
      </c>
      <c r="H138" s="23">
        <v>52695802</v>
      </c>
      <c r="I138" s="24">
        <v>91160121</v>
      </c>
      <c r="J138" s="24">
        <v>91213435</v>
      </c>
      <c r="K138" s="23">
        <v>235069358</v>
      </c>
      <c r="L138" s="23">
        <v>83453835</v>
      </c>
      <c r="M138" s="24">
        <v>78608573</v>
      </c>
      <c r="N138" s="24">
        <v>99493366</v>
      </c>
      <c r="O138" s="23">
        <v>261555774</v>
      </c>
      <c r="P138" s="23">
        <v>72473501</v>
      </c>
      <c r="Q138" s="24">
        <v>60446504</v>
      </c>
      <c r="R138" s="24">
        <v>101451484</v>
      </c>
      <c r="S138" s="23">
        <v>234371489</v>
      </c>
      <c r="T138" s="23">
        <v>0</v>
      </c>
      <c r="U138" s="24">
        <v>0</v>
      </c>
      <c r="V138" s="24">
        <v>0</v>
      </c>
      <c r="W138" s="35">
        <v>0</v>
      </c>
    </row>
    <row r="139" spans="1:23" x14ac:dyDescent="0.2">
      <c r="A139" s="14" t="s">
        <v>20</v>
      </c>
      <c r="B139" s="15" t="s">
        <v>247</v>
      </c>
      <c r="C139" s="16" t="s">
        <v>248</v>
      </c>
      <c r="D139" s="23">
        <v>220760139</v>
      </c>
      <c r="E139" s="24">
        <v>207289311</v>
      </c>
      <c r="F139" s="24">
        <v>171278847</v>
      </c>
      <c r="G139" s="31">
        <f t="shared" si="27"/>
        <v>0.82627920452685566</v>
      </c>
      <c r="H139" s="23">
        <v>22203780</v>
      </c>
      <c r="I139" s="24">
        <v>18845819</v>
      </c>
      <c r="J139" s="24">
        <v>16031818</v>
      </c>
      <c r="K139" s="23">
        <v>57081417</v>
      </c>
      <c r="L139" s="23">
        <v>24729608</v>
      </c>
      <c r="M139" s="24">
        <v>19033259</v>
      </c>
      <c r="N139" s="24">
        <v>18876614</v>
      </c>
      <c r="O139" s="23">
        <v>62639481</v>
      </c>
      <c r="P139" s="23">
        <v>16575045</v>
      </c>
      <c r="Q139" s="24">
        <v>16981113</v>
      </c>
      <c r="R139" s="24">
        <v>18001791</v>
      </c>
      <c r="S139" s="23">
        <v>51557949</v>
      </c>
      <c r="T139" s="23">
        <v>0</v>
      </c>
      <c r="U139" s="24">
        <v>0</v>
      </c>
      <c r="V139" s="24">
        <v>0</v>
      </c>
      <c r="W139" s="35">
        <v>0</v>
      </c>
    </row>
    <row r="140" spans="1:23" x14ac:dyDescent="0.2">
      <c r="A140" s="14" t="s">
        <v>20</v>
      </c>
      <c r="B140" s="15" t="s">
        <v>249</v>
      </c>
      <c r="C140" s="16" t="s">
        <v>250</v>
      </c>
      <c r="D140" s="23">
        <v>506819461</v>
      </c>
      <c r="E140" s="24">
        <v>653169489</v>
      </c>
      <c r="F140" s="24">
        <v>424059430</v>
      </c>
      <c r="G140" s="31">
        <f t="shared" si="27"/>
        <v>0.64923337225875843</v>
      </c>
      <c r="H140" s="23">
        <v>59320959</v>
      </c>
      <c r="I140" s="24">
        <v>51664299</v>
      </c>
      <c r="J140" s="24">
        <v>45609274</v>
      </c>
      <c r="K140" s="23">
        <v>156594532</v>
      </c>
      <c r="L140" s="23">
        <v>49449580</v>
      </c>
      <c r="M140" s="24">
        <v>27099115</v>
      </c>
      <c r="N140" s="24">
        <v>50444423</v>
      </c>
      <c r="O140" s="23">
        <v>126993118</v>
      </c>
      <c r="P140" s="23">
        <v>54996741</v>
      </c>
      <c r="Q140" s="24">
        <v>40624729</v>
      </c>
      <c r="R140" s="24">
        <v>44850310</v>
      </c>
      <c r="S140" s="23">
        <v>140471780</v>
      </c>
      <c r="T140" s="23">
        <v>0</v>
      </c>
      <c r="U140" s="24">
        <v>0</v>
      </c>
      <c r="V140" s="24">
        <v>0</v>
      </c>
      <c r="W140" s="35">
        <v>0</v>
      </c>
    </row>
    <row r="141" spans="1:23" x14ac:dyDescent="0.2">
      <c r="A141" s="14" t="s">
        <v>35</v>
      </c>
      <c r="B141" s="15" t="s">
        <v>251</v>
      </c>
      <c r="C141" s="16" t="s">
        <v>252</v>
      </c>
      <c r="D141" s="23">
        <v>767636300</v>
      </c>
      <c r="E141" s="24">
        <v>1024629881</v>
      </c>
      <c r="F141" s="24">
        <v>667829058</v>
      </c>
      <c r="G141" s="31">
        <f t="shared" si="27"/>
        <v>0.65177589526105184</v>
      </c>
      <c r="H141" s="23">
        <v>41839752</v>
      </c>
      <c r="I141" s="24">
        <v>49502983</v>
      </c>
      <c r="J141" s="24">
        <v>77612669</v>
      </c>
      <c r="K141" s="23">
        <v>168955404</v>
      </c>
      <c r="L141" s="23">
        <v>96285480</v>
      </c>
      <c r="M141" s="24">
        <v>58424828</v>
      </c>
      <c r="N141" s="24">
        <v>115445413</v>
      </c>
      <c r="O141" s="23">
        <v>270155721</v>
      </c>
      <c r="P141" s="23">
        <v>62378028</v>
      </c>
      <c r="Q141" s="24">
        <v>86373070</v>
      </c>
      <c r="R141" s="24">
        <v>79966835</v>
      </c>
      <c r="S141" s="23">
        <v>228717933</v>
      </c>
      <c r="T141" s="23">
        <v>0</v>
      </c>
      <c r="U141" s="24">
        <v>0</v>
      </c>
      <c r="V141" s="24">
        <v>0</v>
      </c>
      <c r="W141" s="35">
        <v>0</v>
      </c>
    </row>
    <row r="142" spans="1:23" ht="16.5" x14ac:dyDescent="0.3">
      <c r="A142" s="17" t="s">
        <v>0</v>
      </c>
      <c r="B142" s="18" t="s">
        <v>253</v>
      </c>
      <c r="C142" s="19" t="s">
        <v>0</v>
      </c>
      <c r="D142" s="25">
        <f>SUM(D136:D141)</f>
        <v>2939165533</v>
      </c>
      <c r="E142" s="26">
        <f>SUM(E136:E141)</f>
        <v>3460673996</v>
      </c>
      <c r="F142" s="26">
        <f>SUM(F136:F141)</f>
        <v>2385671390</v>
      </c>
      <c r="G142" s="32">
        <f t="shared" si="27"/>
        <v>0.6893661156056492</v>
      </c>
      <c r="H142" s="25">
        <f t="shared" ref="H142:W142" si="29">SUM(H136:H141)</f>
        <v>217791163</v>
      </c>
      <c r="I142" s="26">
        <f t="shared" si="29"/>
        <v>251293037</v>
      </c>
      <c r="J142" s="26">
        <f t="shared" si="29"/>
        <v>278615232</v>
      </c>
      <c r="K142" s="25">
        <f t="shared" si="29"/>
        <v>747699432</v>
      </c>
      <c r="L142" s="25">
        <f t="shared" si="29"/>
        <v>296440529</v>
      </c>
      <c r="M142" s="26">
        <f t="shared" si="29"/>
        <v>223794219</v>
      </c>
      <c r="N142" s="26">
        <f t="shared" si="29"/>
        <v>339542895</v>
      </c>
      <c r="O142" s="25">
        <f t="shared" si="29"/>
        <v>859777643</v>
      </c>
      <c r="P142" s="25">
        <f t="shared" si="29"/>
        <v>245814599</v>
      </c>
      <c r="Q142" s="26">
        <f t="shared" si="29"/>
        <v>237293034</v>
      </c>
      <c r="R142" s="26">
        <f t="shared" si="29"/>
        <v>295086682</v>
      </c>
      <c r="S142" s="25">
        <f t="shared" si="29"/>
        <v>778194315</v>
      </c>
      <c r="T142" s="25">
        <f t="shared" si="29"/>
        <v>0</v>
      </c>
      <c r="U142" s="26">
        <f t="shared" si="29"/>
        <v>0</v>
      </c>
      <c r="V142" s="26">
        <f t="shared" si="29"/>
        <v>0</v>
      </c>
      <c r="W142" s="36">
        <f t="shared" si="29"/>
        <v>0</v>
      </c>
    </row>
    <row r="143" spans="1:23" x14ac:dyDescent="0.2">
      <c r="A143" s="14" t="s">
        <v>20</v>
      </c>
      <c r="B143" s="15" t="s">
        <v>254</v>
      </c>
      <c r="C143" s="16" t="s">
        <v>255</v>
      </c>
      <c r="D143" s="23">
        <v>290503616</v>
      </c>
      <c r="E143" s="24">
        <v>311259062</v>
      </c>
      <c r="F143" s="24">
        <v>193949914</v>
      </c>
      <c r="G143" s="31">
        <f t="shared" si="27"/>
        <v>0.62311411193547839</v>
      </c>
      <c r="H143" s="23">
        <v>16524645</v>
      </c>
      <c r="I143" s="24">
        <v>23154451</v>
      </c>
      <c r="J143" s="24">
        <v>22911147</v>
      </c>
      <c r="K143" s="23">
        <v>62590243</v>
      </c>
      <c r="L143" s="23">
        <v>18407909</v>
      </c>
      <c r="M143" s="24">
        <v>20810861</v>
      </c>
      <c r="N143" s="24">
        <v>17872240</v>
      </c>
      <c r="O143" s="23">
        <v>57091010</v>
      </c>
      <c r="P143" s="23">
        <v>22056821</v>
      </c>
      <c r="Q143" s="24">
        <v>23843407</v>
      </c>
      <c r="R143" s="24">
        <v>28368433</v>
      </c>
      <c r="S143" s="23">
        <v>74268661</v>
      </c>
      <c r="T143" s="23">
        <v>0</v>
      </c>
      <c r="U143" s="24">
        <v>0</v>
      </c>
      <c r="V143" s="24">
        <v>0</v>
      </c>
      <c r="W143" s="35">
        <v>0</v>
      </c>
    </row>
    <row r="144" spans="1:23" x14ac:dyDescent="0.2">
      <c r="A144" s="14" t="s">
        <v>20</v>
      </c>
      <c r="B144" s="15" t="s">
        <v>256</v>
      </c>
      <c r="C144" s="16" t="s">
        <v>257</v>
      </c>
      <c r="D144" s="23">
        <v>330314129</v>
      </c>
      <c r="E144" s="24">
        <v>377341519</v>
      </c>
      <c r="F144" s="24">
        <v>284018003</v>
      </c>
      <c r="G144" s="31">
        <f t="shared" si="27"/>
        <v>0.75268155953970173</v>
      </c>
      <c r="H144" s="23">
        <v>27116190</v>
      </c>
      <c r="I144" s="24">
        <v>27702033</v>
      </c>
      <c r="J144" s="24">
        <v>33518996</v>
      </c>
      <c r="K144" s="23">
        <v>88337219</v>
      </c>
      <c r="L144" s="23">
        <v>44249523</v>
      </c>
      <c r="M144" s="24">
        <v>24493294</v>
      </c>
      <c r="N144" s="24">
        <v>51703446</v>
      </c>
      <c r="O144" s="23">
        <v>120446263</v>
      </c>
      <c r="P144" s="23">
        <v>20160567</v>
      </c>
      <c r="Q144" s="24">
        <v>30119830</v>
      </c>
      <c r="R144" s="24">
        <v>24954124</v>
      </c>
      <c r="S144" s="23">
        <v>75234521</v>
      </c>
      <c r="T144" s="23">
        <v>0</v>
      </c>
      <c r="U144" s="24">
        <v>0</v>
      </c>
      <c r="V144" s="24">
        <v>0</v>
      </c>
      <c r="W144" s="35">
        <v>0</v>
      </c>
    </row>
    <row r="145" spans="1:23" x14ac:dyDescent="0.2">
      <c r="A145" s="14" t="s">
        <v>20</v>
      </c>
      <c r="B145" s="15" t="s">
        <v>258</v>
      </c>
      <c r="C145" s="16" t="s">
        <v>259</v>
      </c>
      <c r="D145" s="23">
        <v>308633103</v>
      </c>
      <c r="E145" s="24">
        <v>303726449</v>
      </c>
      <c r="F145" s="24">
        <v>187213568</v>
      </c>
      <c r="G145" s="31">
        <f t="shared" si="27"/>
        <v>0.61638875579123498</v>
      </c>
      <c r="H145" s="23">
        <v>16551960</v>
      </c>
      <c r="I145" s="24">
        <v>16744635</v>
      </c>
      <c r="J145" s="24">
        <v>16362865</v>
      </c>
      <c r="K145" s="23">
        <v>49659460</v>
      </c>
      <c r="L145" s="23">
        <v>22007616</v>
      </c>
      <c r="M145" s="24">
        <v>17975656</v>
      </c>
      <c r="N145" s="24">
        <v>39965573</v>
      </c>
      <c r="O145" s="23">
        <v>79948845</v>
      </c>
      <c r="P145" s="23">
        <v>23024123</v>
      </c>
      <c r="Q145" s="24">
        <v>14262686</v>
      </c>
      <c r="R145" s="24">
        <v>20318454</v>
      </c>
      <c r="S145" s="23">
        <v>57605263</v>
      </c>
      <c r="T145" s="23">
        <v>0</v>
      </c>
      <c r="U145" s="24">
        <v>0</v>
      </c>
      <c r="V145" s="24">
        <v>0</v>
      </c>
      <c r="W145" s="35">
        <v>0</v>
      </c>
    </row>
    <row r="146" spans="1:23" x14ac:dyDescent="0.2">
      <c r="A146" s="14" t="s">
        <v>20</v>
      </c>
      <c r="B146" s="15" t="s">
        <v>260</v>
      </c>
      <c r="C146" s="16" t="s">
        <v>261</v>
      </c>
      <c r="D146" s="23">
        <v>236715673</v>
      </c>
      <c r="E146" s="24">
        <v>243938804</v>
      </c>
      <c r="F146" s="24">
        <v>150893028</v>
      </c>
      <c r="G146" s="31">
        <f t="shared" si="27"/>
        <v>0.6185691883608645</v>
      </c>
      <c r="H146" s="23">
        <v>19685949</v>
      </c>
      <c r="I146" s="24">
        <v>12788763</v>
      </c>
      <c r="J146" s="24">
        <v>14650189</v>
      </c>
      <c r="K146" s="23">
        <v>47124901</v>
      </c>
      <c r="L146" s="23">
        <v>13214447</v>
      </c>
      <c r="M146" s="24">
        <v>17995969</v>
      </c>
      <c r="N146" s="24">
        <v>28263312</v>
      </c>
      <c r="O146" s="23">
        <v>59473728</v>
      </c>
      <c r="P146" s="23">
        <v>14461637</v>
      </c>
      <c r="Q146" s="24">
        <v>16640331</v>
      </c>
      <c r="R146" s="24">
        <v>13192431</v>
      </c>
      <c r="S146" s="23">
        <v>44294399</v>
      </c>
      <c r="T146" s="23">
        <v>0</v>
      </c>
      <c r="U146" s="24">
        <v>0</v>
      </c>
      <c r="V146" s="24">
        <v>0</v>
      </c>
      <c r="W146" s="35">
        <v>0</v>
      </c>
    </row>
    <row r="147" spans="1:23" x14ac:dyDescent="0.2">
      <c r="A147" s="14" t="s">
        <v>35</v>
      </c>
      <c r="B147" s="15" t="s">
        <v>262</v>
      </c>
      <c r="C147" s="16" t="s">
        <v>263</v>
      </c>
      <c r="D147" s="23">
        <v>729638343</v>
      </c>
      <c r="E147" s="24">
        <v>728077807</v>
      </c>
      <c r="F147" s="24">
        <v>667681399</v>
      </c>
      <c r="G147" s="31">
        <f t="shared" si="27"/>
        <v>0.91704676695357645</v>
      </c>
      <c r="H147" s="23">
        <v>33754285</v>
      </c>
      <c r="I147" s="24">
        <v>68664705</v>
      </c>
      <c r="J147" s="24">
        <v>103691416</v>
      </c>
      <c r="K147" s="23">
        <v>206110406</v>
      </c>
      <c r="L147" s="23">
        <v>104499760</v>
      </c>
      <c r="M147" s="24">
        <v>92582066</v>
      </c>
      <c r="N147" s="24">
        <v>74731099</v>
      </c>
      <c r="O147" s="23">
        <v>271812925</v>
      </c>
      <c r="P147" s="23">
        <v>81792461</v>
      </c>
      <c r="Q147" s="24">
        <v>68464352</v>
      </c>
      <c r="R147" s="24">
        <v>39501255</v>
      </c>
      <c r="S147" s="23">
        <v>189758068</v>
      </c>
      <c r="T147" s="23">
        <v>0</v>
      </c>
      <c r="U147" s="24">
        <v>0</v>
      </c>
      <c r="V147" s="24">
        <v>0</v>
      </c>
      <c r="W147" s="35">
        <v>0</v>
      </c>
    </row>
    <row r="148" spans="1:23" ht="16.5" x14ac:dyDescent="0.3">
      <c r="A148" s="17" t="s">
        <v>0</v>
      </c>
      <c r="B148" s="18" t="s">
        <v>264</v>
      </c>
      <c r="C148" s="19" t="s">
        <v>0</v>
      </c>
      <c r="D148" s="25">
        <f>SUM(D143:D147)</f>
        <v>1895804864</v>
      </c>
      <c r="E148" s="26">
        <f>SUM(E143:E147)</f>
        <v>1964343641</v>
      </c>
      <c r="F148" s="26">
        <f>SUM(F143:F147)</f>
        <v>1483755912</v>
      </c>
      <c r="G148" s="32">
        <f t="shared" si="27"/>
        <v>0.75534437103105623</v>
      </c>
      <c r="H148" s="25">
        <f t="shared" ref="H148:W148" si="30">SUM(H143:H147)</f>
        <v>113633029</v>
      </c>
      <c r="I148" s="26">
        <f t="shared" si="30"/>
        <v>149054587</v>
      </c>
      <c r="J148" s="26">
        <f t="shared" si="30"/>
        <v>191134613</v>
      </c>
      <c r="K148" s="25">
        <f t="shared" si="30"/>
        <v>453822229</v>
      </c>
      <c r="L148" s="25">
        <f t="shared" si="30"/>
        <v>202379255</v>
      </c>
      <c r="M148" s="26">
        <f t="shared" si="30"/>
        <v>173857846</v>
      </c>
      <c r="N148" s="26">
        <f t="shared" si="30"/>
        <v>212535670</v>
      </c>
      <c r="O148" s="25">
        <f t="shared" si="30"/>
        <v>588772771</v>
      </c>
      <c r="P148" s="25">
        <f t="shared" si="30"/>
        <v>161495609</v>
      </c>
      <c r="Q148" s="26">
        <f t="shared" si="30"/>
        <v>153330606</v>
      </c>
      <c r="R148" s="26">
        <f t="shared" si="30"/>
        <v>126334697</v>
      </c>
      <c r="S148" s="25">
        <f t="shared" si="30"/>
        <v>441160912</v>
      </c>
      <c r="T148" s="25">
        <f t="shared" si="30"/>
        <v>0</v>
      </c>
      <c r="U148" s="26">
        <f t="shared" si="30"/>
        <v>0</v>
      </c>
      <c r="V148" s="26">
        <f t="shared" si="30"/>
        <v>0</v>
      </c>
      <c r="W148" s="36">
        <f t="shared" si="30"/>
        <v>0</v>
      </c>
    </row>
    <row r="149" spans="1:23" x14ac:dyDescent="0.2">
      <c r="A149" s="14" t="s">
        <v>20</v>
      </c>
      <c r="B149" s="15" t="s">
        <v>265</v>
      </c>
      <c r="C149" s="16" t="s">
        <v>266</v>
      </c>
      <c r="D149" s="23">
        <v>245802254</v>
      </c>
      <c r="E149" s="24">
        <v>260978013</v>
      </c>
      <c r="F149" s="24">
        <v>180660195</v>
      </c>
      <c r="G149" s="31">
        <f t="shared" si="27"/>
        <v>0.69224297067508134</v>
      </c>
      <c r="H149" s="23">
        <v>13339678</v>
      </c>
      <c r="I149" s="24">
        <v>16596189</v>
      </c>
      <c r="J149" s="24">
        <v>14033554</v>
      </c>
      <c r="K149" s="23">
        <v>43969421</v>
      </c>
      <c r="L149" s="23">
        <v>29286506</v>
      </c>
      <c r="M149" s="24">
        <v>18726869</v>
      </c>
      <c r="N149" s="24">
        <v>24491762</v>
      </c>
      <c r="O149" s="23">
        <v>72505137</v>
      </c>
      <c r="P149" s="23">
        <v>23888988</v>
      </c>
      <c r="Q149" s="24">
        <v>22121920</v>
      </c>
      <c r="R149" s="24">
        <v>18174729</v>
      </c>
      <c r="S149" s="23">
        <v>64185637</v>
      </c>
      <c r="T149" s="23">
        <v>0</v>
      </c>
      <c r="U149" s="24">
        <v>0</v>
      </c>
      <c r="V149" s="24">
        <v>0</v>
      </c>
      <c r="W149" s="35">
        <v>0</v>
      </c>
    </row>
    <row r="150" spans="1:23" x14ac:dyDescent="0.2">
      <c r="A150" s="14" t="s">
        <v>20</v>
      </c>
      <c r="B150" s="15" t="s">
        <v>267</v>
      </c>
      <c r="C150" s="16" t="s">
        <v>268</v>
      </c>
      <c r="D150" s="23">
        <v>5589918300</v>
      </c>
      <c r="E150" s="24">
        <v>5623917191</v>
      </c>
      <c r="F150" s="24">
        <v>4154199450</v>
      </c>
      <c r="G150" s="31">
        <f t="shared" si="27"/>
        <v>0.73866653951590877</v>
      </c>
      <c r="H150" s="23">
        <v>502856842</v>
      </c>
      <c r="I150" s="24">
        <v>565049468</v>
      </c>
      <c r="J150" s="24">
        <v>433997328</v>
      </c>
      <c r="K150" s="23">
        <v>1501903638</v>
      </c>
      <c r="L150" s="23">
        <v>454526894</v>
      </c>
      <c r="M150" s="24">
        <v>462298093</v>
      </c>
      <c r="N150" s="24">
        <v>459122079</v>
      </c>
      <c r="O150" s="23">
        <v>1375947066</v>
      </c>
      <c r="P150" s="23">
        <v>435024086</v>
      </c>
      <c r="Q150" s="24">
        <v>419983526</v>
      </c>
      <c r="R150" s="24">
        <v>421341134</v>
      </c>
      <c r="S150" s="23">
        <v>1276348746</v>
      </c>
      <c r="T150" s="23">
        <v>0</v>
      </c>
      <c r="U150" s="24">
        <v>0</v>
      </c>
      <c r="V150" s="24">
        <v>0</v>
      </c>
      <c r="W150" s="35">
        <v>0</v>
      </c>
    </row>
    <row r="151" spans="1:23" x14ac:dyDescent="0.2">
      <c r="A151" s="14" t="s">
        <v>20</v>
      </c>
      <c r="B151" s="15" t="s">
        <v>269</v>
      </c>
      <c r="C151" s="16" t="s">
        <v>270</v>
      </c>
      <c r="D151" s="23">
        <v>540895120</v>
      </c>
      <c r="E151" s="24">
        <v>587400395</v>
      </c>
      <c r="F151" s="24">
        <v>388171142</v>
      </c>
      <c r="G151" s="31">
        <f t="shared" si="27"/>
        <v>0.66082887465542139</v>
      </c>
      <c r="H151" s="23">
        <v>32714466</v>
      </c>
      <c r="I151" s="24">
        <v>46008390</v>
      </c>
      <c r="J151" s="24">
        <v>47239510</v>
      </c>
      <c r="K151" s="23">
        <v>125962366</v>
      </c>
      <c r="L151" s="23">
        <v>39200061</v>
      </c>
      <c r="M151" s="24">
        <v>40392401</v>
      </c>
      <c r="N151" s="24">
        <v>44656809</v>
      </c>
      <c r="O151" s="23">
        <v>124249271</v>
      </c>
      <c r="P151" s="23">
        <v>51355276</v>
      </c>
      <c r="Q151" s="24">
        <v>46366989</v>
      </c>
      <c r="R151" s="24">
        <v>40237240</v>
      </c>
      <c r="S151" s="23">
        <v>137959505</v>
      </c>
      <c r="T151" s="23">
        <v>0</v>
      </c>
      <c r="U151" s="24">
        <v>0</v>
      </c>
      <c r="V151" s="24">
        <v>0</v>
      </c>
      <c r="W151" s="35">
        <v>0</v>
      </c>
    </row>
    <row r="152" spans="1:23" x14ac:dyDescent="0.2">
      <c r="A152" s="14" t="s">
        <v>20</v>
      </c>
      <c r="B152" s="15" t="s">
        <v>271</v>
      </c>
      <c r="C152" s="16" t="s">
        <v>272</v>
      </c>
      <c r="D152" s="23">
        <v>187369772</v>
      </c>
      <c r="E152" s="24">
        <v>199301498</v>
      </c>
      <c r="F152" s="24">
        <v>165892826</v>
      </c>
      <c r="G152" s="31">
        <f t="shared" si="27"/>
        <v>0.83237119472127596</v>
      </c>
      <c r="H152" s="23">
        <v>17952815</v>
      </c>
      <c r="I152" s="24">
        <v>19633111</v>
      </c>
      <c r="J152" s="24">
        <v>19120762</v>
      </c>
      <c r="K152" s="23">
        <v>56706688</v>
      </c>
      <c r="L152" s="23">
        <v>16046789</v>
      </c>
      <c r="M152" s="24">
        <v>27956439</v>
      </c>
      <c r="N152" s="24">
        <v>22624121</v>
      </c>
      <c r="O152" s="23">
        <v>66627349</v>
      </c>
      <c r="P152" s="23">
        <v>13483364</v>
      </c>
      <c r="Q152" s="24">
        <v>16417117</v>
      </c>
      <c r="R152" s="24">
        <v>12658308</v>
      </c>
      <c r="S152" s="23">
        <v>42558789</v>
      </c>
      <c r="T152" s="23">
        <v>0</v>
      </c>
      <c r="U152" s="24">
        <v>0</v>
      </c>
      <c r="V152" s="24">
        <v>0</v>
      </c>
      <c r="W152" s="35">
        <v>0</v>
      </c>
    </row>
    <row r="153" spans="1:23" x14ac:dyDescent="0.2">
      <c r="A153" s="14" t="s">
        <v>20</v>
      </c>
      <c r="B153" s="15" t="s">
        <v>273</v>
      </c>
      <c r="C153" s="16" t="s">
        <v>274</v>
      </c>
      <c r="D153" s="23">
        <v>220062044</v>
      </c>
      <c r="E153" s="24">
        <v>225127665</v>
      </c>
      <c r="F153" s="24">
        <v>158689295</v>
      </c>
      <c r="G153" s="31">
        <f t="shared" si="27"/>
        <v>0.70488580335073436</v>
      </c>
      <c r="H153" s="23">
        <v>16516270</v>
      </c>
      <c r="I153" s="24">
        <v>20736946</v>
      </c>
      <c r="J153" s="24">
        <v>17621653</v>
      </c>
      <c r="K153" s="23">
        <v>54874869</v>
      </c>
      <c r="L153" s="23">
        <v>18268649</v>
      </c>
      <c r="M153" s="24">
        <v>13671085</v>
      </c>
      <c r="N153" s="24">
        <v>20385581</v>
      </c>
      <c r="O153" s="23">
        <v>52325315</v>
      </c>
      <c r="P153" s="23">
        <v>18153832</v>
      </c>
      <c r="Q153" s="24">
        <v>15749327</v>
      </c>
      <c r="R153" s="24">
        <v>17585952</v>
      </c>
      <c r="S153" s="23">
        <v>51489111</v>
      </c>
      <c r="T153" s="23">
        <v>0</v>
      </c>
      <c r="U153" s="24">
        <v>0</v>
      </c>
      <c r="V153" s="24">
        <v>0</v>
      </c>
      <c r="W153" s="35">
        <v>0</v>
      </c>
    </row>
    <row r="154" spans="1:23" x14ac:dyDescent="0.2">
      <c r="A154" s="14" t="s">
        <v>35</v>
      </c>
      <c r="B154" s="15" t="s">
        <v>275</v>
      </c>
      <c r="C154" s="16" t="s">
        <v>276</v>
      </c>
      <c r="D154" s="23">
        <v>1192769485</v>
      </c>
      <c r="E154" s="24">
        <v>1182709029</v>
      </c>
      <c r="F154" s="24">
        <v>775719063</v>
      </c>
      <c r="G154" s="31">
        <f t="shared" si="27"/>
        <v>0.65588326797156804</v>
      </c>
      <c r="H154" s="23">
        <v>92119280</v>
      </c>
      <c r="I154" s="24">
        <v>89169695</v>
      </c>
      <c r="J154" s="24">
        <v>82628665</v>
      </c>
      <c r="K154" s="23">
        <v>263917640</v>
      </c>
      <c r="L154" s="23">
        <v>94953083</v>
      </c>
      <c r="M154" s="24">
        <v>90843125</v>
      </c>
      <c r="N154" s="24">
        <v>93777400</v>
      </c>
      <c r="O154" s="23">
        <v>279573608</v>
      </c>
      <c r="P154" s="23">
        <v>75987802</v>
      </c>
      <c r="Q154" s="24">
        <v>87216581</v>
      </c>
      <c r="R154" s="24">
        <v>69023432</v>
      </c>
      <c r="S154" s="23">
        <v>232227815</v>
      </c>
      <c r="T154" s="23">
        <v>0</v>
      </c>
      <c r="U154" s="24">
        <v>0</v>
      </c>
      <c r="V154" s="24">
        <v>0</v>
      </c>
      <c r="W154" s="35">
        <v>0</v>
      </c>
    </row>
    <row r="155" spans="1:23" ht="16.5" x14ac:dyDescent="0.3">
      <c r="A155" s="17" t="s">
        <v>0</v>
      </c>
      <c r="B155" s="18" t="s">
        <v>277</v>
      </c>
      <c r="C155" s="19" t="s">
        <v>0</v>
      </c>
      <c r="D155" s="25">
        <f>SUM(D149:D154)</f>
        <v>7976816975</v>
      </c>
      <c r="E155" s="26">
        <f>SUM(E149:E154)</f>
        <v>8079433791</v>
      </c>
      <c r="F155" s="26">
        <f>SUM(F149:F154)</f>
        <v>5823331971</v>
      </c>
      <c r="G155" s="32">
        <f t="shared" si="27"/>
        <v>0.72075990986977811</v>
      </c>
      <c r="H155" s="25">
        <f t="shared" ref="H155:W155" si="31">SUM(H149:H154)</f>
        <v>675499351</v>
      </c>
      <c r="I155" s="26">
        <f t="shared" si="31"/>
        <v>757193799</v>
      </c>
      <c r="J155" s="26">
        <f t="shared" si="31"/>
        <v>614641472</v>
      </c>
      <c r="K155" s="25">
        <f t="shared" si="31"/>
        <v>2047334622</v>
      </c>
      <c r="L155" s="25">
        <f t="shared" si="31"/>
        <v>652281982</v>
      </c>
      <c r="M155" s="26">
        <f t="shared" si="31"/>
        <v>653888012</v>
      </c>
      <c r="N155" s="26">
        <f t="shared" si="31"/>
        <v>665057752</v>
      </c>
      <c r="O155" s="25">
        <f t="shared" si="31"/>
        <v>1971227746</v>
      </c>
      <c r="P155" s="25">
        <f t="shared" si="31"/>
        <v>617893348</v>
      </c>
      <c r="Q155" s="26">
        <f t="shared" si="31"/>
        <v>607855460</v>
      </c>
      <c r="R155" s="26">
        <f t="shared" si="31"/>
        <v>579020795</v>
      </c>
      <c r="S155" s="25">
        <f t="shared" si="31"/>
        <v>1804769603</v>
      </c>
      <c r="T155" s="25">
        <f t="shared" si="31"/>
        <v>0</v>
      </c>
      <c r="U155" s="26">
        <f t="shared" si="31"/>
        <v>0</v>
      </c>
      <c r="V155" s="26">
        <f t="shared" si="31"/>
        <v>0</v>
      </c>
      <c r="W155" s="36">
        <f t="shared" si="31"/>
        <v>0</v>
      </c>
    </row>
    <row r="156" spans="1:23" x14ac:dyDescent="0.2">
      <c r="A156" s="14" t="s">
        <v>20</v>
      </c>
      <c r="B156" s="15" t="s">
        <v>278</v>
      </c>
      <c r="C156" s="16" t="s">
        <v>279</v>
      </c>
      <c r="D156" s="23">
        <v>443030793</v>
      </c>
      <c r="E156" s="24">
        <v>461700014</v>
      </c>
      <c r="F156" s="24">
        <v>314069909</v>
      </c>
      <c r="G156" s="31">
        <f t="shared" si="27"/>
        <v>0.68024669585563413</v>
      </c>
      <c r="H156" s="23">
        <v>20175493</v>
      </c>
      <c r="I156" s="24">
        <v>40037578</v>
      </c>
      <c r="J156" s="24">
        <v>25617756</v>
      </c>
      <c r="K156" s="23">
        <v>85830827</v>
      </c>
      <c r="L156" s="23">
        <v>37896568</v>
      </c>
      <c r="M156" s="24">
        <v>34469041</v>
      </c>
      <c r="N156" s="24">
        <v>61195929</v>
      </c>
      <c r="O156" s="23">
        <v>133561538</v>
      </c>
      <c r="P156" s="23">
        <v>27497701</v>
      </c>
      <c r="Q156" s="24">
        <v>31774745</v>
      </c>
      <c r="R156" s="24">
        <v>35405098</v>
      </c>
      <c r="S156" s="23">
        <v>94677544</v>
      </c>
      <c r="T156" s="23">
        <v>0</v>
      </c>
      <c r="U156" s="24">
        <v>0</v>
      </c>
      <c r="V156" s="24">
        <v>0</v>
      </c>
      <c r="W156" s="35">
        <v>0</v>
      </c>
    </row>
    <row r="157" spans="1:23" x14ac:dyDescent="0.2">
      <c r="A157" s="14" t="s">
        <v>20</v>
      </c>
      <c r="B157" s="15" t="s">
        <v>280</v>
      </c>
      <c r="C157" s="16" t="s">
        <v>281</v>
      </c>
      <c r="D157" s="23">
        <v>2716137107</v>
      </c>
      <c r="E157" s="24">
        <v>2985821002</v>
      </c>
      <c r="F157" s="24">
        <v>1921722423</v>
      </c>
      <c r="G157" s="31">
        <f t="shared" si="27"/>
        <v>0.64361608472603271</v>
      </c>
      <c r="H157" s="23">
        <v>86739494</v>
      </c>
      <c r="I157" s="24">
        <v>270575440</v>
      </c>
      <c r="J157" s="24">
        <v>267420930</v>
      </c>
      <c r="K157" s="23">
        <v>624735864</v>
      </c>
      <c r="L157" s="23">
        <v>218949570</v>
      </c>
      <c r="M157" s="24">
        <v>206085384</v>
      </c>
      <c r="N157" s="24">
        <v>253485354</v>
      </c>
      <c r="O157" s="23">
        <v>678520308</v>
      </c>
      <c r="P157" s="23">
        <v>207839050</v>
      </c>
      <c r="Q157" s="24">
        <v>201591212</v>
      </c>
      <c r="R157" s="24">
        <v>209035989</v>
      </c>
      <c r="S157" s="23">
        <v>618466251</v>
      </c>
      <c r="T157" s="23">
        <v>0</v>
      </c>
      <c r="U157" s="24">
        <v>0</v>
      </c>
      <c r="V157" s="24">
        <v>0</v>
      </c>
      <c r="W157" s="35">
        <v>0</v>
      </c>
    </row>
    <row r="158" spans="1:23" x14ac:dyDescent="0.2">
      <c r="A158" s="14" t="s">
        <v>20</v>
      </c>
      <c r="B158" s="15" t="s">
        <v>282</v>
      </c>
      <c r="C158" s="16" t="s">
        <v>283</v>
      </c>
      <c r="D158" s="23">
        <v>261560909</v>
      </c>
      <c r="E158" s="24">
        <v>265630419</v>
      </c>
      <c r="F158" s="24">
        <v>198130090</v>
      </c>
      <c r="G158" s="31">
        <f t="shared" si="27"/>
        <v>0.74588629851161736</v>
      </c>
      <c r="H158" s="23">
        <v>12109021</v>
      </c>
      <c r="I158" s="24">
        <v>19993197</v>
      </c>
      <c r="J158" s="24">
        <v>30722421</v>
      </c>
      <c r="K158" s="23">
        <v>62824639</v>
      </c>
      <c r="L158" s="23">
        <v>21081539</v>
      </c>
      <c r="M158" s="24">
        <v>27071312</v>
      </c>
      <c r="N158" s="24">
        <v>25011004</v>
      </c>
      <c r="O158" s="23">
        <v>73163855</v>
      </c>
      <c r="P158" s="23">
        <v>21509646</v>
      </c>
      <c r="Q158" s="24">
        <v>17959590</v>
      </c>
      <c r="R158" s="24">
        <v>22672360</v>
      </c>
      <c r="S158" s="23">
        <v>62141596</v>
      </c>
      <c r="T158" s="23">
        <v>0</v>
      </c>
      <c r="U158" s="24">
        <v>0</v>
      </c>
      <c r="V158" s="24">
        <v>0</v>
      </c>
      <c r="W158" s="35">
        <v>0</v>
      </c>
    </row>
    <row r="159" spans="1:23" x14ac:dyDescent="0.2">
      <c r="A159" s="14" t="s">
        <v>20</v>
      </c>
      <c r="B159" s="15" t="s">
        <v>284</v>
      </c>
      <c r="C159" s="16" t="s">
        <v>285</v>
      </c>
      <c r="D159" s="23">
        <v>168545088</v>
      </c>
      <c r="E159" s="24">
        <v>171024660</v>
      </c>
      <c r="F159" s="24">
        <v>112628665</v>
      </c>
      <c r="G159" s="31">
        <f t="shared" si="27"/>
        <v>0.65855219358424688</v>
      </c>
      <c r="H159" s="23">
        <v>6216613</v>
      </c>
      <c r="I159" s="24">
        <v>13756328</v>
      </c>
      <c r="J159" s="24">
        <v>13679438</v>
      </c>
      <c r="K159" s="23">
        <v>33652379</v>
      </c>
      <c r="L159" s="23">
        <v>18783600</v>
      </c>
      <c r="M159" s="24">
        <v>6603660</v>
      </c>
      <c r="N159" s="24">
        <v>19108726</v>
      </c>
      <c r="O159" s="23">
        <v>44495986</v>
      </c>
      <c r="P159" s="23">
        <v>11452341</v>
      </c>
      <c r="Q159" s="24">
        <v>10441414</v>
      </c>
      <c r="R159" s="24">
        <v>12586545</v>
      </c>
      <c r="S159" s="23">
        <v>34480300</v>
      </c>
      <c r="T159" s="23">
        <v>0</v>
      </c>
      <c r="U159" s="24">
        <v>0</v>
      </c>
      <c r="V159" s="24">
        <v>0</v>
      </c>
      <c r="W159" s="35">
        <v>0</v>
      </c>
    </row>
    <row r="160" spans="1:23" x14ac:dyDescent="0.2">
      <c r="A160" s="14" t="s">
        <v>35</v>
      </c>
      <c r="B160" s="15" t="s">
        <v>286</v>
      </c>
      <c r="C160" s="16" t="s">
        <v>287</v>
      </c>
      <c r="D160" s="23">
        <v>1571118542</v>
      </c>
      <c r="E160" s="24">
        <v>1626382181</v>
      </c>
      <c r="F160" s="24">
        <v>815130456</v>
      </c>
      <c r="G160" s="31">
        <f t="shared" si="27"/>
        <v>0.50119244143391162</v>
      </c>
      <c r="H160" s="23">
        <v>62453506</v>
      </c>
      <c r="I160" s="24">
        <v>97827370</v>
      </c>
      <c r="J160" s="24">
        <v>86588162</v>
      </c>
      <c r="K160" s="23">
        <v>246869038</v>
      </c>
      <c r="L160" s="23">
        <v>110331452</v>
      </c>
      <c r="M160" s="24">
        <v>92249832</v>
      </c>
      <c r="N160" s="24">
        <v>96982847</v>
      </c>
      <c r="O160" s="23">
        <v>299564131</v>
      </c>
      <c r="P160" s="23">
        <v>74916347</v>
      </c>
      <c r="Q160" s="24">
        <v>89669128</v>
      </c>
      <c r="R160" s="24">
        <v>104111812</v>
      </c>
      <c r="S160" s="23">
        <v>268697287</v>
      </c>
      <c r="T160" s="23">
        <v>0</v>
      </c>
      <c r="U160" s="24">
        <v>0</v>
      </c>
      <c r="V160" s="24">
        <v>0</v>
      </c>
      <c r="W160" s="35">
        <v>0</v>
      </c>
    </row>
    <row r="161" spans="1:23" ht="16.5" x14ac:dyDescent="0.3">
      <c r="A161" s="17" t="s">
        <v>0</v>
      </c>
      <c r="B161" s="18" t="s">
        <v>288</v>
      </c>
      <c r="C161" s="19" t="s">
        <v>0</v>
      </c>
      <c r="D161" s="25">
        <f>SUM(D156:D160)</f>
        <v>5160392439</v>
      </c>
      <c r="E161" s="26">
        <f>SUM(E156:E160)</f>
        <v>5510558276</v>
      </c>
      <c r="F161" s="26">
        <f>SUM(F156:F160)</f>
        <v>3361681543</v>
      </c>
      <c r="G161" s="32">
        <f t="shared" si="27"/>
        <v>0.6100437332531351</v>
      </c>
      <c r="H161" s="25">
        <f t="shared" ref="H161:W161" si="32">SUM(H156:H160)</f>
        <v>187694127</v>
      </c>
      <c r="I161" s="26">
        <f t="shared" si="32"/>
        <v>442189913</v>
      </c>
      <c r="J161" s="26">
        <f t="shared" si="32"/>
        <v>424028707</v>
      </c>
      <c r="K161" s="25">
        <f t="shared" si="32"/>
        <v>1053912747</v>
      </c>
      <c r="L161" s="25">
        <f t="shared" si="32"/>
        <v>407042729</v>
      </c>
      <c r="M161" s="26">
        <f t="shared" si="32"/>
        <v>366479229</v>
      </c>
      <c r="N161" s="26">
        <f t="shared" si="32"/>
        <v>455783860</v>
      </c>
      <c r="O161" s="25">
        <f t="shared" si="32"/>
        <v>1229305818</v>
      </c>
      <c r="P161" s="25">
        <f t="shared" si="32"/>
        <v>343215085</v>
      </c>
      <c r="Q161" s="26">
        <f t="shared" si="32"/>
        <v>351436089</v>
      </c>
      <c r="R161" s="26">
        <f t="shared" si="32"/>
        <v>383811804</v>
      </c>
      <c r="S161" s="25">
        <f t="shared" si="32"/>
        <v>1078462978</v>
      </c>
      <c r="T161" s="25">
        <f t="shared" si="32"/>
        <v>0</v>
      </c>
      <c r="U161" s="26">
        <f t="shared" si="32"/>
        <v>0</v>
      </c>
      <c r="V161" s="26">
        <f t="shared" si="32"/>
        <v>0</v>
      </c>
      <c r="W161" s="36">
        <f t="shared" si="32"/>
        <v>0</v>
      </c>
    </row>
    <row r="162" spans="1:23" x14ac:dyDescent="0.2">
      <c r="A162" s="14" t="s">
        <v>20</v>
      </c>
      <c r="B162" s="15" t="s">
        <v>289</v>
      </c>
      <c r="C162" s="16" t="s">
        <v>290</v>
      </c>
      <c r="D162" s="23">
        <v>472185756</v>
      </c>
      <c r="E162" s="24">
        <v>500206751</v>
      </c>
      <c r="F162" s="24">
        <v>397785549</v>
      </c>
      <c r="G162" s="31">
        <f t="shared" si="27"/>
        <v>0.79524226373346174</v>
      </c>
      <c r="H162" s="23">
        <v>33672231</v>
      </c>
      <c r="I162" s="24">
        <v>44721915</v>
      </c>
      <c r="J162" s="24">
        <v>75135332</v>
      </c>
      <c r="K162" s="23">
        <v>153529478</v>
      </c>
      <c r="L162" s="23">
        <v>42247711</v>
      </c>
      <c r="M162" s="24">
        <v>40812676</v>
      </c>
      <c r="N162" s="24">
        <v>55038395</v>
      </c>
      <c r="O162" s="23">
        <v>138098782</v>
      </c>
      <c r="P162" s="23">
        <v>20325905</v>
      </c>
      <c r="Q162" s="24">
        <v>34833333</v>
      </c>
      <c r="R162" s="24">
        <v>50998051</v>
      </c>
      <c r="S162" s="23">
        <v>106157289</v>
      </c>
      <c r="T162" s="23">
        <v>0</v>
      </c>
      <c r="U162" s="24">
        <v>0</v>
      </c>
      <c r="V162" s="24">
        <v>0</v>
      </c>
      <c r="W162" s="35">
        <v>0</v>
      </c>
    </row>
    <row r="163" spans="1:23" x14ac:dyDescent="0.2">
      <c r="A163" s="14" t="s">
        <v>20</v>
      </c>
      <c r="B163" s="15" t="s">
        <v>291</v>
      </c>
      <c r="C163" s="16" t="s">
        <v>292</v>
      </c>
      <c r="D163" s="23">
        <v>233223600</v>
      </c>
      <c r="E163" s="24">
        <v>314081185</v>
      </c>
      <c r="F163" s="24">
        <v>184198525</v>
      </c>
      <c r="G163" s="31">
        <f t="shared" si="27"/>
        <v>0.58646787454014482</v>
      </c>
      <c r="H163" s="23">
        <v>16601880</v>
      </c>
      <c r="I163" s="24">
        <v>19011703</v>
      </c>
      <c r="J163" s="24">
        <v>15973298</v>
      </c>
      <c r="K163" s="23">
        <v>51586881</v>
      </c>
      <c r="L163" s="23">
        <v>19727659</v>
      </c>
      <c r="M163" s="24">
        <v>23864670</v>
      </c>
      <c r="N163" s="24">
        <v>21075634</v>
      </c>
      <c r="O163" s="23">
        <v>64667963</v>
      </c>
      <c r="P163" s="23">
        <v>17984701</v>
      </c>
      <c r="Q163" s="24">
        <v>32440320</v>
      </c>
      <c r="R163" s="24">
        <v>17518660</v>
      </c>
      <c r="S163" s="23">
        <v>67943681</v>
      </c>
      <c r="T163" s="23">
        <v>0</v>
      </c>
      <c r="U163" s="24">
        <v>0</v>
      </c>
      <c r="V163" s="24">
        <v>0</v>
      </c>
      <c r="W163" s="35">
        <v>0</v>
      </c>
    </row>
    <row r="164" spans="1:23" x14ac:dyDescent="0.2">
      <c r="A164" s="14" t="s">
        <v>20</v>
      </c>
      <c r="B164" s="15" t="s">
        <v>293</v>
      </c>
      <c r="C164" s="16" t="s">
        <v>294</v>
      </c>
      <c r="D164" s="23">
        <v>346352524</v>
      </c>
      <c r="E164" s="24">
        <v>350188627</v>
      </c>
      <c r="F164" s="24">
        <v>243160797</v>
      </c>
      <c r="G164" s="31">
        <f t="shared" si="27"/>
        <v>0.69437091399316064</v>
      </c>
      <c r="H164" s="23">
        <v>25493336</v>
      </c>
      <c r="I164" s="24">
        <v>25681838</v>
      </c>
      <c r="J164" s="24">
        <v>32758330</v>
      </c>
      <c r="K164" s="23">
        <v>83933504</v>
      </c>
      <c r="L164" s="23">
        <v>27808713</v>
      </c>
      <c r="M164" s="24">
        <v>24139992</v>
      </c>
      <c r="N164" s="24">
        <v>28796142</v>
      </c>
      <c r="O164" s="23">
        <v>80744847</v>
      </c>
      <c r="P164" s="23">
        <v>25949170</v>
      </c>
      <c r="Q164" s="24">
        <v>24663912</v>
      </c>
      <c r="R164" s="24">
        <v>27869364</v>
      </c>
      <c r="S164" s="23">
        <v>78482446</v>
      </c>
      <c r="T164" s="23">
        <v>0</v>
      </c>
      <c r="U164" s="24">
        <v>0</v>
      </c>
      <c r="V164" s="24">
        <v>0</v>
      </c>
      <c r="W164" s="35">
        <v>0</v>
      </c>
    </row>
    <row r="165" spans="1:23" x14ac:dyDescent="0.2">
      <c r="A165" s="14" t="s">
        <v>20</v>
      </c>
      <c r="B165" s="15" t="s">
        <v>295</v>
      </c>
      <c r="C165" s="16" t="s">
        <v>296</v>
      </c>
      <c r="D165" s="23">
        <v>290133305</v>
      </c>
      <c r="E165" s="24">
        <v>293126062</v>
      </c>
      <c r="F165" s="24">
        <v>195399265</v>
      </c>
      <c r="G165" s="31">
        <f t="shared" si="27"/>
        <v>0.66660488551168129</v>
      </c>
      <c r="H165" s="23">
        <v>13478793</v>
      </c>
      <c r="I165" s="24">
        <v>24906573</v>
      </c>
      <c r="J165" s="24">
        <v>20263811</v>
      </c>
      <c r="K165" s="23">
        <v>58649177</v>
      </c>
      <c r="L165" s="23">
        <v>20689147</v>
      </c>
      <c r="M165" s="24">
        <v>17394415</v>
      </c>
      <c r="N165" s="24">
        <v>37324117</v>
      </c>
      <c r="O165" s="23">
        <v>75407679</v>
      </c>
      <c r="P165" s="23">
        <v>19699566</v>
      </c>
      <c r="Q165" s="24">
        <v>19094106</v>
      </c>
      <c r="R165" s="24">
        <v>22548737</v>
      </c>
      <c r="S165" s="23">
        <v>61342409</v>
      </c>
      <c r="T165" s="23">
        <v>0</v>
      </c>
      <c r="U165" s="24">
        <v>0</v>
      </c>
      <c r="V165" s="24">
        <v>0</v>
      </c>
      <c r="W165" s="35">
        <v>0</v>
      </c>
    </row>
    <row r="166" spans="1:23" x14ac:dyDescent="0.2">
      <c r="A166" s="14" t="s">
        <v>35</v>
      </c>
      <c r="B166" s="15" t="s">
        <v>297</v>
      </c>
      <c r="C166" s="16" t="s">
        <v>298</v>
      </c>
      <c r="D166" s="23">
        <v>715936732</v>
      </c>
      <c r="E166" s="24">
        <v>758215943</v>
      </c>
      <c r="F166" s="24">
        <v>500476359</v>
      </c>
      <c r="G166" s="31">
        <f t="shared" si="27"/>
        <v>0.66007100433655741</v>
      </c>
      <c r="H166" s="23">
        <v>39685832</v>
      </c>
      <c r="I166" s="24">
        <v>46167430</v>
      </c>
      <c r="J166" s="24">
        <v>54764700</v>
      </c>
      <c r="K166" s="23">
        <v>140617962</v>
      </c>
      <c r="L166" s="23">
        <v>48005096</v>
      </c>
      <c r="M166" s="24">
        <v>56372575</v>
      </c>
      <c r="N166" s="24">
        <v>55642671</v>
      </c>
      <c r="O166" s="23">
        <v>160020342</v>
      </c>
      <c r="P166" s="23">
        <v>38498942</v>
      </c>
      <c r="Q166" s="24">
        <v>113307861</v>
      </c>
      <c r="R166" s="24">
        <v>48031252</v>
      </c>
      <c r="S166" s="23">
        <v>199838055</v>
      </c>
      <c r="T166" s="23">
        <v>0</v>
      </c>
      <c r="U166" s="24">
        <v>0</v>
      </c>
      <c r="V166" s="24">
        <v>0</v>
      </c>
      <c r="W166" s="35">
        <v>0</v>
      </c>
    </row>
    <row r="167" spans="1:23" ht="16.5" x14ac:dyDescent="0.3">
      <c r="A167" s="17" t="s">
        <v>0</v>
      </c>
      <c r="B167" s="18" t="s">
        <v>299</v>
      </c>
      <c r="C167" s="19" t="s">
        <v>0</v>
      </c>
      <c r="D167" s="25">
        <f>SUM(D162:D166)</f>
        <v>2057831917</v>
      </c>
      <c r="E167" s="26">
        <f>SUM(E162:E166)</f>
        <v>2215818568</v>
      </c>
      <c r="F167" s="26">
        <f>SUM(F162:F166)</f>
        <v>1521020495</v>
      </c>
      <c r="G167" s="32">
        <f t="shared" si="27"/>
        <v>0.68643729092534622</v>
      </c>
      <c r="H167" s="25">
        <f t="shared" ref="H167:W167" si="33">SUM(H162:H166)</f>
        <v>128932072</v>
      </c>
      <c r="I167" s="26">
        <f t="shared" si="33"/>
        <v>160489459</v>
      </c>
      <c r="J167" s="26">
        <f t="shared" si="33"/>
        <v>198895471</v>
      </c>
      <c r="K167" s="25">
        <f t="shared" si="33"/>
        <v>488317002</v>
      </c>
      <c r="L167" s="25">
        <f t="shared" si="33"/>
        <v>158478326</v>
      </c>
      <c r="M167" s="26">
        <f t="shared" si="33"/>
        <v>162584328</v>
      </c>
      <c r="N167" s="26">
        <f t="shared" si="33"/>
        <v>197876959</v>
      </c>
      <c r="O167" s="25">
        <f t="shared" si="33"/>
        <v>518939613</v>
      </c>
      <c r="P167" s="25">
        <f t="shared" si="33"/>
        <v>122458284</v>
      </c>
      <c r="Q167" s="26">
        <f t="shared" si="33"/>
        <v>224339532</v>
      </c>
      <c r="R167" s="26">
        <f t="shared" si="33"/>
        <v>166966064</v>
      </c>
      <c r="S167" s="25">
        <f t="shared" si="33"/>
        <v>513763880</v>
      </c>
      <c r="T167" s="25">
        <f t="shared" si="33"/>
        <v>0</v>
      </c>
      <c r="U167" s="26">
        <f t="shared" si="33"/>
        <v>0</v>
      </c>
      <c r="V167" s="26">
        <f t="shared" si="33"/>
        <v>0</v>
      </c>
      <c r="W167" s="36">
        <f t="shared" si="33"/>
        <v>0</v>
      </c>
    </row>
    <row r="168" spans="1:23" ht="16.5" x14ac:dyDescent="0.3">
      <c r="A168" s="17" t="s">
        <v>0</v>
      </c>
      <c r="B168" s="18" t="s">
        <v>300</v>
      </c>
      <c r="C168" s="19" t="s">
        <v>0</v>
      </c>
      <c r="D168" s="25">
        <f>SUM(D103,D105:D109,D111:D118,D120:D123,D125:D129,D131:D134,D136:D141,D143:D147,D149:D154,D156:D160,D162:D166)</f>
        <v>98900260547</v>
      </c>
      <c r="E168" s="26">
        <f>SUM(E103,E105:E109,E111:E118,E120:E123,E125:E129,E131:E134,E136:E141,E143:E147,E149:E154,E156:E160,E162:E166)</f>
        <v>101092653086</v>
      </c>
      <c r="F168" s="26">
        <f>SUM(F103,F105:F109,F111:F118,F120:F123,F125:F129,F131:F134,F136:F141,F143:F147,F149:F154,F156:F160,F162:F166)</f>
        <v>71053680120</v>
      </c>
      <c r="G168" s="32">
        <f t="shared" si="27"/>
        <v>0.70285701236423481</v>
      </c>
      <c r="H168" s="25">
        <f t="shared" ref="H168:W168" si="34">SUM(H103,H105:H109,H111:H118,H120:H123,H125:H129,H131:H134,H136:H141,H143:H147,H149:H154,H156:H160,H162:H166)</f>
        <v>8120972763</v>
      </c>
      <c r="I168" s="26">
        <f t="shared" si="34"/>
        <v>8471071784</v>
      </c>
      <c r="J168" s="26">
        <f t="shared" si="34"/>
        <v>8119443732</v>
      </c>
      <c r="K168" s="25">
        <f t="shared" si="34"/>
        <v>24711488279</v>
      </c>
      <c r="L168" s="25">
        <f t="shared" si="34"/>
        <v>7820058468</v>
      </c>
      <c r="M168" s="26">
        <f t="shared" si="34"/>
        <v>8308718568</v>
      </c>
      <c r="N168" s="26">
        <f t="shared" si="34"/>
        <v>8173770232</v>
      </c>
      <c r="O168" s="25">
        <f t="shared" si="34"/>
        <v>24302547268</v>
      </c>
      <c r="P168" s="25">
        <f t="shared" si="34"/>
        <v>7254724812</v>
      </c>
      <c r="Q168" s="26">
        <f t="shared" si="34"/>
        <v>7655867916</v>
      </c>
      <c r="R168" s="26">
        <f t="shared" si="34"/>
        <v>7129051845</v>
      </c>
      <c r="S168" s="25">
        <f t="shared" si="34"/>
        <v>22039644573</v>
      </c>
      <c r="T168" s="25">
        <f t="shared" si="34"/>
        <v>0</v>
      </c>
      <c r="U168" s="26">
        <f t="shared" si="34"/>
        <v>0</v>
      </c>
      <c r="V168" s="26">
        <f t="shared" si="34"/>
        <v>0</v>
      </c>
      <c r="W168" s="36">
        <f t="shared" si="34"/>
        <v>0</v>
      </c>
    </row>
    <row r="169" spans="1:23" ht="14.45" customHeight="1" x14ac:dyDescent="0.3">
      <c r="A169" s="10"/>
      <c r="B169" s="11" t="s">
        <v>606</v>
      </c>
      <c r="D169" s="27"/>
      <c r="E169" s="28"/>
      <c r="F169" s="28"/>
      <c r="G169" s="33"/>
      <c r="H169" s="27"/>
      <c r="I169" s="28"/>
      <c r="J169" s="28"/>
      <c r="K169" s="27"/>
      <c r="L169" s="27"/>
      <c r="M169" s="28"/>
      <c r="N169" s="28"/>
      <c r="O169" s="27"/>
      <c r="P169" s="27"/>
      <c r="Q169" s="28"/>
      <c r="R169" s="28"/>
      <c r="S169" s="27"/>
      <c r="T169" s="27"/>
      <c r="U169" s="28"/>
      <c r="V169" s="28"/>
      <c r="W169" s="37"/>
    </row>
    <row r="170" spans="1:23" ht="14.45" customHeight="1" x14ac:dyDescent="0.3">
      <c r="A170" s="13" t="s">
        <v>0</v>
      </c>
      <c r="B170" s="11" t="s">
        <v>301</v>
      </c>
      <c r="D170" s="27"/>
      <c r="E170" s="28"/>
      <c r="F170" s="28"/>
      <c r="G170" s="33"/>
      <c r="H170" s="27"/>
      <c r="I170" s="28"/>
      <c r="J170" s="28"/>
      <c r="K170" s="27"/>
      <c r="L170" s="27"/>
      <c r="M170" s="28"/>
      <c r="N170" s="28"/>
      <c r="O170" s="27"/>
      <c r="P170" s="27"/>
      <c r="Q170" s="28"/>
      <c r="R170" s="28"/>
      <c r="S170" s="27"/>
      <c r="T170" s="27"/>
      <c r="U170" s="28"/>
      <c r="V170" s="28"/>
      <c r="W170" s="37"/>
    </row>
    <row r="171" spans="1:23" x14ac:dyDescent="0.2">
      <c r="A171" s="14" t="s">
        <v>20</v>
      </c>
      <c r="B171" s="15" t="s">
        <v>302</v>
      </c>
      <c r="C171" s="16" t="s">
        <v>303</v>
      </c>
      <c r="D171" s="23">
        <v>711070253</v>
      </c>
      <c r="E171" s="24">
        <v>715348309</v>
      </c>
      <c r="F171" s="24">
        <v>346785072</v>
      </c>
      <c r="G171" s="31">
        <f t="shared" ref="G171:G203" si="35">IF(($E171     =0),0,($F171     /$E171     ))</f>
        <v>0.48477792934854064</v>
      </c>
      <c r="H171" s="23">
        <v>21086494</v>
      </c>
      <c r="I171" s="24">
        <v>27159924</v>
      </c>
      <c r="J171" s="24">
        <v>30248124</v>
      </c>
      <c r="K171" s="23">
        <v>78494542</v>
      </c>
      <c r="L171" s="23">
        <v>69387092</v>
      </c>
      <c r="M171" s="24">
        <v>52975331</v>
      </c>
      <c r="N171" s="24">
        <v>45091302</v>
      </c>
      <c r="O171" s="23">
        <v>167453725</v>
      </c>
      <c r="P171" s="23">
        <v>27073369</v>
      </c>
      <c r="Q171" s="24">
        <v>42641661</v>
      </c>
      <c r="R171" s="24">
        <v>31121775</v>
      </c>
      <c r="S171" s="23">
        <v>100836805</v>
      </c>
      <c r="T171" s="23">
        <v>0</v>
      </c>
      <c r="U171" s="24">
        <v>0</v>
      </c>
      <c r="V171" s="24">
        <v>0</v>
      </c>
      <c r="W171" s="35">
        <v>0</v>
      </c>
    </row>
    <row r="172" spans="1:23" x14ac:dyDescent="0.2">
      <c r="A172" s="14" t="s">
        <v>20</v>
      </c>
      <c r="B172" s="15" t="s">
        <v>304</v>
      </c>
      <c r="C172" s="16" t="s">
        <v>305</v>
      </c>
      <c r="D172" s="23">
        <v>467527959</v>
      </c>
      <c r="E172" s="24">
        <v>482757219</v>
      </c>
      <c r="F172" s="24">
        <v>380310964</v>
      </c>
      <c r="G172" s="31">
        <f t="shared" si="35"/>
        <v>0.7877892842033295</v>
      </c>
      <c r="H172" s="23">
        <v>28161768</v>
      </c>
      <c r="I172" s="24">
        <v>37132924</v>
      </c>
      <c r="J172" s="24">
        <v>35598655</v>
      </c>
      <c r="K172" s="23">
        <v>100893347</v>
      </c>
      <c r="L172" s="23">
        <v>43553879</v>
      </c>
      <c r="M172" s="24">
        <v>35001082</v>
      </c>
      <c r="N172" s="24">
        <v>90973287</v>
      </c>
      <c r="O172" s="23">
        <v>169528248</v>
      </c>
      <c r="P172" s="23">
        <v>37609871</v>
      </c>
      <c r="Q172" s="24">
        <v>39671439</v>
      </c>
      <c r="R172" s="24">
        <v>32608059</v>
      </c>
      <c r="S172" s="23">
        <v>109889369</v>
      </c>
      <c r="T172" s="23">
        <v>0</v>
      </c>
      <c r="U172" s="24">
        <v>0</v>
      </c>
      <c r="V172" s="24">
        <v>0</v>
      </c>
      <c r="W172" s="35">
        <v>0</v>
      </c>
    </row>
    <row r="173" spans="1:23" x14ac:dyDescent="0.2">
      <c r="A173" s="14" t="s">
        <v>20</v>
      </c>
      <c r="B173" s="15" t="s">
        <v>306</v>
      </c>
      <c r="C173" s="16" t="s">
        <v>307</v>
      </c>
      <c r="D173" s="23">
        <v>1717645942</v>
      </c>
      <c r="E173" s="24">
        <v>1877001338</v>
      </c>
      <c r="F173" s="24">
        <v>1218090706</v>
      </c>
      <c r="G173" s="31">
        <f t="shared" si="35"/>
        <v>0.64895569403158304</v>
      </c>
      <c r="H173" s="23">
        <v>61481435</v>
      </c>
      <c r="I173" s="24">
        <v>158035518</v>
      </c>
      <c r="J173" s="24">
        <v>151922740</v>
      </c>
      <c r="K173" s="23">
        <v>371439693</v>
      </c>
      <c r="L173" s="23">
        <v>133432023</v>
      </c>
      <c r="M173" s="24">
        <v>126039616</v>
      </c>
      <c r="N173" s="24">
        <v>191263218</v>
      </c>
      <c r="O173" s="23">
        <v>450734857</v>
      </c>
      <c r="P173" s="23">
        <v>136399802</v>
      </c>
      <c r="Q173" s="24">
        <v>123205777</v>
      </c>
      <c r="R173" s="24">
        <v>136310577</v>
      </c>
      <c r="S173" s="23">
        <v>395916156</v>
      </c>
      <c r="T173" s="23">
        <v>0</v>
      </c>
      <c r="U173" s="24">
        <v>0</v>
      </c>
      <c r="V173" s="24">
        <v>0</v>
      </c>
      <c r="W173" s="35">
        <v>0</v>
      </c>
    </row>
    <row r="174" spans="1:23" x14ac:dyDescent="0.2">
      <c r="A174" s="14" t="s">
        <v>20</v>
      </c>
      <c r="B174" s="15" t="s">
        <v>308</v>
      </c>
      <c r="C174" s="16" t="s">
        <v>309</v>
      </c>
      <c r="D174" s="23">
        <v>814838135</v>
      </c>
      <c r="E174" s="24">
        <v>817761621</v>
      </c>
      <c r="F174" s="24">
        <v>440666851</v>
      </c>
      <c r="G174" s="31">
        <f t="shared" si="35"/>
        <v>0.53886956746775472</v>
      </c>
      <c r="H174" s="23">
        <v>40250540</v>
      </c>
      <c r="I174" s="24">
        <v>53966517</v>
      </c>
      <c r="J174" s="24">
        <v>53152172</v>
      </c>
      <c r="K174" s="23">
        <v>147369229</v>
      </c>
      <c r="L174" s="23">
        <v>49101373</v>
      </c>
      <c r="M174" s="24">
        <v>51860958</v>
      </c>
      <c r="N174" s="24">
        <v>49919968</v>
      </c>
      <c r="O174" s="23">
        <v>150882299</v>
      </c>
      <c r="P174" s="23">
        <v>45725900</v>
      </c>
      <c r="Q174" s="24">
        <v>46310494</v>
      </c>
      <c r="R174" s="24">
        <v>50378929</v>
      </c>
      <c r="S174" s="23">
        <v>142415323</v>
      </c>
      <c r="T174" s="23">
        <v>0</v>
      </c>
      <c r="U174" s="24">
        <v>0</v>
      </c>
      <c r="V174" s="24">
        <v>0</v>
      </c>
      <c r="W174" s="35">
        <v>0</v>
      </c>
    </row>
    <row r="175" spans="1:23" x14ac:dyDescent="0.2">
      <c r="A175" s="14" t="s">
        <v>20</v>
      </c>
      <c r="B175" s="15" t="s">
        <v>310</v>
      </c>
      <c r="C175" s="16" t="s">
        <v>311</v>
      </c>
      <c r="D175" s="23">
        <v>323504750</v>
      </c>
      <c r="E175" s="24">
        <v>370822579</v>
      </c>
      <c r="F175" s="24">
        <v>238453515</v>
      </c>
      <c r="G175" s="31">
        <f t="shared" si="35"/>
        <v>0.64303936303727616</v>
      </c>
      <c r="H175" s="23">
        <v>19416095</v>
      </c>
      <c r="I175" s="24">
        <v>19551923</v>
      </c>
      <c r="J175" s="24">
        <v>22927240</v>
      </c>
      <c r="K175" s="23">
        <v>61895258</v>
      </c>
      <c r="L175" s="23">
        <v>23417219</v>
      </c>
      <c r="M175" s="24">
        <v>44067863</v>
      </c>
      <c r="N175" s="24">
        <v>38991092</v>
      </c>
      <c r="O175" s="23">
        <v>106476174</v>
      </c>
      <c r="P175" s="23">
        <v>22385599</v>
      </c>
      <c r="Q175" s="24">
        <v>21320753</v>
      </c>
      <c r="R175" s="24">
        <v>26375731</v>
      </c>
      <c r="S175" s="23">
        <v>70082083</v>
      </c>
      <c r="T175" s="23">
        <v>0</v>
      </c>
      <c r="U175" s="24">
        <v>0</v>
      </c>
      <c r="V175" s="24">
        <v>0</v>
      </c>
      <c r="W175" s="35">
        <v>0</v>
      </c>
    </row>
    <row r="176" spans="1:23" x14ac:dyDescent="0.2">
      <c r="A176" s="14" t="s">
        <v>35</v>
      </c>
      <c r="B176" s="15" t="s">
        <v>312</v>
      </c>
      <c r="C176" s="16" t="s">
        <v>313</v>
      </c>
      <c r="D176" s="23">
        <v>1678981680</v>
      </c>
      <c r="E176" s="24">
        <v>1890805070</v>
      </c>
      <c r="F176" s="24">
        <v>1173825845</v>
      </c>
      <c r="G176" s="31">
        <f t="shared" si="35"/>
        <v>0.62080743468706689</v>
      </c>
      <c r="H176" s="23">
        <v>110603716</v>
      </c>
      <c r="I176" s="24">
        <v>106329252</v>
      </c>
      <c r="J176" s="24">
        <v>154310936</v>
      </c>
      <c r="K176" s="23">
        <v>371243904</v>
      </c>
      <c r="L176" s="23">
        <v>84171485</v>
      </c>
      <c r="M176" s="24">
        <v>143189109</v>
      </c>
      <c r="N176" s="24">
        <v>165770909</v>
      </c>
      <c r="O176" s="23">
        <v>393131503</v>
      </c>
      <c r="P176" s="23">
        <v>122406491</v>
      </c>
      <c r="Q176" s="24">
        <v>136891224</v>
      </c>
      <c r="R176" s="24">
        <v>150152723</v>
      </c>
      <c r="S176" s="23">
        <v>409450438</v>
      </c>
      <c r="T176" s="23">
        <v>0</v>
      </c>
      <c r="U176" s="24">
        <v>0</v>
      </c>
      <c r="V176" s="24">
        <v>0</v>
      </c>
      <c r="W176" s="35">
        <v>0</v>
      </c>
    </row>
    <row r="177" spans="1:23" ht="16.5" x14ac:dyDescent="0.3">
      <c r="A177" s="17" t="s">
        <v>0</v>
      </c>
      <c r="B177" s="18" t="s">
        <v>314</v>
      </c>
      <c r="C177" s="19" t="s">
        <v>0</v>
      </c>
      <c r="D177" s="25">
        <f>SUM(D171:D176)</f>
        <v>5713568719</v>
      </c>
      <c r="E177" s="26">
        <f>SUM(E171:E176)</f>
        <v>6154496136</v>
      </c>
      <c r="F177" s="26">
        <f>SUM(F171:F176)</f>
        <v>3798132953</v>
      </c>
      <c r="G177" s="32">
        <f t="shared" si="35"/>
        <v>0.61713142214571703</v>
      </c>
      <c r="H177" s="25">
        <f t="shared" ref="H177:W177" si="36">SUM(H171:H176)</f>
        <v>281000048</v>
      </c>
      <c r="I177" s="26">
        <f t="shared" si="36"/>
        <v>402176058</v>
      </c>
      <c r="J177" s="26">
        <f t="shared" si="36"/>
        <v>448159867</v>
      </c>
      <c r="K177" s="25">
        <f t="shared" si="36"/>
        <v>1131335973</v>
      </c>
      <c r="L177" s="25">
        <f t="shared" si="36"/>
        <v>403063071</v>
      </c>
      <c r="M177" s="26">
        <f t="shared" si="36"/>
        <v>453133959</v>
      </c>
      <c r="N177" s="26">
        <f t="shared" si="36"/>
        <v>582009776</v>
      </c>
      <c r="O177" s="25">
        <f t="shared" si="36"/>
        <v>1438206806</v>
      </c>
      <c r="P177" s="25">
        <f t="shared" si="36"/>
        <v>391601032</v>
      </c>
      <c r="Q177" s="26">
        <f t="shared" si="36"/>
        <v>410041348</v>
      </c>
      <c r="R177" s="26">
        <f t="shared" si="36"/>
        <v>426947794</v>
      </c>
      <c r="S177" s="25">
        <f t="shared" si="36"/>
        <v>1228590174</v>
      </c>
      <c r="T177" s="25">
        <f t="shared" si="36"/>
        <v>0</v>
      </c>
      <c r="U177" s="26">
        <f t="shared" si="36"/>
        <v>0</v>
      </c>
      <c r="V177" s="26">
        <f t="shared" si="36"/>
        <v>0</v>
      </c>
      <c r="W177" s="36">
        <f t="shared" si="36"/>
        <v>0</v>
      </c>
    </row>
    <row r="178" spans="1:23" x14ac:dyDescent="0.2">
      <c r="A178" s="14" t="s">
        <v>20</v>
      </c>
      <c r="B178" s="15" t="s">
        <v>315</v>
      </c>
      <c r="C178" s="16" t="s">
        <v>316</v>
      </c>
      <c r="D178" s="23">
        <v>516069534</v>
      </c>
      <c r="E178" s="24">
        <v>586328096</v>
      </c>
      <c r="F178" s="24">
        <v>305200118</v>
      </c>
      <c r="G178" s="31">
        <f t="shared" si="35"/>
        <v>0.52052787523250466</v>
      </c>
      <c r="H178" s="23">
        <v>0</v>
      </c>
      <c r="I178" s="24">
        <v>44028380</v>
      </c>
      <c r="J178" s="24">
        <v>44256753</v>
      </c>
      <c r="K178" s="23">
        <v>88285133</v>
      </c>
      <c r="L178" s="23">
        <v>26012616</v>
      </c>
      <c r="M178" s="24">
        <v>42930381</v>
      </c>
      <c r="N178" s="24">
        <v>42781829</v>
      </c>
      <c r="O178" s="23">
        <v>111724826</v>
      </c>
      <c r="P178" s="23">
        <v>56130884</v>
      </c>
      <c r="Q178" s="24">
        <v>40535919</v>
      </c>
      <c r="R178" s="24">
        <v>8523356</v>
      </c>
      <c r="S178" s="23">
        <v>105190159</v>
      </c>
      <c r="T178" s="23">
        <v>0</v>
      </c>
      <c r="U178" s="24">
        <v>0</v>
      </c>
      <c r="V178" s="24">
        <v>0</v>
      </c>
      <c r="W178" s="35">
        <v>0</v>
      </c>
    </row>
    <row r="179" spans="1:23" x14ac:dyDescent="0.2">
      <c r="A179" s="14" t="s">
        <v>20</v>
      </c>
      <c r="B179" s="15" t="s">
        <v>317</v>
      </c>
      <c r="C179" s="16" t="s">
        <v>318</v>
      </c>
      <c r="D179" s="23">
        <v>917383958</v>
      </c>
      <c r="E179" s="24">
        <v>921351744</v>
      </c>
      <c r="F179" s="24">
        <v>701570962</v>
      </c>
      <c r="G179" s="31">
        <f t="shared" si="35"/>
        <v>0.76145833181382683</v>
      </c>
      <c r="H179" s="23">
        <v>47237141</v>
      </c>
      <c r="I179" s="24">
        <v>68226067</v>
      </c>
      <c r="J179" s="24">
        <v>65072883</v>
      </c>
      <c r="K179" s="23">
        <v>180536091</v>
      </c>
      <c r="L179" s="23">
        <v>75425949</v>
      </c>
      <c r="M179" s="24">
        <v>72929096</v>
      </c>
      <c r="N179" s="24">
        <v>92673151</v>
      </c>
      <c r="O179" s="23">
        <v>241028196</v>
      </c>
      <c r="P179" s="23">
        <v>52530327</v>
      </c>
      <c r="Q179" s="24">
        <v>60172805</v>
      </c>
      <c r="R179" s="24">
        <v>167303543</v>
      </c>
      <c r="S179" s="23">
        <v>280006675</v>
      </c>
      <c r="T179" s="23">
        <v>0</v>
      </c>
      <c r="U179" s="24">
        <v>0</v>
      </c>
      <c r="V179" s="24">
        <v>0</v>
      </c>
      <c r="W179" s="35">
        <v>0</v>
      </c>
    </row>
    <row r="180" spans="1:23" x14ac:dyDescent="0.2">
      <c r="A180" s="14" t="s">
        <v>20</v>
      </c>
      <c r="B180" s="15" t="s">
        <v>319</v>
      </c>
      <c r="C180" s="16" t="s">
        <v>320</v>
      </c>
      <c r="D180" s="23">
        <v>1188956784</v>
      </c>
      <c r="E180" s="24">
        <v>1334597360</v>
      </c>
      <c r="F180" s="24">
        <v>1007815524</v>
      </c>
      <c r="G180" s="31">
        <f t="shared" si="35"/>
        <v>0.75514574972634441</v>
      </c>
      <c r="H180" s="23">
        <v>71405836</v>
      </c>
      <c r="I180" s="24">
        <v>103937593</v>
      </c>
      <c r="J180" s="24">
        <v>106592149</v>
      </c>
      <c r="K180" s="23">
        <v>281935578</v>
      </c>
      <c r="L180" s="23">
        <v>101877062</v>
      </c>
      <c r="M180" s="24">
        <v>131982905</v>
      </c>
      <c r="N180" s="24">
        <v>123878387</v>
      </c>
      <c r="O180" s="23">
        <v>357738354</v>
      </c>
      <c r="P180" s="23">
        <v>78525510</v>
      </c>
      <c r="Q180" s="24">
        <v>116174896</v>
      </c>
      <c r="R180" s="24">
        <v>173441186</v>
      </c>
      <c r="S180" s="23">
        <v>368141592</v>
      </c>
      <c r="T180" s="23">
        <v>0</v>
      </c>
      <c r="U180" s="24">
        <v>0</v>
      </c>
      <c r="V180" s="24">
        <v>0</v>
      </c>
      <c r="W180" s="35">
        <v>0</v>
      </c>
    </row>
    <row r="181" spans="1:23" x14ac:dyDescent="0.2">
      <c r="A181" s="14" t="s">
        <v>20</v>
      </c>
      <c r="B181" s="15" t="s">
        <v>321</v>
      </c>
      <c r="C181" s="16" t="s">
        <v>322</v>
      </c>
      <c r="D181" s="23">
        <v>498124172</v>
      </c>
      <c r="E181" s="24">
        <v>600557027</v>
      </c>
      <c r="F181" s="24">
        <v>396031702</v>
      </c>
      <c r="G181" s="31">
        <f t="shared" si="35"/>
        <v>0.6594406262771112</v>
      </c>
      <c r="H181" s="23">
        <v>45878473</v>
      </c>
      <c r="I181" s="24">
        <v>38849990</v>
      </c>
      <c r="J181" s="24">
        <v>54592984</v>
      </c>
      <c r="K181" s="23">
        <v>139321447</v>
      </c>
      <c r="L181" s="23">
        <v>28987262</v>
      </c>
      <c r="M181" s="24">
        <v>50676749</v>
      </c>
      <c r="N181" s="24">
        <v>38801103</v>
      </c>
      <c r="O181" s="23">
        <v>118465114</v>
      </c>
      <c r="P181" s="23">
        <v>33371444</v>
      </c>
      <c r="Q181" s="24">
        <v>36381889</v>
      </c>
      <c r="R181" s="24">
        <v>68491808</v>
      </c>
      <c r="S181" s="23">
        <v>138245141</v>
      </c>
      <c r="T181" s="23">
        <v>0</v>
      </c>
      <c r="U181" s="24">
        <v>0</v>
      </c>
      <c r="V181" s="24">
        <v>0</v>
      </c>
      <c r="W181" s="35">
        <v>0</v>
      </c>
    </row>
    <row r="182" spans="1:23" x14ac:dyDescent="0.2">
      <c r="A182" s="14" t="s">
        <v>35</v>
      </c>
      <c r="B182" s="15" t="s">
        <v>323</v>
      </c>
      <c r="C182" s="16" t="s">
        <v>324</v>
      </c>
      <c r="D182" s="23">
        <v>2101505164</v>
      </c>
      <c r="E182" s="24">
        <v>2016199768</v>
      </c>
      <c r="F182" s="24">
        <v>1113328817</v>
      </c>
      <c r="G182" s="31">
        <f t="shared" si="35"/>
        <v>0.5521917196252748</v>
      </c>
      <c r="H182" s="23">
        <v>120577805</v>
      </c>
      <c r="I182" s="24">
        <v>105095182</v>
      </c>
      <c r="J182" s="24">
        <v>130468677</v>
      </c>
      <c r="K182" s="23">
        <v>356141664</v>
      </c>
      <c r="L182" s="23">
        <v>157547171</v>
      </c>
      <c r="M182" s="24">
        <v>71732283</v>
      </c>
      <c r="N182" s="24">
        <v>176125109</v>
      </c>
      <c r="O182" s="23">
        <v>405404563</v>
      </c>
      <c r="P182" s="23">
        <v>130111447</v>
      </c>
      <c r="Q182" s="24">
        <v>108461663</v>
      </c>
      <c r="R182" s="24">
        <v>113209480</v>
      </c>
      <c r="S182" s="23">
        <v>351782590</v>
      </c>
      <c r="T182" s="23">
        <v>0</v>
      </c>
      <c r="U182" s="24">
        <v>0</v>
      </c>
      <c r="V182" s="24">
        <v>0</v>
      </c>
      <c r="W182" s="35">
        <v>0</v>
      </c>
    </row>
    <row r="183" spans="1:23" ht="16.5" x14ac:dyDescent="0.3">
      <c r="A183" s="17" t="s">
        <v>0</v>
      </c>
      <c r="B183" s="18" t="s">
        <v>325</v>
      </c>
      <c r="C183" s="19" t="s">
        <v>0</v>
      </c>
      <c r="D183" s="25">
        <f>SUM(D178:D182)</f>
        <v>5222039612</v>
      </c>
      <c r="E183" s="26">
        <f>SUM(E178:E182)</f>
        <v>5459033995</v>
      </c>
      <c r="F183" s="26">
        <f>SUM(F178:F182)</f>
        <v>3523947123</v>
      </c>
      <c r="G183" s="32">
        <f t="shared" si="35"/>
        <v>0.64552576998561084</v>
      </c>
      <c r="H183" s="25">
        <f t="shared" ref="H183:W183" si="37">SUM(H178:H182)</f>
        <v>285099255</v>
      </c>
      <c r="I183" s="26">
        <f t="shared" si="37"/>
        <v>360137212</v>
      </c>
      <c r="J183" s="26">
        <f t="shared" si="37"/>
        <v>400983446</v>
      </c>
      <c r="K183" s="25">
        <f t="shared" si="37"/>
        <v>1046219913</v>
      </c>
      <c r="L183" s="25">
        <f t="shared" si="37"/>
        <v>389850060</v>
      </c>
      <c r="M183" s="26">
        <f t="shared" si="37"/>
        <v>370251414</v>
      </c>
      <c r="N183" s="26">
        <f t="shared" si="37"/>
        <v>474259579</v>
      </c>
      <c r="O183" s="25">
        <f t="shared" si="37"/>
        <v>1234361053</v>
      </c>
      <c r="P183" s="25">
        <f t="shared" si="37"/>
        <v>350669612</v>
      </c>
      <c r="Q183" s="26">
        <f t="shared" si="37"/>
        <v>361727172</v>
      </c>
      <c r="R183" s="26">
        <f t="shared" si="37"/>
        <v>530969373</v>
      </c>
      <c r="S183" s="25">
        <f t="shared" si="37"/>
        <v>1243366157</v>
      </c>
      <c r="T183" s="25">
        <f t="shared" si="37"/>
        <v>0</v>
      </c>
      <c r="U183" s="26">
        <f t="shared" si="37"/>
        <v>0</v>
      </c>
      <c r="V183" s="26">
        <f t="shared" si="37"/>
        <v>0</v>
      </c>
      <c r="W183" s="36">
        <f t="shared" si="37"/>
        <v>0</v>
      </c>
    </row>
    <row r="184" spans="1:23" x14ac:dyDescent="0.2">
      <c r="A184" s="14" t="s">
        <v>20</v>
      </c>
      <c r="B184" s="15" t="s">
        <v>326</v>
      </c>
      <c r="C184" s="16" t="s">
        <v>327</v>
      </c>
      <c r="D184" s="23">
        <v>432902565</v>
      </c>
      <c r="E184" s="24">
        <v>426882883</v>
      </c>
      <c r="F184" s="24">
        <v>214158553</v>
      </c>
      <c r="G184" s="31">
        <f t="shared" si="35"/>
        <v>0.50167987878773768</v>
      </c>
      <c r="H184" s="23">
        <v>22940466</v>
      </c>
      <c r="I184" s="24">
        <v>21806847</v>
      </c>
      <c r="J184" s="24">
        <v>35683317</v>
      </c>
      <c r="K184" s="23">
        <v>80430630</v>
      </c>
      <c r="L184" s="23">
        <v>14972871</v>
      </c>
      <c r="M184" s="24">
        <v>9902939</v>
      </c>
      <c r="N184" s="24">
        <v>32295244</v>
      </c>
      <c r="O184" s="23">
        <v>57171054</v>
      </c>
      <c r="P184" s="23">
        <v>26046489</v>
      </c>
      <c r="Q184" s="24">
        <v>20469152</v>
      </c>
      <c r="R184" s="24">
        <v>30041228</v>
      </c>
      <c r="S184" s="23">
        <v>76556869</v>
      </c>
      <c r="T184" s="23">
        <v>0</v>
      </c>
      <c r="U184" s="24">
        <v>0</v>
      </c>
      <c r="V184" s="24">
        <v>0</v>
      </c>
      <c r="W184" s="35">
        <v>0</v>
      </c>
    </row>
    <row r="185" spans="1:23" x14ac:dyDescent="0.2">
      <c r="A185" s="14" t="s">
        <v>20</v>
      </c>
      <c r="B185" s="15" t="s">
        <v>328</v>
      </c>
      <c r="C185" s="16" t="s">
        <v>329</v>
      </c>
      <c r="D185" s="23">
        <v>296233062</v>
      </c>
      <c r="E185" s="24">
        <v>296329658</v>
      </c>
      <c r="F185" s="24">
        <v>195987300</v>
      </c>
      <c r="G185" s="31">
        <f t="shared" si="35"/>
        <v>0.66138266862238948</v>
      </c>
      <c r="H185" s="23">
        <v>17260629</v>
      </c>
      <c r="I185" s="24">
        <v>11612974</v>
      </c>
      <c r="J185" s="24">
        <v>47587362</v>
      </c>
      <c r="K185" s="23">
        <v>76460965</v>
      </c>
      <c r="L185" s="23">
        <v>11687495</v>
      </c>
      <c r="M185" s="24">
        <v>23081551</v>
      </c>
      <c r="N185" s="24">
        <v>30206782</v>
      </c>
      <c r="O185" s="23">
        <v>64975828</v>
      </c>
      <c r="P185" s="23">
        <v>16260868</v>
      </c>
      <c r="Q185" s="24">
        <v>17498200</v>
      </c>
      <c r="R185" s="24">
        <v>20791439</v>
      </c>
      <c r="S185" s="23">
        <v>54550507</v>
      </c>
      <c r="T185" s="23">
        <v>0</v>
      </c>
      <c r="U185" s="24">
        <v>0</v>
      </c>
      <c r="V185" s="24">
        <v>0</v>
      </c>
      <c r="W185" s="35">
        <v>0</v>
      </c>
    </row>
    <row r="186" spans="1:23" x14ac:dyDescent="0.2">
      <c r="A186" s="14" t="s">
        <v>20</v>
      </c>
      <c r="B186" s="15" t="s">
        <v>330</v>
      </c>
      <c r="C186" s="16" t="s">
        <v>331</v>
      </c>
      <c r="D186" s="23">
        <v>5140212955</v>
      </c>
      <c r="E186" s="24">
        <v>5347773422</v>
      </c>
      <c r="F186" s="24">
        <v>3777153476</v>
      </c>
      <c r="G186" s="31">
        <f t="shared" si="35"/>
        <v>0.70630394707100219</v>
      </c>
      <c r="H186" s="23">
        <v>336809156</v>
      </c>
      <c r="I186" s="24">
        <v>384779324</v>
      </c>
      <c r="J186" s="24">
        <v>691721631</v>
      </c>
      <c r="K186" s="23">
        <v>1413310111</v>
      </c>
      <c r="L186" s="23">
        <v>481746055</v>
      </c>
      <c r="M186" s="24">
        <v>332633802</v>
      </c>
      <c r="N186" s="24">
        <v>469187336</v>
      </c>
      <c r="O186" s="23">
        <v>1283567193</v>
      </c>
      <c r="P186" s="23">
        <v>491518672</v>
      </c>
      <c r="Q186" s="24">
        <v>-114306138</v>
      </c>
      <c r="R186" s="24">
        <v>703063638</v>
      </c>
      <c r="S186" s="23">
        <v>1080276172</v>
      </c>
      <c r="T186" s="23">
        <v>0</v>
      </c>
      <c r="U186" s="24">
        <v>0</v>
      </c>
      <c r="V186" s="24">
        <v>0</v>
      </c>
      <c r="W186" s="35">
        <v>0</v>
      </c>
    </row>
    <row r="187" spans="1:23" x14ac:dyDescent="0.2">
      <c r="A187" s="14" t="s">
        <v>20</v>
      </c>
      <c r="B187" s="15" t="s">
        <v>332</v>
      </c>
      <c r="C187" s="16" t="s">
        <v>333</v>
      </c>
      <c r="D187" s="23">
        <v>560142185</v>
      </c>
      <c r="E187" s="24">
        <v>556988119</v>
      </c>
      <c r="F187" s="24">
        <v>220301699</v>
      </c>
      <c r="G187" s="31">
        <f t="shared" si="35"/>
        <v>0.39552315657203452</v>
      </c>
      <c r="H187" s="23">
        <v>18131711</v>
      </c>
      <c r="I187" s="24">
        <v>26349666</v>
      </c>
      <c r="J187" s="24">
        <v>15737614</v>
      </c>
      <c r="K187" s="23">
        <v>60218991</v>
      </c>
      <c r="L187" s="23">
        <v>32347911</v>
      </c>
      <c r="M187" s="24">
        <v>24263692</v>
      </c>
      <c r="N187" s="24">
        <v>30161374</v>
      </c>
      <c r="O187" s="23">
        <v>86772977</v>
      </c>
      <c r="P187" s="23">
        <v>20520103</v>
      </c>
      <c r="Q187" s="24">
        <v>23720460</v>
      </c>
      <c r="R187" s="24">
        <v>29069168</v>
      </c>
      <c r="S187" s="23">
        <v>73309731</v>
      </c>
      <c r="T187" s="23">
        <v>0</v>
      </c>
      <c r="U187" s="24">
        <v>0</v>
      </c>
      <c r="V187" s="24">
        <v>0</v>
      </c>
      <c r="W187" s="35">
        <v>0</v>
      </c>
    </row>
    <row r="188" spans="1:23" x14ac:dyDescent="0.2">
      <c r="A188" s="14" t="s">
        <v>35</v>
      </c>
      <c r="B188" s="15" t="s">
        <v>334</v>
      </c>
      <c r="C188" s="16" t="s">
        <v>335</v>
      </c>
      <c r="D188" s="23">
        <v>1165620000</v>
      </c>
      <c r="E188" s="24">
        <v>1224376000</v>
      </c>
      <c r="F188" s="24">
        <v>601261693</v>
      </c>
      <c r="G188" s="31">
        <f t="shared" si="35"/>
        <v>0.4910760199481205</v>
      </c>
      <c r="H188" s="23">
        <v>47744869</v>
      </c>
      <c r="I188" s="24">
        <v>68422404</v>
      </c>
      <c r="J188" s="24">
        <v>99877441</v>
      </c>
      <c r="K188" s="23">
        <v>216044714</v>
      </c>
      <c r="L188" s="23">
        <v>77750916</v>
      </c>
      <c r="M188" s="24">
        <v>60134251</v>
      </c>
      <c r="N188" s="24">
        <v>44319439</v>
      </c>
      <c r="O188" s="23">
        <v>182204606</v>
      </c>
      <c r="P188" s="23">
        <v>60770943</v>
      </c>
      <c r="Q188" s="24">
        <v>69461803</v>
      </c>
      <c r="R188" s="24">
        <v>72779627</v>
      </c>
      <c r="S188" s="23">
        <v>203012373</v>
      </c>
      <c r="T188" s="23">
        <v>0</v>
      </c>
      <c r="U188" s="24">
        <v>0</v>
      </c>
      <c r="V188" s="24">
        <v>0</v>
      </c>
      <c r="W188" s="35">
        <v>0</v>
      </c>
    </row>
    <row r="189" spans="1:23" ht="16.5" x14ac:dyDescent="0.3">
      <c r="A189" s="17" t="s">
        <v>0</v>
      </c>
      <c r="B189" s="18" t="s">
        <v>336</v>
      </c>
      <c r="C189" s="19" t="s">
        <v>0</v>
      </c>
      <c r="D189" s="25">
        <f>SUM(D184:D188)</f>
        <v>7595110767</v>
      </c>
      <c r="E189" s="26">
        <f>SUM(E184:E188)</f>
        <v>7852350082</v>
      </c>
      <c r="F189" s="26">
        <f>SUM(F184:F188)</f>
        <v>5008862721</v>
      </c>
      <c r="G189" s="32">
        <f t="shared" si="35"/>
        <v>0.63788071961817561</v>
      </c>
      <c r="H189" s="25">
        <f t="shared" ref="H189:W189" si="38">SUM(H184:H188)</f>
        <v>442886831</v>
      </c>
      <c r="I189" s="26">
        <f t="shared" si="38"/>
        <v>512971215</v>
      </c>
      <c r="J189" s="26">
        <f t="shared" si="38"/>
        <v>890607365</v>
      </c>
      <c r="K189" s="25">
        <f t="shared" si="38"/>
        <v>1846465411</v>
      </c>
      <c r="L189" s="25">
        <f t="shared" si="38"/>
        <v>618505248</v>
      </c>
      <c r="M189" s="26">
        <f t="shared" si="38"/>
        <v>450016235</v>
      </c>
      <c r="N189" s="26">
        <f t="shared" si="38"/>
        <v>606170175</v>
      </c>
      <c r="O189" s="25">
        <f t="shared" si="38"/>
        <v>1674691658</v>
      </c>
      <c r="P189" s="25">
        <f t="shared" si="38"/>
        <v>615117075</v>
      </c>
      <c r="Q189" s="26">
        <f t="shared" si="38"/>
        <v>16843477</v>
      </c>
      <c r="R189" s="26">
        <f t="shared" si="38"/>
        <v>855745100</v>
      </c>
      <c r="S189" s="25">
        <f t="shared" si="38"/>
        <v>1487705652</v>
      </c>
      <c r="T189" s="25">
        <f t="shared" si="38"/>
        <v>0</v>
      </c>
      <c r="U189" s="26">
        <f t="shared" si="38"/>
        <v>0</v>
      </c>
      <c r="V189" s="26">
        <f t="shared" si="38"/>
        <v>0</v>
      </c>
      <c r="W189" s="36">
        <f t="shared" si="38"/>
        <v>0</v>
      </c>
    </row>
    <row r="190" spans="1:23" x14ac:dyDescent="0.2">
      <c r="A190" s="14" t="s">
        <v>20</v>
      </c>
      <c r="B190" s="15" t="s">
        <v>337</v>
      </c>
      <c r="C190" s="16" t="s">
        <v>338</v>
      </c>
      <c r="D190" s="23">
        <v>574343388</v>
      </c>
      <c r="E190" s="24">
        <v>572186470</v>
      </c>
      <c r="F190" s="24">
        <v>325219617</v>
      </c>
      <c r="G190" s="31">
        <f t="shared" si="35"/>
        <v>0.56838047393885427</v>
      </c>
      <c r="H190" s="23">
        <v>22274534</v>
      </c>
      <c r="I190" s="24">
        <v>48547211</v>
      </c>
      <c r="J190" s="24">
        <v>39074872</v>
      </c>
      <c r="K190" s="23">
        <v>109896617</v>
      </c>
      <c r="L190" s="23">
        <v>28258993</v>
      </c>
      <c r="M190" s="24">
        <v>36971642</v>
      </c>
      <c r="N190" s="24">
        <v>26765835</v>
      </c>
      <c r="O190" s="23">
        <v>91996470</v>
      </c>
      <c r="P190" s="23">
        <v>44860696</v>
      </c>
      <c r="Q190" s="24">
        <v>28571489</v>
      </c>
      <c r="R190" s="24">
        <v>49894345</v>
      </c>
      <c r="S190" s="23">
        <v>123326530</v>
      </c>
      <c r="T190" s="23">
        <v>0</v>
      </c>
      <c r="U190" s="24">
        <v>0</v>
      </c>
      <c r="V190" s="24">
        <v>0</v>
      </c>
      <c r="W190" s="35">
        <v>0</v>
      </c>
    </row>
    <row r="191" spans="1:23" x14ac:dyDescent="0.2">
      <c r="A191" s="14" t="s">
        <v>20</v>
      </c>
      <c r="B191" s="15" t="s">
        <v>339</v>
      </c>
      <c r="C191" s="16" t="s">
        <v>340</v>
      </c>
      <c r="D191" s="23">
        <v>835635016</v>
      </c>
      <c r="E191" s="24">
        <v>832066686</v>
      </c>
      <c r="F191" s="24">
        <v>590053596</v>
      </c>
      <c r="G191" s="31">
        <f t="shared" si="35"/>
        <v>0.709142194884125</v>
      </c>
      <c r="H191" s="23">
        <v>63166282</v>
      </c>
      <c r="I191" s="24">
        <v>70242311</v>
      </c>
      <c r="J191" s="24">
        <v>66432560</v>
      </c>
      <c r="K191" s="23">
        <v>199841153</v>
      </c>
      <c r="L191" s="23">
        <v>65406148</v>
      </c>
      <c r="M191" s="24">
        <v>62798934</v>
      </c>
      <c r="N191" s="24">
        <v>79248636</v>
      </c>
      <c r="O191" s="23">
        <v>207453718</v>
      </c>
      <c r="P191" s="23">
        <v>65502822</v>
      </c>
      <c r="Q191" s="24">
        <v>53374642</v>
      </c>
      <c r="R191" s="24">
        <v>63881261</v>
      </c>
      <c r="S191" s="23">
        <v>182758725</v>
      </c>
      <c r="T191" s="23">
        <v>0</v>
      </c>
      <c r="U191" s="24">
        <v>0</v>
      </c>
      <c r="V191" s="24">
        <v>0</v>
      </c>
      <c r="W191" s="35">
        <v>0</v>
      </c>
    </row>
    <row r="192" spans="1:23" x14ac:dyDescent="0.2">
      <c r="A192" s="14" t="s">
        <v>20</v>
      </c>
      <c r="B192" s="15" t="s">
        <v>341</v>
      </c>
      <c r="C192" s="16" t="s">
        <v>342</v>
      </c>
      <c r="D192" s="23">
        <v>571455962</v>
      </c>
      <c r="E192" s="24">
        <v>589071580</v>
      </c>
      <c r="F192" s="24">
        <v>395342915</v>
      </c>
      <c r="G192" s="31">
        <f t="shared" si="35"/>
        <v>0.67112882105091543</v>
      </c>
      <c r="H192" s="23">
        <v>41944766</v>
      </c>
      <c r="I192" s="24">
        <v>42136196</v>
      </c>
      <c r="J192" s="24">
        <v>35383565</v>
      </c>
      <c r="K192" s="23">
        <v>119464527</v>
      </c>
      <c r="L192" s="23">
        <v>35520564</v>
      </c>
      <c r="M192" s="24">
        <v>36938803</v>
      </c>
      <c r="N192" s="24">
        <v>63078685</v>
      </c>
      <c r="O192" s="23">
        <v>135538052</v>
      </c>
      <c r="P192" s="23">
        <v>37356295</v>
      </c>
      <c r="Q192" s="24">
        <v>66495993</v>
      </c>
      <c r="R192" s="24">
        <v>36488048</v>
      </c>
      <c r="S192" s="23">
        <v>140340336</v>
      </c>
      <c r="T192" s="23">
        <v>0</v>
      </c>
      <c r="U192" s="24">
        <v>0</v>
      </c>
      <c r="V192" s="24">
        <v>0</v>
      </c>
      <c r="W192" s="35">
        <v>0</v>
      </c>
    </row>
    <row r="193" spans="1:23" x14ac:dyDescent="0.2">
      <c r="A193" s="14" t="s">
        <v>20</v>
      </c>
      <c r="B193" s="15" t="s">
        <v>343</v>
      </c>
      <c r="C193" s="16" t="s">
        <v>344</v>
      </c>
      <c r="D193" s="23">
        <v>1522675297</v>
      </c>
      <c r="E193" s="24">
        <v>1627594149</v>
      </c>
      <c r="F193" s="24">
        <v>1083019032</v>
      </c>
      <c r="G193" s="31">
        <f t="shared" si="35"/>
        <v>0.66541098876855198</v>
      </c>
      <c r="H193" s="23">
        <v>62218935</v>
      </c>
      <c r="I193" s="24">
        <v>152731571</v>
      </c>
      <c r="J193" s="24">
        <v>124007018</v>
      </c>
      <c r="K193" s="23">
        <v>338957524</v>
      </c>
      <c r="L193" s="23">
        <v>100640985</v>
      </c>
      <c r="M193" s="24">
        <v>181746084</v>
      </c>
      <c r="N193" s="24">
        <v>130471392</v>
      </c>
      <c r="O193" s="23">
        <v>412858461</v>
      </c>
      <c r="P193" s="23">
        <v>142139604</v>
      </c>
      <c r="Q193" s="24">
        <v>72039353</v>
      </c>
      <c r="R193" s="24">
        <v>117024090</v>
      </c>
      <c r="S193" s="23">
        <v>331203047</v>
      </c>
      <c r="T193" s="23">
        <v>0</v>
      </c>
      <c r="U193" s="24">
        <v>0</v>
      </c>
      <c r="V193" s="24">
        <v>0</v>
      </c>
      <c r="W193" s="35">
        <v>0</v>
      </c>
    </row>
    <row r="194" spans="1:23" x14ac:dyDescent="0.2">
      <c r="A194" s="14" t="s">
        <v>20</v>
      </c>
      <c r="B194" s="15" t="s">
        <v>345</v>
      </c>
      <c r="C194" s="16" t="s">
        <v>346</v>
      </c>
      <c r="D194" s="23">
        <v>930607918</v>
      </c>
      <c r="E194" s="24">
        <v>933924137</v>
      </c>
      <c r="F194" s="24">
        <v>626603696</v>
      </c>
      <c r="G194" s="31">
        <f t="shared" si="35"/>
        <v>0.67093639748171541</v>
      </c>
      <c r="H194" s="23">
        <v>34238573</v>
      </c>
      <c r="I194" s="24">
        <v>74632488</v>
      </c>
      <c r="J194" s="24">
        <v>89150435</v>
      </c>
      <c r="K194" s="23">
        <v>198021496</v>
      </c>
      <c r="L194" s="23">
        <v>67917751</v>
      </c>
      <c r="M194" s="24">
        <v>67491593</v>
      </c>
      <c r="N194" s="24">
        <v>57702553</v>
      </c>
      <c r="O194" s="23">
        <v>193111897</v>
      </c>
      <c r="P194" s="23">
        <v>92605752</v>
      </c>
      <c r="Q194" s="24">
        <v>65075020</v>
      </c>
      <c r="R194" s="24">
        <v>77789531</v>
      </c>
      <c r="S194" s="23">
        <v>235470303</v>
      </c>
      <c r="T194" s="23">
        <v>0</v>
      </c>
      <c r="U194" s="24">
        <v>0</v>
      </c>
      <c r="V194" s="24">
        <v>0</v>
      </c>
      <c r="W194" s="35">
        <v>0</v>
      </c>
    </row>
    <row r="195" spans="1:23" x14ac:dyDescent="0.2">
      <c r="A195" s="14" t="s">
        <v>35</v>
      </c>
      <c r="B195" s="15" t="s">
        <v>347</v>
      </c>
      <c r="C195" s="16" t="s">
        <v>348</v>
      </c>
      <c r="D195" s="23">
        <v>196175455</v>
      </c>
      <c r="E195" s="24">
        <v>196095456</v>
      </c>
      <c r="F195" s="24">
        <v>141028656</v>
      </c>
      <c r="G195" s="31">
        <f t="shared" si="35"/>
        <v>0.71918370204355986</v>
      </c>
      <c r="H195" s="23">
        <v>13596668</v>
      </c>
      <c r="I195" s="24">
        <v>17283207</v>
      </c>
      <c r="J195" s="24">
        <v>13528973</v>
      </c>
      <c r="K195" s="23">
        <v>44408848</v>
      </c>
      <c r="L195" s="23">
        <v>18610006</v>
      </c>
      <c r="M195" s="24">
        <v>13731247</v>
      </c>
      <c r="N195" s="24">
        <v>19394332</v>
      </c>
      <c r="O195" s="23">
        <v>51735585</v>
      </c>
      <c r="P195" s="23">
        <v>14963896</v>
      </c>
      <c r="Q195" s="24">
        <v>14890708</v>
      </c>
      <c r="R195" s="24">
        <v>15029619</v>
      </c>
      <c r="S195" s="23">
        <v>44884223</v>
      </c>
      <c r="T195" s="23">
        <v>0</v>
      </c>
      <c r="U195" s="24">
        <v>0</v>
      </c>
      <c r="V195" s="24">
        <v>0</v>
      </c>
      <c r="W195" s="35">
        <v>0</v>
      </c>
    </row>
    <row r="196" spans="1:23" ht="16.5" x14ac:dyDescent="0.3">
      <c r="A196" s="17" t="s">
        <v>0</v>
      </c>
      <c r="B196" s="18" t="s">
        <v>349</v>
      </c>
      <c r="C196" s="19" t="s">
        <v>0</v>
      </c>
      <c r="D196" s="25">
        <f>SUM(D190:D195)</f>
        <v>4630893036</v>
      </c>
      <c r="E196" s="26">
        <f>SUM(E190:E195)</f>
        <v>4750938478</v>
      </c>
      <c r="F196" s="26">
        <f>SUM(F190:F195)</f>
        <v>3161267512</v>
      </c>
      <c r="G196" s="32">
        <f t="shared" si="35"/>
        <v>0.66539853686566719</v>
      </c>
      <c r="H196" s="25">
        <f t="shared" ref="H196:W196" si="39">SUM(H190:H195)</f>
        <v>237439758</v>
      </c>
      <c r="I196" s="26">
        <f t="shared" si="39"/>
        <v>405572984</v>
      </c>
      <c r="J196" s="26">
        <f t="shared" si="39"/>
        <v>367577423</v>
      </c>
      <c r="K196" s="25">
        <f t="shared" si="39"/>
        <v>1010590165</v>
      </c>
      <c r="L196" s="25">
        <f t="shared" si="39"/>
        <v>316354447</v>
      </c>
      <c r="M196" s="26">
        <f t="shared" si="39"/>
        <v>399678303</v>
      </c>
      <c r="N196" s="26">
        <f t="shared" si="39"/>
        <v>376661433</v>
      </c>
      <c r="O196" s="25">
        <f t="shared" si="39"/>
        <v>1092694183</v>
      </c>
      <c r="P196" s="25">
        <f t="shared" si="39"/>
        <v>397429065</v>
      </c>
      <c r="Q196" s="26">
        <f t="shared" si="39"/>
        <v>300447205</v>
      </c>
      <c r="R196" s="26">
        <f t="shared" si="39"/>
        <v>360106894</v>
      </c>
      <c r="S196" s="25">
        <f t="shared" si="39"/>
        <v>1057983164</v>
      </c>
      <c r="T196" s="25">
        <f t="shared" si="39"/>
        <v>0</v>
      </c>
      <c r="U196" s="26">
        <f t="shared" si="39"/>
        <v>0</v>
      </c>
      <c r="V196" s="26">
        <f t="shared" si="39"/>
        <v>0</v>
      </c>
      <c r="W196" s="36">
        <f t="shared" si="39"/>
        <v>0</v>
      </c>
    </row>
    <row r="197" spans="1:23" x14ac:dyDescent="0.2">
      <c r="A197" s="14" t="s">
        <v>20</v>
      </c>
      <c r="B197" s="15" t="s">
        <v>350</v>
      </c>
      <c r="C197" s="16" t="s">
        <v>351</v>
      </c>
      <c r="D197" s="23">
        <v>426239466</v>
      </c>
      <c r="E197" s="24">
        <v>437309783</v>
      </c>
      <c r="F197" s="24">
        <v>274841721</v>
      </c>
      <c r="G197" s="31">
        <f t="shared" si="35"/>
        <v>0.62848290087304082</v>
      </c>
      <c r="H197" s="23">
        <v>5358192</v>
      </c>
      <c r="I197" s="24">
        <v>0</v>
      </c>
      <c r="J197" s="24">
        <v>30257481</v>
      </c>
      <c r="K197" s="23">
        <v>35615673</v>
      </c>
      <c r="L197" s="23">
        <v>33860916</v>
      </c>
      <c r="M197" s="24">
        <v>31124803</v>
      </c>
      <c r="N197" s="24">
        <v>82744196</v>
      </c>
      <c r="O197" s="23">
        <v>147729915</v>
      </c>
      <c r="P197" s="23">
        <v>28620012</v>
      </c>
      <c r="Q197" s="24">
        <v>32786389</v>
      </c>
      <c r="R197" s="24">
        <v>30089732</v>
      </c>
      <c r="S197" s="23">
        <v>91496133</v>
      </c>
      <c r="T197" s="23">
        <v>0</v>
      </c>
      <c r="U197" s="24">
        <v>0</v>
      </c>
      <c r="V197" s="24">
        <v>0</v>
      </c>
      <c r="W197" s="35">
        <v>0</v>
      </c>
    </row>
    <row r="198" spans="1:23" x14ac:dyDescent="0.2">
      <c r="A198" s="14" t="s">
        <v>20</v>
      </c>
      <c r="B198" s="15" t="s">
        <v>352</v>
      </c>
      <c r="C198" s="16" t="s">
        <v>353</v>
      </c>
      <c r="D198" s="23">
        <v>734364413</v>
      </c>
      <c r="E198" s="24">
        <v>726802507</v>
      </c>
      <c r="F198" s="24">
        <v>514771703</v>
      </c>
      <c r="G198" s="31">
        <f t="shared" si="35"/>
        <v>0.70826902499938682</v>
      </c>
      <c r="H198" s="23">
        <v>54305371</v>
      </c>
      <c r="I198" s="24">
        <v>49535900</v>
      </c>
      <c r="J198" s="24">
        <v>60947972</v>
      </c>
      <c r="K198" s="23">
        <v>164789243</v>
      </c>
      <c r="L198" s="23">
        <v>54719126</v>
      </c>
      <c r="M198" s="24">
        <v>45710070</v>
      </c>
      <c r="N198" s="24">
        <v>59909221</v>
      </c>
      <c r="O198" s="23">
        <v>160338417</v>
      </c>
      <c r="P198" s="23">
        <v>45398308</v>
      </c>
      <c r="Q198" s="24">
        <v>44141467</v>
      </c>
      <c r="R198" s="24">
        <v>100104268</v>
      </c>
      <c r="S198" s="23">
        <v>189644043</v>
      </c>
      <c r="T198" s="23">
        <v>0</v>
      </c>
      <c r="U198" s="24">
        <v>0</v>
      </c>
      <c r="V198" s="24">
        <v>0</v>
      </c>
      <c r="W198" s="35">
        <v>0</v>
      </c>
    </row>
    <row r="199" spans="1:23" x14ac:dyDescent="0.2">
      <c r="A199" s="14" t="s">
        <v>20</v>
      </c>
      <c r="B199" s="15" t="s">
        <v>354</v>
      </c>
      <c r="C199" s="16" t="s">
        <v>355</v>
      </c>
      <c r="D199" s="23">
        <v>439507898</v>
      </c>
      <c r="E199" s="24">
        <v>480101039</v>
      </c>
      <c r="F199" s="24">
        <v>310447203</v>
      </c>
      <c r="G199" s="31">
        <f t="shared" si="35"/>
        <v>0.64662889221533215</v>
      </c>
      <c r="H199" s="23">
        <v>22086443</v>
      </c>
      <c r="I199" s="24">
        <v>29705425</v>
      </c>
      <c r="J199" s="24">
        <v>37797279</v>
      </c>
      <c r="K199" s="23">
        <v>89589147</v>
      </c>
      <c r="L199" s="23">
        <v>31451397</v>
      </c>
      <c r="M199" s="24">
        <v>43672333</v>
      </c>
      <c r="N199" s="24">
        <v>33217042</v>
      </c>
      <c r="O199" s="23">
        <v>108340772</v>
      </c>
      <c r="P199" s="23">
        <v>35114367</v>
      </c>
      <c r="Q199" s="24">
        <v>34869606</v>
      </c>
      <c r="R199" s="24">
        <v>42533311</v>
      </c>
      <c r="S199" s="23">
        <v>112517284</v>
      </c>
      <c r="T199" s="23">
        <v>0</v>
      </c>
      <c r="U199" s="24">
        <v>0</v>
      </c>
      <c r="V199" s="24">
        <v>0</v>
      </c>
      <c r="W199" s="35">
        <v>0</v>
      </c>
    </row>
    <row r="200" spans="1:23" x14ac:dyDescent="0.2">
      <c r="A200" s="14" t="s">
        <v>20</v>
      </c>
      <c r="B200" s="15" t="s">
        <v>356</v>
      </c>
      <c r="C200" s="16" t="s">
        <v>357</v>
      </c>
      <c r="D200" s="23">
        <v>1011317395</v>
      </c>
      <c r="E200" s="24">
        <v>1000623305</v>
      </c>
      <c r="F200" s="24">
        <v>614990216</v>
      </c>
      <c r="G200" s="31">
        <f t="shared" si="35"/>
        <v>0.61460712830389252</v>
      </c>
      <c r="H200" s="23">
        <v>57968219</v>
      </c>
      <c r="I200" s="24">
        <v>71018974</v>
      </c>
      <c r="J200" s="24">
        <v>67734063</v>
      </c>
      <c r="K200" s="23">
        <v>196721256</v>
      </c>
      <c r="L200" s="23">
        <v>73549170</v>
      </c>
      <c r="M200" s="24">
        <v>75156882</v>
      </c>
      <c r="N200" s="24">
        <v>74878009</v>
      </c>
      <c r="O200" s="23">
        <v>223584061</v>
      </c>
      <c r="P200" s="23">
        <v>74411860</v>
      </c>
      <c r="Q200" s="24">
        <v>52850632</v>
      </c>
      <c r="R200" s="24">
        <v>67422407</v>
      </c>
      <c r="S200" s="23">
        <v>194684899</v>
      </c>
      <c r="T200" s="23">
        <v>0</v>
      </c>
      <c r="U200" s="24">
        <v>0</v>
      </c>
      <c r="V200" s="24">
        <v>0</v>
      </c>
      <c r="W200" s="35">
        <v>0</v>
      </c>
    </row>
    <row r="201" spans="1:23" x14ac:dyDescent="0.2">
      <c r="A201" s="14" t="s">
        <v>35</v>
      </c>
      <c r="B201" s="15" t="s">
        <v>358</v>
      </c>
      <c r="C201" s="16" t="s">
        <v>359</v>
      </c>
      <c r="D201" s="23">
        <v>1249308849</v>
      </c>
      <c r="E201" s="24">
        <v>1348817135</v>
      </c>
      <c r="F201" s="24">
        <v>1022070233</v>
      </c>
      <c r="G201" s="31">
        <f t="shared" si="35"/>
        <v>0.75775300185521444</v>
      </c>
      <c r="H201" s="23">
        <v>69911360</v>
      </c>
      <c r="I201" s="24">
        <v>124825158</v>
      </c>
      <c r="J201" s="24">
        <v>140113914</v>
      </c>
      <c r="K201" s="23">
        <v>334850432</v>
      </c>
      <c r="L201" s="23">
        <v>138094759</v>
      </c>
      <c r="M201" s="24">
        <v>99268680</v>
      </c>
      <c r="N201" s="24">
        <v>110655708</v>
      </c>
      <c r="O201" s="23">
        <v>348019147</v>
      </c>
      <c r="P201" s="23">
        <v>93943531</v>
      </c>
      <c r="Q201" s="24">
        <v>120115401</v>
      </c>
      <c r="R201" s="24">
        <v>125141722</v>
      </c>
      <c r="S201" s="23">
        <v>339200654</v>
      </c>
      <c r="T201" s="23">
        <v>0</v>
      </c>
      <c r="U201" s="24">
        <v>0</v>
      </c>
      <c r="V201" s="24">
        <v>0</v>
      </c>
      <c r="W201" s="35">
        <v>0</v>
      </c>
    </row>
    <row r="202" spans="1:23" ht="16.5" x14ac:dyDescent="0.3">
      <c r="A202" s="17" t="s">
        <v>0</v>
      </c>
      <c r="B202" s="18" t="s">
        <v>360</v>
      </c>
      <c r="C202" s="19" t="s">
        <v>0</v>
      </c>
      <c r="D202" s="25">
        <f>SUM(D197:D201)</f>
        <v>3860738021</v>
      </c>
      <c r="E202" s="26">
        <f>SUM(E197:E201)</f>
        <v>3993653769</v>
      </c>
      <c r="F202" s="26">
        <f>SUM(F197:F201)</f>
        <v>2737121076</v>
      </c>
      <c r="G202" s="32">
        <f t="shared" si="35"/>
        <v>0.68536764434773911</v>
      </c>
      <c r="H202" s="25">
        <f t="shared" ref="H202:W202" si="40">SUM(H197:H201)</f>
        <v>209629585</v>
      </c>
      <c r="I202" s="26">
        <f t="shared" si="40"/>
        <v>275085457</v>
      </c>
      <c r="J202" s="26">
        <f t="shared" si="40"/>
        <v>336850709</v>
      </c>
      <c r="K202" s="25">
        <f t="shared" si="40"/>
        <v>821565751</v>
      </c>
      <c r="L202" s="25">
        <f t="shared" si="40"/>
        <v>331675368</v>
      </c>
      <c r="M202" s="26">
        <f t="shared" si="40"/>
        <v>294932768</v>
      </c>
      <c r="N202" s="26">
        <f t="shared" si="40"/>
        <v>361404176</v>
      </c>
      <c r="O202" s="25">
        <f t="shared" si="40"/>
        <v>988012312</v>
      </c>
      <c r="P202" s="25">
        <f t="shared" si="40"/>
        <v>277488078</v>
      </c>
      <c r="Q202" s="26">
        <f t="shared" si="40"/>
        <v>284763495</v>
      </c>
      <c r="R202" s="26">
        <f t="shared" si="40"/>
        <v>365291440</v>
      </c>
      <c r="S202" s="25">
        <f t="shared" si="40"/>
        <v>927543013</v>
      </c>
      <c r="T202" s="25">
        <f t="shared" si="40"/>
        <v>0</v>
      </c>
      <c r="U202" s="26">
        <f t="shared" si="40"/>
        <v>0</v>
      </c>
      <c r="V202" s="26">
        <f t="shared" si="40"/>
        <v>0</v>
      </c>
      <c r="W202" s="36">
        <f t="shared" si="40"/>
        <v>0</v>
      </c>
    </row>
    <row r="203" spans="1:23" ht="16.5" x14ac:dyDescent="0.3">
      <c r="A203" s="17" t="s">
        <v>0</v>
      </c>
      <c r="B203" s="18" t="s">
        <v>361</v>
      </c>
      <c r="C203" s="19" t="s">
        <v>0</v>
      </c>
      <c r="D203" s="25">
        <f>SUM(D171:D176,D178:D182,D184:D188,D190:D195,D197:D201)</f>
        <v>27022350155</v>
      </c>
      <c r="E203" s="26">
        <f>SUM(E171:E176,E178:E182,E184:E188,E190:E195,E197:E201)</f>
        <v>28210472460</v>
      </c>
      <c r="F203" s="26">
        <f>SUM(F171:F176,F178:F182,F184:F188,F190:F195,F197:F201)</f>
        <v>18229331385</v>
      </c>
      <c r="G203" s="32">
        <f t="shared" si="35"/>
        <v>0.64619021928284293</v>
      </c>
      <c r="H203" s="25">
        <f t="shared" ref="H203:W203" si="41">SUM(H171:H176,H178:H182,H184:H188,H190:H195,H197:H201)</f>
        <v>1456055477</v>
      </c>
      <c r="I203" s="26">
        <f t="shared" si="41"/>
        <v>1955942926</v>
      </c>
      <c r="J203" s="26">
        <f t="shared" si="41"/>
        <v>2444178810</v>
      </c>
      <c r="K203" s="25">
        <f t="shared" si="41"/>
        <v>5856177213</v>
      </c>
      <c r="L203" s="25">
        <f t="shared" si="41"/>
        <v>2059448194</v>
      </c>
      <c r="M203" s="26">
        <f t="shared" si="41"/>
        <v>1968012679</v>
      </c>
      <c r="N203" s="26">
        <f t="shared" si="41"/>
        <v>2400505139</v>
      </c>
      <c r="O203" s="25">
        <f t="shared" si="41"/>
        <v>6427966012</v>
      </c>
      <c r="P203" s="25">
        <f t="shared" si="41"/>
        <v>2032304862</v>
      </c>
      <c r="Q203" s="26">
        <f t="shared" si="41"/>
        <v>1373822697</v>
      </c>
      <c r="R203" s="26">
        <f t="shared" si="41"/>
        <v>2539060601</v>
      </c>
      <c r="S203" s="25">
        <f t="shared" si="41"/>
        <v>5945188160</v>
      </c>
      <c r="T203" s="25">
        <f t="shared" si="41"/>
        <v>0</v>
      </c>
      <c r="U203" s="26">
        <f t="shared" si="41"/>
        <v>0</v>
      </c>
      <c r="V203" s="26">
        <f t="shared" si="41"/>
        <v>0</v>
      </c>
      <c r="W203" s="36">
        <f t="shared" si="41"/>
        <v>0</v>
      </c>
    </row>
    <row r="204" spans="1:23" ht="14.45" customHeight="1" x14ac:dyDescent="0.3">
      <c r="A204" s="10"/>
      <c r="B204" s="11" t="s">
        <v>606</v>
      </c>
      <c r="D204" s="27"/>
      <c r="E204" s="28"/>
      <c r="F204" s="28"/>
      <c r="G204" s="33"/>
      <c r="H204" s="27"/>
      <c r="I204" s="28"/>
      <c r="J204" s="28"/>
      <c r="K204" s="27"/>
      <c r="L204" s="27"/>
      <c r="M204" s="28"/>
      <c r="N204" s="28"/>
      <c r="O204" s="27"/>
      <c r="P204" s="27"/>
      <c r="Q204" s="28"/>
      <c r="R204" s="28"/>
      <c r="S204" s="27"/>
      <c r="T204" s="27"/>
      <c r="U204" s="28"/>
      <c r="V204" s="28"/>
      <c r="W204" s="37"/>
    </row>
    <row r="205" spans="1:23" ht="14.45" customHeight="1" x14ac:dyDescent="0.3">
      <c r="A205" s="13" t="s">
        <v>0</v>
      </c>
      <c r="B205" s="11" t="s">
        <v>362</v>
      </c>
      <c r="D205" s="27"/>
      <c r="E205" s="28"/>
      <c r="F205" s="28"/>
      <c r="G205" s="33"/>
      <c r="H205" s="27"/>
      <c r="I205" s="28"/>
      <c r="J205" s="28"/>
      <c r="K205" s="27"/>
      <c r="L205" s="27"/>
      <c r="M205" s="28"/>
      <c r="N205" s="28"/>
      <c r="O205" s="27"/>
      <c r="P205" s="27"/>
      <c r="Q205" s="28"/>
      <c r="R205" s="28"/>
      <c r="S205" s="27"/>
      <c r="T205" s="27"/>
      <c r="U205" s="28"/>
      <c r="V205" s="28"/>
      <c r="W205" s="37"/>
    </row>
    <row r="206" spans="1:23" x14ac:dyDescent="0.2">
      <c r="A206" s="14" t="s">
        <v>20</v>
      </c>
      <c r="B206" s="15" t="s">
        <v>363</v>
      </c>
      <c r="C206" s="16" t="s">
        <v>364</v>
      </c>
      <c r="D206" s="23">
        <v>759901613</v>
      </c>
      <c r="E206" s="24">
        <v>772189720</v>
      </c>
      <c r="F206" s="24">
        <v>446215382</v>
      </c>
      <c r="G206" s="31">
        <f t="shared" ref="G206:G229" si="42">IF(($E206     =0),0,($F206     /$E206     ))</f>
        <v>0.57785719032882232</v>
      </c>
      <c r="H206" s="23">
        <v>44329014</v>
      </c>
      <c r="I206" s="24">
        <v>35335446</v>
      </c>
      <c r="J206" s="24">
        <v>64506145</v>
      </c>
      <c r="K206" s="23">
        <v>144170605</v>
      </c>
      <c r="L206" s="23">
        <v>77878251</v>
      </c>
      <c r="M206" s="24">
        <v>65559807</v>
      </c>
      <c r="N206" s="24">
        <v>21166526</v>
      </c>
      <c r="O206" s="23">
        <v>164604584</v>
      </c>
      <c r="P206" s="23">
        <v>57324186</v>
      </c>
      <c r="Q206" s="24">
        <v>50437254</v>
      </c>
      <c r="R206" s="24">
        <v>29678753</v>
      </c>
      <c r="S206" s="23">
        <v>137440193</v>
      </c>
      <c r="T206" s="23">
        <v>0</v>
      </c>
      <c r="U206" s="24">
        <v>0</v>
      </c>
      <c r="V206" s="24">
        <v>0</v>
      </c>
      <c r="W206" s="35">
        <v>0</v>
      </c>
    </row>
    <row r="207" spans="1:23" x14ac:dyDescent="0.2">
      <c r="A207" s="14" t="s">
        <v>20</v>
      </c>
      <c r="B207" s="15" t="s">
        <v>365</v>
      </c>
      <c r="C207" s="16" t="s">
        <v>366</v>
      </c>
      <c r="D207" s="23">
        <v>1293702089</v>
      </c>
      <c r="E207" s="24">
        <v>1370017900</v>
      </c>
      <c r="F207" s="24">
        <v>849473371</v>
      </c>
      <c r="G207" s="31">
        <f t="shared" si="42"/>
        <v>0.6200454541506355</v>
      </c>
      <c r="H207" s="23">
        <v>36681098</v>
      </c>
      <c r="I207" s="24">
        <v>118164245</v>
      </c>
      <c r="J207" s="24">
        <v>62509499</v>
      </c>
      <c r="K207" s="23">
        <v>217354842</v>
      </c>
      <c r="L207" s="23">
        <v>139100976</v>
      </c>
      <c r="M207" s="24">
        <v>55323684</v>
      </c>
      <c r="N207" s="24">
        <v>138486422</v>
      </c>
      <c r="O207" s="23">
        <v>332911082</v>
      </c>
      <c r="P207" s="23">
        <v>106737477</v>
      </c>
      <c r="Q207" s="24">
        <v>87614567</v>
      </c>
      <c r="R207" s="24">
        <v>104855403</v>
      </c>
      <c r="S207" s="23">
        <v>299207447</v>
      </c>
      <c r="T207" s="23">
        <v>0</v>
      </c>
      <c r="U207" s="24">
        <v>0</v>
      </c>
      <c r="V207" s="24">
        <v>0</v>
      </c>
      <c r="W207" s="35">
        <v>0</v>
      </c>
    </row>
    <row r="208" spans="1:23" x14ac:dyDescent="0.2">
      <c r="A208" s="14" t="s">
        <v>20</v>
      </c>
      <c r="B208" s="15" t="s">
        <v>367</v>
      </c>
      <c r="C208" s="16" t="s">
        <v>368</v>
      </c>
      <c r="D208" s="23">
        <v>876553783</v>
      </c>
      <c r="E208" s="24">
        <v>893722965</v>
      </c>
      <c r="F208" s="24">
        <v>744724773</v>
      </c>
      <c r="G208" s="31">
        <f t="shared" si="42"/>
        <v>0.83328369323037366</v>
      </c>
      <c r="H208" s="23">
        <v>59371037</v>
      </c>
      <c r="I208" s="24">
        <v>67287179</v>
      </c>
      <c r="J208" s="24">
        <v>63151287</v>
      </c>
      <c r="K208" s="23">
        <v>189809503</v>
      </c>
      <c r="L208" s="23">
        <v>47067927</v>
      </c>
      <c r="M208" s="24">
        <v>43303139</v>
      </c>
      <c r="N208" s="24">
        <v>90476190</v>
      </c>
      <c r="O208" s="23">
        <v>180847256</v>
      </c>
      <c r="P208" s="23">
        <v>123172933</v>
      </c>
      <c r="Q208" s="24">
        <v>209129689</v>
      </c>
      <c r="R208" s="24">
        <v>41765392</v>
      </c>
      <c r="S208" s="23">
        <v>374068014</v>
      </c>
      <c r="T208" s="23">
        <v>0</v>
      </c>
      <c r="U208" s="24">
        <v>0</v>
      </c>
      <c r="V208" s="24">
        <v>0</v>
      </c>
      <c r="W208" s="35">
        <v>0</v>
      </c>
    </row>
    <row r="209" spans="1:23" x14ac:dyDescent="0.2">
      <c r="A209" s="14" t="s">
        <v>20</v>
      </c>
      <c r="B209" s="15" t="s">
        <v>369</v>
      </c>
      <c r="C209" s="16" t="s">
        <v>370</v>
      </c>
      <c r="D209" s="23">
        <v>507226802</v>
      </c>
      <c r="E209" s="24">
        <v>534597422</v>
      </c>
      <c r="F209" s="24">
        <v>254891658</v>
      </c>
      <c r="G209" s="31">
        <f t="shared" si="42"/>
        <v>0.4767917829577562</v>
      </c>
      <c r="H209" s="23">
        <v>5924801</v>
      </c>
      <c r="I209" s="24">
        <v>43498178</v>
      </c>
      <c r="J209" s="24">
        <v>33969228</v>
      </c>
      <c r="K209" s="23">
        <v>83392207</v>
      </c>
      <c r="L209" s="23">
        <v>27257849</v>
      </c>
      <c r="M209" s="24">
        <v>34700355</v>
      </c>
      <c r="N209" s="24">
        <v>30481450</v>
      </c>
      <c r="O209" s="23">
        <v>92439654</v>
      </c>
      <c r="P209" s="23">
        <v>26080782</v>
      </c>
      <c r="Q209" s="24">
        <v>28392014</v>
      </c>
      <c r="R209" s="24">
        <v>24587001</v>
      </c>
      <c r="S209" s="23">
        <v>79059797</v>
      </c>
      <c r="T209" s="23">
        <v>0</v>
      </c>
      <c r="U209" s="24">
        <v>0</v>
      </c>
      <c r="V209" s="24">
        <v>0</v>
      </c>
      <c r="W209" s="35">
        <v>0</v>
      </c>
    </row>
    <row r="210" spans="1:23" x14ac:dyDescent="0.2">
      <c r="A210" s="14" t="s">
        <v>20</v>
      </c>
      <c r="B210" s="15" t="s">
        <v>371</v>
      </c>
      <c r="C210" s="16" t="s">
        <v>372</v>
      </c>
      <c r="D210" s="23">
        <v>1621918620</v>
      </c>
      <c r="E210" s="24">
        <v>1621173782</v>
      </c>
      <c r="F210" s="24">
        <v>912938334</v>
      </c>
      <c r="G210" s="31">
        <f t="shared" si="42"/>
        <v>0.56313415880297035</v>
      </c>
      <c r="H210" s="23">
        <v>104606055</v>
      </c>
      <c r="I210" s="24">
        <v>113262649</v>
      </c>
      <c r="J210" s="24">
        <v>105242367</v>
      </c>
      <c r="K210" s="23">
        <v>323111071</v>
      </c>
      <c r="L210" s="23">
        <v>79286753</v>
      </c>
      <c r="M210" s="24">
        <v>67904968</v>
      </c>
      <c r="N210" s="24">
        <v>146081575</v>
      </c>
      <c r="O210" s="23">
        <v>293273296</v>
      </c>
      <c r="P210" s="23">
        <v>102077411</v>
      </c>
      <c r="Q210" s="24">
        <v>87287616</v>
      </c>
      <c r="R210" s="24">
        <v>107188940</v>
      </c>
      <c r="S210" s="23">
        <v>296553967</v>
      </c>
      <c r="T210" s="23">
        <v>0</v>
      </c>
      <c r="U210" s="24">
        <v>0</v>
      </c>
      <c r="V210" s="24">
        <v>0</v>
      </c>
      <c r="W210" s="35">
        <v>0</v>
      </c>
    </row>
    <row r="211" spans="1:23" x14ac:dyDescent="0.2">
      <c r="A211" s="14" t="s">
        <v>20</v>
      </c>
      <c r="B211" s="15" t="s">
        <v>373</v>
      </c>
      <c r="C211" s="16" t="s">
        <v>374</v>
      </c>
      <c r="D211" s="23">
        <v>374007722</v>
      </c>
      <c r="E211" s="24">
        <v>392355478</v>
      </c>
      <c r="F211" s="24">
        <v>123142657</v>
      </c>
      <c r="G211" s="31">
        <f t="shared" si="42"/>
        <v>0.31385481764574724</v>
      </c>
      <c r="H211" s="23">
        <v>32149837</v>
      </c>
      <c r="I211" s="24">
        <v>27303368</v>
      </c>
      <c r="J211" s="24">
        <v>23980625</v>
      </c>
      <c r="K211" s="23">
        <v>83433830</v>
      </c>
      <c r="L211" s="23">
        <v>0</v>
      </c>
      <c r="M211" s="24">
        <v>30144207</v>
      </c>
      <c r="N211" s="24">
        <v>0</v>
      </c>
      <c r="O211" s="23">
        <v>30144207</v>
      </c>
      <c r="P211" s="23">
        <v>9564620</v>
      </c>
      <c r="Q211" s="24">
        <v>0</v>
      </c>
      <c r="R211" s="24">
        <v>0</v>
      </c>
      <c r="S211" s="23">
        <v>9564620</v>
      </c>
      <c r="T211" s="23">
        <v>0</v>
      </c>
      <c r="U211" s="24">
        <v>0</v>
      </c>
      <c r="V211" s="24">
        <v>0</v>
      </c>
      <c r="W211" s="35">
        <v>0</v>
      </c>
    </row>
    <row r="212" spans="1:23" x14ac:dyDescent="0.2">
      <c r="A212" s="14" t="s">
        <v>20</v>
      </c>
      <c r="B212" s="15" t="s">
        <v>375</v>
      </c>
      <c r="C212" s="16" t="s">
        <v>376</v>
      </c>
      <c r="D212" s="23">
        <v>3988527704</v>
      </c>
      <c r="E212" s="24">
        <v>3959362284</v>
      </c>
      <c r="F212" s="24">
        <v>2800878242</v>
      </c>
      <c r="G212" s="31">
        <f t="shared" si="42"/>
        <v>0.70740640565237045</v>
      </c>
      <c r="H212" s="23">
        <v>253110770</v>
      </c>
      <c r="I212" s="24">
        <v>384168556</v>
      </c>
      <c r="J212" s="24">
        <v>279996468</v>
      </c>
      <c r="K212" s="23">
        <v>917275794</v>
      </c>
      <c r="L212" s="23">
        <v>289644301</v>
      </c>
      <c r="M212" s="24">
        <v>246803335</v>
      </c>
      <c r="N212" s="24">
        <v>176063904</v>
      </c>
      <c r="O212" s="23">
        <v>712511540</v>
      </c>
      <c r="P212" s="23">
        <v>324461423</v>
      </c>
      <c r="Q212" s="24">
        <v>605126534</v>
      </c>
      <c r="R212" s="24">
        <v>241502951</v>
      </c>
      <c r="S212" s="23">
        <v>1171090908</v>
      </c>
      <c r="T212" s="23">
        <v>0</v>
      </c>
      <c r="U212" s="24">
        <v>0</v>
      </c>
      <c r="V212" s="24">
        <v>0</v>
      </c>
      <c r="W212" s="35">
        <v>0</v>
      </c>
    </row>
    <row r="213" spans="1:23" x14ac:dyDescent="0.2">
      <c r="A213" s="14" t="s">
        <v>35</v>
      </c>
      <c r="B213" s="15" t="s">
        <v>377</v>
      </c>
      <c r="C213" s="16" t="s">
        <v>378</v>
      </c>
      <c r="D213" s="23">
        <v>647661792</v>
      </c>
      <c r="E213" s="24">
        <v>916588514</v>
      </c>
      <c r="F213" s="24">
        <v>464001012</v>
      </c>
      <c r="G213" s="31">
        <f t="shared" si="42"/>
        <v>0.50622608172897088</v>
      </c>
      <c r="H213" s="23">
        <v>23167673</v>
      </c>
      <c r="I213" s="24">
        <v>68359194</v>
      </c>
      <c r="J213" s="24">
        <v>70221473</v>
      </c>
      <c r="K213" s="23">
        <v>161748340</v>
      </c>
      <c r="L213" s="23">
        <v>59989911</v>
      </c>
      <c r="M213" s="24">
        <v>61637856</v>
      </c>
      <c r="N213" s="24">
        <v>76486466</v>
      </c>
      <c r="O213" s="23">
        <v>198114233</v>
      </c>
      <c r="P213" s="23">
        <v>27339758</v>
      </c>
      <c r="Q213" s="24">
        <v>30440522</v>
      </c>
      <c r="R213" s="24">
        <v>46358159</v>
      </c>
      <c r="S213" s="23">
        <v>104138439</v>
      </c>
      <c r="T213" s="23">
        <v>0</v>
      </c>
      <c r="U213" s="24">
        <v>0</v>
      </c>
      <c r="V213" s="24">
        <v>0</v>
      </c>
      <c r="W213" s="35">
        <v>0</v>
      </c>
    </row>
    <row r="214" spans="1:23" ht="16.5" x14ac:dyDescent="0.3">
      <c r="A214" s="17" t="s">
        <v>0</v>
      </c>
      <c r="B214" s="18" t="s">
        <v>379</v>
      </c>
      <c r="C214" s="19" t="s">
        <v>0</v>
      </c>
      <c r="D214" s="25">
        <f>SUM(D206:D213)</f>
        <v>10069500125</v>
      </c>
      <c r="E214" s="26">
        <f>SUM(E206:E213)</f>
        <v>10460008065</v>
      </c>
      <c r="F214" s="26">
        <f>SUM(F206:F213)</f>
        <v>6596265429</v>
      </c>
      <c r="G214" s="32">
        <f t="shared" si="42"/>
        <v>0.63061762362035045</v>
      </c>
      <c r="H214" s="25">
        <f t="shared" ref="H214:W214" si="43">SUM(H206:H213)</f>
        <v>559340285</v>
      </c>
      <c r="I214" s="26">
        <f t="shared" si="43"/>
        <v>857378815</v>
      </c>
      <c r="J214" s="26">
        <f t="shared" si="43"/>
        <v>703577092</v>
      </c>
      <c r="K214" s="25">
        <f t="shared" si="43"/>
        <v>2120296192</v>
      </c>
      <c r="L214" s="25">
        <f t="shared" si="43"/>
        <v>720225968</v>
      </c>
      <c r="M214" s="26">
        <f t="shared" si="43"/>
        <v>605377351</v>
      </c>
      <c r="N214" s="26">
        <f t="shared" si="43"/>
        <v>679242533</v>
      </c>
      <c r="O214" s="25">
        <f t="shared" si="43"/>
        <v>2004845852</v>
      </c>
      <c r="P214" s="25">
        <f t="shared" si="43"/>
        <v>776758590</v>
      </c>
      <c r="Q214" s="26">
        <f t="shared" si="43"/>
        <v>1098428196</v>
      </c>
      <c r="R214" s="26">
        <f t="shared" si="43"/>
        <v>595936599</v>
      </c>
      <c r="S214" s="25">
        <f t="shared" si="43"/>
        <v>2471123385</v>
      </c>
      <c r="T214" s="25">
        <f t="shared" si="43"/>
        <v>0</v>
      </c>
      <c r="U214" s="26">
        <f t="shared" si="43"/>
        <v>0</v>
      </c>
      <c r="V214" s="26">
        <f t="shared" si="43"/>
        <v>0</v>
      </c>
      <c r="W214" s="36">
        <f t="shared" si="43"/>
        <v>0</v>
      </c>
    </row>
    <row r="215" spans="1:23" x14ac:dyDescent="0.2">
      <c r="A215" s="14" t="s">
        <v>20</v>
      </c>
      <c r="B215" s="15" t="s">
        <v>380</v>
      </c>
      <c r="C215" s="16" t="s">
        <v>381</v>
      </c>
      <c r="D215" s="23">
        <v>878574294</v>
      </c>
      <c r="E215" s="24">
        <v>878574294</v>
      </c>
      <c r="F215" s="24">
        <v>596415773</v>
      </c>
      <c r="G215" s="31">
        <f t="shared" si="42"/>
        <v>0.67884500727265762</v>
      </c>
      <c r="H215" s="23">
        <v>2627988</v>
      </c>
      <c r="I215" s="24">
        <v>127000865</v>
      </c>
      <c r="J215" s="24">
        <v>0</v>
      </c>
      <c r="K215" s="23">
        <v>129628853</v>
      </c>
      <c r="L215" s="23">
        <v>58254488</v>
      </c>
      <c r="M215" s="24">
        <v>12424073</v>
      </c>
      <c r="N215" s="24">
        <v>91020316</v>
      </c>
      <c r="O215" s="23">
        <v>161698877</v>
      </c>
      <c r="P215" s="23">
        <v>39672914</v>
      </c>
      <c r="Q215" s="24">
        <v>108830546</v>
      </c>
      <c r="R215" s="24">
        <v>156584583</v>
      </c>
      <c r="S215" s="23">
        <v>305088043</v>
      </c>
      <c r="T215" s="23">
        <v>0</v>
      </c>
      <c r="U215" s="24">
        <v>0</v>
      </c>
      <c r="V215" s="24">
        <v>0</v>
      </c>
      <c r="W215" s="35">
        <v>0</v>
      </c>
    </row>
    <row r="216" spans="1:23" x14ac:dyDescent="0.2">
      <c r="A216" s="14" t="s">
        <v>20</v>
      </c>
      <c r="B216" s="15" t="s">
        <v>382</v>
      </c>
      <c r="C216" s="16" t="s">
        <v>383</v>
      </c>
      <c r="D216" s="23">
        <v>5110123861</v>
      </c>
      <c r="E216" s="24">
        <v>5456554474</v>
      </c>
      <c r="F216" s="24">
        <v>3392223093</v>
      </c>
      <c r="G216" s="31">
        <f t="shared" si="42"/>
        <v>0.62167859024658201</v>
      </c>
      <c r="H216" s="23">
        <v>208842972</v>
      </c>
      <c r="I216" s="24">
        <v>683120808</v>
      </c>
      <c r="J216" s="24">
        <v>164300140</v>
      </c>
      <c r="K216" s="23">
        <v>1056263920</v>
      </c>
      <c r="L216" s="23">
        <v>527983897</v>
      </c>
      <c r="M216" s="24">
        <v>342367639</v>
      </c>
      <c r="N216" s="24">
        <v>579568099</v>
      </c>
      <c r="O216" s="23">
        <v>1449919635</v>
      </c>
      <c r="P216" s="23">
        <v>318181499</v>
      </c>
      <c r="Q216" s="24">
        <v>313504877</v>
      </c>
      <c r="R216" s="24">
        <v>254353162</v>
      </c>
      <c r="S216" s="23">
        <v>886039538</v>
      </c>
      <c r="T216" s="23">
        <v>0</v>
      </c>
      <c r="U216" s="24">
        <v>0</v>
      </c>
      <c r="V216" s="24">
        <v>0</v>
      </c>
      <c r="W216" s="35">
        <v>0</v>
      </c>
    </row>
    <row r="217" spans="1:23" x14ac:dyDescent="0.2">
      <c r="A217" s="14" t="s">
        <v>20</v>
      </c>
      <c r="B217" s="15" t="s">
        <v>384</v>
      </c>
      <c r="C217" s="16" t="s">
        <v>385</v>
      </c>
      <c r="D217" s="23">
        <v>2625444058</v>
      </c>
      <c r="E217" s="24">
        <v>2721044551</v>
      </c>
      <c r="F217" s="24">
        <v>1860886564</v>
      </c>
      <c r="G217" s="31">
        <f t="shared" si="42"/>
        <v>0.683886841660168</v>
      </c>
      <c r="H217" s="23">
        <v>270901461</v>
      </c>
      <c r="I217" s="24">
        <v>190588822</v>
      </c>
      <c r="J217" s="24">
        <v>205889738</v>
      </c>
      <c r="K217" s="23">
        <v>667380021</v>
      </c>
      <c r="L217" s="23">
        <v>190534840</v>
      </c>
      <c r="M217" s="24">
        <v>210470357</v>
      </c>
      <c r="N217" s="24">
        <v>143719404</v>
      </c>
      <c r="O217" s="23">
        <v>544724601</v>
      </c>
      <c r="P217" s="23">
        <v>287419690</v>
      </c>
      <c r="Q217" s="24">
        <v>183457160</v>
      </c>
      <c r="R217" s="24">
        <v>177905092</v>
      </c>
      <c r="S217" s="23">
        <v>648781942</v>
      </c>
      <c r="T217" s="23">
        <v>0</v>
      </c>
      <c r="U217" s="24">
        <v>0</v>
      </c>
      <c r="V217" s="24">
        <v>0</v>
      </c>
      <c r="W217" s="35">
        <v>0</v>
      </c>
    </row>
    <row r="218" spans="1:23" x14ac:dyDescent="0.2">
      <c r="A218" s="14" t="s">
        <v>20</v>
      </c>
      <c r="B218" s="15" t="s">
        <v>386</v>
      </c>
      <c r="C218" s="16" t="s">
        <v>387</v>
      </c>
      <c r="D218" s="23">
        <v>460436028</v>
      </c>
      <c r="E218" s="24">
        <v>615948087</v>
      </c>
      <c r="F218" s="24">
        <v>250612657</v>
      </c>
      <c r="G218" s="31">
        <f t="shared" si="42"/>
        <v>0.40687301785548041</v>
      </c>
      <c r="H218" s="23">
        <v>10166538</v>
      </c>
      <c r="I218" s="24">
        <v>30101082</v>
      </c>
      <c r="J218" s="24">
        <v>70349989</v>
      </c>
      <c r="K218" s="23">
        <v>110617609</v>
      </c>
      <c r="L218" s="23">
        <v>1077831</v>
      </c>
      <c r="M218" s="24">
        <v>32582435</v>
      </c>
      <c r="N218" s="24">
        <v>29170707</v>
      </c>
      <c r="O218" s="23">
        <v>62830973</v>
      </c>
      <c r="P218" s="23">
        <v>31039712</v>
      </c>
      <c r="Q218" s="24">
        <v>28655383</v>
      </c>
      <c r="R218" s="24">
        <v>17468980</v>
      </c>
      <c r="S218" s="23">
        <v>77164075</v>
      </c>
      <c r="T218" s="23">
        <v>0</v>
      </c>
      <c r="U218" s="24">
        <v>0</v>
      </c>
      <c r="V218" s="24">
        <v>0</v>
      </c>
      <c r="W218" s="35">
        <v>0</v>
      </c>
    </row>
    <row r="219" spans="1:23" x14ac:dyDescent="0.2">
      <c r="A219" s="14" t="s">
        <v>20</v>
      </c>
      <c r="B219" s="15" t="s">
        <v>388</v>
      </c>
      <c r="C219" s="16" t="s">
        <v>389</v>
      </c>
      <c r="D219" s="23">
        <v>1212018561</v>
      </c>
      <c r="E219" s="24">
        <v>1118810534</v>
      </c>
      <c r="F219" s="24">
        <v>547815065</v>
      </c>
      <c r="G219" s="31">
        <f t="shared" si="42"/>
        <v>0.48964060343750748</v>
      </c>
      <c r="H219" s="23">
        <v>46825606</v>
      </c>
      <c r="I219" s="24">
        <v>63144732</v>
      </c>
      <c r="J219" s="24">
        <v>62307981</v>
      </c>
      <c r="K219" s="23">
        <v>172278319</v>
      </c>
      <c r="L219" s="23">
        <v>63795640</v>
      </c>
      <c r="M219" s="24">
        <v>69495384</v>
      </c>
      <c r="N219" s="24">
        <v>67746281</v>
      </c>
      <c r="O219" s="23">
        <v>201037305</v>
      </c>
      <c r="P219" s="23">
        <v>57977841</v>
      </c>
      <c r="Q219" s="24">
        <v>57559070</v>
      </c>
      <c r="R219" s="24">
        <v>58962530</v>
      </c>
      <c r="S219" s="23">
        <v>174499441</v>
      </c>
      <c r="T219" s="23">
        <v>0</v>
      </c>
      <c r="U219" s="24">
        <v>0</v>
      </c>
      <c r="V219" s="24">
        <v>0</v>
      </c>
      <c r="W219" s="35">
        <v>0</v>
      </c>
    </row>
    <row r="220" spans="1:23" x14ac:dyDescent="0.2">
      <c r="A220" s="14" t="s">
        <v>20</v>
      </c>
      <c r="B220" s="15" t="s">
        <v>390</v>
      </c>
      <c r="C220" s="16" t="s">
        <v>391</v>
      </c>
      <c r="D220" s="23">
        <v>811890106</v>
      </c>
      <c r="E220" s="24">
        <v>812543229</v>
      </c>
      <c r="F220" s="24">
        <v>451473160</v>
      </c>
      <c r="G220" s="31">
        <f t="shared" si="42"/>
        <v>0.55562971161008834</v>
      </c>
      <c r="H220" s="23">
        <v>37556223</v>
      </c>
      <c r="I220" s="24">
        <v>53165025</v>
      </c>
      <c r="J220" s="24">
        <v>50817823</v>
      </c>
      <c r="K220" s="23">
        <v>141539071</v>
      </c>
      <c r="L220" s="23">
        <v>45681651</v>
      </c>
      <c r="M220" s="24">
        <v>45154268</v>
      </c>
      <c r="N220" s="24">
        <v>97933158</v>
      </c>
      <c r="O220" s="23">
        <v>188769077</v>
      </c>
      <c r="P220" s="23">
        <v>47134342</v>
      </c>
      <c r="Q220" s="24">
        <v>16787826</v>
      </c>
      <c r="R220" s="24">
        <v>57242844</v>
      </c>
      <c r="S220" s="23">
        <v>121165012</v>
      </c>
      <c r="T220" s="23">
        <v>0</v>
      </c>
      <c r="U220" s="24">
        <v>0</v>
      </c>
      <c r="V220" s="24">
        <v>0</v>
      </c>
      <c r="W220" s="35">
        <v>0</v>
      </c>
    </row>
    <row r="221" spans="1:23" x14ac:dyDescent="0.2">
      <c r="A221" s="14" t="s">
        <v>35</v>
      </c>
      <c r="B221" s="15" t="s">
        <v>392</v>
      </c>
      <c r="C221" s="16" t="s">
        <v>393</v>
      </c>
      <c r="D221" s="23">
        <v>783261738</v>
      </c>
      <c r="E221" s="24">
        <v>1226685630</v>
      </c>
      <c r="F221" s="24">
        <v>641773570</v>
      </c>
      <c r="G221" s="31">
        <f t="shared" si="42"/>
        <v>0.52317688762686487</v>
      </c>
      <c r="H221" s="23">
        <v>0</v>
      </c>
      <c r="I221" s="24">
        <v>72834849</v>
      </c>
      <c r="J221" s="24">
        <v>142428970</v>
      </c>
      <c r="K221" s="23">
        <v>215263819</v>
      </c>
      <c r="L221" s="23">
        <v>60330606</v>
      </c>
      <c r="M221" s="24">
        <v>87871586</v>
      </c>
      <c r="N221" s="24">
        <v>126214075</v>
      </c>
      <c r="O221" s="23">
        <v>274416267</v>
      </c>
      <c r="P221" s="23">
        <v>49272661</v>
      </c>
      <c r="Q221" s="24">
        <v>45011573</v>
      </c>
      <c r="R221" s="24">
        <v>57809250</v>
      </c>
      <c r="S221" s="23">
        <v>152093484</v>
      </c>
      <c r="T221" s="23">
        <v>0</v>
      </c>
      <c r="U221" s="24">
        <v>0</v>
      </c>
      <c r="V221" s="24">
        <v>0</v>
      </c>
      <c r="W221" s="35">
        <v>0</v>
      </c>
    </row>
    <row r="222" spans="1:23" ht="16.5" x14ac:dyDescent="0.3">
      <c r="A222" s="17" t="s">
        <v>0</v>
      </c>
      <c r="B222" s="18" t="s">
        <v>394</v>
      </c>
      <c r="C222" s="19" t="s">
        <v>0</v>
      </c>
      <c r="D222" s="25">
        <f>SUM(D215:D221)</f>
        <v>11881748646</v>
      </c>
      <c r="E222" s="26">
        <f>SUM(E215:E221)</f>
        <v>12830160799</v>
      </c>
      <c r="F222" s="26">
        <f>SUM(F215:F221)</f>
        <v>7741199882</v>
      </c>
      <c r="G222" s="32">
        <f t="shared" si="42"/>
        <v>0.60335953720886804</v>
      </c>
      <c r="H222" s="25">
        <f t="shared" ref="H222:W222" si="44">SUM(H215:H221)</f>
        <v>576920788</v>
      </c>
      <c r="I222" s="26">
        <f t="shared" si="44"/>
        <v>1219956183</v>
      </c>
      <c r="J222" s="26">
        <f t="shared" si="44"/>
        <v>696094641</v>
      </c>
      <c r="K222" s="25">
        <f t="shared" si="44"/>
        <v>2492971612</v>
      </c>
      <c r="L222" s="25">
        <f t="shared" si="44"/>
        <v>947658953</v>
      </c>
      <c r="M222" s="26">
        <f t="shared" si="44"/>
        <v>800365742</v>
      </c>
      <c r="N222" s="26">
        <f t="shared" si="44"/>
        <v>1135372040</v>
      </c>
      <c r="O222" s="25">
        <f t="shared" si="44"/>
        <v>2883396735</v>
      </c>
      <c r="P222" s="25">
        <f t="shared" si="44"/>
        <v>830698659</v>
      </c>
      <c r="Q222" s="26">
        <f t="shared" si="44"/>
        <v>753806435</v>
      </c>
      <c r="R222" s="26">
        <f t="shared" si="44"/>
        <v>780326441</v>
      </c>
      <c r="S222" s="25">
        <f t="shared" si="44"/>
        <v>2364831535</v>
      </c>
      <c r="T222" s="25">
        <f t="shared" si="44"/>
        <v>0</v>
      </c>
      <c r="U222" s="26">
        <f t="shared" si="44"/>
        <v>0</v>
      </c>
      <c r="V222" s="26">
        <f t="shared" si="44"/>
        <v>0</v>
      </c>
      <c r="W222" s="36">
        <f t="shared" si="44"/>
        <v>0</v>
      </c>
    </row>
    <row r="223" spans="1:23" x14ac:dyDescent="0.2">
      <c r="A223" s="14" t="s">
        <v>20</v>
      </c>
      <c r="B223" s="15" t="s">
        <v>395</v>
      </c>
      <c r="C223" s="16" t="s">
        <v>396</v>
      </c>
      <c r="D223" s="23">
        <v>1049677616</v>
      </c>
      <c r="E223" s="24">
        <v>941016539</v>
      </c>
      <c r="F223" s="24">
        <v>720997390</v>
      </c>
      <c r="G223" s="31">
        <f t="shared" si="42"/>
        <v>0.76618992346955972</v>
      </c>
      <c r="H223" s="23">
        <v>87237098</v>
      </c>
      <c r="I223" s="24">
        <v>87372717</v>
      </c>
      <c r="J223" s="24">
        <v>76922513</v>
      </c>
      <c r="K223" s="23">
        <v>251532328</v>
      </c>
      <c r="L223" s="23">
        <v>73162183</v>
      </c>
      <c r="M223" s="24">
        <v>76651390</v>
      </c>
      <c r="N223" s="24">
        <v>86548041</v>
      </c>
      <c r="O223" s="23">
        <v>236361614</v>
      </c>
      <c r="P223" s="23">
        <v>61906162</v>
      </c>
      <c r="Q223" s="24">
        <v>62310510</v>
      </c>
      <c r="R223" s="24">
        <v>108886776</v>
      </c>
      <c r="S223" s="23">
        <v>233103448</v>
      </c>
      <c r="T223" s="23">
        <v>0</v>
      </c>
      <c r="U223" s="24">
        <v>0</v>
      </c>
      <c r="V223" s="24">
        <v>0</v>
      </c>
      <c r="W223" s="35">
        <v>0</v>
      </c>
    </row>
    <row r="224" spans="1:23" x14ac:dyDescent="0.2">
      <c r="A224" s="14" t="s">
        <v>20</v>
      </c>
      <c r="B224" s="15" t="s">
        <v>397</v>
      </c>
      <c r="C224" s="16" t="s">
        <v>398</v>
      </c>
      <c r="D224" s="23">
        <v>1322482022</v>
      </c>
      <c r="E224" s="24">
        <v>1314803372</v>
      </c>
      <c r="F224" s="24">
        <v>1118461640</v>
      </c>
      <c r="G224" s="31">
        <f t="shared" si="42"/>
        <v>0.85066836898863685</v>
      </c>
      <c r="H224" s="23">
        <v>80615270</v>
      </c>
      <c r="I224" s="24">
        <v>118404084</v>
      </c>
      <c r="J224" s="24">
        <v>131460715</v>
      </c>
      <c r="K224" s="23">
        <v>330480069</v>
      </c>
      <c r="L224" s="23">
        <v>127823237</v>
      </c>
      <c r="M224" s="24">
        <v>147428269</v>
      </c>
      <c r="N224" s="24">
        <v>130937826</v>
      </c>
      <c r="O224" s="23">
        <v>406189332</v>
      </c>
      <c r="P224" s="23">
        <v>90207480</v>
      </c>
      <c r="Q224" s="24">
        <v>90939505</v>
      </c>
      <c r="R224" s="24">
        <v>200645254</v>
      </c>
      <c r="S224" s="23">
        <v>381792239</v>
      </c>
      <c r="T224" s="23">
        <v>0</v>
      </c>
      <c r="U224" s="24">
        <v>0</v>
      </c>
      <c r="V224" s="24">
        <v>0</v>
      </c>
      <c r="W224" s="35">
        <v>0</v>
      </c>
    </row>
    <row r="225" spans="1:23" x14ac:dyDescent="0.2">
      <c r="A225" s="14" t="s">
        <v>20</v>
      </c>
      <c r="B225" s="15" t="s">
        <v>399</v>
      </c>
      <c r="C225" s="16" t="s">
        <v>400</v>
      </c>
      <c r="D225" s="23">
        <v>1632756980</v>
      </c>
      <c r="E225" s="24">
        <v>1973797905</v>
      </c>
      <c r="F225" s="24">
        <v>930687808</v>
      </c>
      <c r="G225" s="31">
        <f t="shared" si="42"/>
        <v>0.47152132730630292</v>
      </c>
      <c r="H225" s="23">
        <v>47164475</v>
      </c>
      <c r="I225" s="24">
        <v>34424849</v>
      </c>
      <c r="J225" s="24">
        <v>111368111</v>
      </c>
      <c r="K225" s="23">
        <v>192957435</v>
      </c>
      <c r="L225" s="23">
        <v>209416920</v>
      </c>
      <c r="M225" s="24">
        <v>114985371</v>
      </c>
      <c r="N225" s="24">
        <v>129908626</v>
      </c>
      <c r="O225" s="23">
        <v>454310917</v>
      </c>
      <c r="P225" s="23">
        <v>103987998</v>
      </c>
      <c r="Q225" s="24">
        <v>81648577</v>
      </c>
      <c r="R225" s="24">
        <v>97782881</v>
      </c>
      <c r="S225" s="23">
        <v>283419456</v>
      </c>
      <c r="T225" s="23">
        <v>0</v>
      </c>
      <c r="U225" s="24">
        <v>0</v>
      </c>
      <c r="V225" s="24">
        <v>0</v>
      </c>
      <c r="W225" s="35">
        <v>0</v>
      </c>
    </row>
    <row r="226" spans="1:23" x14ac:dyDescent="0.2">
      <c r="A226" s="14" t="s">
        <v>20</v>
      </c>
      <c r="B226" s="15" t="s">
        <v>401</v>
      </c>
      <c r="C226" s="16" t="s">
        <v>402</v>
      </c>
      <c r="D226" s="23">
        <v>4248685512</v>
      </c>
      <c r="E226" s="24">
        <v>4337197597</v>
      </c>
      <c r="F226" s="24">
        <v>3245633455</v>
      </c>
      <c r="G226" s="31">
        <f t="shared" si="42"/>
        <v>0.74832501457737943</v>
      </c>
      <c r="H226" s="23">
        <v>301364927</v>
      </c>
      <c r="I226" s="24">
        <v>419007528</v>
      </c>
      <c r="J226" s="24">
        <v>341432612</v>
      </c>
      <c r="K226" s="23">
        <v>1061805067</v>
      </c>
      <c r="L226" s="23">
        <v>380441201</v>
      </c>
      <c r="M226" s="24">
        <v>351393290</v>
      </c>
      <c r="N226" s="24">
        <v>359590181</v>
      </c>
      <c r="O226" s="23">
        <v>1091424672</v>
      </c>
      <c r="P226" s="23">
        <v>399427432</v>
      </c>
      <c r="Q226" s="24">
        <v>326589441</v>
      </c>
      <c r="R226" s="24">
        <v>366386843</v>
      </c>
      <c r="S226" s="23">
        <v>1092403716</v>
      </c>
      <c r="T226" s="23">
        <v>0</v>
      </c>
      <c r="U226" s="24">
        <v>0</v>
      </c>
      <c r="V226" s="24">
        <v>0</v>
      </c>
      <c r="W226" s="35">
        <v>0</v>
      </c>
    </row>
    <row r="227" spans="1:23" x14ac:dyDescent="0.2">
      <c r="A227" s="14" t="s">
        <v>35</v>
      </c>
      <c r="B227" s="15" t="s">
        <v>403</v>
      </c>
      <c r="C227" s="16" t="s">
        <v>404</v>
      </c>
      <c r="D227" s="23">
        <v>314776135</v>
      </c>
      <c r="E227" s="24">
        <v>317274495</v>
      </c>
      <c r="F227" s="24">
        <v>233185671</v>
      </c>
      <c r="G227" s="31">
        <f t="shared" si="42"/>
        <v>0.73496506865451006</v>
      </c>
      <c r="H227" s="23">
        <v>27410627</v>
      </c>
      <c r="I227" s="24">
        <v>24163521</v>
      </c>
      <c r="J227" s="24">
        <v>24054231</v>
      </c>
      <c r="K227" s="23">
        <v>75628379</v>
      </c>
      <c r="L227" s="23">
        <v>24868255</v>
      </c>
      <c r="M227" s="24">
        <v>28414933</v>
      </c>
      <c r="N227" s="24">
        <v>34852999</v>
      </c>
      <c r="O227" s="23">
        <v>88136187</v>
      </c>
      <c r="P227" s="23">
        <v>23690859</v>
      </c>
      <c r="Q227" s="24">
        <v>21339003</v>
      </c>
      <c r="R227" s="24">
        <v>24391243</v>
      </c>
      <c r="S227" s="23">
        <v>69421105</v>
      </c>
      <c r="T227" s="23">
        <v>0</v>
      </c>
      <c r="U227" s="24">
        <v>0</v>
      </c>
      <c r="V227" s="24">
        <v>0</v>
      </c>
      <c r="W227" s="35">
        <v>0</v>
      </c>
    </row>
    <row r="228" spans="1:23" ht="16.5" x14ac:dyDescent="0.3">
      <c r="A228" s="17" t="s">
        <v>0</v>
      </c>
      <c r="B228" s="18" t="s">
        <v>405</v>
      </c>
      <c r="C228" s="19" t="s">
        <v>0</v>
      </c>
      <c r="D228" s="25">
        <f>SUM(D223:D227)</f>
        <v>8568378265</v>
      </c>
      <c r="E228" s="26">
        <f>SUM(E223:E227)</f>
        <v>8884089908</v>
      </c>
      <c r="F228" s="26">
        <f>SUM(F223:F227)</f>
        <v>6248965964</v>
      </c>
      <c r="G228" s="32">
        <f t="shared" si="42"/>
        <v>0.70338842005334645</v>
      </c>
      <c r="H228" s="25">
        <f t="shared" ref="H228:W228" si="45">SUM(H223:H227)</f>
        <v>543792397</v>
      </c>
      <c r="I228" s="26">
        <f t="shared" si="45"/>
        <v>683372699</v>
      </c>
      <c r="J228" s="26">
        <f t="shared" si="45"/>
        <v>685238182</v>
      </c>
      <c r="K228" s="25">
        <f t="shared" si="45"/>
        <v>1912403278</v>
      </c>
      <c r="L228" s="25">
        <f t="shared" si="45"/>
        <v>815711796</v>
      </c>
      <c r="M228" s="26">
        <f t="shared" si="45"/>
        <v>718873253</v>
      </c>
      <c r="N228" s="26">
        <f t="shared" si="45"/>
        <v>741837673</v>
      </c>
      <c r="O228" s="25">
        <f t="shared" si="45"/>
        <v>2276422722</v>
      </c>
      <c r="P228" s="25">
        <f t="shared" si="45"/>
        <v>679219931</v>
      </c>
      <c r="Q228" s="26">
        <f t="shared" si="45"/>
        <v>582827036</v>
      </c>
      <c r="R228" s="26">
        <f t="shared" si="45"/>
        <v>798092997</v>
      </c>
      <c r="S228" s="25">
        <f t="shared" si="45"/>
        <v>2060139964</v>
      </c>
      <c r="T228" s="25">
        <f t="shared" si="45"/>
        <v>0</v>
      </c>
      <c r="U228" s="26">
        <f t="shared" si="45"/>
        <v>0</v>
      </c>
      <c r="V228" s="26">
        <f t="shared" si="45"/>
        <v>0</v>
      </c>
      <c r="W228" s="36">
        <f t="shared" si="45"/>
        <v>0</v>
      </c>
    </row>
    <row r="229" spans="1:23" ht="16.5" x14ac:dyDescent="0.3">
      <c r="A229" s="17" t="s">
        <v>0</v>
      </c>
      <c r="B229" s="18" t="s">
        <v>406</v>
      </c>
      <c r="C229" s="19" t="s">
        <v>0</v>
      </c>
      <c r="D229" s="25">
        <f>SUM(D206:D213,D215:D221,D223:D227)</f>
        <v>30519627036</v>
      </c>
      <c r="E229" s="26">
        <f>SUM(E206:E213,E215:E221,E223:E227)</f>
        <v>32174258772</v>
      </c>
      <c r="F229" s="26">
        <f>SUM(F206:F213,F215:F221,F223:F227)</f>
        <v>20586431275</v>
      </c>
      <c r="G229" s="32">
        <f t="shared" si="42"/>
        <v>0.63984166413541643</v>
      </c>
      <c r="H229" s="25">
        <f t="shared" ref="H229:W229" si="46">SUM(H206:H213,H215:H221,H223:H227)</f>
        <v>1680053470</v>
      </c>
      <c r="I229" s="26">
        <f t="shared" si="46"/>
        <v>2760707697</v>
      </c>
      <c r="J229" s="26">
        <f t="shared" si="46"/>
        <v>2084909915</v>
      </c>
      <c r="K229" s="25">
        <f t="shared" si="46"/>
        <v>6525671082</v>
      </c>
      <c r="L229" s="25">
        <f t="shared" si="46"/>
        <v>2483596717</v>
      </c>
      <c r="M229" s="26">
        <f t="shared" si="46"/>
        <v>2124616346</v>
      </c>
      <c r="N229" s="26">
        <f t="shared" si="46"/>
        <v>2556452246</v>
      </c>
      <c r="O229" s="25">
        <f t="shared" si="46"/>
        <v>7164665309</v>
      </c>
      <c r="P229" s="25">
        <f t="shared" si="46"/>
        <v>2286677180</v>
      </c>
      <c r="Q229" s="26">
        <f t="shared" si="46"/>
        <v>2435061667</v>
      </c>
      <c r="R229" s="26">
        <f t="shared" si="46"/>
        <v>2174356037</v>
      </c>
      <c r="S229" s="25">
        <f t="shared" si="46"/>
        <v>6896094884</v>
      </c>
      <c r="T229" s="25">
        <f t="shared" si="46"/>
        <v>0</v>
      </c>
      <c r="U229" s="26">
        <f t="shared" si="46"/>
        <v>0</v>
      </c>
      <c r="V229" s="26">
        <f t="shared" si="46"/>
        <v>0</v>
      </c>
      <c r="W229" s="36">
        <f t="shared" si="46"/>
        <v>0</v>
      </c>
    </row>
    <row r="230" spans="1:23" ht="14.45" customHeight="1" x14ac:dyDescent="0.3">
      <c r="A230" s="10"/>
      <c r="B230" s="11" t="s">
        <v>606</v>
      </c>
      <c r="D230" s="27"/>
      <c r="E230" s="28"/>
      <c r="F230" s="28"/>
      <c r="G230" s="33"/>
      <c r="H230" s="27"/>
      <c r="I230" s="28"/>
      <c r="J230" s="28"/>
      <c r="K230" s="27"/>
      <c r="L230" s="27"/>
      <c r="M230" s="28"/>
      <c r="N230" s="28"/>
      <c r="O230" s="27"/>
      <c r="P230" s="27"/>
      <c r="Q230" s="28"/>
      <c r="R230" s="28"/>
      <c r="S230" s="27"/>
      <c r="T230" s="27"/>
      <c r="U230" s="28"/>
      <c r="V230" s="28"/>
      <c r="W230" s="37"/>
    </row>
    <row r="231" spans="1:23" ht="14.45" customHeight="1" x14ac:dyDescent="0.3">
      <c r="A231" s="13" t="s">
        <v>0</v>
      </c>
      <c r="B231" s="11" t="s">
        <v>407</v>
      </c>
      <c r="D231" s="27"/>
      <c r="E231" s="28"/>
      <c r="F231" s="28"/>
      <c r="G231" s="33"/>
      <c r="H231" s="27"/>
      <c r="I231" s="28"/>
      <c r="J231" s="28"/>
      <c r="K231" s="27"/>
      <c r="L231" s="27"/>
      <c r="M231" s="28"/>
      <c r="N231" s="28"/>
      <c r="O231" s="27"/>
      <c r="P231" s="27"/>
      <c r="Q231" s="28"/>
      <c r="R231" s="28"/>
      <c r="S231" s="27"/>
      <c r="T231" s="27"/>
      <c r="U231" s="28"/>
      <c r="V231" s="28"/>
      <c r="W231" s="37"/>
    </row>
    <row r="232" spans="1:23" x14ac:dyDescent="0.2">
      <c r="A232" s="14" t="s">
        <v>20</v>
      </c>
      <c r="B232" s="15" t="s">
        <v>408</v>
      </c>
      <c r="C232" s="16" t="s">
        <v>409</v>
      </c>
      <c r="D232" s="23">
        <v>722495076</v>
      </c>
      <c r="E232" s="24">
        <v>754146794</v>
      </c>
      <c r="F232" s="24">
        <v>378359964</v>
      </c>
      <c r="G232" s="31">
        <f t="shared" ref="G232:G258" si="47">IF(($E232     =0),0,($F232     /$E232     ))</f>
        <v>0.50170599014705886</v>
      </c>
      <c r="H232" s="23">
        <v>40346087</v>
      </c>
      <c r="I232" s="24">
        <v>41744092</v>
      </c>
      <c r="J232" s="24">
        <v>36275075</v>
      </c>
      <c r="K232" s="23">
        <v>118365254</v>
      </c>
      <c r="L232" s="23">
        <v>36805607</v>
      </c>
      <c r="M232" s="24">
        <v>50442285</v>
      </c>
      <c r="N232" s="24">
        <v>46406668</v>
      </c>
      <c r="O232" s="23">
        <v>133654560</v>
      </c>
      <c r="P232" s="23">
        <v>45793162</v>
      </c>
      <c r="Q232" s="24">
        <v>35759971</v>
      </c>
      <c r="R232" s="24">
        <v>44787017</v>
      </c>
      <c r="S232" s="23">
        <v>126340150</v>
      </c>
      <c r="T232" s="23">
        <v>0</v>
      </c>
      <c r="U232" s="24">
        <v>0</v>
      </c>
      <c r="V232" s="24">
        <v>0</v>
      </c>
      <c r="W232" s="35">
        <v>0</v>
      </c>
    </row>
    <row r="233" spans="1:23" x14ac:dyDescent="0.2">
      <c r="A233" s="14" t="s">
        <v>20</v>
      </c>
      <c r="B233" s="15" t="s">
        <v>410</v>
      </c>
      <c r="C233" s="16" t="s">
        <v>411</v>
      </c>
      <c r="D233" s="23">
        <v>2699685951</v>
      </c>
      <c r="E233" s="24">
        <v>2938814836</v>
      </c>
      <c r="F233" s="24">
        <v>2002581704</v>
      </c>
      <c r="G233" s="31">
        <f t="shared" si="47"/>
        <v>0.68142493343530952</v>
      </c>
      <c r="H233" s="23">
        <v>68638862</v>
      </c>
      <c r="I233" s="24">
        <v>127406795</v>
      </c>
      <c r="J233" s="24">
        <v>119028273</v>
      </c>
      <c r="K233" s="23">
        <v>315073930</v>
      </c>
      <c r="L233" s="23">
        <v>378218806</v>
      </c>
      <c r="M233" s="24">
        <v>-656604441</v>
      </c>
      <c r="N233" s="24">
        <v>1206688492</v>
      </c>
      <c r="O233" s="23">
        <v>928302857</v>
      </c>
      <c r="P233" s="23">
        <v>297534572</v>
      </c>
      <c r="Q233" s="24">
        <v>160734714</v>
      </c>
      <c r="R233" s="24">
        <v>300935631</v>
      </c>
      <c r="S233" s="23">
        <v>759204917</v>
      </c>
      <c r="T233" s="23">
        <v>0</v>
      </c>
      <c r="U233" s="24">
        <v>0</v>
      </c>
      <c r="V233" s="24">
        <v>0</v>
      </c>
      <c r="W233" s="35">
        <v>0</v>
      </c>
    </row>
    <row r="234" spans="1:23" x14ac:dyDescent="0.2">
      <c r="A234" s="14" t="s">
        <v>20</v>
      </c>
      <c r="B234" s="15" t="s">
        <v>412</v>
      </c>
      <c r="C234" s="16" t="s">
        <v>413</v>
      </c>
      <c r="D234" s="23">
        <v>7531866059</v>
      </c>
      <c r="E234" s="24">
        <v>6881618825</v>
      </c>
      <c r="F234" s="24">
        <v>3347490115</v>
      </c>
      <c r="G234" s="31">
        <f t="shared" si="47"/>
        <v>0.48643933936576328</v>
      </c>
      <c r="H234" s="23">
        <v>127637261</v>
      </c>
      <c r="I234" s="24">
        <v>508201862</v>
      </c>
      <c r="J234" s="24">
        <v>522807257</v>
      </c>
      <c r="K234" s="23">
        <v>1158646380</v>
      </c>
      <c r="L234" s="23">
        <v>380371933</v>
      </c>
      <c r="M234" s="24">
        <v>382775081</v>
      </c>
      <c r="N234" s="24">
        <v>435163178</v>
      </c>
      <c r="O234" s="23">
        <v>1198310192</v>
      </c>
      <c r="P234" s="23">
        <v>389621004</v>
      </c>
      <c r="Q234" s="24">
        <v>367974264</v>
      </c>
      <c r="R234" s="24">
        <v>232938275</v>
      </c>
      <c r="S234" s="23">
        <v>990533543</v>
      </c>
      <c r="T234" s="23">
        <v>0</v>
      </c>
      <c r="U234" s="24">
        <v>0</v>
      </c>
      <c r="V234" s="24">
        <v>0</v>
      </c>
      <c r="W234" s="35">
        <v>0</v>
      </c>
    </row>
    <row r="235" spans="1:23" x14ac:dyDescent="0.2">
      <c r="A235" s="14" t="s">
        <v>20</v>
      </c>
      <c r="B235" s="15" t="s">
        <v>414</v>
      </c>
      <c r="C235" s="16" t="s">
        <v>415</v>
      </c>
      <c r="D235" s="23">
        <v>272580885</v>
      </c>
      <c r="E235" s="24">
        <v>272453885</v>
      </c>
      <c r="F235" s="24">
        <v>144471676</v>
      </c>
      <c r="G235" s="31">
        <f t="shared" si="47"/>
        <v>0.53026102380591855</v>
      </c>
      <c r="H235" s="23">
        <v>13508102</v>
      </c>
      <c r="I235" s="24">
        <v>10498871</v>
      </c>
      <c r="J235" s="24">
        <v>34484368</v>
      </c>
      <c r="K235" s="23">
        <v>58491341</v>
      </c>
      <c r="L235" s="23">
        <v>20027086</v>
      </c>
      <c r="M235" s="24">
        <v>28979880</v>
      </c>
      <c r="N235" s="24">
        <v>10281111</v>
      </c>
      <c r="O235" s="23">
        <v>59288077</v>
      </c>
      <c r="P235" s="23">
        <v>17877999</v>
      </c>
      <c r="Q235" s="24">
        <v>0</v>
      </c>
      <c r="R235" s="24">
        <v>8814259</v>
      </c>
      <c r="S235" s="23">
        <v>26692258</v>
      </c>
      <c r="T235" s="23">
        <v>0</v>
      </c>
      <c r="U235" s="24">
        <v>0</v>
      </c>
      <c r="V235" s="24">
        <v>0</v>
      </c>
      <c r="W235" s="35">
        <v>0</v>
      </c>
    </row>
    <row r="236" spans="1:23" x14ac:dyDescent="0.2">
      <c r="A236" s="14" t="s">
        <v>20</v>
      </c>
      <c r="B236" s="15" t="s">
        <v>416</v>
      </c>
      <c r="C236" s="16" t="s">
        <v>417</v>
      </c>
      <c r="D236" s="23">
        <v>1346201465</v>
      </c>
      <c r="E236" s="24">
        <v>1420126614</v>
      </c>
      <c r="F236" s="24">
        <v>980860774</v>
      </c>
      <c r="G236" s="31">
        <f t="shared" si="47"/>
        <v>0.6906854391224021</v>
      </c>
      <c r="H236" s="23">
        <v>43961210</v>
      </c>
      <c r="I236" s="24">
        <v>80192103</v>
      </c>
      <c r="J236" s="24">
        <v>148179686</v>
      </c>
      <c r="K236" s="23">
        <v>272332999</v>
      </c>
      <c r="L236" s="23">
        <v>22660118</v>
      </c>
      <c r="M236" s="24">
        <v>79057558</v>
      </c>
      <c r="N236" s="24">
        <v>130900189</v>
      </c>
      <c r="O236" s="23">
        <v>232617865</v>
      </c>
      <c r="P236" s="23">
        <v>208436051</v>
      </c>
      <c r="Q236" s="24">
        <v>93463688</v>
      </c>
      <c r="R236" s="24">
        <v>174010171</v>
      </c>
      <c r="S236" s="23">
        <v>475909910</v>
      </c>
      <c r="T236" s="23">
        <v>0</v>
      </c>
      <c r="U236" s="24">
        <v>0</v>
      </c>
      <c r="V236" s="24">
        <v>0</v>
      </c>
      <c r="W236" s="35">
        <v>0</v>
      </c>
    </row>
    <row r="237" spans="1:23" x14ac:dyDescent="0.2">
      <c r="A237" s="14" t="s">
        <v>35</v>
      </c>
      <c r="B237" s="15" t="s">
        <v>418</v>
      </c>
      <c r="C237" s="16" t="s">
        <v>419</v>
      </c>
      <c r="D237" s="23">
        <v>430026425</v>
      </c>
      <c r="E237" s="24">
        <v>479705209</v>
      </c>
      <c r="F237" s="24">
        <v>283874075</v>
      </c>
      <c r="G237" s="31">
        <f t="shared" si="47"/>
        <v>0.59176775585107311</v>
      </c>
      <c r="H237" s="23">
        <v>32664733</v>
      </c>
      <c r="I237" s="24">
        <v>30133961</v>
      </c>
      <c r="J237" s="24">
        <v>31360818</v>
      </c>
      <c r="K237" s="23">
        <v>94159512</v>
      </c>
      <c r="L237" s="23">
        <v>42563857</v>
      </c>
      <c r="M237" s="24">
        <v>40870687</v>
      </c>
      <c r="N237" s="24">
        <v>38263229</v>
      </c>
      <c r="O237" s="23">
        <v>121697773</v>
      </c>
      <c r="P237" s="23">
        <v>34842773</v>
      </c>
      <c r="Q237" s="24">
        <v>33174017</v>
      </c>
      <c r="R237" s="24">
        <v>0</v>
      </c>
      <c r="S237" s="23">
        <v>68016790</v>
      </c>
      <c r="T237" s="23">
        <v>0</v>
      </c>
      <c r="U237" s="24">
        <v>0</v>
      </c>
      <c r="V237" s="24">
        <v>0</v>
      </c>
      <c r="W237" s="35">
        <v>0</v>
      </c>
    </row>
    <row r="238" spans="1:23" ht="16.5" x14ac:dyDescent="0.3">
      <c r="A238" s="17" t="s">
        <v>0</v>
      </c>
      <c r="B238" s="18" t="s">
        <v>420</v>
      </c>
      <c r="C238" s="19" t="s">
        <v>0</v>
      </c>
      <c r="D238" s="25">
        <f>SUM(D232:D237)</f>
        <v>13002855861</v>
      </c>
      <c r="E238" s="26">
        <f>SUM(E232:E237)</f>
        <v>12746866163</v>
      </c>
      <c r="F238" s="26">
        <f>SUM(F232:F237)</f>
        <v>7137638308</v>
      </c>
      <c r="G238" s="32">
        <f t="shared" si="47"/>
        <v>0.55995240059225215</v>
      </c>
      <c r="H238" s="25">
        <f t="shared" ref="H238:W238" si="48">SUM(H232:H237)</f>
        <v>326756255</v>
      </c>
      <c r="I238" s="26">
        <f t="shared" si="48"/>
        <v>798177684</v>
      </c>
      <c r="J238" s="26">
        <f t="shared" si="48"/>
        <v>892135477</v>
      </c>
      <c r="K238" s="25">
        <f t="shared" si="48"/>
        <v>2017069416</v>
      </c>
      <c r="L238" s="25">
        <f t="shared" si="48"/>
        <v>880647407</v>
      </c>
      <c r="M238" s="26">
        <f t="shared" si="48"/>
        <v>-74478950</v>
      </c>
      <c r="N238" s="26">
        <f t="shared" si="48"/>
        <v>1867702867</v>
      </c>
      <c r="O238" s="25">
        <f t="shared" si="48"/>
        <v>2673871324</v>
      </c>
      <c r="P238" s="25">
        <f t="shared" si="48"/>
        <v>994105561</v>
      </c>
      <c r="Q238" s="26">
        <f t="shared" si="48"/>
        <v>691106654</v>
      </c>
      <c r="R238" s="26">
        <f t="shared" si="48"/>
        <v>761485353</v>
      </c>
      <c r="S238" s="25">
        <f t="shared" si="48"/>
        <v>2446697568</v>
      </c>
      <c r="T238" s="25">
        <f t="shared" si="48"/>
        <v>0</v>
      </c>
      <c r="U238" s="26">
        <f t="shared" si="48"/>
        <v>0</v>
      </c>
      <c r="V238" s="26">
        <f t="shared" si="48"/>
        <v>0</v>
      </c>
      <c r="W238" s="36">
        <f t="shared" si="48"/>
        <v>0</v>
      </c>
    </row>
    <row r="239" spans="1:23" x14ac:dyDescent="0.2">
      <c r="A239" s="14" t="s">
        <v>20</v>
      </c>
      <c r="B239" s="15" t="s">
        <v>421</v>
      </c>
      <c r="C239" s="16" t="s">
        <v>422</v>
      </c>
      <c r="D239" s="23">
        <v>257525484</v>
      </c>
      <c r="E239" s="24">
        <v>259350239</v>
      </c>
      <c r="F239" s="24">
        <v>182743745</v>
      </c>
      <c r="G239" s="31">
        <f t="shared" si="47"/>
        <v>0.70462146364168188</v>
      </c>
      <c r="H239" s="23">
        <v>8696865</v>
      </c>
      <c r="I239" s="24">
        <v>24440756</v>
      </c>
      <c r="J239" s="24">
        <v>23715185</v>
      </c>
      <c r="K239" s="23">
        <v>56852806</v>
      </c>
      <c r="L239" s="23">
        <v>17175600</v>
      </c>
      <c r="M239" s="24">
        <v>28962967</v>
      </c>
      <c r="N239" s="24">
        <v>23304238</v>
      </c>
      <c r="O239" s="23">
        <v>69442805</v>
      </c>
      <c r="P239" s="23">
        <v>18017054</v>
      </c>
      <c r="Q239" s="24">
        <v>19394419</v>
      </c>
      <c r="R239" s="24">
        <v>19036661</v>
      </c>
      <c r="S239" s="23">
        <v>56448134</v>
      </c>
      <c r="T239" s="23">
        <v>0</v>
      </c>
      <c r="U239" s="24">
        <v>0</v>
      </c>
      <c r="V239" s="24">
        <v>0</v>
      </c>
      <c r="W239" s="35">
        <v>0</v>
      </c>
    </row>
    <row r="240" spans="1:23" x14ac:dyDescent="0.2">
      <c r="A240" s="14" t="s">
        <v>20</v>
      </c>
      <c r="B240" s="15" t="s">
        <v>423</v>
      </c>
      <c r="C240" s="16" t="s">
        <v>424</v>
      </c>
      <c r="D240" s="23">
        <v>342753838</v>
      </c>
      <c r="E240" s="24">
        <v>335376177</v>
      </c>
      <c r="F240" s="24">
        <v>224237072</v>
      </c>
      <c r="G240" s="31">
        <f t="shared" si="47"/>
        <v>0.66861359684471566</v>
      </c>
      <c r="H240" s="23">
        <v>17655845</v>
      </c>
      <c r="I240" s="24">
        <v>13881756</v>
      </c>
      <c r="J240" s="24">
        <v>41900232</v>
      </c>
      <c r="K240" s="23">
        <v>73437833</v>
      </c>
      <c r="L240" s="23">
        <v>25853797</v>
      </c>
      <c r="M240" s="24">
        <v>14525678</v>
      </c>
      <c r="N240" s="24">
        <v>24961547</v>
      </c>
      <c r="O240" s="23">
        <v>65341022</v>
      </c>
      <c r="P240" s="23">
        <v>41794009</v>
      </c>
      <c r="Q240" s="24">
        <v>20942037</v>
      </c>
      <c r="R240" s="24">
        <v>22722171</v>
      </c>
      <c r="S240" s="23">
        <v>85458217</v>
      </c>
      <c r="T240" s="23">
        <v>0</v>
      </c>
      <c r="U240" s="24">
        <v>0</v>
      </c>
      <c r="V240" s="24">
        <v>0</v>
      </c>
      <c r="W240" s="35">
        <v>0</v>
      </c>
    </row>
    <row r="241" spans="1:23" x14ac:dyDescent="0.2">
      <c r="A241" s="14" t="s">
        <v>20</v>
      </c>
      <c r="B241" s="15" t="s">
        <v>425</v>
      </c>
      <c r="C241" s="16" t="s">
        <v>426</v>
      </c>
      <c r="D241" s="23">
        <v>1166284788</v>
      </c>
      <c r="E241" s="24">
        <v>1906840333</v>
      </c>
      <c r="F241" s="24">
        <v>1255338051</v>
      </c>
      <c r="G241" s="31">
        <f t="shared" si="47"/>
        <v>0.65833411915773654</v>
      </c>
      <c r="H241" s="23">
        <v>14689004</v>
      </c>
      <c r="I241" s="24">
        <v>27388797</v>
      </c>
      <c r="J241" s="24">
        <v>794776282</v>
      </c>
      <c r="K241" s="23">
        <v>836854083</v>
      </c>
      <c r="L241" s="23">
        <v>104513935</v>
      </c>
      <c r="M241" s="24">
        <v>58518716</v>
      </c>
      <c r="N241" s="24">
        <v>108571875</v>
      </c>
      <c r="O241" s="23">
        <v>271604526</v>
      </c>
      <c r="P241" s="23">
        <v>56251410</v>
      </c>
      <c r="Q241" s="24">
        <v>55309479</v>
      </c>
      <c r="R241" s="24">
        <v>35318553</v>
      </c>
      <c r="S241" s="23">
        <v>146879442</v>
      </c>
      <c r="T241" s="23">
        <v>0</v>
      </c>
      <c r="U241" s="24">
        <v>0</v>
      </c>
      <c r="V241" s="24">
        <v>0</v>
      </c>
      <c r="W241" s="35">
        <v>0</v>
      </c>
    </row>
    <row r="242" spans="1:23" x14ac:dyDescent="0.2">
      <c r="A242" s="14" t="s">
        <v>20</v>
      </c>
      <c r="B242" s="15" t="s">
        <v>427</v>
      </c>
      <c r="C242" s="16" t="s">
        <v>428</v>
      </c>
      <c r="D242" s="23">
        <v>715487587</v>
      </c>
      <c r="E242" s="24">
        <v>715818041</v>
      </c>
      <c r="F242" s="24">
        <v>275968816</v>
      </c>
      <c r="G242" s="31">
        <f t="shared" si="47"/>
        <v>0.38552928285304283</v>
      </c>
      <c r="H242" s="23">
        <v>20068953</v>
      </c>
      <c r="I242" s="24">
        <v>50550256</v>
      </c>
      <c r="J242" s="24">
        <v>27452804</v>
      </c>
      <c r="K242" s="23">
        <v>98072013</v>
      </c>
      <c r="L242" s="23">
        <v>39700573</v>
      </c>
      <c r="M242" s="24">
        <v>19843031</v>
      </c>
      <c r="N242" s="24">
        <v>33735598</v>
      </c>
      <c r="O242" s="23">
        <v>93279202</v>
      </c>
      <c r="P242" s="23">
        <v>16444654</v>
      </c>
      <c r="Q242" s="24">
        <v>21149727</v>
      </c>
      <c r="R242" s="24">
        <v>47023220</v>
      </c>
      <c r="S242" s="23">
        <v>84617601</v>
      </c>
      <c r="T242" s="23">
        <v>0</v>
      </c>
      <c r="U242" s="24">
        <v>0</v>
      </c>
      <c r="V242" s="24">
        <v>0</v>
      </c>
      <c r="W242" s="35">
        <v>0</v>
      </c>
    </row>
    <row r="243" spans="1:23" x14ac:dyDescent="0.2">
      <c r="A243" s="14" t="s">
        <v>20</v>
      </c>
      <c r="B243" s="15" t="s">
        <v>429</v>
      </c>
      <c r="C243" s="16" t="s">
        <v>430</v>
      </c>
      <c r="D243" s="23">
        <v>532831203</v>
      </c>
      <c r="E243" s="24">
        <v>584389098</v>
      </c>
      <c r="F243" s="24">
        <v>224850647</v>
      </c>
      <c r="G243" s="31">
        <f t="shared" si="47"/>
        <v>0.38476187829226066</v>
      </c>
      <c r="H243" s="23">
        <v>29714326</v>
      </c>
      <c r="I243" s="24">
        <v>0</v>
      </c>
      <c r="J243" s="24">
        <v>36884468</v>
      </c>
      <c r="K243" s="23">
        <v>66598794</v>
      </c>
      <c r="L243" s="23">
        <v>34623155</v>
      </c>
      <c r="M243" s="24">
        <v>31246936</v>
      </c>
      <c r="N243" s="24">
        <v>13425322</v>
      </c>
      <c r="O243" s="23">
        <v>79295413</v>
      </c>
      <c r="P243" s="23">
        <v>24484648</v>
      </c>
      <c r="Q243" s="24">
        <v>26096465</v>
      </c>
      <c r="R243" s="24">
        <v>28375327</v>
      </c>
      <c r="S243" s="23">
        <v>78956440</v>
      </c>
      <c r="T243" s="23">
        <v>0</v>
      </c>
      <c r="U243" s="24">
        <v>0</v>
      </c>
      <c r="V243" s="24">
        <v>0</v>
      </c>
      <c r="W243" s="35">
        <v>0</v>
      </c>
    </row>
    <row r="244" spans="1:23" x14ac:dyDescent="0.2">
      <c r="A244" s="14" t="s">
        <v>35</v>
      </c>
      <c r="B244" s="15" t="s">
        <v>431</v>
      </c>
      <c r="C244" s="16" t="s">
        <v>432</v>
      </c>
      <c r="D244" s="23">
        <v>1085396184</v>
      </c>
      <c r="E244" s="24">
        <v>1038952280</v>
      </c>
      <c r="F244" s="24">
        <v>489641912</v>
      </c>
      <c r="G244" s="31">
        <f t="shared" si="47"/>
        <v>0.47128431346240462</v>
      </c>
      <c r="H244" s="23">
        <v>38791816</v>
      </c>
      <c r="I244" s="24">
        <v>42903718</v>
      </c>
      <c r="J244" s="24">
        <v>63809996</v>
      </c>
      <c r="K244" s="23">
        <v>145505530</v>
      </c>
      <c r="L244" s="23">
        <v>52197231</v>
      </c>
      <c r="M244" s="24">
        <v>77042784</v>
      </c>
      <c r="N244" s="24">
        <v>90623906</v>
      </c>
      <c r="O244" s="23">
        <v>219863921</v>
      </c>
      <c r="P244" s="23">
        <v>51824960</v>
      </c>
      <c r="Q244" s="24">
        <v>0</v>
      </c>
      <c r="R244" s="24">
        <v>72447501</v>
      </c>
      <c r="S244" s="23">
        <v>124272461</v>
      </c>
      <c r="T244" s="23">
        <v>0</v>
      </c>
      <c r="U244" s="24">
        <v>0</v>
      </c>
      <c r="V244" s="24">
        <v>0</v>
      </c>
      <c r="W244" s="35">
        <v>0</v>
      </c>
    </row>
    <row r="245" spans="1:23" ht="16.5" x14ac:dyDescent="0.3">
      <c r="A245" s="17" t="s">
        <v>0</v>
      </c>
      <c r="B245" s="18" t="s">
        <v>433</v>
      </c>
      <c r="C245" s="19" t="s">
        <v>0</v>
      </c>
      <c r="D245" s="25">
        <f>SUM(D239:D244)</f>
        <v>4100279084</v>
      </c>
      <c r="E245" s="26">
        <f>SUM(E239:E244)</f>
        <v>4840726168</v>
      </c>
      <c r="F245" s="26">
        <f>SUM(F239:F244)</f>
        <v>2652780243</v>
      </c>
      <c r="G245" s="32">
        <f t="shared" si="47"/>
        <v>0.5480128705764048</v>
      </c>
      <c r="H245" s="25">
        <f t="shared" ref="H245:W245" si="49">SUM(H239:H244)</f>
        <v>129616809</v>
      </c>
      <c r="I245" s="26">
        <f t="shared" si="49"/>
        <v>159165283</v>
      </c>
      <c r="J245" s="26">
        <f t="shared" si="49"/>
        <v>988538967</v>
      </c>
      <c r="K245" s="25">
        <f t="shared" si="49"/>
        <v>1277321059</v>
      </c>
      <c r="L245" s="25">
        <f t="shared" si="49"/>
        <v>274064291</v>
      </c>
      <c r="M245" s="26">
        <f t="shared" si="49"/>
        <v>230140112</v>
      </c>
      <c r="N245" s="26">
        <f t="shared" si="49"/>
        <v>294622486</v>
      </c>
      <c r="O245" s="25">
        <f t="shared" si="49"/>
        <v>798826889</v>
      </c>
      <c r="P245" s="25">
        <f t="shared" si="49"/>
        <v>208816735</v>
      </c>
      <c r="Q245" s="26">
        <f t="shared" si="49"/>
        <v>142892127</v>
      </c>
      <c r="R245" s="26">
        <f t="shared" si="49"/>
        <v>224923433</v>
      </c>
      <c r="S245" s="25">
        <f t="shared" si="49"/>
        <v>576632295</v>
      </c>
      <c r="T245" s="25">
        <f t="shared" si="49"/>
        <v>0</v>
      </c>
      <c r="U245" s="26">
        <f t="shared" si="49"/>
        <v>0</v>
      </c>
      <c r="V245" s="26">
        <f t="shared" si="49"/>
        <v>0</v>
      </c>
      <c r="W245" s="36">
        <f t="shared" si="49"/>
        <v>0</v>
      </c>
    </row>
    <row r="246" spans="1:23" x14ac:dyDescent="0.2">
      <c r="A246" s="14" t="s">
        <v>20</v>
      </c>
      <c r="B246" s="15" t="s">
        <v>434</v>
      </c>
      <c r="C246" s="16" t="s">
        <v>435</v>
      </c>
      <c r="D246" s="23">
        <v>794819265</v>
      </c>
      <c r="E246" s="24">
        <v>825928173</v>
      </c>
      <c r="F246" s="24">
        <v>458527943</v>
      </c>
      <c r="G246" s="31">
        <f t="shared" si="47"/>
        <v>0.55516685105255514</v>
      </c>
      <c r="H246" s="23">
        <v>27126241</v>
      </c>
      <c r="I246" s="24">
        <v>78067932</v>
      </c>
      <c r="J246" s="24">
        <v>44281289</v>
      </c>
      <c r="K246" s="23">
        <v>149475462</v>
      </c>
      <c r="L246" s="23">
        <v>46122542</v>
      </c>
      <c r="M246" s="24">
        <v>43372350</v>
      </c>
      <c r="N246" s="24">
        <v>81676062</v>
      </c>
      <c r="O246" s="23">
        <v>171170954</v>
      </c>
      <c r="P246" s="23">
        <v>49757900</v>
      </c>
      <c r="Q246" s="24">
        <v>40323553</v>
      </c>
      <c r="R246" s="24">
        <v>47800074</v>
      </c>
      <c r="S246" s="23">
        <v>137881527</v>
      </c>
      <c r="T246" s="23">
        <v>0</v>
      </c>
      <c r="U246" s="24">
        <v>0</v>
      </c>
      <c r="V246" s="24">
        <v>0</v>
      </c>
      <c r="W246" s="35">
        <v>0</v>
      </c>
    </row>
    <row r="247" spans="1:23" x14ac:dyDescent="0.2">
      <c r="A247" s="14" t="s">
        <v>20</v>
      </c>
      <c r="B247" s="15" t="s">
        <v>436</v>
      </c>
      <c r="C247" s="16" t="s">
        <v>437</v>
      </c>
      <c r="D247" s="23">
        <v>235529043</v>
      </c>
      <c r="E247" s="24">
        <v>259465518</v>
      </c>
      <c r="F247" s="24">
        <v>124895413</v>
      </c>
      <c r="G247" s="31">
        <f t="shared" si="47"/>
        <v>0.48135649762909921</v>
      </c>
      <c r="H247" s="23">
        <v>0</v>
      </c>
      <c r="I247" s="24">
        <v>12353287</v>
      </c>
      <c r="J247" s="24">
        <v>7977354</v>
      </c>
      <c r="K247" s="23">
        <v>20330641</v>
      </c>
      <c r="L247" s="23">
        <v>18984061</v>
      </c>
      <c r="M247" s="24">
        <v>51291856</v>
      </c>
      <c r="N247" s="24">
        <v>20661979</v>
      </c>
      <c r="O247" s="23">
        <v>90937896</v>
      </c>
      <c r="P247" s="23">
        <v>13626876</v>
      </c>
      <c r="Q247" s="24">
        <v>0</v>
      </c>
      <c r="R247" s="24">
        <v>0</v>
      </c>
      <c r="S247" s="23">
        <v>13626876</v>
      </c>
      <c r="T247" s="23">
        <v>0</v>
      </c>
      <c r="U247" s="24">
        <v>0</v>
      </c>
      <c r="V247" s="24">
        <v>0</v>
      </c>
      <c r="W247" s="35">
        <v>0</v>
      </c>
    </row>
    <row r="248" spans="1:23" x14ac:dyDescent="0.2">
      <c r="A248" s="14" t="s">
        <v>20</v>
      </c>
      <c r="B248" s="15" t="s">
        <v>438</v>
      </c>
      <c r="C248" s="16" t="s">
        <v>439</v>
      </c>
      <c r="D248" s="23">
        <v>355797258</v>
      </c>
      <c r="E248" s="24">
        <v>389540825</v>
      </c>
      <c r="F248" s="24">
        <v>268714554</v>
      </c>
      <c r="G248" s="31">
        <f t="shared" si="47"/>
        <v>0.68982385607464891</v>
      </c>
      <c r="H248" s="23">
        <v>30539045</v>
      </c>
      <c r="I248" s="24">
        <v>23650161</v>
      </c>
      <c r="J248" s="24">
        <v>31247175</v>
      </c>
      <c r="K248" s="23">
        <v>85436381</v>
      </c>
      <c r="L248" s="23">
        <v>28829006</v>
      </c>
      <c r="M248" s="24">
        <v>30085511</v>
      </c>
      <c r="N248" s="24">
        <v>33574780</v>
      </c>
      <c r="O248" s="23">
        <v>92489297</v>
      </c>
      <c r="P248" s="23">
        <v>28221726</v>
      </c>
      <c r="Q248" s="24">
        <v>33030946</v>
      </c>
      <c r="R248" s="24">
        <v>29536204</v>
      </c>
      <c r="S248" s="23">
        <v>90788876</v>
      </c>
      <c r="T248" s="23">
        <v>0</v>
      </c>
      <c r="U248" s="24">
        <v>0</v>
      </c>
      <c r="V248" s="24">
        <v>0</v>
      </c>
      <c r="W248" s="35">
        <v>0</v>
      </c>
    </row>
    <row r="249" spans="1:23" x14ac:dyDescent="0.2">
      <c r="A249" s="14" t="s">
        <v>20</v>
      </c>
      <c r="B249" s="15" t="s">
        <v>440</v>
      </c>
      <c r="C249" s="16" t="s">
        <v>441</v>
      </c>
      <c r="D249" s="23">
        <v>340733571</v>
      </c>
      <c r="E249" s="24">
        <v>344961110</v>
      </c>
      <c r="F249" s="24">
        <v>189057902</v>
      </c>
      <c r="G249" s="31">
        <f t="shared" si="47"/>
        <v>0.54805569822059075</v>
      </c>
      <c r="H249" s="23">
        <v>12624946</v>
      </c>
      <c r="I249" s="24">
        <v>13314223</v>
      </c>
      <c r="J249" s="24">
        <v>40134475</v>
      </c>
      <c r="K249" s="23">
        <v>66073644</v>
      </c>
      <c r="L249" s="23">
        <v>32785259</v>
      </c>
      <c r="M249" s="24">
        <v>32998519</v>
      </c>
      <c r="N249" s="24">
        <v>22223021</v>
      </c>
      <c r="O249" s="23">
        <v>88006799</v>
      </c>
      <c r="P249" s="23">
        <v>12815688</v>
      </c>
      <c r="Q249" s="24">
        <v>10468628</v>
      </c>
      <c r="R249" s="24">
        <v>11693143</v>
      </c>
      <c r="S249" s="23">
        <v>34977459</v>
      </c>
      <c r="T249" s="23">
        <v>0</v>
      </c>
      <c r="U249" s="24">
        <v>0</v>
      </c>
      <c r="V249" s="24">
        <v>0</v>
      </c>
      <c r="W249" s="35">
        <v>0</v>
      </c>
    </row>
    <row r="250" spans="1:23" x14ac:dyDescent="0.2">
      <c r="A250" s="14" t="s">
        <v>20</v>
      </c>
      <c r="B250" s="15" t="s">
        <v>442</v>
      </c>
      <c r="C250" s="16" t="s">
        <v>443</v>
      </c>
      <c r="D250" s="23">
        <v>229882932</v>
      </c>
      <c r="E250" s="24">
        <v>229882932</v>
      </c>
      <c r="F250" s="24">
        <v>82875810</v>
      </c>
      <c r="G250" s="31">
        <f t="shared" si="47"/>
        <v>0.3605131067320822</v>
      </c>
      <c r="H250" s="23">
        <v>0</v>
      </c>
      <c r="I250" s="24">
        <v>14271200</v>
      </c>
      <c r="J250" s="24">
        <v>9577059</v>
      </c>
      <c r="K250" s="23">
        <v>23848259</v>
      </c>
      <c r="L250" s="23">
        <v>9048788</v>
      </c>
      <c r="M250" s="24">
        <v>11934788</v>
      </c>
      <c r="N250" s="24">
        <v>15881015</v>
      </c>
      <c r="O250" s="23">
        <v>36864591</v>
      </c>
      <c r="P250" s="23">
        <v>8375077</v>
      </c>
      <c r="Q250" s="24">
        <v>-1144425</v>
      </c>
      <c r="R250" s="24">
        <v>14932308</v>
      </c>
      <c r="S250" s="23">
        <v>22162960</v>
      </c>
      <c r="T250" s="23">
        <v>0</v>
      </c>
      <c r="U250" s="24">
        <v>0</v>
      </c>
      <c r="V250" s="24">
        <v>0</v>
      </c>
      <c r="W250" s="35">
        <v>0</v>
      </c>
    </row>
    <row r="251" spans="1:23" x14ac:dyDescent="0.2">
      <c r="A251" s="14" t="s">
        <v>35</v>
      </c>
      <c r="B251" s="15" t="s">
        <v>444</v>
      </c>
      <c r="C251" s="16" t="s">
        <v>445</v>
      </c>
      <c r="D251" s="23">
        <v>691594914</v>
      </c>
      <c r="E251" s="24">
        <v>621935128</v>
      </c>
      <c r="F251" s="24">
        <v>256438847</v>
      </c>
      <c r="G251" s="31">
        <f t="shared" si="47"/>
        <v>0.41232410818254989</v>
      </c>
      <c r="H251" s="23">
        <v>23737133</v>
      </c>
      <c r="I251" s="24">
        <v>27902878</v>
      </c>
      <c r="J251" s="24">
        <v>19610296</v>
      </c>
      <c r="K251" s="23">
        <v>71250307</v>
      </c>
      <c r="L251" s="23">
        <v>32049956</v>
      </c>
      <c r="M251" s="24">
        <v>10892888</v>
      </c>
      <c r="N251" s="24">
        <v>38618798</v>
      </c>
      <c r="O251" s="23">
        <v>81561642</v>
      </c>
      <c r="P251" s="23">
        <v>26755264</v>
      </c>
      <c r="Q251" s="24">
        <v>27111593</v>
      </c>
      <c r="R251" s="24">
        <v>49760041</v>
      </c>
      <c r="S251" s="23">
        <v>103626898</v>
      </c>
      <c r="T251" s="23">
        <v>0</v>
      </c>
      <c r="U251" s="24">
        <v>0</v>
      </c>
      <c r="V251" s="24">
        <v>0</v>
      </c>
      <c r="W251" s="35">
        <v>0</v>
      </c>
    </row>
    <row r="252" spans="1:23" ht="16.5" x14ac:dyDescent="0.3">
      <c r="A252" s="17" t="s">
        <v>0</v>
      </c>
      <c r="B252" s="18" t="s">
        <v>446</v>
      </c>
      <c r="C252" s="19" t="s">
        <v>0</v>
      </c>
      <c r="D252" s="25">
        <f>SUM(D246:D251)</f>
        <v>2648356983</v>
      </c>
      <c r="E252" s="26">
        <f>SUM(E246:E251)</f>
        <v>2671713686</v>
      </c>
      <c r="F252" s="26">
        <f>SUM(F246:F251)</f>
        <v>1380510469</v>
      </c>
      <c r="G252" s="32">
        <f t="shared" si="47"/>
        <v>0.51671347728388284</v>
      </c>
      <c r="H252" s="25">
        <f t="shared" ref="H252:W252" si="50">SUM(H246:H251)</f>
        <v>94027365</v>
      </c>
      <c r="I252" s="26">
        <f t="shared" si="50"/>
        <v>169559681</v>
      </c>
      <c r="J252" s="26">
        <f t="shared" si="50"/>
        <v>152827648</v>
      </c>
      <c r="K252" s="25">
        <f t="shared" si="50"/>
        <v>416414694</v>
      </c>
      <c r="L252" s="25">
        <f t="shared" si="50"/>
        <v>167819612</v>
      </c>
      <c r="M252" s="26">
        <f t="shared" si="50"/>
        <v>180575912</v>
      </c>
      <c r="N252" s="26">
        <f t="shared" si="50"/>
        <v>212635655</v>
      </c>
      <c r="O252" s="25">
        <f t="shared" si="50"/>
        <v>561031179</v>
      </c>
      <c r="P252" s="25">
        <f t="shared" si="50"/>
        <v>139552531</v>
      </c>
      <c r="Q252" s="26">
        <f t="shared" si="50"/>
        <v>109790295</v>
      </c>
      <c r="R252" s="26">
        <f t="shared" si="50"/>
        <v>153721770</v>
      </c>
      <c r="S252" s="25">
        <f t="shared" si="50"/>
        <v>403064596</v>
      </c>
      <c r="T252" s="25">
        <f t="shared" si="50"/>
        <v>0</v>
      </c>
      <c r="U252" s="26">
        <f t="shared" si="50"/>
        <v>0</v>
      </c>
      <c r="V252" s="26">
        <f t="shared" si="50"/>
        <v>0</v>
      </c>
      <c r="W252" s="36">
        <f t="shared" si="50"/>
        <v>0</v>
      </c>
    </row>
    <row r="253" spans="1:23" x14ac:dyDescent="0.2">
      <c r="A253" s="14" t="s">
        <v>20</v>
      </c>
      <c r="B253" s="15" t="s">
        <v>447</v>
      </c>
      <c r="C253" s="16" t="s">
        <v>448</v>
      </c>
      <c r="D253" s="23">
        <v>4262640805</v>
      </c>
      <c r="E253" s="24">
        <v>5121636420</v>
      </c>
      <c r="F253" s="24">
        <v>3108860685</v>
      </c>
      <c r="G253" s="31">
        <f t="shared" si="47"/>
        <v>0.6070053455688289</v>
      </c>
      <c r="H253" s="23">
        <v>135022294</v>
      </c>
      <c r="I253" s="24">
        <v>161358639</v>
      </c>
      <c r="J253" s="24">
        <v>251457497</v>
      </c>
      <c r="K253" s="23">
        <v>547838430</v>
      </c>
      <c r="L253" s="23">
        <v>266775108</v>
      </c>
      <c r="M253" s="24">
        <v>258499539</v>
      </c>
      <c r="N253" s="24">
        <v>317354724</v>
      </c>
      <c r="O253" s="23">
        <v>842629371</v>
      </c>
      <c r="P253" s="23">
        <v>850365837</v>
      </c>
      <c r="Q253" s="24">
        <v>476279450</v>
      </c>
      <c r="R253" s="24">
        <v>391747597</v>
      </c>
      <c r="S253" s="23">
        <v>1718392884</v>
      </c>
      <c r="T253" s="23">
        <v>0</v>
      </c>
      <c r="U253" s="24">
        <v>0</v>
      </c>
      <c r="V253" s="24">
        <v>0</v>
      </c>
      <c r="W253" s="35">
        <v>0</v>
      </c>
    </row>
    <row r="254" spans="1:23" x14ac:dyDescent="0.2">
      <c r="A254" s="14" t="s">
        <v>20</v>
      </c>
      <c r="B254" s="15" t="s">
        <v>449</v>
      </c>
      <c r="C254" s="16" t="s">
        <v>450</v>
      </c>
      <c r="D254" s="23">
        <v>670618556</v>
      </c>
      <c r="E254" s="24">
        <v>670728556</v>
      </c>
      <c r="F254" s="24">
        <v>257376827</v>
      </c>
      <c r="G254" s="31">
        <f t="shared" si="47"/>
        <v>0.3837272540398593</v>
      </c>
      <c r="H254" s="23">
        <v>13710077</v>
      </c>
      <c r="I254" s="24">
        <v>31717736</v>
      </c>
      <c r="J254" s="24">
        <v>28775921</v>
      </c>
      <c r="K254" s="23">
        <v>74203734</v>
      </c>
      <c r="L254" s="23">
        <v>30029495</v>
      </c>
      <c r="M254" s="24">
        <v>26943780</v>
      </c>
      <c r="N254" s="24">
        <v>43887000</v>
      </c>
      <c r="O254" s="23">
        <v>100860275</v>
      </c>
      <c r="P254" s="23">
        <v>30424914</v>
      </c>
      <c r="Q254" s="24">
        <v>25676354</v>
      </c>
      <c r="R254" s="24">
        <v>26211550</v>
      </c>
      <c r="S254" s="23">
        <v>82312818</v>
      </c>
      <c r="T254" s="23">
        <v>0</v>
      </c>
      <c r="U254" s="24">
        <v>0</v>
      </c>
      <c r="V254" s="24">
        <v>0</v>
      </c>
      <c r="W254" s="35">
        <v>0</v>
      </c>
    </row>
    <row r="255" spans="1:23" x14ac:dyDescent="0.2">
      <c r="A255" s="14" t="s">
        <v>20</v>
      </c>
      <c r="B255" s="15" t="s">
        <v>451</v>
      </c>
      <c r="C255" s="16" t="s">
        <v>452</v>
      </c>
      <c r="D255" s="23">
        <v>2228843929</v>
      </c>
      <c r="E255" s="24">
        <v>2377067275</v>
      </c>
      <c r="F255" s="24">
        <v>1518293821</v>
      </c>
      <c r="G255" s="31">
        <f t="shared" si="47"/>
        <v>0.63872564187313541</v>
      </c>
      <c r="H255" s="23">
        <v>66233511</v>
      </c>
      <c r="I255" s="24">
        <v>213578320</v>
      </c>
      <c r="J255" s="24">
        <v>228107919</v>
      </c>
      <c r="K255" s="23">
        <v>507919750</v>
      </c>
      <c r="L255" s="23">
        <v>188199139</v>
      </c>
      <c r="M255" s="24">
        <v>254203479</v>
      </c>
      <c r="N255" s="24">
        <v>96391771</v>
      </c>
      <c r="O255" s="23">
        <v>538794389</v>
      </c>
      <c r="P255" s="23">
        <v>152082850</v>
      </c>
      <c r="Q255" s="24">
        <v>82598414</v>
      </c>
      <c r="R255" s="24">
        <v>236898418</v>
      </c>
      <c r="S255" s="23">
        <v>471579682</v>
      </c>
      <c r="T255" s="23">
        <v>0</v>
      </c>
      <c r="U255" s="24">
        <v>0</v>
      </c>
      <c r="V255" s="24">
        <v>0</v>
      </c>
      <c r="W255" s="35">
        <v>0</v>
      </c>
    </row>
    <row r="256" spans="1:23" x14ac:dyDescent="0.2">
      <c r="A256" s="14" t="s">
        <v>35</v>
      </c>
      <c r="B256" s="15" t="s">
        <v>453</v>
      </c>
      <c r="C256" s="16" t="s">
        <v>454</v>
      </c>
      <c r="D256" s="23">
        <v>240959000</v>
      </c>
      <c r="E256" s="24">
        <v>246911760</v>
      </c>
      <c r="F256" s="24">
        <v>191848498</v>
      </c>
      <c r="G256" s="31">
        <f t="shared" si="47"/>
        <v>0.77699214488609214</v>
      </c>
      <c r="H256" s="23">
        <v>17630043</v>
      </c>
      <c r="I256" s="24">
        <v>20753261</v>
      </c>
      <c r="J256" s="24">
        <v>16208892</v>
      </c>
      <c r="K256" s="23">
        <v>54592196</v>
      </c>
      <c r="L256" s="23">
        <v>33603052</v>
      </c>
      <c r="M256" s="24">
        <v>18562833</v>
      </c>
      <c r="N256" s="24">
        <v>21657259</v>
      </c>
      <c r="O256" s="23">
        <v>73823144</v>
      </c>
      <c r="P256" s="23">
        <v>19610850</v>
      </c>
      <c r="Q256" s="24">
        <v>18080590</v>
      </c>
      <c r="R256" s="24">
        <v>25741718</v>
      </c>
      <c r="S256" s="23">
        <v>63433158</v>
      </c>
      <c r="T256" s="23">
        <v>0</v>
      </c>
      <c r="U256" s="24">
        <v>0</v>
      </c>
      <c r="V256" s="24">
        <v>0</v>
      </c>
      <c r="W256" s="35">
        <v>0</v>
      </c>
    </row>
    <row r="257" spans="1:23" ht="16.5" x14ac:dyDescent="0.3">
      <c r="A257" s="17" t="s">
        <v>0</v>
      </c>
      <c r="B257" s="18" t="s">
        <v>455</v>
      </c>
      <c r="C257" s="19" t="s">
        <v>0</v>
      </c>
      <c r="D257" s="25">
        <f>SUM(D253:D256)</f>
        <v>7403062290</v>
      </c>
      <c r="E257" s="26">
        <f>SUM(E253:E256)</f>
        <v>8416344011</v>
      </c>
      <c r="F257" s="26">
        <f>SUM(F253:F256)</f>
        <v>5076379831</v>
      </c>
      <c r="G257" s="32">
        <f t="shared" si="47"/>
        <v>0.60315735958098537</v>
      </c>
      <c r="H257" s="25">
        <f t="shared" ref="H257:W257" si="51">SUM(H253:H256)</f>
        <v>232595925</v>
      </c>
      <c r="I257" s="26">
        <f t="shared" si="51"/>
        <v>427407956</v>
      </c>
      <c r="J257" s="26">
        <f t="shared" si="51"/>
        <v>524550229</v>
      </c>
      <c r="K257" s="25">
        <f t="shared" si="51"/>
        <v>1184554110</v>
      </c>
      <c r="L257" s="25">
        <f t="shared" si="51"/>
        <v>518606794</v>
      </c>
      <c r="M257" s="26">
        <f t="shared" si="51"/>
        <v>558209631</v>
      </c>
      <c r="N257" s="26">
        <f t="shared" si="51"/>
        <v>479290754</v>
      </c>
      <c r="O257" s="25">
        <f t="shared" si="51"/>
        <v>1556107179</v>
      </c>
      <c r="P257" s="25">
        <f t="shared" si="51"/>
        <v>1052484451</v>
      </c>
      <c r="Q257" s="26">
        <f t="shared" si="51"/>
        <v>602634808</v>
      </c>
      <c r="R257" s="26">
        <f t="shared" si="51"/>
        <v>680599283</v>
      </c>
      <c r="S257" s="25">
        <f t="shared" si="51"/>
        <v>2335718542</v>
      </c>
      <c r="T257" s="25">
        <f t="shared" si="51"/>
        <v>0</v>
      </c>
      <c r="U257" s="26">
        <f t="shared" si="51"/>
        <v>0</v>
      </c>
      <c r="V257" s="26">
        <f t="shared" si="51"/>
        <v>0</v>
      </c>
      <c r="W257" s="36">
        <f t="shared" si="51"/>
        <v>0</v>
      </c>
    </row>
    <row r="258" spans="1:23" ht="16.5" x14ac:dyDescent="0.3">
      <c r="A258" s="17" t="s">
        <v>0</v>
      </c>
      <c r="B258" s="18" t="s">
        <v>456</v>
      </c>
      <c r="C258" s="19" t="s">
        <v>0</v>
      </c>
      <c r="D258" s="25">
        <f>SUM(D232:D237,D239:D244,D246:D251,D253:D256)</f>
        <v>27154554218</v>
      </c>
      <c r="E258" s="26">
        <f>SUM(E232:E237,E239:E244,E246:E251,E253:E256)</f>
        <v>28675650028</v>
      </c>
      <c r="F258" s="26">
        <f>SUM(F232:F237,F239:F244,F246:F251,F253:F256)</f>
        <v>16247308851</v>
      </c>
      <c r="G258" s="32">
        <f t="shared" si="47"/>
        <v>0.56658903408067496</v>
      </c>
      <c r="H258" s="25">
        <f t="shared" ref="H258:W258" si="52">SUM(H232:H237,H239:H244,H246:H251,H253:H256)</f>
        <v>782996354</v>
      </c>
      <c r="I258" s="26">
        <f t="shared" si="52"/>
        <v>1554310604</v>
      </c>
      <c r="J258" s="26">
        <f t="shared" si="52"/>
        <v>2558052321</v>
      </c>
      <c r="K258" s="25">
        <f t="shared" si="52"/>
        <v>4895359279</v>
      </c>
      <c r="L258" s="25">
        <f t="shared" si="52"/>
        <v>1841138104</v>
      </c>
      <c r="M258" s="26">
        <f t="shared" si="52"/>
        <v>894446705</v>
      </c>
      <c r="N258" s="26">
        <f t="shared" si="52"/>
        <v>2854251762</v>
      </c>
      <c r="O258" s="25">
        <f t="shared" si="52"/>
        <v>5589836571</v>
      </c>
      <c r="P258" s="25">
        <f t="shared" si="52"/>
        <v>2394959278</v>
      </c>
      <c r="Q258" s="26">
        <f t="shared" si="52"/>
        <v>1546423884</v>
      </c>
      <c r="R258" s="26">
        <f t="shared" si="52"/>
        <v>1820729839</v>
      </c>
      <c r="S258" s="25">
        <f t="shared" si="52"/>
        <v>5762113001</v>
      </c>
      <c r="T258" s="25">
        <f t="shared" si="52"/>
        <v>0</v>
      </c>
      <c r="U258" s="26">
        <f t="shared" si="52"/>
        <v>0</v>
      </c>
      <c r="V258" s="26">
        <f t="shared" si="52"/>
        <v>0</v>
      </c>
      <c r="W258" s="36">
        <f t="shared" si="52"/>
        <v>0</v>
      </c>
    </row>
    <row r="259" spans="1:23" ht="14.45" customHeight="1" x14ac:dyDescent="0.3">
      <c r="A259" s="10"/>
      <c r="B259" s="11" t="s">
        <v>606</v>
      </c>
      <c r="D259" s="27"/>
      <c r="E259" s="28"/>
      <c r="F259" s="28"/>
      <c r="G259" s="33"/>
      <c r="H259" s="27"/>
      <c r="I259" s="28"/>
      <c r="J259" s="28"/>
      <c r="K259" s="27"/>
      <c r="L259" s="27"/>
      <c r="M259" s="28"/>
      <c r="N259" s="28"/>
      <c r="O259" s="27"/>
      <c r="P259" s="27"/>
      <c r="Q259" s="28"/>
      <c r="R259" s="28"/>
      <c r="S259" s="27"/>
      <c r="T259" s="27"/>
      <c r="U259" s="28"/>
      <c r="V259" s="28"/>
      <c r="W259" s="37"/>
    </row>
    <row r="260" spans="1:23" ht="28.9" customHeight="1" x14ac:dyDescent="0.3">
      <c r="A260" s="13" t="s">
        <v>0</v>
      </c>
      <c r="B260" s="11" t="s">
        <v>457</v>
      </c>
      <c r="D260" s="27"/>
      <c r="E260" s="28"/>
      <c r="F260" s="28"/>
      <c r="G260" s="33"/>
      <c r="H260" s="27"/>
      <c r="I260" s="28"/>
      <c r="J260" s="28"/>
      <c r="K260" s="27"/>
      <c r="L260" s="27"/>
      <c r="M260" s="28"/>
      <c r="N260" s="28"/>
      <c r="O260" s="27"/>
      <c r="P260" s="27"/>
      <c r="Q260" s="28"/>
      <c r="R260" s="28"/>
      <c r="S260" s="27"/>
      <c r="T260" s="27"/>
      <c r="U260" s="28"/>
      <c r="V260" s="28"/>
      <c r="W260" s="37"/>
    </row>
    <row r="261" spans="1:23" x14ac:dyDescent="0.2">
      <c r="A261" s="14" t="s">
        <v>20</v>
      </c>
      <c r="B261" s="15" t="s">
        <v>458</v>
      </c>
      <c r="C261" s="16" t="s">
        <v>459</v>
      </c>
      <c r="D261" s="23">
        <v>415162251</v>
      </c>
      <c r="E261" s="24">
        <v>509920252</v>
      </c>
      <c r="F261" s="24">
        <v>202380997</v>
      </c>
      <c r="G261" s="31">
        <f t="shared" ref="G261:G297" si="53">IF(($E261     =0),0,($F261     /$E261     ))</f>
        <v>0.39688754507440116</v>
      </c>
      <c r="H261" s="23">
        <v>19251774</v>
      </c>
      <c r="I261" s="24">
        <v>23175651</v>
      </c>
      <c r="J261" s="24">
        <v>22090796</v>
      </c>
      <c r="K261" s="23">
        <v>64518221</v>
      </c>
      <c r="L261" s="23">
        <v>22578980</v>
      </c>
      <c r="M261" s="24">
        <v>30867667</v>
      </c>
      <c r="N261" s="24">
        <v>24671587</v>
      </c>
      <c r="O261" s="23">
        <v>78118234</v>
      </c>
      <c r="P261" s="23">
        <v>21653188</v>
      </c>
      <c r="Q261" s="24">
        <v>16205834</v>
      </c>
      <c r="R261" s="24">
        <v>21885520</v>
      </c>
      <c r="S261" s="23">
        <v>59744542</v>
      </c>
      <c r="T261" s="23">
        <v>0</v>
      </c>
      <c r="U261" s="24">
        <v>0</v>
      </c>
      <c r="V261" s="24">
        <v>0</v>
      </c>
      <c r="W261" s="35">
        <v>0</v>
      </c>
    </row>
    <row r="262" spans="1:23" x14ac:dyDescent="0.2">
      <c r="A262" s="14" t="s">
        <v>20</v>
      </c>
      <c r="B262" s="15" t="s">
        <v>460</v>
      </c>
      <c r="C262" s="16" t="s">
        <v>461</v>
      </c>
      <c r="D262" s="23">
        <v>686086824</v>
      </c>
      <c r="E262" s="24">
        <v>716224937</v>
      </c>
      <c r="F262" s="24">
        <v>484195637</v>
      </c>
      <c r="G262" s="31">
        <f t="shared" si="53"/>
        <v>0.676038506880416</v>
      </c>
      <c r="H262" s="23">
        <v>36903617</v>
      </c>
      <c r="I262" s="24">
        <v>68919371</v>
      </c>
      <c r="J262" s="24">
        <v>70131524</v>
      </c>
      <c r="K262" s="23">
        <v>175954512</v>
      </c>
      <c r="L262" s="23">
        <v>56002933</v>
      </c>
      <c r="M262" s="24">
        <v>67208675</v>
      </c>
      <c r="N262" s="24">
        <v>72161452</v>
      </c>
      <c r="O262" s="23">
        <v>195373060</v>
      </c>
      <c r="P262" s="23">
        <v>48821186</v>
      </c>
      <c r="Q262" s="24">
        <v>0</v>
      </c>
      <c r="R262" s="24">
        <v>64046879</v>
      </c>
      <c r="S262" s="23">
        <v>112868065</v>
      </c>
      <c r="T262" s="23">
        <v>0</v>
      </c>
      <c r="U262" s="24">
        <v>0</v>
      </c>
      <c r="V262" s="24">
        <v>0</v>
      </c>
      <c r="W262" s="35">
        <v>0</v>
      </c>
    </row>
    <row r="263" spans="1:23" x14ac:dyDescent="0.2">
      <c r="A263" s="14" t="s">
        <v>20</v>
      </c>
      <c r="B263" s="15" t="s">
        <v>462</v>
      </c>
      <c r="C263" s="16" t="s">
        <v>463</v>
      </c>
      <c r="D263" s="23">
        <v>829968284</v>
      </c>
      <c r="E263" s="24">
        <v>798759736</v>
      </c>
      <c r="F263" s="24">
        <v>546883134</v>
      </c>
      <c r="G263" s="31">
        <f t="shared" si="53"/>
        <v>0.68466537477046785</v>
      </c>
      <c r="H263" s="23">
        <v>23854366</v>
      </c>
      <c r="I263" s="24">
        <v>38515276</v>
      </c>
      <c r="J263" s="24">
        <v>78800721</v>
      </c>
      <c r="K263" s="23">
        <v>141170363</v>
      </c>
      <c r="L263" s="23">
        <v>85199459</v>
      </c>
      <c r="M263" s="24">
        <v>67892912</v>
      </c>
      <c r="N263" s="24">
        <v>38167417</v>
      </c>
      <c r="O263" s="23">
        <v>191259788</v>
      </c>
      <c r="P263" s="23">
        <v>99413116</v>
      </c>
      <c r="Q263" s="24">
        <v>62076146</v>
      </c>
      <c r="R263" s="24">
        <v>52963721</v>
      </c>
      <c r="S263" s="23">
        <v>214452983</v>
      </c>
      <c r="T263" s="23">
        <v>0</v>
      </c>
      <c r="U263" s="24">
        <v>0</v>
      </c>
      <c r="V263" s="24">
        <v>0</v>
      </c>
      <c r="W263" s="35">
        <v>0</v>
      </c>
    </row>
    <row r="264" spans="1:23" x14ac:dyDescent="0.2">
      <c r="A264" s="14" t="s">
        <v>35</v>
      </c>
      <c r="B264" s="15" t="s">
        <v>464</v>
      </c>
      <c r="C264" s="16" t="s">
        <v>465</v>
      </c>
      <c r="D264" s="23">
        <v>130343255</v>
      </c>
      <c r="E264" s="24">
        <v>137009542</v>
      </c>
      <c r="F264" s="24">
        <v>100940156</v>
      </c>
      <c r="G264" s="31">
        <f t="shared" si="53"/>
        <v>0.73673814631100654</v>
      </c>
      <c r="H264" s="23">
        <v>10970791</v>
      </c>
      <c r="I264" s="24">
        <v>9497718</v>
      </c>
      <c r="J264" s="24">
        <v>11421030</v>
      </c>
      <c r="K264" s="23">
        <v>31889539</v>
      </c>
      <c r="L264" s="23">
        <v>12111518</v>
      </c>
      <c r="M264" s="24">
        <v>15673675</v>
      </c>
      <c r="N264" s="24">
        <v>11477371</v>
      </c>
      <c r="O264" s="23">
        <v>39262564</v>
      </c>
      <c r="P264" s="23">
        <v>10563769</v>
      </c>
      <c r="Q264" s="24">
        <v>9675653</v>
      </c>
      <c r="R264" s="24">
        <v>9548631</v>
      </c>
      <c r="S264" s="23">
        <v>29788053</v>
      </c>
      <c r="T264" s="23">
        <v>0</v>
      </c>
      <c r="U264" s="24">
        <v>0</v>
      </c>
      <c r="V264" s="24">
        <v>0</v>
      </c>
      <c r="W264" s="35">
        <v>0</v>
      </c>
    </row>
    <row r="265" spans="1:23" ht="16.5" x14ac:dyDescent="0.3">
      <c r="A265" s="17" t="s">
        <v>0</v>
      </c>
      <c r="B265" s="18" t="s">
        <v>466</v>
      </c>
      <c r="C265" s="19" t="s">
        <v>0</v>
      </c>
      <c r="D265" s="25">
        <f>SUM(D261:D264)</f>
        <v>2061560614</v>
      </c>
      <c r="E265" s="26">
        <f>SUM(E261:E264)</f>
        <v>2161914467</v>
      </c>
      <c r="F265" s="26">
        <f>SUM(F261:F264)</f>
        <v>1334399924</v>
      </c>
      <c r="G265" s="32">
        <f t="shared" si="53"/>
        <v>0.61723067418651956</v>
      </c>
      <c r="H265" s="25">
        <f t="shared" ref="H265:W265" si="54">SUM(H261:H264)</f>
        <v>90980548</v>
      </c>
      <c r="I265" s="26">
        <f t="shared" si="54"/>
        <v>140108016</v>
      </c>
      <c r="J265" s="26">
        <f t="shared" si="54"/>
        <v>182444071</v>
      </c>
      <c r="K265" s="25">
        <f t="shared" si="54"/>
        <v>413532635</v>
      </c>
      <c r="L265" s="25">
        <f t="shared" si="54"/>
        <v>175892890</v>
      </c>
      <c r="M265" s="26">
        <f t="shared" si="54"/>
        <v>181642929</v>
      </c>
      <c r="N265" s="26">
        <f t="shared" si="54"/>
        <v>146477827</v>
      </c>
      <c r="O265" s="25">
        <f t="shared" si="54"/>
        <v>504013646</v>
      </c>
      <c r="P265" s="25">
        <f t="shared" si="54"/>
        <v>180451259</v>
      </c>
      <c r="Q265" s="26">
        <f t="shared" si="54"/>
        <v>87957633</v>
      </c>
      <c r="R265" s="26">
        <f t="shared" si="54"/>
        <v>148444751</v>
      </c>
      <c r="S265" s="25">
        <f t="shared" si="54"/>
        <v>416853643</v>
      </c>
      <c r="T265" s="25">
        <f t="shared" si="54"/>
        <v>0</v>
      </c>
      <c r="U265" s="26">
        <f t="shared" si="54"/>
        <v>0</v>
      </c>
      <c r="V265" s="26">
        <f t="shared" si="54"/>
        <v>0</v>
      </c>
      <c r="W265" s="36">
        <f t="shared" si="54"/>
        <v>0</v>
      </c>
    </row>
    <row r="266" spans="1:23" x14ac:dyDescent="0.2">
      <c r="A266" s="14" t="s">
        <v>20</v>
      </c>
      <c r="B266" s="15" t="s">
        <v>467</v>
      </c>
      <c r="C266" s="16" t="s">
        <v>468</v>
      </c>
      <c r="D266" s="23">
        <v>128551973</v>
      </c>
      <c r="E266" s="24">
        <v>129925466</v>
      </c>
      <c r="F266" s="24">
        <v>55899538</v>
      </c>
      <c r="G266" s="31">
        <f t="shared" si="53"/>
        <v>0.43024312108297535</v>
      </c>
      <c r="H266" s="23">
        <v>976890</v>
      </c>
      <c r="I266" s="24">
        <v>10885804</v>
      </c>
      <c r="J266" s="24">
        <v>5521096</v>
      </c>
      <c r="K266" s="23">
        <v>17383790</v>
      </c>
      <c r="L266" s="23">
        <v>5175362</v>
      </c>
      <c r="M266" s="24">
        <v>5293645</v>
      </c>
      <c r="N266" s="24">
        <v>6934150</v>
      </c>
      <c r="O266" s="23">
        <v>17403157</v>
      </c>
      <c r="P266" s="23">
        <v>5829794</v>
      </c>
      <c r="Q266" s="24">
        <v>9454785</v>
      </c>
      <c r="R266" s="24">
        <v>5828012</v>
      </c>
      <c r="S266" s="23">
        <v>21112591</v>
      </c>
      <c r="T266" s="23">
        <v>0</v>
      </c>
      <c r="U266" s="24">
        <v>0</v>
      </c>
      <c r="V266" s="24">
        <v>0</v>
      </c>
      <c r="W266" s="35">
        <v>0</v>
      </c>
    </row>
    <row r="267" spans="1:23" x14ac:dyDescent="0.2">
      <c r="A267" s="14" t="s">
        <v>20</v>
      </c>
      <c r="B267" s="15" t="s">
        <v>469</v>
      </c>
      <c r="C267" s="16" t="s">
        <v>470</v>
      </c>
      <c r="D267" s="23">
        <v>454758149</v>
      </c>
      <c r="E267" s="24">
        <v>526194717</v>
      </c>
      <c r="F267" s="24">
        <v>244079732</v>
      </c>
      <c r="G267" s="31">
        <f t="shared" si="53"/>
        <v>0.46385819567245862</v>
      </c>
      <c r="H267" s="23">
        <v>25643823</v>
      </c>
      <c r="I267" s="24">
        <v>23488354</v>
      </c>
      <c r="J267" s="24">
        <v>25490281</v>
      </c>
      <c r="K267" s="23">
        <v>74622458</v>
      </c>
      <c r="L267" s="23">
        <v>43106680</v>
      </c>
      <c r="M267" s="24">
        <v>25990093</v>
      </c>
      <c r="N267" s="24">
        <v>29539275</v>
      </c>
      <c r="O267" s="23">
        <v>98636048</v>
      </c>
      <c r="P267" s="23">
        <v>32931682</v>
      </c>
      <c r="Q267" s="24">
        <v>23275103</v>
      </c>
      <c r="R267" s="24">
        <v>14614441</v>
      </c>
      <c r="S267" s="23">
        <v>70821226</v>
      </c>
      <c r="T267" s="23">
        <v>0</v>
      </c>
      <c r="U267" s="24">
        <v>0</v>
      </c>
      <c r="V267" s="24">
        <v>0</v>
      </c>
      <c r="W267" s="35">
        <v>0</v>
      </c>
    </row>
    <row r="268" spans="1:23" x14ac:dyDescent="0.2">
      <c r="A268" s="14" t="s">
        <v>20</v>
      </c>
      <c r="B268" s="15" t="s">
        <v>471</v>
      </c>
      <c r="C268" s="16" t="s">
        <v>472</v>
      </c>
      <c r="D268" s="23">
        <v>110302225</v>
      </c>
      <c r="E268" s="24">
        <v>110301589</v>
      </c>
      <c r="F268" s="24">
        <v>49523392</v>
      </c>
      <c r="G268" s="31">
        <f t="shared" si="53"/>
        <v>0.44898167332838695</v>
      </c>
      <c r="H268" s="23">
        <v>3056784</v>
      </c>
      <c r="I268" s="24">
        <v>1021790</v>
      </c>
      <c r="J268" s="24">
        <v>7470735</v>
      </c>
      <c r="K268" s="23">
        <v>11549309</v>
      </c>
      <c r="L268" s="23">
        <v>3785256</v>
      </c>
      <c r="M268" s="24">
        <v>4845546</v>
      </c>
      <c r="N268" s="24">
        <v>14405323</v>
      </c>
      <c r="O268" s="23">
        <v>23036125</v>
      </c>
      <c r="P268" s="23">
        <v>4647731</v>
      </c>
      <c r="Q268" s="24">
        <v>5104687</v>
      </c>
      <c r="R268" s="24">
        <v>5185540</v>
      </c>
      <c r="S268" s="23">
        <v>14937958</v>
      </c>
      <c r="T268" s="23">
        <v>0</v>
      </c>
      <c r="U268" s="24">
        <v>0</v>
      </c>
      <c r="V268" s="24">
        <v>0</v>
      </c>
      <c r="W268" s="35">
        <v>0</v>
      </c>
    </row>
    <row r="269" spans="1:23" x14ac:dyDescent="0.2">
      <c r="A269" s="14" t="s">
        <v>20</v>
      </c>
      <c r="B269" s="15" t="s">
        <v>473</v>
      </c>
      <c r="C269" s="16" t="s">
        <v>474</v>
      </c>
      <c r="D269" s="23">
        <v>152159783</v>
      </c>
      <c r="E269" s="24">
        <v>163965938</v>
      </c>
      <c r="F269" s="24">
        <v>95103777</v>
      </c>
      <c r="G269" s="31">
        <f t="shared" si="53"/>
        <v>0.58002154691421337</v>
      </c>
      <c r="H269" s="23">
        <v>6673957</v>
      </c>
      <c r="I269" s="24">
        <v>10472541</v>
      </c>
      <c r="J269" s="24">
        <v>11818817</v>
      </c>
      <c r="K269" s="23">
        <v>28965315</v>
      </c>
      <c r="L269" s="23">
        <v>13376876</v>
      </c>
      <c r="M269" s="24">
        <v>10507474</v>
      </c>
      <c r="N269" s="24">
        <v>9247446</v>
      </c>
      <c r="O269" s="23">
        <v>33131796</v>
      </c>
      <c r="P269" s="23">
        <v>10095980</v>
      </c>
      <c r="Q269" s="24">
        <v>11311149</v>
      </c>
      <c r="R269" s="24">
        <v>11599537</v>
      </c>
      <c r="S269" s="23">
        <v>33006666</v>
      </c>
      <c r="T269" s="23">
        <v>0</v>
      </c>
      <c r="U269" s="24">
        <v>0</v>
      </c>
      <c r="V269" s="24">
        <v>0</v>
      </c>
      <c r="W269" s="35">
        <v>0</v>
      </c>
    </row>
    <row r="270" spans="1:23" x14ac:dyDescent="0.2">
      <c r="A270" s="14" t="s">
        <v>20</v>
      </c>
      <c r="B270" s="15" t="s">
        <v>475</v>
      </c>
      <c r="C270" s="16" t="s">
        <v>476</v>
      </c>
      <c r="D270" s="23">
        <v>81617923</v>
      </c>
      <c r="E270" s="24">
        <v>82417923</v>
      </c>
      <c r="F270" s="24">
        <v>51472076</v>
      </c>
      <c r="G270" s="31">
        <f t="shared" si="53"/>
        <v>0.62452527467842156</v>
      </c>
      <c r="H270" s="23">
        <v>6135553</v>
      </c>
      <c r="I270" s="24">
        <v>5472169</v>
      </c>
      <c r="J270" s="24">
        <v>5866014</v>
      </c>
      <c r="K270" s="23">
        <v>17473736</v>
      </c>
      <c r="L270" s="23">
        <v>6111074</v>
      </c>
      <c r="M270" s="24">
        <v>6018564</v>
      </c>
      <c r="N270" s="24">
        <v>7099807</v>
      </c>
      <c r="O270" s="23">
        <v>19229445</v>
      </c>
      <c r="P270" s="23">
        <v>4559430</v>
      </c>
      <c r="Q270" s="24">
        <v>5030766</v>
      </c>
      <c r="R270" s="24">
        <v>5178699</v>
      </c>
      <c r="S270" s="23">
        <v>14768895</v>
      </c>
      <c r="T270" s="23">
        <v>0</v>
      </c>
      <c r="U270" s="24">
        <v>0</v>
      </c>
      <c r="V270" s="24">
        <v>0</v>
      </c>
      <c r="W270" s="35">
        <v>0</v>
      </c>
    </row>
    <row r="271" spans="1:23" x14ac:dyDescent="0.2">
      <c r="A271" s="14" t="s">
        <v>20</v>
      </c>
      <c r="B271" s="15" t="s">
        <v>477</v>
      </c>
      <c r="C271" s="16" t="s">
        <v>478</v>
      </c>
      <c r="D271" s="23">
        <v>102520973</v>
      </c>
      <c r="E271" s="24">
        <v>101920973</v>
      </c>
      <c r="F271" s="24">
        <v>47811309</v>
      </c>
      <c r="G271" s="31">
        <f t="shared" si="53"/>
        <v>0.46910177162457034</v>
      </c>
      <c r="H271" s="23">
        <v>4943469</v>
      </c>
      <c r="I271" s="24">
        <v>5740789</v>
      </c>
      <c r="J271" s="24">
        <v>5694194</v>
      </c>
      <c r="K271" s="23">
        <v>16378452</v>
      </c>
      <c r="L271" s="23">
        <v>5476944</v>
      </c>
      <c r="M271" s="24">
        <v>5576449</v>
      </c>
      <c r="N271" s="24">
        <v>4422443</v>
      </c>
      <c r="O271" s="23">
        <v>15475836</v>
      </c>
      <c r="P271" s="23">
        <v>5620400</v>
      </c>
      <c r="Q271" s="24">
        <v>5417390</v>
      </c>
      <c r="R271" s="24">
        <v>4919231</v>
      </c>
      <c r="S271" s="23">
        <v>15957021</v>
      </c>
      <c r="T271" s="23">
        <v>0</v>
      </c>
      <c r="U271" s="24">
        <v>0</v>
      </c>
      <c r="V271" s="24">
        <v>0</v>
      </c>
      <c r="W271" s="35">
        <v>0</v>
      </c>
    </row>
    <row r="272" spans="1:23" x14ac:dyDescent="0.2">
      <c r="A272" s="14" t="s">
        <v>35</v>
      </c>
      <c r="B272" s="15" t="s">
        <v>479</v>
      </c>
      <c r="C272" s="16" t="s">
        <v>480</v>
      </c>
      <c r="D272" s="23">
        <v>80790223</v>
      </c>
      <c r="E272" s="24">
        <v>85296656</v>
      </c>
      <c r="F272" s="24">
        <v>58000853</v>
      </c>
      <c r="G272" s="31">
        <f t="shared" si="53"/>
        <v>0.67998976419427271</v>
      </c>
      <c r="H272" s="23">
        <v>4819340</v>
      </c>
      <c r="I272" s="24">
        <v>5049749</v>
      </c>
      <c r="J272" s="24">
        <v>5602886</v>
      </c>
      <c r="K272" s="23">
        <v>15471975</v>
      </c>
      <c r="L272" s="23">
        <v>6825035</v>
      </c>
      <c r="M272" s="24">
        <v>5632859</v>
      </c>
      <c r="N272" s="24">
        <v>8853420</v>
      </c>
      <c r="O272" s="23">
        <v>21311314</v>
      </c>
      <c r="P272" s="23">
        <v>6582180</v>
      </c>
      <c r="Q272" s="24">
        <v>8193428</v>
      </c>
      <c r="R272" s="24">
        <v>6441956</v>
      </c>
      <c r="S272" s="23">
        <v>21217564</v>
      </c>
      <c r="T272" s="23">
        <v>0</v>
      </c>
      <c r="U272" s="24">
        <v>0</v>
      </c>
      <c r="V272" s="24">
        <v>0</v>
      </c>
      <c r="W272" s="35">
        <v>0</v>
      </c>
    </row>
    <row r="273" spans="1:23" ht="16.5" x14ac:dyDescent="0.3">
      <c r="A273" s="17" t="s">
        <v>0</v>
      </c>
      <c r="B273" s="18" t="s">
        <v>481</v>
      </c>
      <c r="C273" s="19" t="s">
        <v>0</v>
      </c>
      <c r="D273" s="25">
        <f>SUM(D266:D272)</f>
        <v>1110701249</v>
      </c>
      <c r="E273" s="26">
        <f>SUM(E266:E272)</f>
        <v>1200023262</v>
      </c>
      <c r="F273" s="26">
        <f>SUM(F266:F272)</f>
        <v>601890677</v>
      </c>
      <c r="G273" s="32">
        <f t="shared" si="53"/>
        <v>0.50156584131283277</v>
      </c>
      <c r="H273" s="25">
        <f t="shared" ref="H273:W273" si="55">SUM(H266:H272)</f>
        <v>52249816</v>
      </c>
      <c r="I273" s="26">
        <f t="shared" si="55"/>
        <v>62131196</v>
      </c>
      <c r="J273" s="26">
        <f t="shared" si="55"/>
        <v>67464023</v>
      </c>
      <c r="K273" s="25">
        <f t="shared" si="55"/>
        <v>181845035</v>
      </c>
      <c r="L273" s="25">
        <f t="shared" si="55"/>
        <v>83857227</v>
      </c>
      <c r="M273" s="26">
        <f t="shared" si="55"/>
        <v>63864630</v>
      </c>
      <c r="N273" s="26">
        <f t="shared" si="55"/>
        <v>80501864</v>
      </c>
      <c r="O273" s="25">
        <f t="shared" si="55"/>
        <v>228223721</v>
      </c>
      <c r="P273" s="25">
        <f t="shared" si="55"/>
        <v>70267197</v>
      </c>
      <c r="Q273" s="26">
        <f t="shared" si="55"/>
        <v>67787308</v>
      </c>
      <c r="R273" s="26">
        <f t="shared" si="55"/>
        <v>53767416</v>
      </c>
      <c r="S273" s="25">
        <f t="shared" si="55"/>
        <v>191821921</v>
      </c>
      <c r="T273" s="25">
        <f t="shared" si="55"/>
        <v>0</v>
      </c>
      <c r="U273" s="26">
        <f t="shared" si="55"/>
        <v>0</v>
      </c>
      <c r="V273" s="26">
        <f t="shared" si="55"/>
        <v>0</v>
      </c>
      <c r="W273" s="36">
        <f t="shared" si="55"/>
        <v>0</v>
      </c>
    </row>
    <row r="274" spans="1:23" x14ac:dyDescent="0.2">
      <c r="A274" s="14" t="s">
        <v>20</v>
      </c>
      <c r="B274" s="15" t="s">
        <v>482</v>
      </c>
      <c r="C274" s="16" t="s">
        <v>483</v>
      </c>
      <c r="D274" s="23">
        <v>177569544</v>
      </c>
      <c r="E274" s="24">
        <v>171288202</v>
      </c>
      <c r="F274" s="24">
        <v>79922859</v>
      </c>
      <c r="G274" s="31">
        <f t="shared" si="53"/>
        <v>0.46659873865685159</v>
      </c>
      <c r="H274" s="23">
        <v>7683055</v>
      </c>
      <c r="I274" s="24">
        <v>10317542</v>
      </c>
      <c r="J274" s="24">
        <v>13190395</v>
      </c>
      <c r="K274" s="23">
        <v>31190992</v>
      </c>
      <c r="L274" s="23">
        <v>9509184</v>
      </c>
      <c r="M274" s="24">
        <v>7090114</v>
      </c>
      <c r="N274" s="24">
        <v>7639240</v>
      </c>
      <c r="O274" s="23">
        <v>24238538</v>
      </c>
      <c r="P274" s="23">
        <v>6788539</v>
      </c>
      <c r="Q274" s="24">
        <v>8623648</v>
      </c>
      <c r="R274" s="24">
        <v>9081142</v>
      </c>
      <c r="S274" s="23">
        <v>24493329</v>
      </c>
      <c r="T274" s="23">
        <v>0</v>
      </c>
      <c r="U274" s="24">
        <v>0</v>
      </c>
      <c r="V274" s="24">
        <v>0</v>
      </c>
      <c r="W274" s="35">
        <v>0</v>
      </c>
    </row>
    <row r="275" spans="1:23" x14ac:dyDescent="0.2">
      <c r="A275" s="14" t="s">
        <v>20</v>
      </c>
      <c r="B275" s="15" t="s">
        <v>484</v>
      </c>
      <c r="C275" s="16" t="s">
        <v>485</v>
      </c>
      <c r="D275" s="23">
        <v>244035406</v>
      </c>
      <c r="E275" s="24">
        <v>247929028</v>
      </c>
      <c r="F275" s="24">
        <v>121075126</v>
      </c>
      <c r="G275" s="31">
        <f t="shared" si="53"/>
        <v>0.48834590679716616</v>
      </c>
      <c r="H275" s="23">
        <v>12719164</v>
      </c>
      <c r="I275" s="24">
        <v>20870451</v>
      </c>
      <c r="J275" s="24">
        <v>8132471</v>
      </c>
      <c r="K275" s="23">
        <v>41722086</v>
      </c>
      <c r="L275" s="23">
        <v>18747171</v>
      </c>
      <c r="M275" s="24">
        <v>11481034</v>
      </c>
      <c r="N275" s="24">
        <v>9209111</v>
      </c>
      <c r="O275" s="23">
        <v>39437316</v>
      </c>
      <c r="P275" s="23">
        <v>10545920</v>
      </c>
      <c r="Q275" s="24">
        <v>15125508</v>
      </c>
      <c r="R275" s="24">
        <v>14244296</v>
      </c>
      <c r="S275" s="23">
        <v>39915724</v>
      </c>
      <c r="T275" s="23">
        <v>0</v>
      </c>
      <c r="U275" s="24">
        <v>0</v>
      </c>
      <c r="V275" s="24">
        <v>0</v>
      </c>
      <c r="W275" s="35">
        <v>0</v>
      </c>
    </row>
    <row r="276" spans="1:23" x14ac:dyDescent="0.2">
      <c r="A276" s="14" t="s">
        <v>20</v>
      </c>
      <c r="B276" s="15" t="s">
        <v>486</v>
      </c>
      <c r="C276" s="16" t="s">
        <v>487</v>
      </c>
      <c r="D276" s="23">
        <v>0</v>
      </c>
      <c r="E276" s="24">
        <v>350693215</v>
      </c>
      <c r="F276" s="24">
        <v>32464227</v>
      </c>
      <c r="G276" s="31">
        <f t="shared" si="53"/>
        <v>9.257158568066394E-2</v>
      </c>
      <c r="H276" s="23">
        <v>0</v>
      </c>
      <c r="I276" s="24">
        <v>53475</v>
      </c>
      <c r="J276" s="24">
        <v>17947514</v>
      </c>
      <c r="K276" s="23">
        <v>18000989</v>
      </c>
      <c r="L276" s="23">
        <v>1156319</v>
      </c>
      <c r="M276" s="24">
        <v>1739</v>
      </c>
      <c r="N276" s="24">
        <v>8361</v>
      </c>
      <c r="O276" s="23">
        <v>1166419</v>
      </c>
      <c r="P276" s="23">
        <v>4908730</v>
      </c>
      <c r="Q276" s="24">
        <v>3020094</v>
      </c>
      <c r="R276" s="24">
        <v>5367995</v>
      </c>
      <c r="S276" s="23">
        <v>13296819</v>
      </c>
      <c r="T276" s="23">
        <v>0</v>
      </c>
      <c r="U276" s="24">
        <v>0</v>
      </c>
      <c r="V276" s="24">
        <v>0</v>
      </c>
      <c r="W276" s="35">
        <v>0</v>
      </c>
    </row>
    <row r="277" spans="1:23" x14ac:dyDescent="0.2">
      <c r="A277" s="14" t="s">
        <v>20</v>
      </c>
      <c r="B277" s="15" t="s">
        <v>488</v>
      </c>
      <c r="C277" s="16" t="s">
        <v>489</v>
      </c>
      <c r="D277" s="23">
        <v>101939936</v>
      </c>
      <c r="E277" s="24">
        <v>101639936</v>
      </c>
      <c r="F277" s="24">
        <v>2620836</v>
      </c>
      <c r="G277" s="31">
        <f t="shared" si="53"/>
        <v>2.5785494394644247E-2</v>
      </c>
      <c r="H277" s="23">
        <v>0</v>
      </c>
      <c r="I277" s="24">
        <v>0</v>
      </c>
      <c r="J277" s="24">
        <v>0</v>
      </c>
      <c r="K277" s="23">
        <v>0</v>
      </c>
      <c r="L277" s="23">
        <v>0</v>
      </c>
      <c r="M277" s="24">
        <v>0</v>
      </c>
      <c r="N277" s="24">
        <v>0</v>
      </c>
      <c r="O277" s="23">
        <v>0</v>
      </c>
      <c r="P277" s="23">
        <v>0</v>
      </c>
      <c r="Q277" s="24">
        <v>0</v>
      </c>
      <c r="R277" s="24">
        <v>2620836</v>
      </c>
      <c r="S277" s="23">
        <v>2620836</v>
      </c>
      <c r="T277" s="23">
        <v>0</v>
      </c>
      <c r="U277" s="24">
        <v>0</v>
      </c>
      <c r="V277" s="24">
        <v>0</v>
      </c>
      <c r="W277" s="35">
        <v>0</v>
      </c>
    </row>
    <row r="278" spans="1:23" x14ac:dyDescent="0.2">
      <c r="A278" s="14" t="s">
        <v>20</v>
      </c>
      <c r="B278" s="15" t="s">
        <v>490</v>
      </c>
      <c r="C278" s="16" t="s">
        <v>491</v>
      </c>
      <c r="D278" s="23">
        <v>93410855</v>
      </c>
      <c r="E278" s="24">
        <v>106822156</v>
      </c>
      <c r="F278" s="24">
        <v>64445121</v>
      </c>
      <c r="G278" s="31">
        <f t="shared" si="53"/>
        <v>0.6032935807811256</v>
      </c>
      <c r="H278" s="23">
        <v>0</v>
      </c>
      <c r="I278" s="24">
        <v>11178526</v>
      </c>
      <c r="J278" s="24">
        <v>6668277</v>
      </c>
      <c r="K278" s="23">
        <v>17846803</v>
      </c>
      <c r="L278" s="23">
        <v>4341423</v>
      </c>
      <c r="M278" s="24">
        <v>2912595</v>
      </c>
      <c r="N278" s="24">
        <v>5014918</v>
      </c>
      <c r="O278" s="23">
        <v>12268936</v>
      </c>
      <c r="P278" s="23">
        <v>12544212</v>
      </c>
      <c r="Q278" s="24">
        <v>12968302</v>
      </c>
      <c r="R278" s="24">
        <v>8816868</v>
      </c>
      <c r="S278" s="23">
        <v>34329382</v>
      </c>
      <c r="T278" s="23">
        <v>0</v>
      </c>
      <c r="U278" s="24">
        <v>0</v>
      </c>
      <c r="V278" s="24">
        <v>0</v>
      </c>
      <c r="W278" s="35">
        <v>0</v>
      </c>
    </row>
    <row r="279" spans="1:23" x14ac:dyDescent="0.2">
      <c r="A279" s="14" t="s">
        <v>20</v>
      </c>
      <c r="B279" s="15" t="s">
        <v>492</v>
      </c>
      <c r="C279" s="16" t="s">
        <v>493</v>
      </c>
      <c r="D279" s="23">
        <v>117815437</v>
      </c>
      <c r="E279" s="24">
        <v>114266924</v>
      </c>
      <c r="F279" s="24">
        <v>57617827</v>
      </c>
      <c r="G279" s="31">
        <f t="shared" si="53"/>
        <v>0.50423889068721239</v>
      </c>
      <c r="H279" s="23">
        <v>6459560</v>
      </c>
      <c r="I279" s="24">
        <v>3984708</v>
      </c>
      <c r="J279" s="24">
        <v>7712078</v>
      </c>
      <c r="K279" s="23">
        <v>18156346</v>
      </c>
      <c r="L279" s="23">
        <v>7811571</v>
      </c>
      <c r="M279" s="24">
        <v>9726629</v>
      </c>
      <c r="N279" s="24">
        <v>6568552</v>
      </c>
      <c r="O279" s="23">
        <v>24106752</v>
      </c>
      <c r="P279" s="23">
        <v>4393581</v>
      </c>
      <c r="Q279" s="24">
        <v>6605489</v>
      </c>
      <c r="R279" s="24">
        <v>4355659</v>
      </c>
      <c r="S279" s="23">
        <v>15354729</v>
      </c>
      <c r="T279" s="23">
        <v>0</v>
      </c>
      <c r="U279" s="24">
        <v>0</v>
      </c>
      <c r="V279" s="24">
        <v>0</v>
      </c>
      <c r="W279" s="35">
        <v>0</v>
      </c>
    </row>
    <row r="280" spans="1:23" x14ac:dyDescent="0.2">
      <c r="A280" s="14" t="s">
        <v>20</v>
      </c>
      <c r="B280" s="15" t="s">
        <v>494</v>
      </c>
      <c r="C280" s="16" t="s">
        <v>495</v>
      </c>
      <c r="D280" s="23">
        <v>195789555</v>
      </c>
      <c r="E280" s="24">
        <v>192889108</v>
      </c>
      <c r="F280" s="24">
        <v>91426641</v>
      </c>
      <c r="G280" s="31">
        <f t="shared" si="53"/>
        <v>0.47398550362937031</v>
      </c>
      <c r="H280" s="23">
        <v>5747640</v>
      </c>
      <c r="I280" s="24">
        <v>6820078</v>
      </c>
      <c r="J280" s="24">
        <v>9824613</v>
      </c>
      <c r="K280" s="23">
        <v>22392331</v>
      </c>
      <c r="L280" s="23">
        <v>11286912</v>
      </c>
      <c r="M280" s="24">
        <v>2020759</v>
      </c>
      <c r="N280" s="24">
        <v>18148219</v>
      </c>
      <c r="O280" s="23">
        <v>31455890</v>
      </c>
      <c r="P280" s="23">
        <v>16953533</v>
      </c>
      <c r="Q280" s="24">
        <v>12378434</v>
      </c>
      <c r="R280" s="24">
        <v>8246453</v>
      </c>
      <c r="S280" s="23">
        <v>37578420</v>
      </c>
      <c r="T280" s="23">
        <v>0</v>
      </c>
      <c r="U280" s="24">
        <v>0</v>
      </c>
      <c r="V280" s="24">
        <v>0</v>
      </c>
      <c r="W280" s="35">
        <v>0</v>
      </c>
    </row>
    <row r="281" spans="1:23" x14ac:dyDescent="0.2">
      <c r="A281" s="14" t="s">
        <v>20</v>
      </c>
      <c r="B281" s="15" t="s">
        <v>496</v>
      </c>
      <c r="C281" s="16" t="s">
        <v>497</v>
      </c>
      <c r="D281" s="23">
        <v>236135637</v>
      </c>
      <c r="E281" s="24">
        <v>243038643</v>
      </c>
      <c r="F281" s="24">
        <v>125001194</v>
      </c>
      <c r="G281" s="31">
        <f t="shared" si="53"/>
        <v>0.51432641516188848</v>
      </c>
      <c r="H281" s="23">
        <v>7904446</v>
      </c>
      <c r="I281" s="24">
        <v>20315209</v>
      </c>
      <c r="J281" s="24">
        <v>18404253</v>
      </c>
      <c r="K281" s="23">
        <v>46623908</v>
      </c>
      <c r="L281" s="23">
        <v>17177645</v>
      </c>
      <c r="M281" s="24">
        <v>11095519</v>
      </c>
      <c r="N281" s="24">
        <v>7252455</v>
      </c>
      <c r="O281" s="23">
        <v>35525619</v>
      </c>
      <c r="P281" s="23">
        <v>16999900</v>
      </c>
      <c r="Q281" s="24">
        <v>22536210</v>
      </c>
      <c r="R281" s="24">
        <v>3315557</v>
      </c>
      <c r="S281" s="23">
        <v>42851667</v>
      </c>
      <c r="T281" s="23">
        <v>0</v>
      </c>
      <c r="U281" s="24">
        <v>0</v>
      </c>
      <c r="V281" s="24">
        <v>0</v>
      </c>
      <c r="W281" s="35">
        <v>0</v>
      </c>
    </row>
    <row r="282" spans="1:23" x14ac:dyDescent="0.2">
      <c r="A282" s="14" t="s">
        <v>35</v>
      </c>
      <c r="B282" s="15" t="s">
        <v>498</v>
      </c>
      <c r="C282" s="16" t="s">
        <v>499</v>
      </c>
      <c r="D282" s="23">
        <v>67467896</v>
      </c>
      <c r="E282" s="24">
        <v>75541421</v>
      </c>
      <c r="F282" s="24">
        <v>54338940</v>
      </c>
      <c r="G282" s="31">
        <f t="shared" si="53"/>
        <v>0.71932642093137222</v>
      </c>
      <c r="H282" s="23">
        <v>5701721</v>
      </c>
      <c r="I282" s="24">
        <v>6069290</v>
      </c>
      <c r="J282" s="24">
        <v>6662052</v>
      </c>
      <c r="K282" s="23">
        <v>18433063</v>
      </c>
      <c r="L282" s="23">
        <v>8499827</v>
      </c>
      <c r="M282" s="24">
        <v>6181584</v>
      </c>
      <c r="N282" s="24">
        <v>8034849</v>
      </c>
      <c r="O282" s="23">
        <v>22716260</v>
      </c>
      <c r="P282" s="23">
        <v>5439578</v>
      </c>
      <c r="Q282" s="24">
        <v>6958707</v>
      </c>
      <c r="R282" s="24">
        <v>791332</v>
      </c>
      <c r="S282" s="23">
        <v>13189617</v>
      </c>
      <c r="T282" s="23">
        <v>0</v>
      </c>
      <c r="U282" s="24">
        <v>0</v>
      </c>
      <c r="V282" s="24">
        <v>0</v>
      </c>
      <c r="W282" s="35">
        <v>0</v>
      </c>
    </row>
    <row r="283" spans="1:23" ht="16.5" x14ac:dyDescent="0.3">
      <c r="A283" s="17" t="s">
        <v>0</v>
      </c>
      <c r="B283" s="18" t="s">
        <v>500</v>
      </c>
      <c r="C283" s="19" t="s">
        <v>0</v>
      </c>
      <c r="D283" s="25">
        <f>SUM(D274:D282)</f>
        <v>1234164266</v>
      </c>
      <c r="E283" s="26">
        <f>SUM(E274:E282)</f>
        <v>1604108633</v>
      </c>
      <c r="F283" s="26">
        <f>SUM(F274:F282)</f>
        <v>628912771</v>
      </c>
      <c r="G283" s="32">
        <f t="shared" si="53"/>
        <v>0.39206370320681394</v>
      </c>
      <c r="H283" s="25">
        <f t="shared" ref="H283:W283" si="56">SUM(H274:H282)</f>
        <v>46215586</v>
      </c>
      <c r="I283" s="26">
        <f t="shared" si="56"/>
        <v>79609279</v>
      </c>
      <c r="J283" s="26">
        <f t="shared" si="56"/>
        <v>88541653</v>
      </c>
      <c r="K283" s="25">
        <f t="shared" si="56"/>
        <v>214366518</v>
      </c>
      <c r="L283" s="25">
        <f t="shared" si="56"/>
        <v>78530052</v>
      </c>
      <c r="M283" s="26">
        <f t="shared" si="56"/>
        <v>50509973</v>
      </c>
      <c r="N283" s="26">
        <f t="shared" si="56"/>
        <v>61875705</v>
      </c>
      <c r="O283" s="25">
        <f t="shared" si="56"/>
        <v>190915730</v>
      </c>
      <c r="P283" s="25">
        <f t="shared" si="56"/>
        <v>78573993</v>
      </c>
      <c r="Q283" s="26">
        <f t="shared" si="56"/>
        <v>88216392</v>
      </c>
      <c r="R283" s="26">
        <f t="shared" si="56"/>
        <v>56840138</v>
      </c>
      <c r="S283" s="25">
        <f t="shared" si="56"/>
        <v>223630523</v>
      </c>
      <c r="T283" s="25">
        <f t="shared" si="56"/>
        <v>0</v>
      </c>
      <c r="U283" s="26">
        <f t="shared" si="56"/>
        <v>0</v>
      </c>
      <c r="V283" s="26">
        <f t="shared" si="56"/>
        <v>0</v>
      </c>
      <c r="W283" s="36">
        <f t="shared" si="56"/>
        <v>0</v>
      </c>
    </row>
    <row r="284" spans="1:23" x14ac:dyDescent="0.2">
      <c r="A284" s="14" t="s">
        <v>20</v>
      </c>
      <c r="B284" s="15" t="s">
        <v>501</v>
      </c>
      <c r="C284" s="16" t="s">
        <v>502</v>
      </c>
      <c r="D284" s="23">
        <v>381142328</v>
      </c>
      <c r="E284" s="24">
        <v>381142328</v>
      </c>
      <c r="F284" s="24">
        <v>128404864</v>
      </c>
      <c r="G284" s="31">
        <f t="shared" si="53"/>
        <v>0.33689478855258503</v>
      </c>
      <c r="H284" s="23">
        <v>32081843</v>
      </c>
      <c r="I284" s="24">
        <v>9934848</v>
      </c>
      <c r="J284" s="24">
        <v>3940436</v>
      </c>
      <c r="K284" s="23">
        <v>45957127</v>
      </c>
      <c r="L284" s="23">
        <v>21737695</v>
      </c>
      <c r="M284" s="24">
        <v>4926445</v>
      </c>
      <c r="N284" s="24">
        <v>21525697</v>
      </c>
      <c r="O284" s="23">
        <v>48189837</v>
      </c>
      <c r="P284" s="23">
        <v>15804507</v>
      </c>
      <c r="Q284" s="24">
        <v>8036299</v>
      </c>
      <c r="R284" s="24">
        <v>10417094</v>
      </c>
      <c r="S284" s="23">
        <v>34257900</v>
      </c>
      <c r="T284" s="23">
        <v>0</v>
      </c>
      <c r="U284" s="24">
        <v>0</v>
      </c>
      <c r="V284" s="24">
        <v>0</v>
      </c>
      <c r="W284" s="35">
        <v>0</v>
      </c>
    </row>
    <row r="285" spans="1:23" x14ac:dyDescent="0.2">
      <c r="A285" s="14" t="s">
        <v>20</v>
      </c>
      <c r="B285" s="15" t="s">
        <v>503</v>
      </c>
      <c r="C285" s="16" t="s">
        <v>504</v>
      </c>
      <c r="D285" s="23">
        <v>75727564</v>
      </c>
      <c r="E285" s="24">
        <v>77868529</v>
      </c>
      <c r="F285" s="24">
        <v>32705949</v>
      </c>
      <c r="G285" s="31">
        <f t="shared" si="53"/>
        <v>0.42001498448750713</v>
      </c>
      <c r="H285" s="23">
        <v>4096481</v>
      </c>
      <c r="I285" s="24">
        <v>7073266</v>
      </c>
      <c r="J285" s="24">
        <v>136645</v>
      </c>
      <c r="K285" s="23">
        <v>11306392</v>
      </c>
      <c r="L285" s="23">
        <v>3304487</v>
      </c>
      <c r="M285" s="24">
        <v>4457057</v>
      </c>
      <c r="N285" s="24">
        <v>3554073</v>
      </c>
      <c r="O285" s="23">
        <v>11315617</v>
      </c>
      <c r="P285" s="23">
        <v>6469447</v>
      </c>
      <c r="Q285" s="24">
        <v>3547208</v>
      </c>
      <c r="R285" s="24">
        <v>67285</v>
      </c>
      <c r="S285" s="23">
        <v>10083940</v>
      </c>
      <c r="T285" s="23">
        <v>0</v>
      </c>
      <c r="U285" s="24">
        <v>0</v>
      </c>
      <c r="V285" s="24">
        <v>0</v>
      </c>
      <c r="W285" s="35">
        <v>0</v>
      </c>
    </row>
    <row r="286" spans="1:23" x14ac:dyDescent="0.2">
      <c r="A286" s="14" t="s">
        <v>20</v>
      </c>
      <c r="B286" s="15" t="s">
        <v>505</v>
      </c>
      <c r="C286" s="16" t="s">
        <v>506</v>
      </c>
      <c r="D286" s="23">
        <v>240391882</v>
      </c>
      <c r="E286" s="24">
        <v>263591848</v>
      </c>
      <c r="F286" s="24">
        <v>167320409</v>
      </c>
      <c r="G286" s="31">
        <f t="shared" si="53"/>
        <v>0.63477080292710719</v>
      </c>
      <c r="H286" s="23">
        <v>8312483</v>
      </c>
      <c r="I286" s="24">
        <v>9146718</v>
      </c>
      <c r="J286" s="24">
        <v>21106848</v>
      </c>
      <c r="K286" s="23">
        <v>38566049</v>
      </c>
      <c r="L286" s="23">
        <v>18633633</v>
      </c>
      <c r="M286" s="24">
        <v>22926433</v>
      </c>
      <c r="N286" s="24">
        <v>24762935</v>
      </c>
      <c r="O286" s="23">
        <v>66323001</v>
      </c>
      <c r="P286" s="23">
        <v>20659077</v>
      </c>
      <c r="Q286" s="24">
        <v>22854628</v>
      </c>
      <c r="R286" s="24">
        <v>18917654</v>
      </c>
      <c r="S286" s="23">
        <v>62431359</v>
      </c>
      <c r="T286" s="23">
        <v>0</v>
      </c>
      <c r="U286" s="24">
        <v>0</v>
      </c>
      <c r="V286" s="24">
        <v>0</v>
      </c>
      <c r="W286" s="35">
        <v>0</v>
      </c>
    </row>
    <row r="287" spans="1:23" x14ac:dyDescent="0.2">
      <c r="A287" s="14" t="s">
        <v>20</v>
      </c>
      <c r="B287" s="15" t="s">
        <v>507</v>
      </c>
      <c r="C287" s="16" t="s">
        <v>508</v>
      </c>
      <c r="D287" s="23">
        <v>136915739</v>
      </c>
      <c r="E287" s="24">
        <v>143589872</v>
      </c>
      <c r="F287" s="24">
        <v>55742073</v>
      </c>
      <c r="G287" s="31">
        <f t="shared" si="53"/>
        <v>0.38820337551383849</v>
      </c>
      <c r="H287" s="23">
        <v>0</v>
      </c>
      <c r="I287" s="24">
        <v>889472</v>
      </c>
      <c r="J287" s="24">
        <v>8604464</v>
      </c>
      <c r="K287" s="23">
        <v>9493936</v>
      </c>
      <c r="L287" s="23">
        <v>8253064</v>
      </c>
      <c r="M287" s="24">
        <v>9416934</v>
      </c>
      <c r="N287" s="24">
        <v>1632461</v>
      </c>
      <c r="O287" s="23">
        <v>19302459</v>
      </c>
      <c r="P287" s="23">
        <v>9979386</v>
      </c>
      <c r="Q287" s="24">
        <v>9073094</v>
      </c>
      <c r="R287" s="24">
        <v>7893198</v>
      </c>
      <c r="S287" s="23">
        <v>26945678</v>
      </c>
      <c r="T287" s="23">
        <v>0</v>
      </c>
      <c r="U287" s="24">
        <v>0</v>
      </c>
      <c r="V287" s="24">
        <v>0</v>
      </c>
      <c r="W287" s="35">
        <v>0</v>
      </c>
    </row>
    <row r="288" spans="1:23" x14ac:dyDescent="0.2">
      <c r="A288" s="14" t="s">
        <v>20</v>
      </c>
      <c r="B288" s="15" t="s">
        <v>509</v>
      </c>
      <c r="C288" s="16" t="s">
        <v>510</v>
      </c>
      <c r="D288" s="23">
        <v>1016098337</v>
      </c>
      <c r="E288" s="24">
        <v>1016098337</v>
      </c>
      <c r="F288" s="24">
        <v>585865414</v>
      </c>
      <c r="G288" s="31">
        <f t="shared" si="53"/>
        <v>0.57658338043318735</v>
      </c>
      <c r="H288" s="23">
        <v>37322514</v>
      </c>
      <c r="I288" s="24">
        <v>112317160</v>
      </c>
      <c r="J288" s="24">
        <v>41044516</v>
      </c>
      <c r="K288" s="23">
        <v>190684190</v>
      </c>
      <c r="L288" s="23">
        <v>60129542</v>
      </c>
      <c r="M288" s="24">
        <v>68420225</v>
      </c>
      <c r="N288" s="24">
        <v>94194318</v>
      </c>
      <c r="O288" s="23">
        <v>222744085</v>
      </c>
      <c r="P288" s="23">
        <v>37824454</v>
      </c>
      <c r="Q288" s="24">
        <v>96615579</v>
      </c>
      <c r="R288" s="24">
        <v>37997106</v>
      </c>
      <c r="S288" s="23">
        <v>172437139</v>
      </c>
      <c r="T288" s="23">
        <v>0</v>
      </c>
      <c r="U288" s="24">
        <v>0</v>
      </c>
      <c r="V288" s="24">
        <v>0</v>
      </c>
      <c r="W288" s="35">
        <v>0</v>
      </c>
    </row>
    <row r="289" spans="1:23" x14ac:dyDescent="0.2">
      <c r="A289" s="14" t="s">
        <v>35</v>
      </c>
      <c r="B289" s="15" t="s">
        <v>511</v>
      </c>
      <c r="C289" s="16" t="s">
        <v>512</v>
      </c>
      <c r="D289" s="23">
        <v>99882243</v>
      </c>
      <c r="E289" s="24">
        <v>97259872</v>
      </c>
      <c r="F289" s="24">
        <v>62309774</v>
      </c>
      <c r="G289" s="31">
        <f t="shared" si="53"/>
        <v>0.64065243680353601</v>
      </c>
      <c r="H289" s="23">
        <v>5813616</v>
      </c>
      <c r="I289" s="24">
        <v>6786215</v>
      </c>
      <c r="J289" s="24">
        <v>7228080</v>
      </c>
      <c r="K289" s="23">
        <v>19827911</v>
      </c>
      <c r="L289" s="23">
        <v>7598815</v>
      </c>
      <c r="M289" s="24">
        <v>9993358</v>
      </c>
      <c r="N289" s="24">
        <v>8178448</v>
      </c>
      <c r="O289" s="23">
        <v>25770621</v>
      </c>
      <c r="P289" s="23">
        <v>6716643</v>
      </c>
      <c r="Q289" s="24">
        <v>6702775</v>
      </c>
      <c r="R289" s="24">
        <v>3291824</v>
      </c>
      <c r="S289" s="23">
        <v>16711242</v>
      </c>
      <c r="T289" s="23">
        <v>0</v>
      </c>
      <c r="U289" s="24">
        <v>0</v>
      </c>
      <c r="V289" s="24">
        <v>0</v>
      </c>
      <c r="W289" s="35">
        <v>0</v>
      </c>
    </row>
    <row r="290" spans="1:23" ht="16.5" x14ac:dyDescent="0.3">
      <c r="A290" s="17" t="s">
        <v>0</v>
      </c>
      <c r="B290" s="18" t="s">
        <v>513</v>
      </c>
      <c r="C290" s="19" t="s">
        <v>0</v>
      </c>
      <c r="D290" s="25">
        <f>SUM(D284:D289)</f>
        <v>1950158093</v>
      </c>
      <c r="E290" s="26">
        <f>SUM(E284:E289)</f>
        <v>1979550786</v>
      </c>
      <c r="F290" s="26">
        <f>SUM(F284:F289)</f>
        <v>1032348483</v>
      </c>
      <c r="G290" s="32">
        <f t="shared" si="53"/>
        <v>0.52150643989590473</v>
      </c>
      <c r="H290" s="25">
        <f t="shared" ref="H290:W290" si="57">SUM(H284:H289)</f>
        <v>87626937</v>
      </c>
      <c r="I290" s="26">
        <f t="shared" si="57"/>
        <v>146147679</v>
      </c>
      <c r="J290" s="26">
        <f t="shared" si="57"/>
        <v>82060989</v>
      </c>
      <c r="K290" s="25">
        <f t="shared" si="57"/>
        <v>315835605</v>
      </c>
      <c r="L290" s="25">
        <f t="shared" si="57"/>
        <v>119657236</v>
      </c>
      <c r="M290" s="26">
        <f t="shared" si="57"/>
        <v>120140452</v>
      </c>
      <c r="N290" s="26">
        <f t="shared" si="57"/>
        <v>153847932</v>
      </c>
      <c r="O290" s="25">
        <f t="shared" si="57"/>
        <v>393645620</v>
      </c>
      <c r="P290" s="25">
        <f t="shared" si="57"/>
        <v>97453514</v>
      </c>
      <c r="Q290" s="26">
        <f t="shared" si="57"/>
        <v>146829583</v>
      </c>
      <c r="R290" s="26">
        <f t="shared" si="57"/>
        <v>78584161</v>
      </c>
      <c r="S290" s="25">
        <f t="shared" si="57"/>
        <v>322867258</v>
      </c>
      <c r="T290" s="25">
        <f t="shared" si="57"/>
        <v>0</v>
      </c>
      <c r="U290" s="26">
        <f t="shared" si="57"/>
        <v>0</v>
      </c>
      <c r="V290" s="26">
        <f t="shared" si="57"/>
        <v>0</v>
      </c>
      <c r="W290" s="36">
        <f t="shared" si="57"/>
        <v>0</v>
      </c>
    </row>
    <row r="291" spans="1:23" x14ac:dyDescent="0.2">
      <c r="A291" s="14" t="s">
        <v>20</v>
      </c>
      <c r="B291" s="15" t="s">
        <v>514</v>
      </c>
      <c r="C291" s="16" t="s">
        <v>515</v>
      </c>
      <c r="D291" s="23">
        <v>2928504730</v>
      </c>
      <c r="E291" s="24">
        <v>3196464991</v>
      </c>
      <c r="F291" s="24">
        <v>2132763337</v>
      </c>
      <c r="G291" s="31">
        <f t="shared" si="53"/>
        <v>0.66722562049170897</v>
      </c>
      <c r="H291" s="23">
        <v>84707987</v>
      </c>
      <c r="I291" s="24">
        <v>186431179</v>
      </c>
      <c r="J291" s="24">
        <v>392919071</v>
      </c>
      <c r="K291" s="23">
        <v>664058237</v>
      </c>
      <c r="L291" s="23">
        <v>223508943</v>
      </c>
      <c r="M291" s="24">
        <v>266585995</v>
      </c>
      <c r="N291" s="24">
        <v>204235796</v>
      </c>
      <c r="O291" s="23">
        <v>694330734</v>
      </c>
      <c r="P291" s="23">
        <v>226052004</v>
      </c>
      <c r="Q291" s="24">
        <v>374622759</v>
      </c>
      <c r="R291" s="24">
        <v>173699603</v>
      </c>
      <c r="S291" s="23">
        <v>774374366</v>
      </c>
      <c r="T291" s="23">
        <v>0</v>
      </c>
      <c r="U291" s="24">
        <v>0</v>
      </c>
      <c r="V291" s="24">
        <v>0</v>
      </c>
      <c r="W291" s="35">
        <v>0</v>
      </c>
    </row>
    <row r="292" spans="1:23" x14ac:dyDescent="0.2">
      <c r="A292" s="14" t="s">
        <v>20</v>
      </c>
      <c r="B292" s="15" t="s">
        <v>516</v>
      </c>
      <c r="C292" s="16" t="s">
        <v>517</v>
      </c>
      <c r="D292" s="23">
        <v>258948316</v>
      </c>
      <c r="E292" s="24">
        <v>291748626</v>
      </c>
      <c r="F292" s="24">
        <v>146901595</v>
      </c>
      <c r="G292" s="31">
        <f t="shared" si="53"/>
        <v>0.50352112026741813</v>
      </c>
      <c r="H292" s="23">
        <v>20912631</v>
      </c>
      <c r="I292" s="24">
        <v>24540971</v>
      </c>
      <c r="J292" s="24">
        <v>0</v>
      </c>
      <c r="K292" s="23">
        <v>45453602</v>
      </c>
      <c r="L292" s="23">
        <v>10570887</v>
      </c>
      <c r="M292" s="24">
        <v>17411694</v>
      </c>
      <c r="N292" s="24">
        <v>22155313</v>
      </c>
      <c r="O292" s="23">
        <v>50137894</v>
      </c>
      <c r="P292" s="23">
        <v>17815997</v>
      </c>
      <c r="Q292" s="24">
        <v>16115926</v>
      </c>
      <c r="R292" s="24">
        <v>17378176</v>
      </c>
      <c r="S292" s="23">
        <v>51310099</v>
      </c>
      <c r="T292" s="23">
        <v>0</v>
      </c>
      <c r="U292" s="24">
        <v>0</v>
      </c>
      <c r="V292" s="24">
        <v>0</v>
      </c>
      <c r="W292" s="35">
        <v>0</v>
      </c>
    </row>
    <row r="293" spans="1:23" x14ac:dyDescent="0.2">
      <c r="A293" s="14" t="s">
        <v>20</v>
      </c>
      <c r="B293" s="15" t="s">
        <v>518</v>
      </c>
      <c r="C293" s="16" t="s">
        <v>519</v>
      </c>
      <c r="D293" s="23">
        <v>164908066</v>
      </c>
      <c r="E293" s="24">
        <v>186482375</v>
      </c>
      <c r="F293" s="24">
        <v>132777687</v>
      </c>
      <c r="G293" s="31">
        <f t="shared" si="53"/>
        <v>0.71201199040928131</v>
      </c>
      <c r="H293" s="23">
        <v>9364178</v>
      </c>
      <c r="I293" s="24">
        <v>9992454</v>
      </c>
      <c r="J293" s="24">
        <v>13790499</v>
      </c>
      <c r="K293" s="23">
        <v>33147131</v>
      </c>
      <c r="L293" s="23">
        <v>10328837</v>
      </c>
      <c r="M293" s="24">
        <v>13158035</v>
      </c>
      <c r="N293" s="24">
        <v>18063121</v>
      </c>
      <c r="O293" s="23">
        <v>41549993</v>
      </c>
      <c r="P293" s="23">
        <v>11835743</v>
      </c>
      <c r="Q293" s="24">
        <v>19811085</v>
      </c>
      <c r="R293" s="24">
        <v>26433735</v>
      </c>
      <c r="S293" s="23">
        <v>58080563</v>
      </c>
      <c r="T293" s="23">
        <v>0</v>
      </c>
      <c r="U293" s="24">
        <v>0</v>
      </c>
      <c r="V293" s="24">
        <v>0</v>
      </c>
      <c r="W293" s="35">
        <v>0</v>
      </c>
    </row>
    <row r="294" spans="1:23" x14ac:dyDescent="0.2">
      <c r="A294" s="14" t="s">
        <v>20</v>
      </c>
      <c r="B294" s="15" t="s">
        <v>520</v>
      </c>
      <c r="C294" s="16" t="s">
        <v>521</v>
      </c>
      <c r="D294" s="23">
        <v>565438074</v>
      </c>
      <c r="E294" s="24">
        <v>565438074</v>
      </c>
      <c r="F294" s="24">
        <v>191442411</v>
      </c>
      <c r="G294" s="31">
        <f t="shared" si="53"/>
        <v>0.33857361186470086</v>
      </c>
      <c r="H294" s="23">
        <v>17551368</v>
      </c>
      <c r="I294" s="24">
        <v>27509698</v>
      </c>
      <c r="J294" s="24">
        <v>16127779</v>
      </c>
      <c r="K294" s="23">
        <v>61188845</v>
      </c>
      <c r="L294" s="23">
        <v>24390851</v>
      </c>
      <c r="M294" s="24">
        <v>18514364</v>
      </c>
      <c r="N294" s="24">
        <v>23490253</v>
      </c>
      <c r="O294" s="23">
        <v>66395468</v>
      </c>
      <c r="P294" s="23">
        <v>21846230</v>
      </c>
      <c r="Q294" s="24">
        <v>17560451</v>
      </c>
      <c r="R294" s="24">
        <v>24451417</v>
      </c>
      <c r="S294" s="23">
        <v>63858098</v>
      </c>
      <c r="T294" s="23">
        <v>0</v>
      </c>
      <c r="U294" s="24">
        <v>0</v>
      </c>
      <c r="V294" s="24">
        <v>0</v>
      </c>
      <c r="W294" s="35">
        <v>0</v>
      </c>
    </row>
    <row r="295" spans="1:23" x14ac:dyDescent="0.2">
      <c r="A295" s="14" t="s">
        <v>35</v>
      </c>
      <c r="B295" s="15" t="s">
        <v>522</v>
      </c>
      <c r="C295" s="16" t="s">
        <v>523</v>
      </c>
      <c r="D295" s="23">
        <v>178793809</v>
      </c>
      <c r="E295" s="24">
        <v>184486365</v>
      </c>
      <c r="F295" s="24">
        <v>94548722</v>
      </c>
      <c r="G295" s="31">
        <f t="shared" si="53"/>
        <v>0.51249707261563748</v>
      </c>
      <c r="H295" s="23">
        <v>7152820</v>
      </c>
      <c r="I295" s="24">
        <v>8153211</v>
      </c>
      <c r="J295" s="24">
        <v>8826176</v>
      </c>
      <c r="K295" s="23">
        <v>24132207</v>
      </c>
      <c r="L295" s="23">
        <v>16230266</v>
      </c>
      <c r="M295" s="24">
        <v>12080017</v>
      </c>
      <c r="N295" s="24">
        <v>12421922</v>
      </c>
      <c r="O295" s="23">
        <v>40732205</v>
      </c>
      <c r="P295" s="23">
        <v>7103390</v>
      </c>
      <c r="Q295" s="24">
        <v>10186149</v>
      </c>
      <c r="R295" s="24">
        <v>12394771</v>
      </c>
      <c r="S295" s="23">
        <v>29684310</v>
      </c>
      <c r="T295" s="23">
        <v>0</v>
      </c>
      <c r="U295" s="24">
        <v>0</v>
      </c>
      <c r="V295" s="24">
        <v>0</v>
      </c>
      <c r="W295" s="35">
        <v>0</v>
      </c>
    </row>
    <row r="296" spans="1:23" ht="16.5" x14ac:dyDescent="0.3">
      <c r="A296" s="17" t="s">
        <v>0</v>
      </c>
      <c r="B296" s="18" t="s">
        <v>524</v>
      </c>
      <c r="C296" s="19" t="s">
        <v>0</v>
      </c>
      <c r="D296" s="25">
        <f>SUM(D291:D295)</f>
        <v>4096592995</v>
      </c>
      <c r="E296" s="26">
        <f>SUM(E291:E295)</f>
        <v>4424620431</v>
      </c>
      <c r="F296" s="26">
        <f>SUM(F291:F295)</f>
        <v>2698433752</v>
      </c>
      <c r="G296" s="32">
        <f t="shared" si="53"/>
        <v>0.60986785060569193</v>
      </c>
      <c r="H296" s="25">
        <f t="shared" ref="H296:W296" si="58">SUM(H291:H295)</f>
        <v>139688984</v>
      </c>
      <c r="I296" s="26">
        <f t="shared" si="58"/>
        <v>256627513</v>
      </c>
      <c r="J296" s="26">
        <f t="shared" si="58"/>
        <v>431663525</v>
      </c>
      <c r="K296" s="25">
        <f t="shared" si="58"/>
        <v>827980022</v>
      </c>
      <c r="L296" s="25">
        <f t="shared" si="58"/>
        <v>285029784</v>
      </c>
      <c r="M296" s="26">
        <f t="shared" si="58"/>
        <v>327750105</v>
      </c>
      <c r="N296" s="26">
        <f t="shared" si="58"/>
        <v>280366405</v>
      </c>
      <c r="O296" s="25">
        <f t="shared" si="58"/>
        <v>893146294</v>
      </c>
      <c r="P296" s="25">
        <f t="shared" si="58"/>
        <v>284653364</v>
      </c>
      <c r="Q296" s="26">
        <f t="shared" si="58"/>
        <v>438296370</v>
      </c>
      <c r="R296" s="26">
        <f t="shared" si="58"/>
        <v>254357702</v>
      </c>
      <c r="S296" s="25">
        <f t="shared" si="58"/>
        <v>977307436</v>
      </c>
      <c r="T296" s="25">
        <f t="shared" si="58"/>
        <v>0</v>
      </c>
      <c r="U296" s="26">
        <f t="shared" si="58"/>
        <v>0</v>
      </c>
      <c r="V296" s="26">
        <f t="shared" si="58"/>
        <v>0</v>
      </c>
      <c r="W296" s="36">
        <f t="shared" si="58"/>
        <v>0</v>
      </c>
    </row>
    <row r="297" spans="1:23" ht="16.5" x14ac:dyDescent="0.3">
      <c r="A297" s="17" t="s">
        <v>0</v>
      </c>
      <c r="B297" s="18" t="s">
        <v>525</v>
      </c>
      <c r="C297" s="19" t="s">
        <v>0</v>
      </c>
      <c r="D297" s="25">
        <f>SUM(D261:D264,D266:D272,D274:D282,D284:D289,D291:D295)</f>
        <v>10453177217</v>
      </c>
      <c r="E297" s="26">
        <f>SUM(E261:E264,E266:E272,E274:E282,E284:E289,E291:E295)</f>
        <v>11370217579</v>
      </c>
      <c r="F297" s="26">
        <f>SUM(F261:F264,F266:F272,F274:F282,F284:F289,F291:F295)</f>
        <v>6295985607</v>
      </c>
      <c r="G297" s="32">
        <f t="shared" si="53"/>
        <v>0.5537260446649892</v>
      </c>
      <c r="H297" s="25">
        <f t="shared" ref="H297:W297" si="59">SUM(H261:H264,H266:H272,H274:H282,H284:H289,H291:H295)</f>
        <v>416761871</v>
      </c>
      <c r="I297" s="26">
        <f t="shared" si="59"/>
        <v>684623683</v>
      </c>
      <c r="J297" s="26">
        <f t="shared" si="59"/>
        <v>852174261</v>
      </c>
      <c r="K297" s="25">
        <f t="shared" si="59"/>
        <v>1953559815</v>
      </c>
      <c r="L297" s="25">
        <f t="shared" si="59"/>
        <v>742967189</v>
      </c>
      <c r="M297" s="26">
        <f t="shared" si="59"/>
        <v>743908089</v>
      </c>
      <c r="N297" s="26">
        <f t="shared" si="59"/>
        <v>723069733</v>
      </c>
      <c r="O297" s="25">
        <f t="shared" si="59"/>
        <v>2209945011</v>
      </c>
      <c r="P297" s="25">
        <f t="shared" si="59"/>
        <v>711399327</v>
      </c>
      <c r="Q297" s="26">
        <f t="shared" si="59"/>
        <v>829087286</v>
      </c>
      <c r="R297" s="26">
        <f t="shared" si="59"/>
        <v>591994168</v>
      </c>
      <c r="S297" s="25">
        <f t="shared" si="59"/>
        <v>2132480781</v>
      </c>
      <c r="T297" s="25">
        <f t="shared" si="59"/>
        <v>0</v>
      </c>
      <c r="U297" s="26">
        <f t="shared" si="59"/>
        <v>0</v>
      </c>
      <c r="V297" s="26">
        <f t="shared" si="59"/>
        <v>0</v>
      </c>
      <c r="W297" s="36">
        <f t="shared" si="59"/>
        <v>0</v>
      </c>
    </row>
    <row r="298" spans="1:23" ht="14.45" customHeight="1" x14ac:dyDescent="0.3">
      <c r="A298" s="10"/>
      <c r="B298" s="11" t="s">
        <v>606</v>
      </c>
      <c r="D298" s="27"/>
      <c r="E298" s="28"/>
      <c r="F298" s="28"/>
      <c r="G298" s="33"/>
      <c r="H298" s="27"/>
      <c r="I298" s="28"/>
      <c r="J298" s="28"/>
      <c r="K298" s="27"/>
      <c r="L298" s="27"/>
      <c r="M298" s="28"/>
      <c r="N298" s="28"/>
      <c r="O298" s="27"/>
      <c r="P298" s="27"/>
      <c r="Q298" s="28"/>
      <c r="R298" s="28"/>
      <c r="S298" s="27"/>
      <c r="T298" s="27"/>
      <c r="U298" s="28"/>
      <c r="V298" s="28"/>
      <c r="W298" s="37"/>
    </row>
    <row r="299" spans="1:23" ht="28.9" customHeight="1" x14ac:dyDescent="0.3">
      <c r="A299" s="13" t="s">
        <v>0</v>
      </c>
      <c r="B299" s="11" t="s">
        <v>526</v>
      </c>
      <c r="D299" s="27"/>
      <c r="E299" s="28"/>
      <c r="F299" s="28"/>
      <c r="G299" s="33"/>
      <c r="H299" s="27"/>
      <c r="I299" s="28"/>
      <c r="J299" s="28"/>
      <c r="K299" s="27"/>
      <c r="L299" s="27"/>
      <c r="M299" s="28"/>
      <c r="N299" s="28"/>
      <c r="O299" s="27"/>
      <c r="P299" s="27"/>
      <c r="Q299" s="28"/>
      <c r="R299" s="28"/>
      <c r="S299" s="27"/>
      <c r="T299" s="27"/>
      <c r="U299" s="28"/>
      <c r="V299" s="28"/>
      <c r="W299" s="37"/>
    </row>
    <row r="300" spans="1:23" x14ac:dyDescent="0.2">
      <c r="A300" s="14" t="s">
        <v>14</v>
      </c>
      <c r="B300" s="15" t="s">
        <v>527</v>
      </c>
      <c r="C300" s="16" t="s">
        <v>528</v>
      </c>
      <c r="D300" s="23">
        <v>64671269910</v>
      </c>
      <c r="E300" s="24">
        <v>65765186074</v>
      </c>
      <c r="F300" s="24">
        <v>44479155600</v>
      </c>
      <c r="G300" s="31">
        <f t="shared" ref="G300:G337" si="60">IF(($E300     =0),0,($F300     /$E300     ))</f>
        <v>0.67633284805050764</v>
      </c>
      <c r="H300" s="23">
        <v>2596243326</v>
      </c>
      <c r="I300" s="24">
        <v>5487783724</v>
      </c>
      <c r="J300" s="24">
        <v>5740546100</v>
      </c>
      <c r="K300" s="23">
        <v>13824573150</v>
      </c>
      <c r="L300" s="23">
        <v>5027270021</v>
      </c>
      <c r="M300" s="24">
        <v>5677096911</v>
      </c>
      <c r="N300" s="24">
        <v>4933522485</v>
      </c>
      <c r="O300" s="23">
        <v>15637889417</v>
      </c>
      <c r="P300" s="23">
        <v>4876279401</v>
      </c>
      <c r="Q300" s="24">
        <v>4953432144</v>
      </c>
      <c r="R300" s="24">
        <v>5186981488</v>
      </c>
      <c r="S300" s="23">
        <v>15016693033</v>
      </c>
      <c r="T300" s="23">
        <v>0</v>
      </c>
      <c r="U300" s="24">
        <v>0</v>
      </c>
      <c r="V300" s="24">
        <v>0</v>
      </c>
      <c r="W300" s="35">
        <v>0</v>
      </c>
    </row>
    <row r="301" spans="1:23" ht="16.5" x14ac:dyDescent="0.3">
      <c r="A301" s="17" t="s">
        <v>0</v>
      </c>
      <c r="B301" s="18" t="s">
        <v>19</v>
      </c>
      <c r="C301" s="19" t="s">
        <v>0</v>
      </c>
      <c r="D301" s="25">
        <f>D300</f>
        <v>64671269910</v>
      </c>
      <c r="E301" s="26">
        <f>E300</f>
        <v>65765186074</v>
      </c>
      <c r="F301" s="26">
        <f>F300</f>
        <v>44479155600</v>
      </c>
      <c r="G301" s="32">
        <f t="shared" si="60"/>
        <v>0.67633284805050764</v>
      </c>
      <c r="H301" s="25">
        <f t="shared" ref="H301:W301" si="61">H300</f>
        <v>2596243326</v>
      </c>
      <c r="I301" s="26">
        <f t="shared" si="61"/>
        <v>5487783724</v>
      </c>
      <c r="J301" s="26">
        <f t="shared" si="61"/>
        <v>5740546100</v>
      </c>
      <c r="K301" s="25">
        <f t="shared" si="61"/>
        <v>13824573150</v>
      </c>
      <c r="L301" s="25">
        <f t="shared" si="61"/>
        <v>5027270021</v>
      </c>
      <c r="M301" s="26">
        <f t="shared" si="61"/>
        <v>5677096911</v>
      </c>
      <c r="N301" s="26">
        <f t="shared" si="61"/>
        <v>4933522485</v>
      </c>
      <c r="O301" s="25">
        <f t="shared" si="61"/>
        <v>15637889417</v>
      </c>
      <c r="P301" s="25">
        <f t="shared" si="61"/>
        <v>4876279401</v>
      </c>
      <c r="Q301" s="26">
        <f t="shared" si="61"/>
        <v>4953432144</v>
      </c>
      <c r="R301" s="26">
        <f t="shared" si="61"/>
        <v>5186981488</v>
      </c>
      <c r="S301" s="25">
        <f t="shared" si="61"/>
        <v>15016693033</v>
      </c>
      <c r="T301" s="25">
        <f t="shared" si="61"/>
        <v>0</v>
      </c>
      <c r="U301" s="26">
        <f t="shared" si="61"/>
        <v>0</v>
      </c>
      <c r="V301" s="26">
        <f t="shared" si="61"/>
        <v>0</v>
      </c>
      <c r="W301" s="36">
        <f t="shared" si="61"/>
        <v>0</v>
      </c>
    </row>
    <row r="302" spans="1:23" x14ac:dyDescent="0.2">
      <c r="A302" s="14" t="s">
        <v>20</v>
      </c>
      <c r="B302" s="15" t="s">
        <v>529</v>
      </c>
      <c r="C302" s="16" t="s">
        <v>530</v>
      </c>
      <c r="D302" s="23">
        <v>534568193</v>
      </c>
      <c r="E302" s="24">
        <v>552438031</v>
      </c>
      <c r="F302" s="24">
        <v>301870914</v>
      </c>
      <c r="G302" s="31">
        <f t="shared" si="60"/>
        <v>0.54643398365164331</v>
      </c>
      <c r="H302" s="23">
        <v>34521729</v>
      </c>
      <c r="I302" s="24">
        <v>36016429</v>
      </c>
      <c r="J302" s="24">
        <v>33152247</v>
      </c>
      <c r="K302" s="23">
        <v>103690405</v>
      </c>
      <c r="L302" s="23">
        <v>30340657</v>
      </c>
      <c r="M302" s="24">
        <v>38977040</v>
      </c>
      <c r="N302" s="24">
        <v>33810308</v>
      </c>
      <c r="O302" s="23">
        <v>103128005</v>
      </c>
      <c r="P302" s="23">
        <v>32105566</v>
      </c>
      <c r="Q302" s="24">
        <v>30982867</v>
      </c>
      <c r="R302" s="24">
        <v>31964071</v>
      </c>
      <c r="S302" s="23">
        <v>95052504</v>
      </c>
      <c r="T302" s="23">
        <v>0</v>
      </c>
      <c r="U302" s="24">
        <v>0</v>
      </c>
      <c r="V302" s="24">
        <v>0</v>
      </c>
      <c r="W302" s="35">
        <v>0</v>
      </c>
    </row>
    <row r="303" spans="1:23" x14ac:dyDescent="0.2">
      <c r="A303" s="14" t="s">
        <v>20</v>
      </c>
      <c r="B303" s="15" t="s">
        <v>531</v>
      </c>
      <c r="C303" s="16" t="s">
        <v>532</v>
      </c>
      <c r="D303" s="23">
        <v>451159155</v>
      </c>
      <c r="E303" s="24">
        <v>491366872</v>
      </c>
      <c r="F303" s="24">
        <v>326201120</v>
      </c>
      <c r="G303" s="31">
        <f t="shared" si="60"/>
        <v>0.66386469782195656</v>
      </c>
      <c r="H303" s="23">
        <v>28582572</v>
      </c>
      <c r="I303" s="24">
        <v>41398314</v>
      </c>
      <c r="J303" s="24">
        <v>33539082</v>
      </c>
      <c r="K303" s="23">
        <v>103519968</v>
      </c>
      <c r="L303" s="23">
        <v>33997389</v>
      </c>
      <c r="M303" s="24">
        <v>49304298</v>
      </c>
      <c r="N303" s="24">
        <v>31933690</v>
      </c>
      <c r="O303" s="23">
        <v>115235377</v>
      </c>
      <c r="P303" s="23">
        <v>35679308</v>
      </c>
      <c r="Q303" s="24">
        <v>33426525</v>
      </c>
      <c r="R303" s="24">
        <v>38339942</v>
      </c>
      <c r="S303" s="23">
        <v>107445775</v>
      </c>
      <c r="T303" s="23">
        <v>0</v>
      </c>
      <c r="U303" s="24">
        <v>0</v>
      </c>
      <c r="V303" s="24">
        <v>0</v>
      </c>
      <c r="W303" s="35">
        <v>0</v>
      </c>
    </row>
    <row r="304" spans="1:23" x14ac:dyDescent="0.2">
      <c r="A304" s="14" t="s">
        <v>20</v>
      </c>
      <c r="B304" s="15" t="s">
        <v>533</v>
      </c>
      <c r="C304" s="16" t="s">
        <v>534</v>
      </c>
      <c r="D304" s="23">
        <v>591416419</v>
      </c>
      <c r="E304" s="24">
        <v>635640363</v>
      </c>
      <c r="F304" s="24">
        <v>416409600</v>
      </c>
      <c r="G304" s="31">
        <f t="shared" si="60"/>
        <v>0.65510251431279864</v>
      </c>
      <c r="H304" s="23">
        <v>18005469</v>
      </c>
      <c r="I304" s="24">
        <v>54331785</v>
      </c>
      <c r="J304" s="24">
        <v>46697958</v>
      </c>
      <c r="K304" s="23">
        <v>119035212</v>
      </c>
      <c r="L304" s="23">
        <v>50636214</v>
      </c>
      <c r="M304" s="24">
        <v>48620790</v>
      </c>
      <c r="N304" s="24">
        <v>45741681</v>
      </c>
      <c r="O304" s="23">
        <v>144998685</v>
      </c>
      <c r="P304" s="23">
        <v>47844525</v>
      </c>
      <c r="Q304" s="24">
        <v>44397618</v>
      </c>
      <c r="R304" s="24">
        <v>60133560</v>
      </c>
      <c r="S304" s="23">
        <v>152375703</v>
      </c>
      <c r="T304" s="23">
        <v>0</v>
      </c>
      <c r="U304" s="24">
        <v>0</v>
      </c>
      <c r="V304" s="24">
        <v>0</v>
      </c>
      <c r="W304" s="35">
        <v>0</v>
      </c>
    </row>
    <row r="305" spans="1:23" x14ac:dyDescent="0.2">
      <c r="A305" s="14" t="s">
        <v>20</v>
      </c>
      <c r="B305" s="15" t="s">
        <v>535</v>
      </c>
      <c r="C305" s="16" t="s">
        <v>536</v>
      </c>
      <c r="D305" s="23">
        <v>1825844325</v>
      </c>
      <c r="E305" s="24">
        <v>1783157514</v>
      </c>
      <c r="F305" s="24">
        <v>1133414169</v>
      </c>
      <c r="G305" s="31">
        <f t="shared" si="60"/>
        <v>0.63562201325530232</v>
      </c>
      <c r="H305" s="23">
        <v>54009155</v>
      </c>
      <c r="I305" s="24">
        <v>136871416</v>
      </c>
      <c r="J305" s="24">
        <v>193592566</v>
      </c>
      <c r="K305" s="23">
        <v>384473137</v>
      </c>
      <c r="L305" s="23">
        <v>133304187</v>
      </c>
      <c r="M305" s="24">
        <v>117688953</v>
      </c>
      <c r="N305" s="24">
        <v>128839972</v>
      </c>
      <c r="O305" s="23">
        <v>379833112</v>
      </c>
      <c r="P305" s="23">
        <v>125140159</v>
      </c>
      <c r="Q305" s="24">
        <v>123310188</v>
      </c>
      <c r="R305" s="24">
        <v>120657573</v>
      </c>
      <c r="S305" s="23">
        <v>369107920</v>
      </c>
      <c r="T305" s="23">
        <v>0</v>
      </c>
      <c r="U305" s="24">
        <v>0</v>
      </c>
      <c r="V305" s="24">
        <v>0</v>
      </c>
      <c r="W305" s="35">
        <v>0</v>
      </c>
    </row>
    <row r="306" spans="1:23" x14ac:dyDescent="0.2">
      <c r="A306" s="14" t="s">
        <v>20</v>
      </c>
      <c r="B306" s="15" t="s">
        <v>537</v>
      </c>
      <c r="C306" s="16" t="s">
        <v>538</v>
      </c>
      <c r="D306" s="23">
        <v>1189045717</v>
      </c>
      <c r="E306" s="24">
        <v>1210970777</v>
      </c>
      <c r="F306" s="24">
        <v>723097943</v>
      </c>
      <c r="G306" s="31">
        <f t="shared" si="60"/>
        <v>0.59712253733435883</v>
      </c>
      <c r="H306" s="23">
        <v>74377370</v>
      </c>
      <c r="I306" s="24">
        <v>49465660</v>
      </c>
      <c r="J306" s="24">
        <v>114242250</v>
      </c>
      <c r="K306" s="23">
        <v>238085280</v>
      </c>
      <c r="L306" s="23">
        <v>81954877</v>
      </c>
      <c r="M306" s="24">
        <v>93970881</v>
      </c>
      <c r="N306" s="24">
        <v>79424254</v>
      </c>
      <c r="O306" s="23">
        <v>255350012</v>
      </c>
      <c r="P306" s="23">
        <v>72804125</v>
      </c>
      <c r="Q306" s="24">
        <v>84661929</v>
      </c>
      <c r="R306" s="24">
        <v>72196597</v>
      </c>
      <c r="S306" s="23">
        <v>229662651</v>
      </c>
      <c r="T306" s="23">
        <v>0</v>
      </c>
      <c r="U306" s="24">
        <v>0</v>
      </c>
      <c r="V306" s="24">
        <v>0</v>
      </c>
      <c r="W306" s="35">
        <v>0</v>
      </c>
    </row>
    <row r="307" spans="1:23" x14ac:dyDescent="0.2">
      <c r="A307" s="14" t="s">
        <v>35</v>
      </c>
      <c r="B307" s="15" t="s">
        <v>539</v>
      </c>
      <c r="C307" s="16" t="s">
        <v>540</v>
      </c>
      <c r="D307" s="23">
        <v>542287662</v>
      </c>
      <c r="E307" s="24">
        <v>587222963</v>
      </c>
      <c r="F307" s="24">
        <v>388459582</v>
      </c>
      <c r="G307" s="31">
        <f t="shared" si="60"/>
        <v>0.6615197403307268</v>
      </c>
      <c r="H307" s="23">
        <v>27045783</v>
      </c>
      <c r="I307" s="24">
        <v>30636029</v>
      </c>
      <c r="J307" s="24">
        <v>37230821</v>
      </c>
      <c r="K307" s="23">
        <v>94912633</v>
      </c>
      <c r="L307" s="23">
        <v>49618671</v>
      </c>
      <c r="M307" s="24">
        <v>59729313</v>
      </c>
      <c r="N307" s="24">
        <v>47930967</v>
      </c>
      <c r="O307" s="23">
        <v>157278951</v>
      </c>
      <c r="P307" s="23">
        <v>35741684</v>
      </c>
      <c r="Q307" s="24">
        <v>36498731</v>
      </c>
      <c r="R307" s="24">
        <v>64027583</v>
      </c>
      <c r="S307" s="23">
        <v>136267998</v>
      </c>
      <c r="T307" s="23">
        <v>0</v>
      </c>
      <c r="U307" s="24">
        <v>0</v>
      </c>
      <c r="V307" s="24">
        <v>0</v>
      </c>
      <c r="W307" s="35">
        <v>0</v>
      </c>
    </row>
    <row r="308" spans="1:23" ht="16.5" x14ac:dyDescent="0.3">
      <c r="A308" s="17" t="s">
        <v>0</v>
      </c>
      <c r="B308" s="18" t="s">
        <v>541</v>
      </c>
      <c r="C308" s="19" t="s">
        <v>0</v>
      </c>
      <c r="D308" s="25">
        <f>SUM(D302:D307)</f>
        <v>5134321471</v>
      </c>
      <c r="E308" s="26">
        <f>SUM(E302:E307)</f>
        <v>5260796520</v>
      </c>
      <c r="F308" s="26">
        <f>SUM(F302:F307)</f>
        <v>3289453328</v>
      </c>
      <c r="G308" s="32">
        <f t="shared" si="60"/>
        <v>0.62527666970096007</v>
      </c>
      <c r="H308" s="25">
        <f t="shared" ref="H308:W308" si="62">SUM(H302:H307)</f>
        <v>236542078</v>
      </c>
      <c r="I308" s="26">
        <f t="shared" si="62"/>
        <v>348719633</v>
      </c>
      <c r="J308" s="26">
        <f t="shared" si="62"/>
        <v>458454924</v>
      </c>
      <c r="K308" s="25">
        <f t="shared" si="62"/>
        <v>1043716635</v>
      </c>
      <c r="L308" s="25">
        <f t="shared" si="62"/>
        <v>379851995</v>
      </c>
      <c r="M308" s="26">
        <f t="shared" si="62"/>
        <v>408291275</v>
      </c>
      <c r="N308" s="26">
        <f t="shared" si="62"/>
        <v>367680872</v>
      </c>
      <c r="O308" s="25">
        <f t="shared" si="62"/>
        <v>1155824142</v>
      </c>
      <c r="P308" s="25">
        <f t="shared" si="62"/>
        <v>349315367</v>
      </c>
      <c r="Q308" s="26">
        <f t="shared" si="62"/>
        <v>353277858</v>
      </c>
      <c r="R308" s="26">
        <f t="shared" si="62"/>
        <v>387319326</v>
      </c>
      <c r="S308" s="25">
        <f t="shared" si="62"/>
        <v>1089912551</v>
      </c>
      <c r="T308" s="25">
        <f t="shared" si="62"/>
        <v>0</v>
      </c>
      <c r="U308" s="26">
        <f t="shared" si="62"/>
        <v>0</v>
      </c>
      <c r="V308" s="26">
        <f t="shared" si="62"/>
        <v>0</v>
      </c>
      <c r="W308" s="36">
        <f t="shared" si="62"/>
        <v>0</v>
      </c>
    </row>
    <row r="309" spans="1:23" x14ac:dyDescent="0.2">
      <c r="A309" s="14" t="s">
        <v>20</v>
      </c>
      <c r="B309" s="15" t="s">
        <v>542</v>
      </c>
      <c r="C309" s="16" t="s">
        <v>543</v>
      </c>
      <c r="D309" s="23">
        <v>996730171</v>
      </c>
      <c r="E309" s="24">
        <v>988103191</v>
      </c>
      <c r="F309" s="24">
        <v>569577715</v>
      </c>
      <c r="G309" s="31">
        <f t="shared" si="60"/>
        <v>0.57643545753917114</v>
      </c>
      <c r="H309" s="23">
        <v>29381807</v>
      </c>
      <c r="I309" s="24">
        <v>83357516</v>
      </c>
      <c r="J309" s="24">
        <v>92416612</v>
      </c>
      <c r="K309" s="23">
        <v>205155935</v>
      </c>
      <c r="L309" s="23">
        <v>56707667</v>
      </c>
      <c r="M309" s="24">
        <v>54054855</v>
      </c>
      <c r="N309" s="24">
        <v>34700850</v>
      </c>
      <c r="O309" s="23">
        <v>145463372</v>
      </c>
      <c r="P309" s="23">
        <v>87498105</v>
      </c>
      <c r="Q309" s="24">
        <v>64451011</v>
      </c>
      <c r="R309" s="24">
        <v>67009292</v>
      </c>
      <c r="S309" s="23">
        <v>218958408</v>
      </c>
      <c r="T309" s="23">
        <v>0</v>
      </c>
      <c r="U309" s="24">
        <v>0</v>
      </c>
      <c r="V309" s="24">
        <v>0</v>
      </c>
      <c r="W309" s="35">
        <v>0</v>
      </c>
    </row>
    <row r="310" spans="1:23" x14ac:dyDescent="0.2">
      <c r="A310" s="14" t="s">
        <v>20</v>
      </c>
      <c r="B310" s="15" t="s">
        <v>544</v>
      </c>
      <c r="C310" s="16" t="s">
        <v>545</v>
      </c>
      <c r="D310" s="23">
        <v>3328778915</v>
      </c>
      <c r="E310" s="24">
        <v>3432265248</v>
      </c>
      <c r="F310" s="24">
        <v>2392690531</v>
      </c>
      <c r="G310" s="31">
        <f t="shared" si="60"/>
        <v>0.69711702275756049</v>
      </c>
      <c r="H310" s="23">
        <v>280976130</v>
      </c>
      <c r="I310" s="24">
        <v>336591366</v>
      </c>
      <c r="J310" s="24">
        <v>283844965</v>
      </c>
      <c r="K310" s="23">
        <v>901412461</v>
      </c>
      <c r="L310" s="23">
        <v>214102104</v>
      </c>
      <c r="M310" s="24">
        <v>283027409</v>
      </c>
      <c r="N310" s="24">
        <v>301628238</v>
      </c>
      <c r="O310" s="23">
        <v>798757751</v>
      </c>
      <c r="P310" s="23">
        <v>229839761</v>
      </c>
      <c r="Q310" s="24">
        <v>230002607</v>
      </c>
      <c r="R310" s="24">
        <v>232677951</v>
      </c>
      <c r="S310" s="23">
        <v>692520319</v>
      </c>
      <c r="T310" s="23">
        <v>0</v>
      </c>
      <c r="U310" s="24">
        <v>0</v>
      </c>
      <c r="V310" s="24">
        <v>0</v>
      </c>
      <c r="W310" s="35">
        <v>0</v>
      </c>
    </row>
    <row r="311" spans="1:23" x14ac:dyDescent="0.2">
      <c r="A311" s="14" t="s">
        <v>20</v>
      </c>
      <c r="B311" s="15" t="s">
        <v>546</v>
      </c>
      <c r="C311" s="16" t="s">
        <v>547</v>
      </c>
      <c r="D311" s="23">
        <v>2511734132</v>
      </c>
      <c r="E311" s="24">
        <v>2522842931</v>
      </c>
      <c r="F311" s="24">
        <v>1531353714</v>
      </c>
      <c r="G311" s="31">
        <f t="shared" si="60"/>
        <v>0.6069952652157401</v>
      </c>
      <c r="H311" s="23">
        <v>14860815</v>
      </c>
      <c r="I311" s="24">
        <v>181643957</v>
      </c>
      <c r="J311" s="24">
        <v>140490859</v>
      </c>
      <c r="K311" s="23">
        <v>336995631</v>
      </c>
      <c r="L311" s="23">
        <v>146313635</v>
      </c>
      <c r="M311" s="24">
        <v>103788606</v>
      </c>
      <c r="N311" s="24">
        <v>116726727</v>
      </c>
      <c r="O311" s="23">
        <v>366828968</v>
      </c>
      <c r="P311" s="23">
        <v>325609519</v>
      </c>
      <c r="Q311" s="24">
        <v>340727605</v>
      </c>
      <c r="R311" s="24">
        <v>161191991</v>
      </c>
      <c r="S311" s="23">
        <v>827529115</v>
      </c>
      <c r="T311" s="23">
        <v>0</v>
      </c>
      <c r="U311" s="24">
        <v>0</v>
      </c>
      <c r="V311" s="24">
        <v>0</v>
      </c>
      <c r="W311" s="35">
        <v>0</v>
      </c>
    </row>
    <row r="312" spans="1:23" x14ac:dyDescent="0.2">
      <c r="A312" s="14" t="s">
        <v>20</v>
      </c>
      <c r="B312" s="15" t="s">
        <v>548</v>
      </c>
      <c r="C312" s="16" t="s">
        <v>549</v>
      </c>
      <c r="D312" s="23">
        <v>1617631207</v>
      </c>
      <c r="E312" s="24">
        <v>1625130787</v>
      </c>
      <c r="F312" s="24">
        <v>1060024365</v>
      </c>
      <c r="G312" s="31">
        <f t="shared" si="60"/>
        <v>0.65227018863928521</v>
      </c>
      <c r="H312" s="23">
        <v>47428144</v>
      </c>
      <c r="I312" s="24">
        <v>134375805</v>
      </c>
      <c r="J312" s="24">
        <v>125457636</v>
      </c>
      <c r="K312" s="23">
        <v>307261585</v>
      </c>
      <c r="L312" s="23">
        <v>100448916</v>
      </c>
      <c r="M312" s="24">
        <v>98918781</v>
      </c>
      <c r="N312" s="24">
        <v>106873433</v>
      </c>
      <c r="O312" s="23">
        <v>306241130</v>
      </c>
      <c r="P312" s="23">
        <v>97592425</v>
      </c>
      <c r="Q312" s="24">
        <v>91350873</v>
      </c>
      <c r="R312" s="24">
        <v>257578352</v>
      </c>
      <c r="S312" s="23">
        <v>446521650</v>
      </c>
      <c r="T312" s="23">
        <v>0</v>
      </c>
      <c r="U312" s="24">
        <v>0</v>
      </c>
      <c r="V312" s="24">
        <v>0</v>
      </c>
      <c r="W312" s="35">
        <v>0</v>
      </c>
    </row>
    <row r="313" spans="1:23" x14ac:dyDescent="0.2">
      <c r="A313" s="14" t="s">
        <v>20</v>
      </c>
      <c r="B313" s="15" t="s">
        <v>550</v>
      </c>
      <c r="C313" s="16" t="s">
        <v>551</v>
      </c>
      <c r="D313" s="23">
        <v>1109354310</v>
      </c>
      <c r="E313" s="24">
        <v>1145660837</v>
      </c>
      <c r="F313" s="24">
        <v>841075862</v>
      </c>
      <c r="G313" s="31">
        <f t="shared" si="60"/>
        <v>0.73414036234530022</v>
      </c>
      <c r="H313" s="23">
        <v>97194289</v>
      </c>
      <c r="I313" s="24">
        <v>84376101</v>
      </c>
      <c r="J313" s="24">
        <v>69686166</v>
      </c>
      <c r="K313" s="23">
        <v>251256556</v>
      </c>
      <c r="L313" s="23">
        <v>74306686</v>
      </c>
      <c r="M313" s="24">
        <v>105433055</v>
      </c>
      <c r="N313" s="24">
        <v>105779348</v>
      </c>
      <c r="O313" s="23">
        <v>285519089</v>
      </c>
      <c r="P313" s="23">
        <v>97236442</v>
      </c>
      <c r="Q313" s="24">
        <v>115576839</v>
      </c>
      <c r="R313" s="24">
        <v>91486936</v>
      </c>
      <c r="S313" s="23">
        <v>304300217</v>
      </c>
      <c r="T313" s="23">
        <v>0</v>
      </c>
      <c r="U313" s="24">
        <v>0</v>
      </c>
      <c r="V313" s="24">
        <v>0</v>
      </c>
      <c r="W313" s="35">
        <v>0</v>
      </c>
    </row>
    <row r="314" spans="1:23" x14ac:dyDescent="0.2">
      <c r="A314" s="14" t="s">
        <v>35</v>
      </c>
      <c r="B314" s="15" t="s">
        <v>552</v>
      </c>
      <c r="C314" s="16" t="s">
        <v>553</v>
      </c>
      <c r="D314" s="23">
        <v>516409348</v>
      </c>
      <c r="E314" s="24">
        <v>509558046</v>
      </c>
      <c r="F314" s="24">
        <v>351621439</v>
      </c>
      <c r="G314" s="31">
        <f t="shared" si="60"/>
        <v>0.69005178460080674</v>
      </c>
      <c r="H314" s="23">
        <v>23043865</v>
      </c>
      <c r="I314" s="24">
        <v>31161279</v>
      </c>
      <c r="J314" s="24">
        <v>39152490</v>
      </c>
      <c r="K314" s="23">
        <v>93357634</v>
      </c>
      <c r="L314" s="23">
        <v>43300232</v>
      </c>
      <c r="M314" s="24">
        <v>48584350</v>
      </c>
      <c r="N314" s="24">
        <v>43959195</v>
      </c>
      <c r="O314" s="23">
        <v>135843777</v>
      </c>
      <c r="P314" s="23">
        <v>31898495</v>
      </c>
      <c r="Q314" s="24">
        <v>42558080</v>
      </c>
      <c r="R314" s="24">
        <v>47963453</v>
      </c>
      <c r="S314" s="23">
        <v>122420028</v>
      </c>
      <c r="T314" s="23">
        <v>0</v>
      </c>
      <c r="U314" s="24">
        <v>0</v>
      </c>
      <c r="V314" s="24">
        <v>0</v>
      </c>
      <c r="W314" s="35">
        <v>0</v>
      </c>
    </row>
    <row r="315" spans="1:23" ht="16.5" x14ac:dyDescent="0.3">
      <c r="A315" s="17" t="s">
        <v>0</v>
      </c>
      <c r="B315" s="18" t="s">
        <v>554</v>
      </c>
      <c r="C315" s="19" t="s">
        <v>0</v>
      </c>
      <c r="D315" s="25">
        <f>SUM(D309:D314)</f>
        <v>10080638083</v>
      </c>
      <c r="E315" s="26">
        <f>SUM(E309:E314)</f>
        <v>10223561040</v>
      </c>
      <c r="F315" s="26">
        <f>SUM(F309:F314)</f>
        <v>6746343626</v>
      </c>
      <c r="G315" s="32">
        <f t="shared" si="60"/>
        <v>0.65988197259298609</v>
      </c>
      <c r="H315" s="25">
        <f t="shared" ref="H315:W315" si="63">SUM(H309:H314)</f>
        <v>492885050</v>
      </c>
      <c r="I315" s="26">
        <f t="shared" si="63"/>
        <v>851506024</v>
      </c>
      <c r="J315" s="26">
        <f t="shared" si="63"/>
        <v>751048728</v>
      </c>
      <c r="K315" s="25">
        <f t="shared" si="63"/>
        <v>2095439802</v>
      </c>
      <c r="L315" s="25">
        <f t="shared" si="63"/>
        <v>635179240</v>
      </c>
      <c r="M315" s="26">
        <f t="shared" si="63"/>
        <v>693807056</v>
      </c>
      <c r="N315" s="26">
        <f t="shared" si="63"/>
        <v>709667791</v>
      </c>
      <c r="O315" s="25">
        <f t="shared" si="63"/>
        <v>2038654087</v>
      </c>
      <c r="P315" s="25">
        <f t="shared" si="63"/>
        <v>869674747</v>
      </c>
      <c r="Q315" s="26">
        <f t="shared" si="63"/>
        <v>884667015</v>
      </c>
      <c r="R315" s="26">
        <f t="shared" si="63"/>
        <v>857907975</v>
      </c>
      <c r="S315" s="25">
        <f t="shared" si="63"/>
        <v>2612249737</v>
      </c>
      <c r="T315" s="25">
        <f t="shared" si="63"/>
        <v>0</v>
      </c>
      <c r="U315" s="26">
        <f t="shared" si="63"/>
        <v>0</v>
      </c>
      <c r="V315" s="26">
        <f t="shared" si="63"/>
        <v>0</v>
      </c>
      <c r="W315" s="36">
        <f t="shared" si="63"/>
        <v>0</v>
      </c>
    </row>
    <row r="316" spans="1:23" x14ac:dyDescent="0.2">
      <c r="A316" s="14" t="s">
        <v>20</v>
      </c>
      <c r="B316" s="15" t="s">
        <v>555</v>
      </c>
      <c r="C316" s="16" t="s">
        <v>556</v>
      </c>
      <c r="D316" s="23">
        <v>787444506</v>
      </c>
      <c r="E316" s="24">
        <v>834254078</v>
      </c>
      <c r="F316" s="24">
        <v>585071258</v>
      </c>
      <c r="G316" s="31">
        <f t="shared" si="60"/>
        <v>0.70131063596670851</v>
      </c>
      <c r="H316" s="23">
        <v>29728063</v>
      </c>
      <c r="I316" s="24">
        <v>78469990</v>
      </c>
      <c r="J316" s="24">
        <v>72767828</v>
      </c>
      <c r="K316" s="23">
        <v>180965881</v>
      </c>
      <c r="L316" s="23">
        <v>68456356</v>
      </c>
      <c r="M316" s="24">
        <v>36502646</v>
      </c>
      <c r="N316" s="24">
        <v>80139837</v>
      </c>
      <c r="O316" s="23">
        <v>185098839</v>
      </c>
      <c r="P316" s="23">
        <v>75479816</v>
      </c>
      <c r="Q316" s="24">
        <v>78244552</v>
      </c>
      <c r="R316" s="24">
        <v>65282170</v>
      </c>
      <c r="S316" s="23">
        <v>219006538</v>
      </c>
      <c r="T316" s="23">
        <v>0</v>
      </c>
      <c r="U316" s="24">
        <v>0</v>
      </c>
      <c r="V316" s="24">
        <v>0</v>
      </c>
      <c r="W316" s="35">
        <v>0</v>
      </c>
    </row>
    <row r="317" spans="1:23" x14ac:dyDescent="0.2">
      <c r="A317" s="14" t="s">
        <v>20</v>
      </c>
      <c r="B317" s="15" t="s">
        <v>557</v>
      </c>
      <c r="C317" s="16" t="s">
        <v>558</v>
      </c>
      <c r="D317" s="23">
        <v>1944208811</v>
      </c>
      <c r="E317" s="24">
        <v>2042734458</v>
      </c>
      <c r="F317" s="24">
        <v>1337495092</v>
      </c>
      <c r="G317" s="31">
        <f t="shared" si="60"/>
        <v>0.65475719898978668</v>
      </c>
      <c r="H317" s="23">
        <v>71095052</v>
      </c>
      <c r="I317" s="24">
        <v>182491826</v>
      </c>
      <c r="J317" s="24">
        <v>142724967</v>
      </c>
      <c r="K317" s="23">
        <v>396311845</v>
      </c>
      <c r="L317" s="23">
        <v>151097122</v>
      </c>
      <c r="M317" s="24">
        <v>193430387</v>
      </c>
      <c r="N317" s="24">
        <v>171444520</v>
      </c>
      <c r="O317" s="23">
        <v>515972029</v>
      </c>
      <c r="P317" s="23">
        <v>146508793</v>
      </c>
      <c r="Q317" s="24">
        <v>142294049</v>
      </c>
      <c r="R317" s="24">
        <v>136408376</v>
      </c>
      <c r="S317" s="23">
        <v>425211218</v>
      </c>
      <c r="T317" s="23">
        <v>0</v>
      </c>
      <c r="U317" s="24">
        <v>0</v>
      </c>
      <c r="V317" s="24">
        <v>0</v>
      </c>
      <c r="W317" s="35">
        <v>0</v>
      </c>
    </row>
    <row r="318" spans="1:23" x14ac:dyDescent="0.2">
      <c r="A318" s="14" t="s">
        <v>20</v>
      </c>
      <c r="B318" s="15" t="s">
        <v>559</v>
      </c>
      <c r="C318" s="16" t="s">
        <v>560</v>
      </c>
      <c r="D318" s="23">
        <v>501230966</v>
      </c>
      <c r="E318" s="24">
        <v>501843922</v>
      </c>
      <c r="F318" s="24">
        <v>334057735</v>
      </c>
      <c r="G318" s="31">
        <f t="shared" si="60"/>
        <v>0.66566061748576877</v>
      </c>
      <c r="H318" s="23">
        <v>22026536</v>
      </c>
      <c r="I318" s="24">
        <v>59431305</v>
      </c>
      <c r="J318" s="24">
        <v>23226065</v>
      </c>
      <c r="K318" s="23">
        <v>104683906</v>
      </c>
      <c r="L318" s="23">
        <v>39009062</v>
      </c>
      <c r="M318" s="24">
        <v>57055173</v>
      </c>
      <c r="N318" s="24">
        <v>37048935</v>
      </c>
      <c r="O318" s="23">
        <v>133113170</v>
      </c>
      <c r="P318" s="23">
        <v>38607614</v>
      </c>
      <c r="Q318" s="24">
        <v>25262171</v>
      </c>
      <c r="R318" s="24">
        <v>32390874</v>
      </c>
      <c r="S318" s="23">
        <v>96260659</v>
      </c>
      <c r="T318" s="23">
        <v>0</v>
      </c>
      <c r="U318" s="24">
        <v>0</v>
      </c>
      <c r="V318" s="24">
        <v>0</v>
      </c>
      <c r="W318" s="35">
        <v>0</v>
      </c>
    </row>
    <row r="319" spans="1:23" x14ac:dyDescent="0.2">
      <c r="A319" s="14" t="s">
        <v>20</v>
      </c>
      <c r="B319" s="15" t="s">
        <v>561</v>
      </c>
      <c r="C319" s="16" t="s">
        <v>562</v>
      </c>
      <c r="D319" s="23">
        <v>522616507</v>
      </c>
      <c r="E319" s="24">
        <v>592771642</v>
      </c>
      <c r="F319" s="24">
        <v>373781214</v>
      </c>
      <c r="G319" s="31">
        <f t="shared" si="60"/>
        <v>0.63056527592796008</v>
      </c>
      <c r="H319" s="23">
        <v>12210590</v>
      </c>
      <c r="I319" s="24">
        <v>31794499</v>
      </c>
      <c r="J319" s="24">
        <v>45401746</v>
      </c>
      <c r="K319" s="23">
        <v>89406835</v>
      </c>
      <c r="L319" s="23">
        <v>47715218</v>
      </c>
      <c r="M319" s="24">
        <v>46428612</v>
      </c>
      <c r="N319" s="24">
        <v>62800153</v>
      </c>
      <c r="O319" s="23">
        <v>156943983</v>
      </c>
      <c r="P319" s="23">
        <v>24821493</v>
      </c>
      <c r="Q319" s="24">
        <v>37153927</v>
      </c>
      <c r="R319" s="24">
        <v>65454976</v>
      </c>
      <c r="S319" s="23">
        <v>127430396</v>
      </c>
      <c r="T319" s="23">
        <v>0</v>
      </c>
      <c r="U319" s="24">
        <v>0</v>
      </c>
      <c r="V319" s="24">
        <v>0</v>
      </c>
      <c r="W319" s="35">
        <v>0</v>
      </c>
    </row>
    <row r="320" spans="1:23" x14ac:dyDescent="0.2">
      <c r="A320" s="14" t="s">
        <v>35</v>
      </c>
      <c r="B320" s="15" t="s">
        <v>563</v>
      </c>
      <c r="C320" s="16" t="s">
        <v>564</v>
      </c>
      <c r="D320" s="23">
        <v>303306838</v>
      </c>
      <c r="E320" s="24">
        <v>309739042</v>
      </c>
      <c r="F320" s="24">
        <v>223846174</v>
      </c>
      <c r="G320" s="31">
        <f t="shared" si="60"/>
        <v>0.72269279505294004</v>
      </c>
      <c r="H320" s="23">
        <v>17502021</v>
      </c>
      <c r="I320" s="24">
        <v>26599510</v>
      </c>
      <c r="J320" s="24">
        <v>22955339</v>
      </c>
      <c r="K320" s="23">
        <v>67056870</v>
      </c>
      <c r="L320" s="23">
        <v>28656253</v>
      </c>
      <c r="M320" s="24">
        <v>34589044</v>
      </c>
      <c r="N320" s="24">
        <v>62946534</v>
      </c>
      <c r="O320" s="23">
        <v>126191831</v>
      </c>
      <c r="P320" s="23">
        <v>-19103985</v>
      </c>
      <c r="Q320" s="24">
        <v>22134482</v>
      </c>
      <c r="R320" s="24">
        <v>27566976</v>
      </c>
      <c r="S320" s="23">
        <v>30597473</v>
      </c>
      <c r="T320" s="23">
        <v>0</v>
      </c>
      <c r="U320" s="24">
        <v>0</v>
      </c>
      <c r="V320" s="24">
        <v>0</v>
      </c>
      <c r="W320" s="35">
        <v>0</v>
      </c>
    </row>
    <row r="321" spans="1:23" ht="16.5" x14ac:dyDescent="0.3">
      <c r="A321" s="17" t="s">
        <v>0</v>
      </c>
      <c r="B321" s="18" t="s">
        <v>565</v>
      </c>
      <c r="C321" s="19" t="s">
        <v>0</v>
      </c>
      <c r="D321" s="25">
        <f>SUM(D316:D320)</f>
        <v>4058807628</v>
      </c>
      <c r="E321" s="26">
        <f>SUM(E316:E320)</f>
        <v>4281343142</v>
      </c>
      <c r="F321" s="26">
        <f>SUM(F316:F320)</f>
        <v>2854251473</v>
      </c>
      <c r="G321" s="32">
        <f t="shared" si="60"/>
        <v>0.66667197146609836</v>
      </c>
      <c r="H321" s="25">
        <f t="shared" ref="H321:W321" si="64">SUM(H316:H320)</f>
        <v>152562262</v>
      </c>
      <c r="I321" s="26">
        <f t="shared" si="64"/>
        <v>378787130</v>
      </c>
      <c r="J321" s="26">
        <f t="shared" si="64"/>
        <v>307075945</v>
      </c>
      <c r="K321" s="25">
        <f t="shared" si="64"/>
        <v>838425337</v>
      </c>
      <c r="L321" s="25">
        <f t="shared" si="64"/>
        <v>334934011</v>
      </c>
      <c r="M321" s="26">
        <f t="shared" si="64"/>
        <v>368005862</v>
      </c>
      <c r="N321" s="26">
        <f t="shared" si="64"/>
        <v>414379979</v>
      </c>
      <c r="O321" s="25">
        <f t="shared" si="64"/>
        <v>1117319852</v>
      </c>
      <c r="P321" s="25">
        <f t="shared" si="64"/>
        <v>266313731</v>
      </c>
      <c r="Q321" s="26">
        <f t="shared" si="64"/>
        <v>305089181</v>
      </c>
      <c r="R321" s="26">
        <f t="shared" si="64"/>
        <v>327103372</v>
      </c>
      <c r="S321" s="25">
        <f t="shared" si="64"/>
        <v>898506284</v>
      </c>
      <c r="T321" s="25">
        <f t="shared" si="64"/>
        <v>0</v>
      </c>
      <c r="U321" s="26">
        <f t="shared" si="64"/>
        <v>0</v>
      </c>
      <c r="V321" s="26">
        <f t="shared" si="64"/>
        <v>0</v>
      </c>
      <c r="W321" s="36">
        <f t="shared" si="64"/>
        <v>0</v>
      </c>
    </row>
    <row r="322" spans="1:23" x14ac:dyDescent="0.2">
      <c r="A322" s="14" t="s">
        <v>20</v>
      </c>
      <c r="B322" s="15" t="s">
        <v>566</v>
      </c>
      <c r="C322" s="16" t="s">
        <v>567</v>
      </c>
      <c r="D322" s="23">
        <v>250575508</v>
      </c>
      <c r="E322" s="24">
        <v>250575508</v>
      </c>
      <c r="F322" s="24">
        <v>154331197</v>
      </c>
      <c r="G322" s="31">
        <f t="shared" si="60"/>
        <v>0.61590695049094746</v>
      </c>
      <c r="H322" s="23">
        <v>0</v>
      </c>
      <c r="I322" s="24">
        <v>28725226</v>
      </c>
      <c r="J322" s="24">
        <v>12127082</v>
      </c>
      <c r="K322" s="23">
        <v>40852308</v>
      </c>
      <c r="L322" s="23">
        <v>22276086</v>
      </c>
      <c r="M322" s="24">
        <v>17857363</v>
      </c>
      <c r="N322" s="24">
        <v>20611336</v>
      </c>
      <c r="O322" s="23">
        <v>60744785</v>
      </c>
      <c r="P322" s="23">
        <v>20610381</v>
      </c>
      <c r="Q322" s="24">
        <v>6820534</v>
      </c>
      <c r="R322" s="24">
        <v>25303189</v>
      </c>
      <c r="S322" s="23">
        <v>52734104</v>
      </c>
      <c r="T322" s="23">
        <v>0</v>
      </c>
      <c r="U322" s="24">
        <v>0</v>
      </c>
      <c r="V322" s="24">
        <v>0</v>
      </c>
      <c r="W322" s="35">
        <v>0</v>
      </c>
    </row>
    <row r="323" spans="1:23" x14ac:dyDescent="0.2">
      <c r="A323" s="14" t="s">
        <v>20</v>
      </c>
      <c r="B323" s="15" t="s">
        <v>568</v>
      </c>
      <c r="C323" s="16" t="s">
        <v>569</v>
      </c>
      <c r="D323" s="23">
        <v>737167372</v>
      </c>
      <c r="E323" s="24">
        <v>735864114</v>
      </c>
      <c r="F323" s="24">
        <v>448269095</v>
      </c>
      <c r="G323" s="31">
        <f t="shared" si="60"/>
        <v>0.60917374073768193</v>
      </c>
      <c r="H323" s="23">
        <v>38996178</v>
      </c>
      <c r="I323" s="24">
        <v>46708744</v>
      </c>
      <c r="J323" s="24">
        <v>32797675</v>
      </c>
      <c r="K323" s="23">
        <v>118502597</v>
      </c>
      <c r="L323" s="23">
        <v>66354949</v>
      </c>
      <c r="M323" s="24">
        <v>48925244</v>
      </c>
      <c r="N323" s="24">
        <v>74678895</v>
      </c>
      <c r="O323" s="23">
        <v>189959088</v>
      </c>
      <c r="P323" s="23">
        <v>55161402</v>
      </c>
      <c r="Q323" s="24">
        <v>46337159</v>
      </c>
      <c r="R323" s="24">
        <v>38308849</v>
      </c>
      <c r="S323" s="23">
        <v>139807410</v>
      </c>
      <c r="T323" s="23">
        <v>0</v>
      </c>
      <c r="U323" s="24">
        <v>0</v>
      </c>
      <c r="V323" s="24">
        <v>0</v>
      </c>
      <c r="W323" s="35">
        <v>0</v>
      </c>
    </row>
    <row r="324" spans="1:23" x14ac:dyDescent="0.2">
      <c r="A324" s="14" t="s">
        <v>20</v>
      </c>
      <c r="B324" s="15" t="s">
        <v>570</v>
      </c>
      <c r="C324" s="16" t="s">
        <v>571</v>
      </c>
      <c r="D324" s="23">
        <v>1723453997</v>
      </c>
      <c r="E324" s="24">
        <v>1815062991</v>
      </c>
      <c r="F324" s="24">
        <v>1379023847</v>
      </c>
      <c r="G324" s="31">
        <f t="shared" si="60"/>
        <v>0.75976638487914605</v>
      </c>
      <c r="H324" s="23">
        <v>213198826</v>
      </c>
      <c r="I324" s="24">
        <v>251187711</v>
      </c>
      <c r="J324" s="24">
        <v>171099115</v>
      </c>
      <c r="K324" s="23">
        <v>635485652</v>
      </c>
      <c r="L324" s="23">
        <v>128893164</v>
      </c>
      <c r="M324" s="24">
        <v>120322112</v>
      </c>
      <c r="N324" s="24">
        <v>134684480</v>
      </c>
      <c r="O324" s="23">
        <v>383899756</v>
      </c>
      <c r="P324" s="23">
        <v>130124896</v>
      </c>
      <c r="Q324" s="24">
        <v>116655936</v>
      </c>
      <c r="R324" s="24">
        <v>112857607</v>
      </c>
      <c r="S324" s="23">
        <v>359638439</v>
      </c>
      <c r="T324" s="23">
        <v>0</v>
      </c>
      <c r="U324" s="24">
        <v>0</v>
      </c>
      <c r="V324" s="24">
        <v>0</v>
      </c>
      <c r="W324" s="35">
        <v>0</v>
      </c>
    </row>
    <row r="325" spans="1:23" x14ac:dyDescent="0.2">
      <c r="A325" s="14" t="s">
        <v>20</v>
      </c>
      <c r="B325" s="15" t="s">
        <v>572</v>
      </c>
      <c r="C325" s="16" t="s">
        <v>573</v>
      </c>
      <c r="D325" s="23">
        <v>3501713253</v>
      </c>
      <c r="E325" s="24">
        <v>3512894871</v>
      </c>
      <c r="F325" s="24">
        <v>2026078386</v>
      </c>
      <c r="G325" s="31">
        <f t="shared" si="60"/>
        <v>0.57675463126604909</v>
      </c>
      <c r="H325" s="23">
        <v>79625690</v>
      </c>
      <c r="I325" s="24">
        <v>231625641</v>
      </c>
      <c r="J325" s="24">
        <v>276346075</v>
      </c>
      <c r="K325" s="23">
        <v>587597406</v>
      </c>
      <c r="L325" s="23">
        <v>225467367</v>
      </c>
      <c r="M325" s="24">
        <v>307543329</v>
      </c>
      <c r="N325" s="24">
        <v>250072372</v>
      </c>
      <c r="O325" s="23">
        <v>783083068</v>
      </c>
      <c r="P325" s="23">
        <v>217164178</v>
      </c>
      <c r="Q325" s="24">
        <v>200714996</v>
      </c>
      <c r="R325" s="24">
        <v>237518738</v>
      </c>
      <c r="S325" s="23">
        <v>655397912</v>
      </c>
      <c r="T325" s="23">
        <v>0</v>
      </c>
      <c r="U325" s="24">
        <v>0</v>
      </c>
      <c r="V325" s="24">
        <v>0</v>
      </c>
      <c r="W325" s="35">
        <v>0</v>
      </c>
    </row>
    <row r="326" spans="1:23" x14ac:dyDescent="0.2">
      <c r="A326" s="14" t="s">
        <v>20</v>
      </c>
      <c r="B326" s="15" t="s">
        <v>574</v>
      </c>
      <c r="C326" s="16" t="s">
        <v>575</v>
      </c>
      <c r="D326" s="23">
        <v>956301100</v>
      </c>
      <c r="E326" s="24">
        <v>1001435700</v>
      </c>
      <c r="F326" s="24">
        <v>608055524</v>
      </c>
      <c r="G326" s="31">
        <f t="shared" si="60"/>
        <v>0.60718379023236335</v>
      </c>
      <c r="H326" s="23">
        <v>6328383</v>
      </c>
      <c r="I326" s="24">
        <v>118090552</v>
      </c>
      <c r="J326" s="24">
        <v>75970543</v>
      </c>
      <c r="K326" s="23">
        <v>200389478</v>
      </c>
      <c r="L326" s="23">
        <v>65065477</v>
      </c>
      <c r="M326" s="24">
        <v>75043628</v>
      </c>
      <c r="N326" s="24">
        <v>78331546</v>
      </c>
      <c r="O326" s="23">
        <v>218440651</v>
      </c>
      <c r="P326" s="23">
        <v>59102025</v>
      </c>
      <c r="Q326" s="24">
        <v>64481501</v>
      </c>
      <c r="R326" s="24">
        <v>65641869</v>
      </c>
      <c r="S326" s="23">
        <v>189225395</v>
      </c>
      <c r="T326" s="23">
        <v>0</v>
      </c>
      <c r="U326" s="24">
        <v>0</v>
      </c>
      <c r="V326" s="24">
        <v>0</v>
      </c>
      <c r="W326" s="35">
        <v>0</v>
      </c>
    </row>
    <row r="327" spans="1:23" x14ac:dyDescent="0.2">
      <c r="A327" s="14" t="s">
        <v>20</v>
      </c>
      <c r="B327" s="15" t="s">
        <v>576</v>
      </c>
      <c r="C327" s="16" t="s">
        <v>577</v>
      </c>
      <c r="D327" s="23">
        <v>970876746</v>
      </c>
      <c r="E327" s="24">
        <v>983608219</v>
      </c>
      <c r="F327" s="24">
        <v>564631135</v>
      </c>
      <c r="G327" s="31">
        <f t="shared" si="60"/>
        <v>0.57404068418017151</v>
      </c>
      <c r="H327" s="23">
        <v>38646977</v>
      </c>
      <c r="I327" s="24">
        <v>71406228</v>
      </c>
      <c r="J327" s="24">
        <v>63536992</v>
      </c>
      <c r="K327" s="23">
        <v>173590197</v>
      </c>
      <c r="L327" s="23">
        <v>39194657</v>
      </c>
      <c r="M327" s="24">
        <v>83562739</v>
      </c>
      <c r="N327" s="24">
        <v>58740755</v>
      </c>
      <c r="O327" s="23">
        <v>181498151</v>
      </c>
      <c r="P327" s="23">
        <v>85885258</v>
      </c>
      <c r="Q327" s="24">
        <v>67668093</v>
      </c>
      <c r="R327" s="24">
        <v>55989436</v>
      </c>
      <c r="S327" s="23">
        <v>209542787</v>
      </c>
      <c r="T327" s="23">
        <v>0</v>
      </c>
      <c r="U327" s="24">
        <v>0</v>
      </c>
      <c r="V327" s="24">
        <v>0</v>
      </c>
      <c r="W327" s="35">
        <v>0</v>
      </c>
    </row>
    <row r="328" spans="1:23" x14ac:dyDescent="0.2">
      <c r="A328" s="14" t="s">
        <v>20</v>
      </c>
      <c r="B328" s="15" t="s">
        <v>578</v>
      </c>
      <c r="C328" s="16" t="s">
        <v>579</v>
      </c>
      <c r="D328" s="23">
        <v>1228728808</v>
      </c>
      <c r="E328" s="24">
        <v>1177155343</v>
      </c>
      <c r="F328" s="24">
        <v>775274995</v>
      </c>
      <c r="G328" s="31">
        <f t="shared" si="60"/>
        <v>0.65860041294481897</v>
      </c>
      <c r="H328" s="23">
        <v>165461293</v>
      </c>
      <c r="I328" s="24">
        <v>210137663</v>
      </c>
      <c r="J328" s="24">
        <v>-68686842</v>
      </c>
      <c r="K328" s="23">
        <v>306912114</v>
      </c>
      <c r="L328" s="23">
        <v>93555290</v>
      </c>
      <c r="M328" s="24">
        <v>86459995</v>
      </c>
      <c r="N328" s="24">
        <v>99295311</v>
      </c>
      <c r="O328" s="23">
        <v>279310596</v>
      </c>
      <c r="P328" s="23">
        <v>81171958</v>
      </c>
      <c r="Q328" s="24">
        <v>68634766</v>
      </c>
      <c r="R328" s="24">
        <v>39245561</v>
      </c>
      <c r="S328" s="23">
        <v>189052285</v>
      </c>
      <c r="T328" s="23">
        <v>0</v>
      </c>
      <c r="U328" s="24">
        <v>0</v>
      </c>
      <c r="V328" s="24">
        <v>0</v>
      </c>
      <c r="W328" s="35">
        <v>0</v>
      </c>
    </row>
    <row r="329" spans="1:23" x14ac:dyDescent="0.2">
      <c r="A329" s="14" t="s">
        <v>35</v>
      </c>
      <c r="B329" s="15" t="s">
        <v>580</v>
      </c>
      <c r="C329" s="16" t="s">
        <v>581</v>
      </c>
      <c r="D329" s="23">
        <v>476267847</v>
      </c>
      <c r="E329" s="24">
        <v>501989856</v>
      </c>
      <c r="F329" s="24">
        <v>348638431</v>
      </c>
      <c r="G329" s="31">
        <f t="shared" si="60"/>
        <v>0.6945129006750288</v>
      </c>
      <c r="H329" s="23">
        <v>33373111</v>
      </c>
      <c r="I329" s="24">
        <v>34552286</v>
      </c>
      <c r="J329" s="24">
        <v>36128102</v>
      </c>
      <c r="K329" s="23">
        <v>104053499</v>
      </c>
      <c r="L329" s="23">
        <v>35884391</v>
      </c>
      <c r="M329" s="24">
        <v>51147223</v>
      </c>
      <c r="N329" s="24">
        <v>35583761</v>
      </c>
      <c r="O329" s="23">
        <v>122615375</v>
      </c>
      <c r="P329" s="23">
        <v>38051199</v>
      </c>
      <c r="Q329" s="24">
        <v>38024799</v>
      </c>
      <c r="R329" s="24">
        <v>45893559</v>
      </c>
      <c r="S329" s="23">
        <v>121969557</v>
      </c>
      <c r="T329" s="23">
        <v>0</v>
      </c>
      <c r="U329" s="24">
        <v>0</v>
      </c>
      <c r="V329" s="24">
        <v>0</v>
      </c>
      <c r="W329" s="35">
        <v>0</v>
      </c>
    </row>
    <row r="330" spans="1:23" ht="16.5" x14ac:dyDescent="0.3">
      <c r="A330" s="17" t="s">
        <v>0</v>
      </c>
      <c r="B330" s="18" t="s">
        <v>582</v>
      </c>
      <c r="C330" s="19" t="s">
        <v>0</v>
      </c>
      <c r="D330" s="25">
        <f>SUM(D322:D329)</f>
        <v>9845084631</v>
      </c>
      <c r="E330" s="26">
        <f>SUM(E322:E329)</f>
        <v>9978586602</v>
      </c>
      <c r="F330" s="26">
        <f>SUM(F322:F329)</f>
        <v>6304302610</v>
      </c>
      <c r="G330" s="32">
        <f t="shared" si="60"/>
        <v>0.63178312334699127</v>
      </c>
      <c r="H330" s="25">
        <f t="shared" ref="H330:W330" si="65">SUM(H322:H329)</f>
        <v>575630458</v>
      </c>
      <c r="I330" s="26">
        <f t="shared" si="65"/>
        <v>992434051</v>
      </c>
      <c r="J330" s="26">
        <f t="shared" si="65"/>
        <v>599318742</v>
      </c>
      <c r="K330" s="25">
        <f t="shared" si="65"/>
        <v>2167383251</v>
      </c>
      <c r="L330" s="25">
        <f t="shared" si="65"/>
        <v>676691381</v>
      </c>
      <c r="M330" s="26">
        <f t="shared" si="65"/>
        <v>790861633</v>
      </c>
      <c r="N330" s="26">
        <f t="shared" si="65"/>
        <v>751998456</v>
      </c>
      <c r="O330" s="25">
        <f t="shared" si="65"/>
        <v>2219551470</v>
      </c>
      <c r="P330" s="25">
        <f t="shared" si="65"/>
        <v>687271297</v>
      </c>
      <c r="Q330" s="26">
        <f t="shared" si="65"/>
        <v>609337784</v>
      </c>
      <c r="R330" s="26">
        <f t="shared" si="65"/>
        <v>620758808</v>
      </c>
      <c r="S330" s="25">
        <f t="shared" si="65"/>
        <v>1917367889</v>
      </c>
      <c r="T330" s="25">
        <f t="shared" si="65"/>
        <v>0</v>
      </c>
      <c r="U330" s="26">
        <f t="shared" si="65"/>
        <v>0</v>
      </c>
      <c r="V330" s="26">
        <f t="shared" si="65"/>
        <v>0</v>
      </c>
      <c r="W330" s="36">
        <f t="shared" si="65"/>
        <v>0</v>
      </c>
    </row>
    <row r="331" spans="1:23" x14ac:dyDescent="0.2">
      <c r="A331" s="14" t="s">
        <v>20</v>
      </c>
      <c r="B331" s="15" t="s">
        <v>583</v>
      </c>
      <c r="C331" s="16" t="s">
        <v>584</v>
      </c>
      <c r="D331" s="23">
        <v>109747277</v>
      </c>
      <c r="E331" s="24">
        <v>127562775</v>
      </c>
      <c r="F331" s="24">
        <v>74628268</v>
      </c>
      <c r="G331" s="31">
        <f t="shared" si="60"/>
        <v>0.58503170693801543</v>
      </c>
      <c r="H331" s="23">
        <v>5771471</v>
      </c>
      <c r="I331" s="24">
        <v>-4155688</v>
      </c>
      <c r="J331" s="24">
        <v>23418893</v>
      </c>
      <c r="K331" s="23">
        <v>25034676</v>
      </c>
      <c r="L331" s="23">
        <v>8044234</v>
      </c>
      <c r="M331" s="24">
        <v>9649044</v>
      </c>
      <c r="N331" s="24">
        <v>7664952</v>
      </c>
      <c r="O331" s="23">
        <v>25358230</v>
      </c>
      <c r="P331" s="23">
        <v>7565149</v>
      </c>
      <c r="Q331" s="24">
        <v>8354350</v>
      </c>
      <c r="R331" s="24">
        <v>8315863</v>
      </c>
      <c r="S331" s="23">
        <v>24235362</v>
      </c>
      <c r="T331" s="23">
        <v>0</v>
      </c>
      <c r="U331" s="24">
        <v>0</v>
      </c>
      <c r="V331" s="24">
        <v>0</v>
      </c>
      <c r="W331" s="35">
        <v>0</v>
      </c>
    </row>
    <row r="332" spans="1:23" x14ac:dyDescent="0.2">
      <c r="A332" s="14" t="s">
        <v>20</v>
      </c>
      <c r="B332" s="15" t="s">
        <v>585</v>
      </c>
      <c r="C332" s="16" t="s">
        <v>586</v>
      </c>
      <c r="D332" s="23">
        <v>99606674</v>
      </c>
      <c r="E332" s="24">
        <v>112326092</v>
      </c>
      <c r="F332" s="24">
        <v>68214788</v>
      </c>
      <c r="G332" s="31">
        <f t="shared" si="60"/>
        <v>0.60729245347554695</v>
      </c>
      <c r="H332" s="23">
        <v>6911352</v>
      </c>
      <c r="I332" s="24">
        <v>7323645</v>
      </c>
      <c r="J332" s="24">
        <v>10558412</v>
      </c>
      <c r="K332" s="23">
        <v>24793409</v>
      </c>
      <c r="L332" s="23">
        <v>7062978</v>
      </c>
      <c r="M332" s="24">
        <v>7792624</v>
      </c>
      <c r="N332" s="24">
        <v>7269215</v>
      </c>
      <c r="O332" s="23">
        <v>22124817</v>
      </c>
      <c r="P332" s="23">
        <v>7210330</v>
      </c>
      <c r="Q332" s="24">
        <v>7325296</v>
      </c>
      <c r="R332" s="24">
        <v>6760936</v>
      </c>
      <c r="S332" s="23">
        <v>21296562</v>
      </c>
      <c r="T332" s="23">
        <v>0</v>
      </c>
      <c r="U332" s="24">
        <v>0</v>
      </c>
      <c r="V332" s="24">
        <v>0</v>
      </c>
      <c r="W332" s="35">
        <v>0</v>
      </c>
    </row>
    <row r="333" spans="1:23" x14ac:dyDescent="0.2">
      <c r="A333" s="14" t="s">
        <v>20</v>
      </c>
      <c r="B333" s="15" t="s">
        <v>587</v>
      </c>
      <c r="C333" s="16" t="s">
        <v>588</v>
      </c>
      <c r="D333" s="23">
        <v>449397625</v>
      </c>
      <c r="E333" s="24">
        <v>494122550</v>
      </c>
      <c r="F333" s="24">
        <v>263091105</v>
      </c>
      <c r="G333" s="31">
        <f t="shared" si="60"/>
        <v>0.53244100071935596</v>
      </c>
      <c r="H333" s="23">
        <v>16578961</v>
      </c>
      <c r="I333" s="24">
        <v>19055213</v>
      </c>
      <c r="J333" s="24">
        <v>39676195</v>
      </c>
      <c r="K333" s="23">
        <v>75310369</v>
      </c>
      <c r="L333" s="23">
        <v>30753996</v>
      </c>
      <c r="M333" s="24">
        <v>27269443</v>
      </c>
      <c r="N333" s="24">
        <v>43660697</v>
      </c>
      <c r="O333" s="23">
        <v>101684136</v>
      </c>
      <c r="P333" s="23">
        <v>27173411</v>
      </c>
      <c r="Q333" s="24">
        <v>25667554</v>
      </c>
      <c r="R333" s="24">
        <v>33255635</v>
      </c>
      <c r="S333" s="23">
        <v>86096600</v>
      </c>
      <c r="T333" s="23">
        <v>0</v>
      </c>
      <c r="U333" s="24">
        <v>0</v>
      </c>
      <c r="V333" s="24">
        <v>0</v>
      </c>
      <c r="W333" s="35">
        <v>0</v>
      </c>
    </row>
    <row r="334" spans="1:23" x14ac:dyDescent="0.2">
      <c r="A334" s="14" t="s">
        <v>35</v>
      </c>
      <c r="B334" s="15" t="s">
        <v>589</v>
      </c>
      <c r="C334" s="16" t="s">
        <v>590</v>
      </c>
      <c r="D334" s="23">
        <v>123118320</v>
      </c>
      <c r="E334" s="24">
        <v>123424666</v>
      </c>
      <c r="F334" s="24">
        <v>90064438</v>
      </c>
      <c r="G334" s="31">
        <f t="shared" si="60"/>
        <v>0.72971182275672519</v>
      </c>
      <c r="H334" s="23">
        <v>9558995</v>
      </c>
      <c r="I334" s="24">
        <v>8999705</v>
      </c>
      <c r="J334" s="24">
        <v>9286920</v>
      </c>
      <c r="K334" s="23">
        <v>27845620</v>
      </c>
      <c r="L334" s="23">
        <v>10324147</v>
      </c>
      <c r="M334" s="24">
        <v>9681239</v>
      </c>
      <c r="N334" s="24">
        <v>14520533</v>
      </c>
      <c r="O334" s="23">
        <v>34525919</v>
      </c>
      <c r="P334" s="23">
        <v>8531725</v>
      </c>
      <c r="Q334" s="24">
        <v>9260668</v>
      </c>
      <c r="R334" s="24">
        <v>9900506</v>
      </c>
      <c r="S334" s="23">
        <v>27692899</v>
      </c>
      <c r="T334" s="23">
        <v>0</v>
      </c>
      <c r="U334" s="24">
        <v>0</v>
      </c>
      <c r="V334" s="24">
        <v>0</v>
      </c>
      <c r="W334" s="35">
        <v>0</v>
      </c>
    </row>
    <row r="335" spans="1:23" ht="16.5" x14ac:dyDescent="0.3">
      <c r="A335" s="17" t="s">
        <v>0</v>
      </c>
      <c r="B335" s="18" t="s">
        <v>591</v>
      </c>
      <c r="C335" s="19" t="s">
        <v>0</v>
      </c>
      <c r="D335" s="25">
        <f>SUM(D331:D334)</f>
        <v>781869896</v>
      </c>
      <c r="E335" s="26">
        <f>SUM(E331:E334)</f>
        <v>857436083</v>
      </c>
      <c r="F335" s="26">
        <f>SUM(F331:F334)</f>
        <v>495998599</v>
      </c>
      <c r="G335" s="32">
        <f t="shared" si="60"/>
        <v>0.578467140389752</v>
      </c>
      <c r="H335" s="25">
        <f t="shared" ref="H335:W335" si="66">SUM(H331:H334)</f>
        <v>38820779</v>
      </c>
      <c r="I335" s="26">
        <f t="shared" si="66"/>
        <v>31222875</v>
      </c>
      <c r="J335" s="26">
        <f t="shared" si="66"/>
        <v>82940420</v>
      </c>
      <c r="K335" s="25">
        <f t="shared" si="66"/>
        <v>152984074</v>
      </c>
      <c r="L335" s="25">
        <f t="shared" si="66"/>
        <v>56185355</v>
      </c>
      <c r="M335" s="26">
        <f t="shared" si="66"/>
        <v>54392350</v>
      </c>
      <c r="N335" s="26">
        <f t="shared" si="66"/>
        <v>73115397</v>
      </c>
      <c r="O335" s="25">
        <f t="shared" si="66"/>
        <v>183693102</v>
      </c>
      <c r="P335" s="25">
        <f t="shared" si="66"/>
        <v>50480615</v>
      </c>
      <c r="Q335" s="26">
        <f t="shared" si="66"/>
        <v>50607868</v>
      </c>
      <c r="R335" s="26">
        <f t="shared" si="66"/>
        <v>58232940</v>
      </c>
      <c r="S335" s="25">
        <f t="shared" si="66"/>
        <v>159321423</v>
      </c>
      <c r="T335" s="25">
        <f t="shared" si="66"/>
        <v>0</v>
      </c>
      <c r="U335" s="26">
        <f t="shared" si="66"/>
        <v>0</v>
      </c>
      <c r="V335" s="26">
        <f t="shared" si="66"/>
        <v>0</v>
      </c>
      <c r="W335" s="36">
        <f t="shared" si="66"/>
        <v>0</v>
      </c>
    </row>
    <row r="336" spans="1:23" ht="16.5" x14ac:dyDescent="0.3">
      <c r="A336" s="17" t="s">
        <v>0</v>
      </c>
      <c r="B336" s="18" t="s">
        <v>592</v>
      </c>
      <c r="C336" s="19" t="s">
        <v>0</v>
      </c>
      <c r="D336" s="25">
        <f>SUM(D300,D302:D307,D309:D314,D316:D320,D322:D329,D331:D334)</f>
        <v>94571991619</v>
      </c>
      <c r="E336" s="26">
        <f>SUM(E300,E302:E307,E309:E314,E316:E320,E322:E329,E331:E334)</f>
        <v>96366909461</v>
      </c>
      <c r="F336" s="26">
        <f>SUM(F300,F302:F307,F309:F314,F316:F320,F322:F329,F331:F334)</f>
        <v>64169505236</v>
      </c>
      <c r="G336" s="32">
        <f t="shared" si="60"/>
        <v>0.66588734239702485</v>
      </c>
      <c r="H336" s="25">
        <f t="shared" ref="H336:W336" si="67">SUM(H300,H302:H307,H309:H314,H316:H320,H322:H329,H331:H334)</f>
        <v>4092683953</v>
      </c>
      <c r="I336" s="26">
        <f t="shared" si="67"/>
        <v>8090453437</v>
      </c>
      <c r="J336" s="26">
        <f t="shared" si="67"/>
        <v>7939384859</v>
      </c>
      <c r="K336" s="25">
        <f t="shared" si="67"/>
        <v>20122522249</v>
      </c>
      <c r="L336" s="25">
        <f t="shared" si="67"/>
        <v>7110112003</v>
      </c>
      <c r="M336" s="26">
        <f t="shared" si="67"/>
        <v>7992455087</v>
      </c>
      <c r="N336" s="26">
        <f t="shared" si="67"/>
        <v>7250364980</v>
      </c>
      <c r="O336" s="25">
        <f t="shared" si="67"/>
        <v>22352932070</v>
      </c>
      <c r="P336" s="25">
        <f t="shared" si="67"/>
        <v>7099335158</v>
      </c>
      <c r="Q336" s="26">
        <f t="shared" si="67"/>
        <v>7156411850</v>
      </c>
      <c r="R336" s="26">
        <f t="shared" si="67"/>
        <v>7438303909</v>
      </c>
      <c r="S336" s="25">
        <f t="shared" si="67"/>
        <v>21694050917</v>
      </c>
      <c r="T336" s="25">
        <f t="shared" si="67"/>
        <v>0</v>
      </c>
      <c r="U336" s="26">
        <f t="shared" si="67"/>
        <v>0</v>
      </c>
      <c r="V336" s="26">
        <f t="shared" si="67"/>
        <v>0</v>
      </c>
      <c r="W336" s="36">
        <f t="shared" si="67"/>
        <v>0</v>
      </c>
    </row>
    <row r="337" spans="1:23" ht="16.5" x14ac:dyDescent="0.3">
      <c r="A337" s="20" t="s">
        <v>0</v>
      </c>
      <c r="B337" s="21" t="s">
        <v>593</v>
      </c>
      <c r="C337" s="22" t="s">
        <v>0</v>
      </c>
      <c r="D337" s="29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572517586273</v>
      </c>
      <c r="E337" s="30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587453050358</v>
      </c>
      <c r="F337" s="30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405819010405</v>
      </c>
      <c r="G337" s="34">
        <f t="shared" si="60"/>
        <v>0.6908109680555572</v>
      </c>
      <c r="H337" s="29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765864125487</v>
      </c>
      <c r="I337" s="30">
        <f t="shared" si="68"/>
        <v>46772859734</v>
      </c>
      <c r="J337" s="30">
        <f t="shared" si="68"/>
        <v>51043564761</v>
      </c>
      <c r="K337" s="29">
        <f t="shared" si="68"/>
        <v>863680549982</v>
      </c>
      <c r="L337" s="29">
        <f t="shared" si="68"/>
        <v>-681100762183</v>
      </c>
      <c r="M337" s="30">
        <f t="shared" si="68"/>
        <v>43707693452</v>
      </c>
      <c r="N337" s="30">
        <f t="shared" si="68"/>
        <v>46961808233</v>
      </c>
      <c r="O337" s="29">
        <f t="shared" si="68"/>
        <v>-590431260498</v>
      </c>
      <c r="P337" s="29">
        <f t="shared" si="68"/>
        <v>42697383209</v>
      </c>
      <c r="Q337" s="30">
        <f t="shared" si="68"/>
        <v>38969046716</v>
      </c>
      <c r="R337" s="30">
        <f t="shared" si="68"/>
        <v>50903290996</v>
      </c>
      <c r="S337" s="29">
        <f t="shared" si="68"/>
        <v>132569720921</v>
      </c>
      <c r="T337" s="29">
        <f t="shared" si="68"/>
        <v>0</v>
      </c>
      <c r="U337" s="30">
        <f t="shared" si="68"/>
        <v>0</v>
      </c>
      <c r="V337" s="30">
        <f t="shared" si="68"/>
        <v>0</v>
      </c>
      <c r="W337" s="38">
        <f t="shared" si="68"/>
        <v>0</v>
      </c>
    </row>
    <row r="338" spans="1:23" x14ac:dyDescent="0.2">
      <c r="B338" s="1"/>
      <c r="D338" s="28"/>
      <c r="E338" s="28"/>
      <c r="F338" s="28"/>
      <c r="G338" s="33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</row>
    <row r="339" spans="1:23" x14ac:dyDescent="0.2">
      <c r="B339" s="1"/>
      <c r="D339" s="28"/>
      <c r="E339" s="28"/>
      <c r="F339" s="28"/>
      <c r="G339" s="33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</row>
    <row r="340" spans="1:23" x14ac:dyDescent="0.2">
      <c r="B340" s="1"/>
      <c r="D340" s="28"/>
      <c r="E340" s="28"/>
      <c r="F340" s="28"/>
      <c r="G340" s="33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</row>
    <row r="341" spans="1:23" x14ac:dyDescent="0.2">
      <c r="B341" s="1"/>
      <c r="D341" s="28"/>
      <c r="E341" s="28"/>
      <c r="F341" s="28"/>
      <c r="G341" s="33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</row>
    <row r="342" spans="1:23" x14ac:dyDescent="0.2">
      <c r="B342" s="1"/>
      <c r="D342" s="28"/>
      <c r="E342" s="28"/>
      <c r="F342" s="28"/>
      <c r="G342" s="33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</row>
    <row r="343" spans="1:23" x14ac:dyDescent="0.2">
      <c r="B343" s="1"/>
      <c r="D343" s="28"/>
      <c r="E343" s="28"/>
      <c r="F343" s="28"/>
      <c r="G343" s="33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</row>
    <row r="344" spans="1:23" x14ac:dyDescent="0.2">
      <c r="B344" s="1"/>
      <c r="D344" s="28"/>
      <c r="E344" s="28"/>
      <c r="F344" s="28"/>
      <c r="G344" s="33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</row>
    <row r="345" spans="1:23" x14ac:dyDescent="0.2">
      <c r="B345" s="1"/>
      <c r="D345" s="28"/>
      <c r="E345" s="28"/>
      <c r="F345" s="28"/>
      <c r="G345" s="33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</row>
    <row r="346" spans="1:23" x14ac:dyDescent="0.2">
      <c r="B346" s="1"/>
      <c r="D346" s="28"/>
      <c r="E346" s="28"/>
      <c r="F346" s="28"/>
      <c r="G346" s="33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</row>
    <row r="347" spans="1:23" x14ac:dyDescent="0.2">
      <c r="B347" s="1"/>
      <c r="D347" s="28"/>
      <c r="E347" s="28"/>
      <c r="F347" s="28"/>
      <c r="G347" s="33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</row>
    <row r="348" spans="1:23" x14ac:dyDescent="0.2">
      <c r="B348" s="1"/>
      <c r="D348" s="28"/>
      <c r="E348" s="28"/>
      <c r="F348" s="28"/>
      <c r="G348" s="33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</row>
    <row r="349" spans="1:23" x14ac:dyDescent="0.2">
      <c r="B349" s="1"/>
      <c r="D349" s="28"/>
      <c r="E349" s="28"/>
      <c r="F349" s="28"/>
      <c r="G349" s="33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</row>
    <row r="350" spans="1:23" x14ac:dyDescent="0.2">
      <c r="B350" s="1"/>
      <c r="D350" s="28"/>
      <c r="E350" s="28"/>
      <c r="F350" s="28"/>
      <c r="G350" s="33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</row>
    <row r="351" spans="1:23" x14ac:dyDescent="0.2">
      <c r="B351" s="1"/>
      <c r="D351" s="28"/>
      <c r="E351" s="28"/>
      <c r="F351" s="28"/>
      <c r="G351" s="33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</row>
    <row r="352" spans="1:23" x14ac:dyDescent="0.2">
      <c r="B352" s="1"/>
      <c r="D352" s="28"/>
      <c r="E352" s="28"/>
      <c r="F352" s="28"/>
      <c r="G352" s="33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</row>
    <row r="353" spans="2:23" x14ac:dyDescent="0.2">
      <c r="B353" s="1"/>
      <c r="D353" s="28"/>
      <c r="E353" s="28"/>
      <c r="F353" s="28"/>
      <c r="G353" s="33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</row>
    <row r="354" spans="2:23" x14ac:dyDescent="0.2">
      <c r="B354" s="1"/>
      <c r="D354" s="28"/>
      <c r="E354" s="28"/>
      <c r="F354" s="28"/>
      <c r="G354" s="33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</row>
    <row r="355" spans="2:23" x14ac:dyDescent="0.2">
      <c r="B355" s="1"/>
      <c r="D355" s="28"/>
      <c r="E355" s="28"/>
      <c r="F355" s="28"/>
      <c r="G355" s="33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</row>
    <row r="356" spans="2:23" x14ac:dyDescent="0.2">
      <c r="B356" s="1"/>
      <c r="D356" s="28"/>
      <c r="E356" s="28"/>
      <c r="F356" s="28"/>
      <c r="G356" s="33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</row>
    <row r="357" spans="2:23" x14ac:dyDescent="0.2">
      <c r="B357" s="1"/>
      <c r="D357" s="28"/>
      <c r="E357" s="28"/>
      <c r="F357" s="28"/>
      <c r="G357" s="33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</row>
    <row r="358" spans="2:23" x14ac:dyDescent="0.2">
      <c r="B358" s="1"/>
      <c r="D358" s="28"/>
      <c r="E358" s="28"/>
      <c r="F358" s="28"/>
      <c r="G358" s="33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</row>
    <row r="359" spans="2:23" x14ac:dyDescent="0.2">
      <c r="B359" s="1"/>
      <c r="D359" s="28"/>
      <c r="E359" s="28"/>
      <c r="F359" s="28"/>
      <c r="G359" s="33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</row>
    <row r="360" spans="2:23" x14ac:dyDescent="0.2">
      <c r="B360" s="1"/>
      <c r="D360" s="28"/>
      <c r="E360" s="28"/>
      <c r="F360" s="28"/>
      <c r="G360" s="33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  <rowBreaks count="1" manualBreakCount="1">
    <brk id="33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75EEB5D-A9FE-4693-B030-423205555EE5}"/>
</file>

<file path=customXml/itemProps2.xml><?xml version="1.0" encoding="utf-8"?>
<ds:datastoreItem xmlns:ds="http://schemas.openxmlformats.org/officeDocument/2006/customXml" ds:itemID="{64B5A710-B1CD-4E03-AFBA-67B110292161}"/>
</file>

<file path=customXml/itemProps3.xml><?xml version="1.0" encoding="utf-8"?>
<ds:datastoreItem xmlns:ds="http://schemas.openxmlformats.org/officeDocument/2006/customXml" ds:itemID="{D02D890B-7A3A-4923-A930-40496F5D95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Operating</vt:lpstr>
      <vt:lpstr>Operating!Print_Area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2025-05-21T13:50:31Z</dcterms:created>
  <dcterms:modified xsi:type="dcterms:W3CDTF">2025-05-21T13:54:01Z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