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0C55F0C6-B1C2-41DE-A9F5-9587C8022EB9}" xr6:coauthVersionLast="47" xr6:coauthVersionMax="47" xr10:uidLastSave="{00000000-0000-0000-0000-000000000000}"/>
  <bookViews>
    <workbookView xWindow="28680" yWindow="-120" windowWidth="29040" windowHeight="18240" activeTab="9" xr2:uid="{00000000-000D-0000-FFFF-FFFF00000000}"/>
  </bookViews>
  <sheets>
    <sheet name="Summary" sheetId="1" r:id="rId1"/>
    <sheet name="EC" sheetId="2" r:id="rId2"/>
    <sheet name="FS" sheetId="3" r:id="rId3"/>
    <sheet name="GT" sheetId="4" r:id="rId4"/>
    <sheet name="KZN" sheetId="5" r:id="rId5"/>
    <sheet name="LP" sheetId="6" r:id="rId6"/>
    <sheet name="MP" sheetId="7" r:id="rId7"/>
    <sheet name="NW" sheetId="8" r:id="rId8"/>
    <sheet name="NC" sheetId="9" r:id="rId9"/>
    <sheet name="WC" sheetId="10" r:id="rId10"/>
  </sheets>
  <definedNames>
    <definedName name="_xlnm.Print_Area" localSheetId="1">EC!$A$1:$X$78</definedName>
    <definedName name="_xlnm.Print_Area" localSheetId="2">FS!$A$1:$X$78</definedName>
    <definedName name="_xlnm.Print_Area" localSheetId="3">GT!$A$1:$X$78</definedName>
    <definedName name="_xlnm.Print_Area" localSheetId="4">KZN!$A$1:$X$78</definedName>
    <definedName name="_xlnm.Print_Area" localSheetId="5">LP!$A$1:$X$78</definedName>
    <definedName name="_xlnm.Print_Area" localSheetId="6">MP!$A$1:$X$78</definedName>
    <definedName name="_xlnm.Print_Area" localSheetId="8">NC!$A$1:$X$78</definedName>
    <definedName name="_xlnm.Print_Area" localSheetId="7">NW!$A$1:$X$78</definedName>
    <definedName name="_xlnm.Print_Area" localSheetId="0">Summary!$A$1:$X$78</definedName>
    <definedName name="_xlnm.Print_Area" localSheetId="9">WC!$A$1:$X$78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  <c r="C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U8" i="10" s="1"/>
  <c r="R8" i="10"/>
  <c r="S8" i="10"/>
  <c r="T8" i="10"/>
  <c r="V8" i="10"/>
  <c r="W8" i="10"/>
  <c r="B9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E10" i="10"/>
  <c r="P10" i="10"/>
  <c r="Q10" i="10"/>
  <c r="R10" i="10"/>
  <c r="S10" i="10"/>
  <c r="T10" i="10"/>
  <c r="U10" i="10"/>
  <c r="E11" i="10"/>
  <c r="P11" i="10"/>
  <c r="Q11" i="10"/>
  <c r="R11" i="10"/>
  <c r="S11" i="10"/>
  <c r="T11" i="10"/>
  <c r="U11" i="10"/>
  <c r="E12" i="10"/>
  <c r="P12" i="10"/>
  <c r="Q12" i="10"/>
  <c r="R12" i="10"/>
  <c r="S12" i="10"/>
  <c r="T12" i="10"/>
  <c r="U12" i="10"/>
  <c r="E13" i="10"/>
  <c r="P13" i="10"/>
  <c r="Q13" i="10"/>
  <c r="R13" i="10"/>
  <c r="S13" i="10"/>
  <c r="T13" i="10"/>
  <c r="U13" i="10"/>
  <c r="E14" i="10"/>
  <c r="P14" i="10"/>
  <c r="Q14" i="10"/>
  <c r="R14" i="10"/>
  <c r="S14" i="10"/>
  <c r="T14" i="10"/>
  <c r="U14" i="10"/>
  <c r="E15" i="10"/>
  <c r="P15" i="10"/>
  <c r="Q15" i="10"/>
  <c r="R15" i="10"/>
  <c r="S15" i="10"/>
  <c r="T15" i="10"/>
  <c r="U15" i="10"/>
  <c r="E16" i="10"/>
  <c r="P16" i="10"/>
  <c r="Q16" i="10"/>
  <c r="R16" i="10"/>
  <c r="S16" i="10"/>
  <c r="T16" i="10"/>
  <c r="U16" i="10"/>
  <c r="E17" i="10"/>
  <c r="P17" i="10"/>
  <c r="Q17" i="10"/>
  <c r="R17" i="10"/>
  <c r="S17" i="10"/>
  <c r="T17" i="10"/>
  <c r="U17" i="10"/>
  <c r="E18" i="10"/>
  <c r="P18" i="10"/>
  <c r="Q18" i="10"/>
  <c r="R18" i="10"/>
  <c r="S18" i="10"/>
  <c r="T18" i="10"/>
  <c r="U18" i="10"/>
  <c r="E19" i="10"/>
  <c r="P19" i="10"/>
  <c r="Q19" i="10"/>
  <c r="R19" i="10"/>
  <c r="S19" i="10"/>
  <c r="T19" i="10"/>
  <c r="U19" i="10"/>
  <c r="E20" i="10"/>
  <c r="P20" i="10"/>
  <c r="Q20" i="10"/>
  <c r="R20" i="10"/>
  <c r="S20" i="10"/>
  <c r="T20" i="10"/>
  <c r="U20" i="10"/>
  <c r="E21" i="10"/>
  <c r="P21" i="10"/>
  <c r="Q21" i="10"/>
  <c r="R21" i="10"/>
  <c r="S21" i="10"/>
  <c r="T21" i="10"/>
  <c r="U21" i="10"/>
  <c r="E22" i="10"/>
  <c r="P22" i="10"/>
  <c r="Q22" i="10"/>
  <c r="R22" i="10"/>
  <c r="S22" i="10"/>
  <c r="T22" i="10"/>
  <c r="U22" i="10"/>
  <c r="E23" i="10"/>
  <c r="P23" i="10"/>
  <c r="Q23" i="10"/>
  <c r="R23" i="10"/>
  <c r="S23" i="10"/>
  <c r="T23" i="10"/>
  <c r="U23" i="10"/>
  <c r="E24" i="10"/>
  <c r="P24" i="10"/>
  <c r="Q24" i="10"/>
  <c r="R24" i="10"/>
  <c r="S24" i="10"/>
  <c r="T24" i="10"/>
  <c r="U24" i="10"/>
  <c r="E25" i="10"/>
  <c r="P25" i="10"/>
  <c r="Q25" i="10"/>
  <c r="R25" i="10"/>
  <c r="S25" i="10"/>
  <c r="T25" i="10"/>
  <c r="U25" i="10"/>
  <c r="E26" i="10"/>
  <c r="P26" i="10"/>
  <c r="Q26" i="10"/>
  <c r="R26" i="10"/>
  <c r="S26" i="10"/>
  <c r="T26" i="10"/>
  <c r="U26" i="10"/>
  <c r="E27" i="10"/>
  <c r="P27" i="10"/>
  <c r="Q27" i="10"/>
  <c r="R27" i="10"/>
  <c r="S27" i="10"/>
  <c r="T27" i="10"/>
  <c r="U27" i="10"/>
  <c r="B28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E29" i="10"/>
  <c r="P29" i="10"/>
  <c r="Q29" i="10"/>
  <c r="R29" i="10"/>
  <c r="S29" i="10"/>
  <c r="T29" i="10"/>
  <c r="U29" i="10"/>
  <c r="E30" i="10"/>
  <c r="P30" i="10"/>
  <c r="Q30" i="10"/>
  <c r="R30" i="10"/>
  <c r="S30" i="10"/>
  <c r="T30" i="10"/>
  <c r="U30" i="10"/>
  <c r="E31" i="10"/>
  <c r="P31" i="10"/>
  <c r="Q31" i="10"/>
  <c r="R31" i="10"/>
  <c r="S31" i="10"/>
  <c r="T31" i="10"/>
  <c r="U31" i="10"/>
  <c r="E32" i="10"/>
  <c r="P32" i="10"/>
  <c r="Q32" i="10"/>
  <c r="R32" i="10"/>
  <c r="S32" i="10"/>
  <c r="T32" i="10"/>
  <c r="U32" i="10"/>
  <c r="E33" i="10"/>
  <c r="P33" i="10"/>
  <c r="Q33" i="10"/>
  <c r="R33" i="10"/>
  <c r="S33" i="10"/>
  <c r="T33" i="10"/>
  <c r="U33" i="10"/>
  <c r="E34" i="10"/>
  <c r="P34" i="10"/>
  <c r="Q34" i="10"/>
  <c r="R34" i="10"/>
  <c r="S34" i="10"/>
  <c r="T34" i="10"/>
  <c r="U34" i="10"/>
  <c r="E35" i="10"/>
  <c r="P35" i="10"/>
  <c r="Q35" i="10"/>
  <c r="R35" i="10"/>
  <c r="S35" i="10"/>
  <c r="T35" i="10"/>
  <c r="U35" i="10"/>
  <c r="E36" i="10"/>
  <c r="P36" i="10"/>
  <c r="Q36" i="10"/>
  <c r="R36" i="10"/>
  <c r="S36" i="10"/>
  <c r="T36" i="10"/>
  <c r="U36" i="10"/>
  <c r="E37" i="10"/>
  <c r="P37" i="10"/>
  <c r="Q37" i="10"/>
  <c r="R37" i="10"/>
  <c r="S37" i="10"/>
  <c r="T37" i="10"/>
  <c r="U37" i="10"/>
  <c r="E38" i="10"/>
  <c r="P38" i="10"/>
  <c r="Q38" i="10"/>
  <c r="R38" i="10"/>
  <c r="S38" i="10"/>
  <c r="T38" i="10"/>
  <c r="U38" i="10"/>
  <c r="E39" i="10"/>
  <c r="P39" i="10"/>
  <c r="Q39" i="10"/>
  <c r="R39" i="10"/>
  <c r="S39" i="10"/>
  <c r="T39" i="10"/>
  <c r="U39" i="10"/>
  <c r="E40" i="10"/>
  <c r="P40" i="10"/>
  <c r="Q40" i="10"/>
  <c r="R40" i="10"/>
  <c r="S40" i="10"/>
  <c r="T40" i="10"/>
  <c r="U40" i="10"/>
  <c r="E41" i="10"/>
  <c r="P41" i="10"/>
  <c r="Q41" i="10"/>
  <c r="R41" i="10"/>
  <c r="S41" i="10"/>
  <c r="T41" i="10"/>
  <c r="U41" i="10"/>
  <c r="E42" i="10"/>
  <c r="P42" i="10"/>
  <c r="Q42" i="10"/>
  <c r="R42" i="10"/>
  <c r="S42" i="10"/>
  <c r="T42" i="10"/>
  <c r="U42" i="10"/>
  <c r="B43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T43" i="10" s="1"/>
  <c r="Q43" i="10"/>
  <c r="R43" i="10"/>
  <c r="S43" i="10"/>
  <c r="U43" i="10"/>
  <c r="V43" i="10"/>
  <c r="W43" i="10"/>
  <c r="B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E45" i="10"/>
  <c r="P45" i="10"/>
  <c r="Q45" i="10"/>
  <c r="R45" i="10"/>
  <c r="S45" i="10"/>
  <c r="T45" i="10"/>
  <c r="U45" i="10"/>
  <c r="E46" i="10"/>
  <c r="P46" i="10"/>
  <c r="Q46" i="10"/>
  <c r="R46" i="10"/>
  <c r="S46" i="10"/>
  <c r="T46" i="10"/>
  <c r="U46" i="10"/>
  <c r="E47" i="10"/>
  <c r="P47" i="10"/>
  <c r="Q47" i="10"/>
  <c r="R47" i="10"/>
  <c r="S47" i="10"/>
  <c r="T47" i="10"/>
  <c r="U47" i="10"/>
  <c r="E48" i="10"/>
  <c r="P48" i="10"/>
  <c r="Q48" i="10"/>
  <c r="R48" i="10"/>
  <c r="S48" i="10"/>
  <c r="T48" i="10"/>
  <c r="U48" i="10"/>
  <c r="E49" i="10"/>
  <c r="P49" i="10"/>
  <c r="Q49" i="10"/>
  <c r="R49" i="10"/>
  <c r="S49" i="10"/>
  <c r="T49" i="10"/>
  <c r="U49" i="10"/>
  <c r="E50" i="10"/>
  <c r="P50" i="10"/>
  <c r="Q50" i="10"/>
  <c r="R50" i="10"/>
  <c r="S50" i="10"/>
  <c r="T50" i="10"/>
  <c r="U50" i="10"/>
  <c r="E51" i="10"/>
  <c r="P51" i="10"/>
  <c r="Q51" i="10"/>
  <c r="R51" i="10"/>
  <c r="S51" i="10"/>
  <c r="T51" i="10"/>
  <c r="U51" i="10"/>
  <c r="E52" i="10"/>
  <c r="P52" i="10"/>
  <c r="Q52" i="10"/>
  <c r="R52" i="10"/>
  <c r="S52" i="10"/>
  <c r="T52" i="10"/>
  <c r="U52" i="10"/>
  <c r="E53" i="10"/>
  <c r="P53" i="10"/>
  <c r="Q53" i="10"/>
  <c r="R53" i="10"/>
  <c r="S53" i="10"/>
  <c r="T53" i="10"/>
  <c r="U53" i="10"/>
  <c r="E54" i="10"/>
  <c r="P54" i="10"/>
  <c r="Q54" i="10"/>
  <c r="R54" i="10"/>
  <c r="S54" i="10"/>
  <c r="T54" i="10"/>
  <c r="U54" i="10"/>
  <c r="E55" i="10"/>
  <c r="P55" i="10"/>
  <c r="Q55" i="10"/>
  <c r="R55" i="10"/>
  <c r="S55" i="10"/>
  <c r="T55" i="10"/>
  <c r="U55" i="10"/>
  <c r="B56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E57" i="10"/>
  <c r="P57" i="10"/>
  <c r="Q57" i="10"/>
  <c r="R57" i="10"/>
  <c r="S57" i="10"/>
  <c r="T57" i="10"/>
  <c r="U57" i="10"/>
  <c r="E58" i="10"/>
  <c r="P58" i="10"/>
  <c r="Q58" i="10"/>
  <c r="R58" i="10"/>
  <c r="S58" i="10"/>
  <c r="T58" i="10"/>
  <c r="U58" i="10"/>
  <c r="E59" i="10"/>
  <c r="P59" i="10"/>
  <c r="Q59" i="10"/>
  <c r="R59" i="10"/>
  <c r="S59" i="10"/>
  <c r="T59" i="10"/>
  <c r="U59" i="10"/>
  <c r="E60" i="10"/>
  <c r="P60" i="10"/>
  <c r="Q60" i="10"/>
  <c r="R60" i="10"/>
  <c r="S60" i="10"/>
  <c r="T60" i="10"/>
  <c r="U60" i="10"/>
  <c r="B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R61" i="10"/>
  <c r="S61" i="10"/>
  <c r="T61" i="10"/>
  <c r="V61" i="10"/>
  <c r="W61" i="10"/>
  <c r="B62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E63" i="10"/>
  <c r="P63" i="10"/>
  <c r="Q63" i="10"/>
  <c r="R63" i="10"/>
  <c r="S63" i="10"/>
  <c r="T63" i="10"/>
  <c r="U63" i="10"/>
  <c r="E64" i="10"/>
  <c r="P64" i="10"/>
  <c r="Q64" i="10"/>
  <c r="R64" i="10"/>
  <c r="S64" i="10"/>
  <c r="T64" i="10"/>
  <c r="U64" i="10"/>
  <c r="B65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T65" i="10" s="1"/>
  <c r="R65" i="10"/>
  <c r="S65" i="10"/>
  <c r="V65" i="10"/>
  <c r="W65" i="10"/>
  <c r="Q61" i="10" l="1"/>
  <c r="B9" i="9"/>
  <c r="C9" i="9"/>
  <c r="C8" i="9" s="1"/>
  <c r="D9" i="9"/>
  <c r="D8" i="9" s="1"/>
  <c r="F9" i="9"/>
  <c r="F8" i="9" s="1"/>
  <c r="F61" i="9" s="1"/>
  <c r="F65" i="9" s="1"/>
  <c r="G9" i="9"/>
  <c r="H9" i="9"/>
  <c r="H8" i="9" s="1"/>
  <c r="I9" i="9"/>
  <c r="I8" i="9" s="1"/>
  <c r="J9" i="9"/>
  <c r="K9" i="9"/>
  <c r="K8" i="9" s="1"/>
  <c r="L9" i="9"/>
  <c r="L8" i="9" s="1"/>
  <c r="M9" i="9"/>
  <c r="M8" i="9" s="1"/>
  <c r="M61" i="9" s="1"/>
  <c r="M65" i="9" s="1"/>
  <c r="N9" i="9"/>
  <c r="N8" i="9" s="1"/>
  <c r="N61" i="9" s="1"/>
  <c r="N65" i="9" s="1"/>
  <c r="O9" i="9"/>
  <c r="S9" i="9"/>
  <c r="V9" i="9"/>
  <c r="V8" i="9" s="1"/>
  <c r="W9" i="9"/>
  <c r="E10" i="9"/>
  <c r="E9" i="9" s="1"/>
  <c r="P10" i="9"/>
  <c r="P9" i="9" s="1"/>
  <c r="Q10" i="9"/>
  <c r="R10" i="9"/>
  <c r="S10" i="9"/>
  <c r="U10" i="9"/>
  <c r="E11" i="9"/>
  <c r="U11" i="9" s="1"/>
  <c r="P11" i="9"/>
  <c r="Q11" i="9"/>
  <c r="Q9" i="9" s="1"/>
  <c r="Q8" i="9" s="1"/>
  <c r="R11" i="9"/>
  <c r="S11" i="9"/>
  <c r="T11" i="9"/>
  <c r="E12" i="9"/>
  <c r="U12" i="9" s="1"/>
  <c r="P12" i="9"/>
  <c r="Q12" i="9"/>
  <c r="R12" i="9"/>
  <c r="S12" i="9"/>
  <c r="T12" i="9"/>
  <c r="E13" i="9"/>
  <c r="P13" i="9"/>
  <c r="T13" i="9" s="1"/>
  <c r="Q13" i="9"/>
  <c r="R13" i="9"/>
  <c r="S13" i="9"/>
  <c r="U13" i="9"/>
  <c r="E14" i="9"/>
  <c r="U14" i="9" s="1"/>
  <c r="P14" i="9"/>
  <c r="Q14" i="9"/>
  <c r="R14" i="9"/>
  <c r="S14" i="9"/>
  <c r="T14" i="9"/>
  <c r="E15" i="9"/>
  <c r="U15" i="9" s="1"/>
  <c r="P15" i="9"/>
  <c r="Q15" i="9"/>
  <c r="R15" i="9"/>
  <c r="S15" i="9"/>
  <c r="E16" i="9"/>
  <c r="T16" i="9" s="1"/>
  <c r="P16" i="9"/>
  <c r="Q16" i="9"/>
  <c r="R16" i="9"/>
  <c r="S16" i="9"/>
  <c r="E17" i="9"/>
  <c r="T17" i="9" s="1"/>
  <c r="P17" i="9"/>
  <c r="Q17" i="9"/>
  <c r="R17" i="9"/>
  <c r="S17" i="9"/>
  <c r="E18" i="9"/>
  <c r="P18" i="9"/>
  <c r="Q18" i="9"/>
  <c r="R18" i="9"/>
  <c r="S18" i="9"/>
  <c r="T18" i="9"/>
  <c r="U18" i="9"/>
  <c r="E19" i="9"/>
  <c r="P19" i="9"/>
  <c r="Q19" i="9"/>
  <c r="R19" i="9"/>
  <c r="S19" i="9"/>
  <c r="T19" i="9"/>
  <c r="U19" i="9"/>
  <c r="E20" i="9"/>
  <c r="U20" i="9" s="1"/>
  <c r="P20" i="9"/>
  <c r="Q20" i="9"/>
  <c r="R20" i="9"/>
  <c r="S20" i="9"/>
  <c r="T20" i="9"/>
  <c r="E21" i="9"/>
  <c r="P21" i="9"/>
  <c r="Q21" i="9"/>
  <c r="R21" i="9"/>
  <c r="S21" i="9"/>
  <c r="T21" i="9"/>
  <c r="U21" i="9"/>
  <c r="E22" i="9"/>
  <c r="U22" i="9" s="1"/>
  <c r="P22" i="9"/>
  <c r="Q22" i="9"/>
  <c r="R22" i="9"/>
  <c r="S22" i="9"/>
  <c r="T22" i="9"/>
  <c r="E23" i="9"/>
  <c r="U23" i="9" s="1"/>
  <c r="P23" i="9"/>
  <c r="Q23" i="9"/>
  <c r="R23" i="9"/>
  <c r="S23" i="9"/>
  <c r="E24" i="9"/>
  <c r="T24" i="9" s="1"/>
  <c r="P24" i="9"/>
  <c r="Q24" i="9"/>
  <c r="R24" i="9"/>
  <c r="S24" i="9"/>
  <c r="E25" i="9"/>
  <c r="T25" i="9" s="1"/>
  <c r="P25" i="9"/>
  <c r="Q25" i="9"/>
  <c r="R25" i="9"/>
  <c r="S25" i="9"/>
  <c r="E26" i="9"/>
  <c r="P26" i="9"/>
  <c r="Q26" i="9"/>
  <c r="R26" i="9"/>
  <c r="S26" i="9"/>
  <c r="T26" i="9"/>
  <c r="U26" i="9"/>
  <c r="E27" i="9"/>
  <c r="P27" i="9"/>
  <c r="Q27" i="9"/>
  <c r="R27" i="9"/>
  <c r="S27" i="9"/>
  <c r="T27" i="9"/>
  <c r="U27" i="9"/>
  <c r="B28" i="9"/>
  <c r="B8" i="9" s="1"/>
  <c r="B61" i="9" s="1"/>
  <c r="B65" i="9" s="1"/>
  <c r="C28" i="9"/>
  <c r="D28" i="9"/>
  <c r="F28" i="9"/>
  <c r="G28" i="9"/>
  <c r="G8" i="9" s="1"/>
  <c r="G61" i="9" s="1"/>
  <c r="G65" i="9" s="1"/>
  <c r="H28" i="9"/>
  <c r="I28" i="9"/>
  <c r="J28" i="9"/>
  <c r="J8" i="9" s="1"/>
  <c r="K28" i="9"/>
  <c r="L28" i="9"/>
  <c r="M28" i="9"/>
  <c r="S28" i="9" s="1"/>
  <c r="N28" i="9"/>
  <c r="O28" i="9"/>
  <c r="O8" i="9" s="1"/>
  <c r="O61" i="9" s="1"/>
  <c r="O65" i="9" s="1"/>
  <c r="R28" i="9"/>
  <c r="V28" i="9"/>
  <c r="W28" i="9"/>
  <c r="W8" i="9" s="1"/>
  <c r="W61" i="9" s="1"/>
  <c r="W65" i="9" s="1"/>
  <c r="E29" i="9"/>
  <c r="U29" i="9" s="1"/>
  <c r="P29" i="9"/>
  <c r="Q29" i="9"/>
  <c r="Q28" i="9" s="1"/>
  <c r="R29" i="9"/>
  <c r="S29" i="9"/>
  <c r="T29" i="9"/>
  <c r="E30" i="9"/>
  <c r="U30" i="9" s="1"/>
  <c r="P30" i="9"/>
  <c r="P28" i="9" s="1"/>
  <c r="Q30" i="9"/>
  <c r="R30" i="9"/>
  <c r="S30" i="9"/>
  <c r="E31" i="9"/>
  <c r="T31" i="9" s="1"/>
  <c r="P31" i="9"/>
  <c r="Q31" i="9"/>
  <c r="R31" i="9"/>
  <c r="S31" i="9"/>
  <c r="E32" i="9"/>
  <c r="T32" i="9" s="1"/>
  <c r="P32" i="9"/>
  <c r="Q32" i="9"/>
  <c r="R32" i="9"/>
  <c r="S32" i="9"/>
  <c r="E33" i="9"/>
  <c r="P33" i="9"/>
  <c r="T33" i="9" s="1"/>
  <c r="Q33" i="9"/>
  <c r="R33" i="9"/>
  <c r="S33" i="9"/>
  <c r="U33" i="9"/>
  <c r="E34" i="9"/>
  <c r="P34" i="9"/>
  <c r="Q34" i="9"/>
  <c r="U34" i="9" s="1"/>
  <c r="R34" i="9"/>
  <c r="S34" i="9"/>
  <c r="T34" i="9"/>
  <c r="E35" i="9"/>
  <c r="U35" i="9" s="1"/>
  <c r="P35" i="9"/>
  <c r="Q35" i="9"/>
  <c r="R35" i="9"/>
  <c r="S35" i="9"/>
  <c r="T35" i="9"/>
  <c r="E36" i="9"/>
  <c r="T36" i="9" s="1"/>
  <c r="P36" i="9"/>
  <c r="Q36" i="9"/>
  <c r="R36" i="9"/>
  <c r="S36" i="9"/>
  <c r="U36" i="9"/>
  <c r="E37" i="9"/>
  <c r="U37" i="9" s="1"/>
  <c r="P37" i="9"/>
  <c r="Q37" i="9"/>
  <c r="R37" i="9"/>
  <c r="S37" i="9"/>
  <c r="T37" i="9"/>
  <c r="E38" i="9"/>
  <c r="U38" i="9" s="1"/>
  <c r="P38" i="9"/>
  <c r="Q38" i="9"/>
  <c r="R38" i="9"/>
  <c r="S38" i="9"/>
  <c r="E39" i="9"/>
  <c r="T39" i="9" s="1"/>
  <c r="P39" i="9"/>
  <c r="Q39" i="9"/>
  <c r="R39" i="9"/>
  <c r="S39" i="9"/>
  <c r="E40" i="9"/>
  <c r="T40" i="9" s="1"/>
  <c r="P40" i="9"/>
  <c r="Q40" i="9"/>
  <c r="R40" i="9"/>
  <c r="S40" i="9"/>
  <c r="E41" i="9"/>
  <c r="P41" i="9"/>
  <c r="Q41" i="9"/>
  <c r="R41" i="9"/>
  <c r="S41" i="9"/>
  <c r="T41" i="9"/>
  <c r="U41" i="9"/>
  <c r="E42" i="9"/>
  <c r="P42" i="9"/>
  <c r="Q42" i="9"/>
  <c r="R42" i="9"/>
  <c r="S42" i="9"/>
  <c r="T42" i="9"/>
  <c r="U42" i="9"/>
  <c r="G43" i="9"/>
  <c r="M43" i="9"/>
  <c r="O43" i="9"/>
  <c r="W43" i="9"/>
  <c r="B44" i="9"/>
  <c r="B43" i="9" s="1"/>
  <c r="C44" i="9"/>
  <c r="C43" i="9" s="1"/>
  <c r="D44" i="9"/>
  <c r="D43" i="9" s="1"/>
  <c r="F44" i="9"/>
  <c r="F43" i="9" s="1"/>
  <c r="G44" i="9"/>
  <c r="H44" i="9"/>
  <c r="I44" i="9"/>
  <c r="I43" i="9" s="1"/>
  <c r="J44" i="9"/>
  <c r="J43" i="9" s="1"/>
  <c r="R43" i="9" s="1"/>
  <c r="K44" i="9"/>
  <c r="K43" i="9" s="1"/>
  <c r="S43" i="9" s="1"/>
  <c r="L44" i="9"/>
  <c r="L43" i="9" s="1"/>
  <c r="M44" i="9"/>
  <c r="N44" i="9"/>
  <c r="N43" i="9" s="1"/>
  <c r="O44" i="9"/>
  <c r="R44" i="9"/>
  <c r="S44" i="9"/>
  <c r="V44" i="9"/>
  <c r="V43" i="9" s="1"/>
  <c r="W44" i="9"/>
  <c r="E45" i="9"/>
  <c r="E44" i="9" s="1"/>
  <c r="P45" i="9"/>
  <c r="P44" i="9" s="1"/>
  <c r="Q45" i="9"/>
  <c r="U45" i="9" s="1"/>
  <c r="R45" i="9"/>
  <c r="S45" i="9"/>
  <c r="E46" i="9"/>
  <c r="T46" i="9" s="1"/>
  <c r="P46" i="9"/>
  <c r="Q46" i="9"/>
  <c r="Q44" i="9" s="1"/>
  <c r="R46" i="9"/>
  <c r="S46" i="9"/>
  <c r="E47" i="9"/>
  <c r="P47" i="9"/>
  <c r="T47" i="9" s="1"/>
  <c r="Q47" i="9"/>
  <c r="R47" i="9"/>
  <c r="S47" i="9"/>
  <c r="U47" i="9"/>
  <c r="E48" i="9"/>
  <c r="P48" i="9"/>
  <c r="Q48" i="9"/>
  <c r="R48" i="9"/>
  <c r="S48" i="9"/>
  <c r="T48" i="9"/>
  <c r="U48" i="9"/>
  <c r="E49" i="9"/>
  <c r="U49" i="9" s="1"/>
  <c r="P49" i="9"/>
  <c r="Q49" i="9"/>
  <c r="R49" i="9"/>
  <c r="S49" i="9"/>
  <c r="T49" i="9"/>
  <c r="E50" i="9"/>
  <c r="T50" i="9" s="1"/>
  <c r="P50" i="9"/>
  <c r="Q50" i="9"/>
  <c r="R50" i="9"/>
  <c r="S50" i="9"/>
  <c r="U50" i="9"/>
  <c r="E51" i="9"/>
  <c r="U51" i="9" s="1"/>
  <c r="P51" i="9"/>
  <c r="Q51" i="9"/>
  <c r="R51" i="9"/>
  <c r="S51" i="9"/>
  <c r="T51" i="9"/>
  <c r="E52" i="9"/>
  <c r="T52" i="9" s="1"/>
  <c r="P52" i="9"/>
  <c r="Q52" i="9"/>
  <c r="R52" i="9"/>
  <c r="S52" i="9"/>
  <c r="E53" i="9"/>
  <c r="P53" i="9"/>
  <c r="T53" i="9" s="1"/>
  <c r="Q53" i="9"/>
  <c r="U53" i="9" s="1"/>
  <c r="R53" i="9"/>
  <c r="S53" i="9"/>
  <c r="E54" i="9"/>
  <c r="T54" i="9" s="1"/>
  <c r="P54" i="9"/>
  <c r="Q54" i="9"/>
  <c r="R54" i="9"/>
  <c r="S54" i="9"/>
  <c r="E55" i="9"/>
  <c r="P55" i="9"/>
  <c r="T55" i="9" s="1"/>
  <c r="Q55" i="9"/>
  <c r="R55" i="9"/>
  <c r="S55" i="9"/>
  <c r="U55" i="9"/>
  <c r="B56" i="9"/>
  <c r="C56" i="9"/>
  <c r="D56" i="9"/>
  <c r="F56" i="9"/>
  <c r="G56" i="9"/>
  <c r="H56" i="9"/>
  <c r="H43" i="9" s="1"/>
  <c r="I56" i="9"/>
  <c r="J56" i="9"/>
  <c r="K56" i="9"/>
  <c r="L56" i="9"/>
  <c r="M56" i="9"/>
  <c r="N56" i="9"/>
  <c r="O56" i="9"/>
  <c r="R56" i="9"/>
  <c r="S56" i="9"/>
  <c r="V56" i="9"/>
  <c r="W56" i="9"/>
  <c r="E57" i="9"/>
  <c r="E56" i="9" s="1"/>
  <c r="P57" i="9"/>
  <c r="P56" i="9" s="1"/>
  <c r="Q57" i="9"/>
  <c r="R57" i="9"/>
  <c r="S57" i="9"/>
  <c r="U57" i="9"/>
  <c r="E58" i="9"/>
  <c r="U58" i="9" s="1"/>
  <c r="P58" i="9"/>
  <c r="Q58" i="9"/>
  <c r="Q56" i="9" s="1"/>
  <c r="R58" i="9"/>
  <c r="S58" i="9"/>
  <c r="T58" i="9"/>
  <c r="E59" i="9"/>
  <c r="U59" i="9" s="1"/>
  <c r="P59" i="9"/>
  <c r="Q59" i="9"/>
  <c r="R59" i="9"/>
  <c r="S59" i="9"/>
  <c r="E60" i="9"/>
  <c r="P60" i="9"/>
  <c r="Q60" i="9"/>
  <c r="R60" i="9"/>
  <c r="S60" i="9"/>
  <c r="T60" i="9"/>
  <c r="U60" i="9"/>
  <c r="B62" i="9"/>
  <c r="C62" i="9"/>
  <c r="D62" i="9"/>
  <c r="F62" i="9"/>
  <c r="G62" i="9"/>
  <c r="H62" i="9"/>
  <c r="I62" i="9"/>
  <c r="J62" i="9"/>
  <c r="K62" i="9"/>
  <c r="L62" i="9"/>
  <c r="M62" i="9"/>
  <c r="N62" i="9"/>
  <c r="O62" i="9"/>
  <c r="R62" i="9"/>
  <c r="S62" i="9"/>
  <c r="V62" i="9"/>
  <c r="W62" i="9"/>
  <c r="E63" i="9"/>
  <c r="E62" i="9" s="1"/>
  <c r="P63" i="9"/>
  <c r="P62" i="9" s="1"/>
  <c r="Q63" i="9"/>
  <c r="R63" i="9"/>
  <c r="S63" i="9"/>
  <c r="U63" i="9"/>
  <c r="E64" i="9"/>
  <c r="U64" i="9" s="1"/>
  <c r="P64" i="9"/>
  <c r="Q64" i="9"/>
  <c r="Q62" i="9" s="1"/>
  <c r="R64" i="9"/>
  <c r="S64" i="9"/>
  <c r="T64" i="9"/>
  <c r="U61" i="10" l="1"/>
  <c r="Q65" i="10"/>
  <c r="U65" i="10" s="1"/>
  <c r="T62" i="9"/>
  <c r="U62" i="9"/>
  <c r="T56" i="9"/>
  <c r="U56" i="9"/>
  <c r="Q43" i="9"/>
  <c r="V61" i="9"/>
  <c r="V65" i="9" s="1"/>
  <c r="I61" i="9"/>
  <c r="I65" i="9" s="1"/>
  <c r="H61" i="9"/>
  <c r="H65" i="9" s="1"/>
  <c r="R8" i="9"/>
  <c r="J61" i="9"/>
  <c r="D61" i="9"/>
  <c r="D65" i="9" s="1"/>
  <c r="P43" i="9"/>
  <c r="P8" i="9"/>
  <c r="P61" i="9" s="1"/>
  <c r="P65" i="9" s="1"/>
  <c r="L61" i="9"/>
  <c r="L65" i="9" s="1"/>
  <c r="C61" i="9"/>
  <c r="C65" i="9" s="1"/>
  <c r="T44" i="9"/>
  <c r="E43" i="9"/>
  <c r="U44" i="9"/>
  <c r="Q61" i="9"/>
  <c r="Q65" i="9" s="1"/>
  <c r="T9" i="9"/>
  <c r="U9" i="9"/>
  <c r="E8" i="9"/>
  <c r="S8" i="9"/>
  <c r="K61" i="9"/>
  <c r="T63" i="9"/>
  <c r="T57" i="9"/>
  <c r="R9" i="9"/>
  <c r="U52" i="9"/>
  <c r="E28" i="9"/>
  <c r="T59" i="9"/>
  <c r="U39" i="9"/>
  <c r="T38" i="9"/>
  <c r="U31" i="9"/>
  <c r="T30" i="9"/>
  <c r="U24" i="9"/>
  <c r="T23" i="9"/>
  <c r="U16" i="9"/>
  <c r="T15" i="9"/>
  <c r="U54" i="9"/>
  <c r="U46" i="9"/>
  <c r="T45" i="9"/>
  <c r="U40" i="9"/>
  <c r="U32" i="9"/>
  <c r="U25" i="9"/>
  <c r="U17" i="9"/>
  <c r="T10" i="9"/>
  <c r="B9" i="8"/>
  <c r="C9" i="8"/>
  <c r="C8" i="8" s="1"/>
  <c r="D9" i="8"/>
  <c r="D8" i="8" s="1"/>
  <c r="F9" i="8"/>
  <c r="F8" i="8" s="1"/>
  <c r="G9" i="8"/>
  <c r="H9" i="8"/>
  <c r="H8" i="8" s="1"/>
  <c r="H61" i="8" s="1"/>
  <c r="H65" i="8" s="1"/>
  <c r="I9" i="8"/>
  <c r="I8" i="8" s="1"/>
  <c r="J9" i="8"/>
  <c r="K9" i="8"/>
  <c r="K8" i="8" s="1"/>
  <c r="L9" i="8"/>
  <c r="L8" i="8" s="1"/>
  <c r="M9" i="8"/>
  <c r="M8" i="8" s="1"/>
  <c r="M61" i="8" s="1"/>
  <c r="M65" i="8" s="1"/>
  <c r="N9" i="8"/>
  <c r="N8" i="8" s="1"/>
  <c r="O9" i="8"/>
  <c r="S9" i="8"/>
  <c r="V9" i="8"/>
  <c r="V8" i="8" s="1"/>
  <c r="W9" i="8"/>
  <c r="E10" i="8"/>
  <c r="E9" i="8" s="1"/>
  <c r="P10" i="8"/>
  <c r="P9" i="8" s="1"/>
  <c r="Q10" i="8"/>
  <c r="R10" i="8"/>
  <c r="S10" i="8"/>
  <c r="U10" i="8"/>
  <c r="E11" i="8"/>
  <c r="U11" i="8" s="1"/>
  <c r="P11" i="8"/>
  <c r="Q11" i="8"/>
  <c r="R11" i="8"/>
  <c r="S11" i="8"/>
  <c r="T11" i="8"/>
  <c r="E12" i="8"/>
  <c r="P12" i="8"/>
  <c r="Q12" i="8"/>
  <c r="R12" i="8"/>
  <c r="S12" i="8"/>
  <c r="T12" i="8"/>
  <c r="U12" i="8"/>
  <c r="E13" i="8"/>
  <c r="P13" i="8"/>
  <c r="T13" i="8" s="1"/>
  <c r="Q13" i="8"/>
  <c r="R13" i="8"/>
  <c r="S13" i="8"/>
  <c r="U13" i="8"/>
  <c r="E14" i="8"/>
  <c r="U14" i="8" s="1"/>
  <c r="P14" i="8"/>
  <c r="Q14" i="8"/>
  <c r="R14" i="8"/>
  <c r="S14" i="8"/>
  <c r="T14" i="8"/>
  <c r="E15" i="8"/>
  <c r="U15" i="8" s="1"/>
  <c r="P15" i="8"/>
  <c r="Q15" i="8"/>
  <c r="R15" i="8"/>
  <c r="S15" i="8"/>
  <c r="E16" i="8"/>
  <c r="T16" i="8" s="1"/>
  <c r="P16" i="8"/>
  <c r="Q16" i="8"/>
  <c r="R16" i="8"/>
  <c r="S16" i="8"/>
  <c r="E17" i="8"/>
  <c r="T17" i="8" s="1"/>
  <c r="P17" i="8"/>
  <c r="Q17" i="8"/>
  <c r="Q9" i="8" s="1"/>
  <c r="Q8" i="8" s="1"/>
  <c r="R17" i="8"/>
  <c r="S17" i="8"/>
  <c r="E18" i="8"/>
  <c r="T18" i="8" s="1"/>
  <c r="P18" i="8"/>
  <c r="Q18" i="8"/>
  <c r="R18" i="8"/>
  <c r="S18" i="8"/>
  <c r="U18" i="8"/>
  <c r="E19" i="8"/>
  <c r="U19" i="8" s="1"/>
  <c r="P19" i="8"/>
  <c r="Q19" i="8"/>
  <c r="R19" i="8"/>
  <c r="S19" i="8"/>
  <c r="T19" i="8"/>
  <c r="E20" i="8"/>
  <c r="P20" i="8"/>
  <c r="Q20" i="8"/>
  <c r="R20" i="8"/>
  <c r="S20" i="8"/>
  <c r="T20" i="8"/>
  <c r="U20" i="8"/>
  <c r="E21" i="8"/>
  <c r="P21" i="8"/>
  <c r="Q21" i="8"/>
  <c r="R21" i="8"/>
  <c r="S21" i="8"/>
  <c r="T21" i="8"/>
  <c r="U21" i="8"/>
  <c r="E22" i="8"/>
  <c r="U22" i="8" s="1"/>
  <c r="P22" i="8"/>
  <c r="Q22" i="8"/>
  <c r="R22" i="8"/>
  <c r="S22" i="8"/>
  <c r="T22" i="8"/>
  <c r="E23" i="8"/>
  <c r="T23" i="8" s="1"/>
  <c r="P23" i="8"/>
  <c r="Q23" i="8"/>
  <c r="R23" i="8"/>
  <c r="S23" i="8"/>
  <c r="E24" i="8"/>
  <c r="P24" i="8"/>
  <c r="Q24" i="8"/>
  <c r="R24" i="8"/>
  <c r="S24" i="8"/>
  <c r="T24" i="8"/>
  <c r="U24" i="8"/>
  <c r="E25" i="8"/>
  <c r="T25" i="8" s="1"/>
  <c r="P25" i="8"/>
  <c r="Q25" i="8"/>
  <c r="R25" i="8"/>
  <c r="S25" i="8"/>
  <c r="E26" i="8"/>
  <c r="P26" i="8"/>
  <c r="Q26" i="8"/>
  <c r="R26" i="8"/>
  <c r="S26" i="8"/>
  <c r="T26" i="8"/>
  <c r="U26" i="8"/>
  <c r="E27" i="8"/>
  <c r="P27" i="8"/>
  <c r="Q27" i="8"/>
  <c r="R27" i="8"/>
  <c r="S27" i="8"/>
  <c r="T27" i="8"/>
  <c r="U27" i="8"/>
  <c r="B28" i="8"/>
  <c r="B8" i="8" s="1"/>
  <c r="B61" i="8" s="1"/>
  <c r="B65" i="8" s="1"/>
  <c r="C28" i="8"/>
  <c r="D28" i="8"/>
  <c r="F28" i="8"/>
  <c r="G28" i="8"/>
  <c r="G8" i="8" s="1"/>
  <c r="G61" i="8" s="1"/>
  <c r="G65" i="8" s="1"/>
  <c r="H28" i="8"/>
  <c r="I28" i="8"/>
  <c r="J28" i="8"/>
  <c r="J8" i="8" s="1"/>
  <c r="K28" i="8"/>
  <c r="L28" i="8"/>
  <c r="M28" i="8"/>
  <c r="S28" i="8" s="1"/>
  <c r="N28" i="8"/>
  <c r="O28" i="8"/>
  <c r="O8" i="8" s="1"/>
  <c r="O61" i="8" s="1"/>
  <c r="O65" i="8" s="1"/>
  <c r="R28" i="8"/>
  <c r="V28" i="8"/>
  <c r="W28" i="8"/>
  <c r="W8" i="8" s="1"/>
  <c r="W61" i="8" s="1"/>
  <c r="W65" i="8" s="1"/>
  <c r="E29" i="8"/>
  <c r="U29" i="8" s="1"/>
  <c r="P29" i="8"/>
  <c r="P28" i="8" s="1"/>
  <c r="Q29" i="8"/>
  <c r="Q28" i="8" s="1"/>
  <c r="R29" i="8"/>
  <c r="S29" i="8"/>
  <c r="T29" i="8"/>
  <c r="E30" i="8"/>
  <c r="E28" i="8" s="1"/>
  <c r="P30" i="8"/>
  <c r="Q30" i="8"/>
  <c r="R30" i="8"/>
  <c r="S30" i="8"/>
  <c r="E31" i="8"/>
  <c r="T31" i="8" s="1"/>
  <c r="P31" i="8"/>
  <c r="Q31" i="8"/>
  <c r="R31" i="8"/>
  <c r="S31" i="8"/>
  <c r="E32" i="8"/>
  <c r="T32" i="8" s="1"/>
  <c r="P32" i="8"/>
  <c r="Q32" i="8"/>
  <c r="R32" i="8"/>
  <c r="S32" i="8"/>
  <c r="E33" i="8"/>
  <c r="P33" i="8"/>
  <c r="T33" i="8" s="1"/>
  <c r="Q33" i="8"/>
  <c r="R33" i="8"/>
  <c r="S33" i="8"/>
  <c r="U33" i="8"/>
  <c r="E34" i="8"/>
  <c r="P34" i="8"/>
  <c r="Q34" i="8"/>
  <c r="U34" i="8" s="1"/>
  <c r="R34" i="8"/>
  <c r="S34" i="8"/>
  <c r="T34" i="8"/>
  <c r="E35" i="8"/>
  <c r="P35" i="8"/>
  <c r="Q35" i="8"/>
  <c r="R35" i="8"/>
  <c r="S35" i="8"/>
  <c r="T35" i="8"/>
  <c r="U35" i="8"/>
  <c r="E36" i="8"/>
  <c r="T36" i="8" s="1"/>
  <c r="P36" i="8"/>
  <c r="Q36" i="8"/>
  <c r="R36" i="8"/>
  <c r="S36" i="8"/>
  <c r="U36" i="8"/>
  <c r="E37" i="8"/>
  <c r="U37" i="8" s="1"/>
  <c r="P37" i="8"/>
  <c r="Q37" i="8"/>
  <c r="R37" i="8"/>
  <c r="S37" i="8"/>
  <c r="T37" i="8"/>
  <c r="E38" i="8"/>
  <c r="U38" i="8" s="1"/>
  <c r="P38" i="8"/>
  <c r="Q38" i="8"/>
  <c r="R38" i="8"/>
  <c r="S38" i="8"/>
  <c r="E39" i="8"/>
  <c r="P39" i="8"/>
  <c r="Q39" i="8"/>
  <c r="R39" i="8"/>
  <c r="S39" i="8"/>
  <c r="T39" i="8"/>
  <c r="U39" i="8"/>
  <c r="E40" i="8"/>
  <c r="T40" i="8" s="1"/>
  <c r="P40" i="8"/>
  <c r="Q40" i="8"/>
  <c r="R40" i="8"/>
  <c r="S40" i="8"/>
  <c r="E41" i="8"/>
  <c r="P41" i="8"/>
  <c r="Q41" i="8"/>
  <c r="R41" i="8"/>
  <c r="S41" i="8"/>
  <c r="T41" i="8"/>
  <c r="U41" i="8"/>
  <c r="E42" i="8"/>
  <c r="P42" i="8"/>
  <c r="Q42" i="8"/>
  <c r="R42" i="8"/>
  <c r="S42" i="8"/>
  <c r="T42" i="8"/>
  <c r="U42" i="8"/>
  <c r="G43" i="8"/>
  <c r="M43" i="8"/>
  <c r="O43" i="8"/>
  <c r="W43" i="8"/>
  <c r="B44" i="8"/>
  <c r="B43" i="8" s="1"/>
  <c r="C44" i="8"/>
  <c r="C43" i="8" s="1"/>
  <c r="D44" i="8"/>
  <c r="D43" i="8" s="1"/>
  <c r="F44" i="8"/>
  <c r="F43" i="8" s="1"/>
  <c r="G44" i="8"/>
  <c r="H44" i="8"/>
  <c r="H43" i="8" s="1"/>
  <c r="I44" i="8"/>
  <c r="I43" i="8" s="1"/>
  <c r="J44" i="8"/>
  <c r="J43" i="8" s="1"/>
  <c r="R43" i="8" s="1"/>
  <c r="K44" i="8"/>
  <c r="K43" i="8" s="1"/>
  <c r="S43" i="8" s="1"/>
  <c r="L44" i="8"/>
  <c r="L43" i="8" s="1"/>
  <c r="M44" i="8"/>
  <c r="N44" i="8"/>
  <c r="N43" i="8" s="1"/>
  <c r="O44" i="8"/>
  <c r="R44" i="8"/>
  <c r="S44" i="8"/>
  <c r="V44" i="8"/>
  <c r="V43" i="8" s="1"/>
  <c r="W44" i="8"/>
  <c r="E45" i="8"/>
  <c r="E44" i="8" s="1"/>
  <c r="P45" i="8"/>
  <c r="T45" i="8" s="1"/>
  <c r="Q45" i="8"/>
  <c r="R45" i="8"/>
  <c r="S45" i="8"/>
  <c r="U45" i="8"/>
  <c r="E46" i="8"/>
  <c r="T46" i="8" s="1"/>
  <c r="P46" i="8"/>
  <c r="Q46" i="8"/>
  <c r="Q44" i="8" s="1"/>
  <c r="Q43" i="8" s="1"/>
  <c r="R46" i="8"/>
  <c r="S46" i="8"/>
  <c r="E47" i="8"/>
  <c r="U47" i="8" s="1"/>
  <c r="P47" i="8"/>
  <c r="T47" i="8" s="1"/>
  <c r="Q47" i="8"/>
  <c r="R47" i="8"/>
  <c r="S47" i="8"/>
  <c r="E48" i="8"/>
  <c r="P48" i="8"/>
  <c r="Q48" i="8"/>
  <c r="R48" i="8"/>
  <c r="S48" i="8"/>
  <c r="T48" i="8"/>
  <c r="U48" i="8"/>
  <c r="E49" i="8"/>
  <c r="P49" i="8"/>
  <c r="Q49" i="8"/>
  <c r="R49" i="8"/>
  <c r="S49" i="8"/>
  <c r="T49" i="8"/>
  <c r="U49" i="8"/>
  <c r="E50" i="8"/>
  <c r="T50" i="8" s="1"/>
  <c r="P50" i="8"/>
  <c r="Q50" i="8"/>
  <c r="R50" i="8"/>
  <c r="S50" i="8"/>
  <c r="U50" i="8"/>
  <c r="E51" i="8"/>
  <c r="U51" i="8" s="1"/>
  <c r="P51" i="8"/>
  <c r="Q51" i="8"/>
  <c r="R51" i="8"/>
  <c r="S51" i="8"/>
  <c r="T51" i="8"/>
  <c r="E52" i="8"/>
  <c r="U52" i="8" s="1"/>
  <c r="P52" i="8"/>
  <c r="Q52" i="8"/>
  <c r="R52" i="8"/>
  <c r="S52" i="8"/>
  <c r="E53" i="8"/>
  <c r="P53" i="8"/>
  <c r="T53" i="8" s="1"/>
  <c r="Q53" i="8"/>
  <c r="R53" i="8"/>
  <c r="S53" i="8"/>
  <c r="U53" i="8"/>
  <c r="E54" i="8"/>
  <c r="T54" i="8" s="1"/>
  <c r="P54" i="8"/>
  <c r="Q54" i="8"/>
  <c r="R54" i="8"/>
  <c r="S54" i="8"/>
  <c r="E55" i="8"/>
  <c r="U55" i="8" s="1"/>
  <c r="P55" i="8"/>
  <c r="T55" i="8" s="1"/>
  <c r="Q55" i="8"/>
  <c r="R55" i="8"/>
  <c r="S55" i="8"/>
  <c r="B56" i="8"/>
  <c r="C56" i="8"/>
  <c r="D56" i="8"/>
  <c r="F56" i="8"/>
  <c r="G56" i="8"/>
  <c r="H56" i="8"/>
  <c r="I56" i="8"/>
  <c r="J56" i="8"/>
  <c r="K56" i="8"/>
  <c r="L56" i="8"/>
  <c r="M56" i="8"/>
  <c r="N56" i="8"/>
  <c r="O56" i="8"/>
  <c r="R56" i="8"/>
  <c r="S56" i="8"/>
  <c r="V56" i="8"/>
  <c r="W56" i="8"/>
  <c r="E57" i="8"/>
  <c r="E56" i="8" s="1"/>
  <c r="P57" i="8"/>
  <c r="Q57" i="8"/>
  <c r="Q56" i="8" s="1"/>
  <c r="R57" i="8"/>
  <c r="S57" i="8"/>
  <c r="U57" i="8"/>
  <c r="E58" i="8"/>
  <c r="P58" i="8"/>
  <c r="P56" i="8" s="1"/>
  <c r="Q58" i="8"/>
  <c r="R58" i="8"/>
  <c r="S58" i="8"/>
  <c r="T58" i="8"/>
  <c r="U58" i="8"/>
  <c r="E59" i="8"/>
  <c r="U59" i="8" s="1"/>
  <c r="P59" i="8"/>
  <c r="Q59" i="8"/>
  <c r="R59" i="8"/>
  <c r="S59" i="8"/>
  <c r="E60" i="8"/>
  <c r="P60" i="8"/>
  <c r="Q60" i="8"/>
  <c r="R60" i="8"/>
  <c r="S60" i="8"/>
  <c r="T60" i="8"/>
  <c r="U60" i="8"/>
  <c r="B62" i="8"/>
  <c r="C62" i="8"/>
  <c r="D62" i="8"/>
  <c r="F62" i="8"/>
  <c r="G62" i="8"/>
  <c r="H62" i="8"/>
  <c r="I62" i="8"/>
  <c r="J62" i="8"/>
  <c r="K62" i="8"/>
  <c r="L62" i="8"/>
  <c r="M62" i="8"/>
  <c r="N62" i="8"/>
  <c r="O62" i="8"/>
  <c r="R62" i="8"/>
  <c r="S62" i="8"/>
  <c r="V62" i="8"/>
  <c r="W62" i="8"/>
  <c r="E63" i="8"/>
  <c r="E62" i="8" s="1"/>
  <c r="P63" i="8"/>
  <c r="Q63" i="8"/>
  <c r="Q62" i="8" s="1"/>
  <c r="R63" i="8"/>
  <c r="S63" i="8"/>
  <c r="U63" i="8"/>
  <c r="E64" i="8"/>
  <c r="P64" i="8"/>
  <c r="P62" i="8" s="1"/>
  <c r="Q64" i="8"/>
  <c r="R64" i="8"/>
  <c r="S64" i="8"/>
  <c r="T64" i="8"/>
  <c r="U64" i="8"/>
  <c r="K65" i="9" l="1"/>
  <c r="S65" i="9" s="1"/>
  <c r="S61" i="9"/>
  <c r="T43" i="9"/>
  <c r="U43" i="9"/>
  <c r="T28" i="9"/>
  <c r="U28" i="9"/>
  <c r="E61" i="9"/>
  <c r="T8" i="9"/>
  <c r="U8" i="9"/>
  <c r="R61" i="9"/>
  <c r="J65" i="9"/>
  <c r="R65" i="9" s="1"/>
  <c r="T9" i="8"/>
  <c r="U9" i="8"/>
  <c r="E8" i="8"/>
  <c r="S8" i="8"/>
  <c r="K61" i="8"/>
  <c r="T62" i="8"/>
  <c r="U62" i="8"/>
  <c r="V61" i="8"/>
  <c r="V65" i="8" s="1"/>
  <c r="I61" i="8"/>
  <c r="I65" i="8" s="1"/>
  <c r="U44" i="8"/>
  <c r="E43" i="8"/>
  <c r="R8" i="8"/>
  <c r="J61" i="8"/>
  <c r="T28" i="8"/>
  <c r="U28" i="8"/>
  <c r="Q61" i="8"/>
  <c r="Q65" i="8" s="1"/>
  <c r="N61" i="8"/>
  <c r="N65" i="8" s="1"/>
  <c r="F61" i="8"/>
  <c r="F65" i="8" s="1"/>
  <c r="D61" i="8"/>
  <c r="D65" i="8" s="1"/>
  <c r="T56" i="8"/>
  <c r="U56" i="8"/>
  <c r="P8" i="8"/>
  <c r="L61" i="8"/>
  <c r="L65" i="8" s="1"/>
  <c r="C61" i="8"/>
  <c r="C65" i="8" s="1"/>
  <c r="T63" i="8"/>
  <c r="T57" i="8"/>
  <c r="P44" i="8"/>
  <c r="P43" i="8" s="1"/>
  <c r="R9" i="8"/>
  <c r="U30" i="8"/>
  <c r="U23" i="8"/>
  <c r="T59" i="8"/>
  <c r="T52" i="8"/>
  <c r="T38" i="8"/>
  <c r="U31" i="8"/>
  <c r="T30" i="8"/>
  <c r="U16" i="8"/>
  <c r="T15" i="8"/>
  <c r="U54" i="8"/>
  <c r="U46" i="8"/>
  <c r="U40" i="8"/>
  <c r="U32" i="8"/>
  <c r="U25" i="8"/>
  <c r="U17" i="8"/>
  <c r="T10" i="8"/>
  <c r="B9" i="7"/>
  <c r="C9" i="7"/>
  <c r="C8" i="7" s="1"/>
  <c r="D9" i="7"/>
  <c r="D8" i="7" s="1"/>
  <c r="F9" i="7"/>
  <c r="F8" i="7" s="1"/>
  <c r="F61" i="7" s="1"/>
  <c r="F65" i="7" s="1"/>
  <c r="G9" i="7"/>
  <c r="H9" i="7"/>
  <c r="H8" i="7" s="1"/>
  <c r="H61" i="7" s="1"/>
  <c r="H65" i="7" s="1"/>
  <c r="I9" i="7"/>
  <c r="I8" i="7" s="1"/>
  <c r="J9" i="7"/>
  <c r="K9" i="7"/>
  <c r="K8" i="7" s="1"/>
  <c r="L9" i="7"/>
  <c r="L8" i="7" s="1"/>
  <c r="M9" i="7"/>
  <c r="M8" i="7" s="1"/>
  <c r="M61" i="7" s="1"/>
  <c r="M65" i="7" s="1"/>
  <c r="N9" i="7"/>
  <c r="N8" i="7" s="1"/>
  <c r="N61" i="7" s="1"/>
  <c r="N65" i="7" s="1"/>
  <c r="O9" i="7"/>
  <c r="S9" i="7"/>
  <c r="V9" i="7"/>
  <c r="V8" i="7" s="1"/>
  <c r="W9" i="7"/>
  <c r="E10" i="7"/>
  <c r="E9" i="7" s="1"/>
  <c r="P10" i="7"/>
  <c r="P9" i="7" s="1"/>
  <c r="Q10" i="7"/>
  <c r="R10" i="7"/>
  <c r="S10" i="7"/>
  <c r="U10" i="7"/>
  <c r="E11" i="7"/>
  <c r="U11" i="7" s="1"/>
  <c r="P11" i="7"/>
  <c r="Q11" i="7"/>
  <c r="Q9" i="7" s="1"/>
  <c r="Q8" i="7" s="1"/>
  <c r="R11" i="7"/>
  <c r="S11" i="7"/>
  <c r="T11" i="7"/>
  <c r="E12" i="7"/>
  <c r="U12" i="7" s="1"/>
  <c r="P12" i="7"/>
  <c r="Q12" i="7"/>
  <c r="R12" i="7"/>
  <c r="S12" i="7"/>
  <c r="T12" i="7"/>
  <c r="E13" i="7"/>
  <c r="P13" i="7"/>
  <c r="T13" i="7" s="1"/>
  <c r="Q13" i="7"/>
  <c r="R13" i="7"/>
  <c r="S13" i="7"/>
  <c r="U13" i="7"/>
  <c r="E14" i="7"/>
  <c r="U14" i="7" s="1"/>
  <c r="P14" i="7"/>
  <c r="Q14" i="7"/>
  <c r="R14" i="7"/>
  <c r="S14" i="7"/>
  <c r="T14" i="7"/>
  <c r="E15" i="7"/>
  <c r="T15" i="7" s="1"/>
  <c r="P15" i="7"/>
  <c r="Q15" i="7"/>
  <c r="R15" i="7"/>
  <c r="S15" i="7"/>
  <c r="E16" i="7"/>
  <c r="T16" i="7" s="1"/>
  <c r="P16" i="7"/>
  <c r="Q16" i="7"/>
  <c r="R16" i="7"/>
  <c r="S16" i="7"/>
  <c r="E17" i="7"/>
  <c r="T17" i="7" s="1"/>
  <c r="P17" i="7"/>
  <c r="Q17" i="7"/>
  <c r="R17" i="7"/>
  <c r="S17" i="7"/>
  <c r="E18" i="7"/>
  <c r="T18" i="7" s="1"/>
  <c r="P18" i="7"/>
  <c r="Q18" i="7"/>
  <c r="R18" i="7"/>
  <c r="S18" i="7"/>
  <c r="U18" i="7"/>
  <c r="E19" i="7"/>
  <c r="P19" i="7"/>
  <c r="Q19" i="7"/>
  <c r="R19" i="7"/>
  <c r="S19" i="7"/>
  <c r="T19" i="7"/>
  <c r="U19" i="7"/>
  <c r="E20" i="7"/>
  <c r="P20" i="7"/>
  <c r="Q20" i="7"/>
  <c r="R20" i="7"/>
  <c r="S20" i="7"/>
  <c r="T20" i="7"/>
  <c r="U20" i="7"/>
  <c r="E21" i="7"/>
  <c r="P21" i="7"/>
  <c r="Q21" i="7"/>
  <c r="R21" i="7"/>
  <c r="S21" i="7"/>
  <c r="T21" i="7"/>
  <c r="U21" i="7"/>
  <c r="E22" i="7"/>
  <c r="U22" i="7" s="1"/>
  <c r="P22" i="7"/>
  <c r="Q22" i="7"/>
  <c r="R22" i="7"/>
  <c r="S22" i="7"/>
  <c r="T22" i="7"/>
  <c r="E23" i="7"/>
  <c r="U23" i="7" s="1"/>
  <c r="P23" i="7"/>
  <c r="Q23" i="7"/>
  <c r="R23" i="7"/>
  <c r="S23" i="7"/>
  <c r="E24" i="7"/>
  <c r="T24" i="7" s="1"/>
  <c r="P24" i="7"/>
  <c r="Q24" i="7"/>
  <c r="R24" i="7"/>
  <c r="S24" i="7"/>
  <c r="E25" i="7"/>
  <c r="T25" i="7" s="1"/>
  <c r="P25" i="7"/>
  <c r="Q25" i="7"/>
  <c r="R25" i="7"/>
  <c r="S25" i="7"/>
  <c r="E26" i="7"/>
  <c r="P26" i="7"/>
  <c r="Q26" i="7"/>
  <c r="R26" i="7"/>
  <c r="S26" i="7"/>
  <c r="T26" i="7"/>
  <c r="U26" i="7"/>
  <c r="E27" i="7"/>
  <c r="P27" i="7"/>
  <c r="Q27" i="7"/>
  <c r="R27" i="7"/>
  <c r="S27" i="7"/>
  <c r="T27" i="7"/>
  <c r="U27" i="7"/>
  <c r="B28" i="7"/>
  <c r="B8" i="7" s="1"/>
  <c r="B61" i="7" s="1"/>
  <c r="B65" i="7" s="1"/>
  <c r="C28" i="7"/>
  <c r="D28" i="7"/>
  <c r="F28" i="7"/>
  <c r="G28" i="7"/>
  <c r="G8" i="7" s="1"/>
  <c r="G61" i="7" s="1"/>
  <c r="G65" i="7" s="1"/>
  <c r="H28" i="7"/>
  <c r="I28" i="7"/>
  <c r="J28" i="7"/>
  <c r="J8" i="7" s="1"/>
  <c r="K28" i="7"/>
  <c r="L28" i="7"/>
  <c r="M28" i="7"/>
  <c r="S28" i="7" s="1"/>
  <c r="N28" i="7"/>
  <c r="O28" i="7"/>
  <c r="O8" i="7" s="1"/>
  <c r="O61" i="7" s="1"/>
  <c r="O65" i="7" s="1"/>
  <c r="R28" i="7"/>
  <c r="V28" i="7"/>
  <c r="W28" i="7"/>
  <c r="W8" i="7" s="1"/>
  <c r="W61" i="7" s="1"/>
  <c r="W65" i="7" s="1"/>
  <c r="E29" i="7"/>
  <c r="U29" i="7" s="1"/>
  <c r="P29" i="7"/>
  <c r="Q29" i="7"/>
  <c r="Q28" i="7" s="1"/>
  <c r="R29" i="7"/>
  <c r="S29" i="7"/>
  <c r="T29" i="7"/>
  <c r="E30" i="7"/>
  <c r="T30" i="7" s="1"/>
  <c r="P30" i="7"/>
  <c r="P28" i="7" s="1"/>
  <c r="Q30" i="7"/>
  <c r="R30" i="7"/>
  <c r="S30" i="7"/>
  <c r="E31" i="7"/>
  <c r="T31" i="7" s="1"/>
  <c r="P31" i="7"/>
  <c r="Q31" i="7"/>
  <c r="R31" i="7"/>
  <c r="S31" i="7"/>
  <c r="E32" i="7"/>
  <c r="T32" i="7" s="1"/>
  <c r="P32" i="7"/>
  <c r="Q32" i="7"/>
  <c r="R32" i="7"/>
  <c r="S32" i="7"/>
  <c r="E33" i="7"/>
  <c r="P33" i="7"/>
  <c r="T33" i="7" s="1"/>
  <c r="Q33" i="7"/>
  <c r="R33" i="7"/>
  <c r="S33" i="7"/>
  <c r="U33" i="7"/>
  <c r="E34" i="7"/>
  <c r="P34" i="7"/>
  <c r="Q34" i="7"/>
  <c r="U34" i="7" s="1"/>
  <c r="R34" i="7"/>
  <c r="S34" i="7"/>
  <c r="T34" i="7"/>
  <c r="E35" i="7"/>
  <c r="P35" i="7"/>
  <c r="Q35" i="7"/>
  <c r="R35" i="7"/>
  <c r="S35" i="7"/>
  <c r="T35" i="7"/>
  <c r="U35" i="7"/>
  <c r="E36" i="7"/>
  <c r="T36" i="7" s="1"/>
  <c r="P36" i="7"/>
  <c r="Q36" i="7"/>
  <c r="R36" i="7"/>
  <c r="S36" i="7"/>
  <c r="U36" i="7"/>
  <c r="E37" i="7"/>
  <c r="U37" i="7" s="1"/>
  <c r="P37" i="7"/>
  <c r="Q37" i="7"/>
  <c r="R37" i="7"/>
  <c r="S37" i="7"/>
  <c r="T37" i="7"/>
  <c r="E38" i="7"/>
  <c r="U38" i="7" s="1"/>
  <c r="P38" i="7"/>
  <c r="Q38" i="7"/>
  <c r="R38" i="7"/>
  <c r="S38" i="7"/>
  <c r="E39" i="7"/>
  <c r="T39" i="7" s="1"/>
  <c r="P39" i="7"/>
  <c r="Q39" i="7"/>
  <c r="R39" i="7"/>
  <c r="S39" i="7"/>
  <c r="E40" i="7"/>
  <c r="T40" i="7" s="1"/>
  <c r="P40" i="7"/>
  <c r="Q40" i="7"/>
  <c r="R40" i="7"/>
  <c r="S40" i="7"/>
  <c r="E41" i="7"/>
  <c r="P41" i="7"/>
  <c r="Q41" i="7"/>
  <c r="R41" i="7"/>
  <c r="S41" i="7"/>
  <c r="T41" i="7"/>
  <c r="U41" i="7"/>
  <c r="E42" i="7"/>
  <c r="P42" i="7"/>
  <c r="Q42" i="7"/>
  <c r="R42" i="7"/>
  <c r="S42" i="7"/>
  <c r="T42" i="7"/>
  <c r="U42" i="7"/>
  <c r="G43" i="7"/>
  <c r="H43" i="7"/>
  <c r="M43" i="7"/>
  <c r="O43" i="7"/>
  <c r="W43" i="7"/>
  <c r="B44" i="7"/>
  <c r="B43" i="7" s="1"/>
  <c r="C44" i="7"/>
  <c r="C43" i="7" s="1"/>
  <c r="D44" i="7"/>
  <c r="D43" i="7" s="1"/>
  <c r="F44" i="7"/>
  <c r="F43" i="7" s="1"/>
  <c r="G44" i="7"/>
  <c r="H44" i="7"/>
  <c r="I44" i="7"/>
  <c r="I43" i="7" s="1"/>
  <c r="J44" i="7"/>
  <c r="J43" i="7" s="1"/>
  <c r="R43" i="7" s="1"/>
  <c r="K44" i="7"/>
  <c r="K43" i="7" s="1"/>
  <c r="S43" i="7" s="1"/>
  <c r="L44" i="7"/>
  <c r="L43" i="7" s="1"/>
  <c r="M44" i="7"/>
  <c r="N44" i="7"/>
  <c r="N43" i="7" s="1"/>
  <c r="O44" i="7"/>
  <c r="R44" i="7"/>
  <c r="S44" i="7"/>
  <c r="V44" i="7"/>
  <c r="V43" i="7" s="1"/>
  <c r="W44" i="7"/>
  <c r="E45" i="7"/>
  <c r="E44" i="7" s="1"/>
  <c r="P45" i="7"/>
  <c r="T45" i="7" s="1"/>
  <c r="Q45" i="7"/>
  <c r="U45" i="7" s="1"/>
  <c r="R45" i="7"/>
  <c r="S45" i="7"/>
  <c r="E46" i="7"/>
  <c r="T46" i="7" s="1"/>
  <c r="P46" i="7"/>
  <c r="Q46" i="7"/>
  <c r="Q44" i="7" s="1"/>
  <c r="R46" i="7"/>
  <c r="S46" i="7"/>
  <c r="E47" i="7"/>
  <c r="P47" i="7"/>
  <c r="T47" i="7" s="1"/>
  <c r="Q47" i="7"/>
  <c r="R47" i="7"/>
  <c r="S47" i="7"/>
  <c r="U47" i="7"/>
  <c r="E48" i="7"/>
  <c r="P48" i="7"/>
  <c r="Q48" i="7"/>
  <c r="R48" i="7"/>
  <c r="S48" i="7"/>
  <c r="T48" i="7"/>
  <c r="U48" i="7"/>
  <c r="E49" i="7"/>
  <c r="P49" i="7"/>
  <c r="Q49" i="7"/>
  <c r="R49" i="7"/>
  <c r="S49" i="7"/>
  <c r="T49" i="7"/>
  <c r="U49" i="7"/>
  <c r="E50" i="7"/>
  <c r="T50" i="7" s="1"/>
  <c r="P50" i="7"/>
  <c r="Q50" i="7"/>
  <c r="R50" i="7"/>
  <c r="S50" i="7"/>
  <c r="U50" i="7"/>
  <c r="E51" i="7"/>
  <c r="U51" i="7" s="1"/>
  <c r="P51" i="7"/>
  <c r="Q51" i="7"/>
  <c r="R51" i="7"/>
  <c r="S51" i="7"/>
  <c r="T51" i="7"/>
  <c r="E52" i="7"/>
  <c r="U52" i="7" s="1"/>
  <c r="P52" i="7"/>
  <c r="Q52" i="7"/>
  <c r="R52" i="7"/>
  <c r="S52" i="7"/>
  <c r="E53" i="7"/>
  <c r="P53" i="7"/>
  <c r="T53" i="7" s="1"/>
  <c r="Q53" i="7"/>
  <c r="U53" i="7" s="1"/>
  <c r="R53" i="7"/>
  <c r="S53" i="7"/>
  <c r="E54" i="7"/>
  <c r="T54" i="7" s="1"/>
  <c r="P54" i="7"/>
  <c r="Q54" i="7"/>
  <c r="R54" i="7"/>
  <c r="S54" i="7"/>
  <c r="E55" i="7"/>
  <c r="P55" i="7"/>
  <c r="T55" i="7" s="1"/>
  <c r="Q55" i="7"/>
  <c r="R55" i="7"/>
  <c r="S55" i="7"/>
  <c r="U55" i="7"/>
  <c r="B56" i="7"/>
  <c r="C56" i="7"/>
  <c r="D56" i="7"/>
  <c r="F56" i="7"/>
  <c r="G56" i="7"/>
  <c r="H56" i="7"/>
  <c r="I56" i="7"/>
  <c r="J56" i="7"/>
  <c r="K56" i="7"/>
  <c r="L56" i="7"/>
  <c r="M56" i="7"/>
  <c r="N56" i="7"/>
  <c r="O56" i="7"/>
  <c r="R56" i="7"/>
  <c r="S56" i="7"/>
  <c r="V56" i="7"/>
  <c r="W56" i="7"/>
  <c r="E57" i="7"/>
  <c r="E56" i="7" s="1"/>
  <c r="P57" i="7"/>
  <c r="P56" i="7" s="1"/>
  <c r="Q57" i="7"/>
  <c r="R57" i="7"/>
  <c r="S57" i="7"/>
  <c r="U57" i="7"/>
  <c r="E58" i="7"/>
  <c r="U58" i="7" s="1"/>
  <c r="P58" i="7"/>
  <c r="Q58" i="7"/>
  <c r="Q56" i="7" s="1"/>
  <c r="R58" i="7"/>
  <c r="S58" i="7"/>
  <c r="T58" i="7"/>
  <c r="E59" i="7"/>
  <c r="U59" i="7" s="1"/>
  <c r="P59" i="7"/>
  <c r="Q59" i="7"/>
  <c r="R59" i="7"/>
  <c r="S59" i="7"/>
  <c r="E60" i="7"/>
  <c r="P60" i="7"/>
  <c r="Q60" i="7"/>
  <c r="R60" i="7"/>
  <c r="S60" i="7"/>
  <c r="T60" i="7"/>
  <c r="U60" i="7"/>
  <c r="B62" i="7"/>
  <c r="C62" i="7"/>
  <c r="D62" i="7"/>
  <c r="F62" i="7"/>
  <c r="G62" i="7"/>
  <c r="H62" i="7"/>
  <c r="I62" i="7"/>
  <c r="J62" i="7"/>
  <c r="K62" i="7"/>
  <c r="L62" i="7"/>
  <c r="M62" i="7"/>
  <c r="N62" i="7"/>
  <c r="O62" i="7"/>
  <c r="R62" i="7"/>
  <c r="S62" i="7"/>
  <c r="V62" i="7"/>
  <c r="W62" i="7"/>
  <c r="E63" i="7"/>
  <c r="E62" i="7" s="1"/>
  <c r="P63" i="7"/>
  <c r="P62" i="7" s="1"/>
  <c r="Q63" i="7"/>
  <c r="R63" i="7"/>
  <c r="S63" i="7"/>
  <c r="U63" i="7"/>
  <c r="E64" i="7"/>
  <c r="U64" i="7" s="1"/>
  <c r="P64" i="7"/>
  <c r="Q64" i="7"/>
  <c r="Q62" i="7" s="1"/>
  <c r="R64" i="7"/>
  <c r="S64" i="7"/>
  <c r="T64" i="7"/>
  <c r="U61" i="9" l="1"/>
  <c r="E65" i="9"/>
  <c r="T61" i="9"/>
  <c r="P61" i="8"/>
  <c r="P65" i="8" s="1"/>
  <c r="R61" i="8"/>
  <c r="J65" i="8"/>
  <c r="R65" i="8" s="1"/>
  <c r="K65" i="8"/>
  <c r="S65" i="8" s="1"/>
  <c r="S61" i="8"/>
  <c r="E61" i="8"/>
  <c r="T8" i="8"/>
  <c r="U8" i="8"/>
  <c r="U43" i="8"/>
  <c r="T43" i="8"/>
  <c r="T44" i="8"/>
  <c r="T9" i="7"/>
  <c r="U9" i="7"/>
  <c r="V61" i="7"/>
  <c r="V65" i="7" s="1"/>
  <c r="I61" i="7"/>
  <c r="I65" i="7" s="1"/>
  <c r="Q61" i="7"/>
  <c r="Q65" i="7" s="1"/>
  <c r="S8" i="7"/>
  <c r="K61" i="7"/>
  <c r="T62" i="7"/>
  <c r="U62" i="7"/>
  <c r="T56" i="7"/>
  <c r="U56" i="7"/>
  <c r="U44" i="7"/>
  <c r="E43" i="7"/>
  <c r="R8" i="7"/>
  <c r="J61" i="7"/>
  <c r="D61" i="7"/>
  <c r="D65" i="7" s="1"/>
  <c r="Q43" i="7"/>
  <c r="P8" i="7"/>
  <c r="L61" i="7"/>
  <c r="L65" i="7" s="1"/>
  <c r="C61" i="7"/>
  <c r="C65" i="7" s="1"/>
  <c r="T63" i="7"/>
  <c r="T57" i="7"/>
  <c r="P44" i="7"/>
  <c r="P43" i="7" s="1"/>
  <c r="R9" i="7"/>
  <c r="U30" i="7"/>
  <c r="E28" i="7"/>
  <c r="U15" i="7"/>
  <c r="T59" i="7"/>
  <c r="T52" i="7"/>
  <c r="U39" i="7"/>
  <c r="T38" i="7"/>
  <c r="U31" i="7"/>
  <c r="U24" i="7"/>
  <c r="T23" i="7"/>
  <c r="U16" i="7"/>
  <c r="U54" i="7"/>
  <c r="U46" i="7"/>
  <c r="U40" i="7"/>
  <c r="U32" i="7"/>
  <c r="U25" i="7"/>
  <c r="U17" i="7"/>
  <c r="T10" i="7"/>
  <c r="H8" i="6"/>
  <c r="H61" i="6" s="1"/>
  <c r="H65" i="6" s="1"/>
  <c r="I8" i="6"/>
  <c r="B9" i="6"/>
  <c r="B8" i="6" s="1"/>
  <c r="C9" i="6"/>
  <c r="C8" i="6" s="1"/>
  <c r="C61" i="6" s="1"/>
  <c r="C65" i="6" s="1"/>
  <c r="D9" i="6"/>
  <c r="D8" i="6" s="1"/>
  <c r="F9" i="6"/>
  <c r="F8" i="6" s="1"/>
  <c r="G9" i="6"/>
  <c r="G8" i="6" s="1"/>
  <c r="G61" i="6" s="1"/>
  <c r="G65" i="6" s="1"/>
  <c r="H9" i="6"/>
  <c r="I9" i="6"/>
  <c r="J9" i="6"/>
  <c r="J8" i="6" s="1"/>
  <c r="K9" i="6"/>
  <c r="K8" i="6" s="1"/>
  <c r="L9" i="6"/>
  <c r="L8" i="6" s="1"/>
  <c r="M9" i="6"/>
  <c r="M8" i="6" s="1"/>
  <c r="N9" i="6"/>
  <c r="N8" i="6" s="1"/>
  <c r="O9" i="6"/>
  <c r="O8" i="6" s="1"/>
  <c r="O61" i="6" s="1"/>
  <c r="O65" i="6" s="1"/>
  <c r="V9" i="6"/>
  <c r="V8" i="6" s="1"/>
  <c r="V61" i="6" s="1"/>
  <c r="V65" i="6" s="1"/>
  <c r="W9" i="6"/>
  <c r="W8" i="6" s="1"/>
  <c r="W61" i="6" s="1"/>
  <c r="W65" i="6" s="1"/>
  <c r="E10" i="6"/>
  <c r="E9" i="6" s="1"/>
  <c r="P10" i="6"/>
  <c r="P9" i="6" s="1"/>
  <c r="Q10" i="6"/>
  <c r="Q9" i="6" s="1"/>
  <c r="R10" i="6"/>
  <c r="S10" i="6"/>
  <c r="E11" i="6"/>
  <c r="U11" i="6" s="1"/>
  <c r="P11" i="6"/>
  <c r="Q11" i="6"/>
  <c r="R11" i="6"/>
  <c r="S11" i="6"/>
  <c r="T11" i="6"/>
  <c r="E12" i="6"/>
  <c r="P12" i="6"/>
  <c r="Q12" i="6"/>
  <c r="R12" i="6"/>
  <c r="S12" i="6"/>
  <c r="T12" i="6"/>
  <c r="U12" i="6"/>
  <c r="E13" i="6"/>
  <c r="P13" i="6"/>
  <c r="Q13" i="6"/>
  <c r="R13" i="6"/>
  <c r="S13" i="6"/>
  <c r="T13" i="6"/>
  <c r="U13" i="6"/>
  <c r="E14" i="6"/>
  <c r="P14" i="6"/>
  <c r="Q14" i="6"/>
  <c r="R14" i="6"/>
  <c r="S14" i="6"/>
  <c r="T14" i="6"/>
  <c r="U14" i="6"/>
  <c r="E15" i="6"/>
  <c r="T15" i="6" s="1"/>
  <c r="P15" i="6"/>
  <c r="Q15" i="6"/>
  <c r="R15" i="6"/>
  <c r="S15" i="6"/>
  <c r="E16" i="6"/>
  <c r="T16" i="6" s="1"/>
  <c r="P16" i="6"/>
  <c r="Q16" i="6"/>
  <c r="R16" i="6"/>
  <c r="S16" i="6"/>
  <c r="E17" i="6"/>
  <c r="T17" i="6" s="1"/>
  <c r="P17" i="6"/>
  <c r="Q17" i="6"/>
  <c r="R17" i="6"/>
  <c r="S17" i="6"/>
  <c r="U17" i="6"/>
  <c r="E18" i="6"/>
  <c r="T18" i="6" s="1"/>
  <c r="P18" i="6"/>
  <c r="Q18" i="6"/>
  <c r="R18" i="6"/>
  <c r="S18" i="6"/>
  <c r="E19" i="6"/>
  <c r="T19" i="6" s="1"/>
  <c r="P19" i="6"/>
  <c r="Q19" i="6"/>
  <c r="R19" i="6"/>
  <c r="S19" i="6"/>
  <c r="E20" i="6"/>
  <c r="P20" i="6"/>
  <c r="Q20" i="6"/>
  <c r="R20" i="6"/>
  <c r="S20" i="6"/>
  <c r="T20" i="6"/>
  <c r="U20" i="6"/>
  <c r="E21" i="6"/>
  <c r="P21" i="6"/>
  <c r="Q21" i="6"/>
  <c r="R21" i="6"/>
  <c r="S21" i="6"/>
  <c r="T21" i="6"/>
  <c r="U21" i="6"/>
  <c r="E22" i="6"/>
  <c r="P22" i="6"/>
  <c r="Q22" i="6"/>
  <c r="R22" i="6"/>
  <c r="S22" i="6"/>
  <c r="T22" i="6"/>
  <c r="U22" i="6"/>
  <c r="E23" i="6"/>
  <c r="T23" i="6" s="1"/>
  <c r="P23" i="6"/>
  <c r="Q23" i="6"/>
  <c r="R23" i="6"/>
  <c r="S23" i="6"/>
  <c r="E24" i="6"/>
  <c r="T24" i="6" s="1"/>
  <c r="P24" i="6"/>
  <c r="Q24" i="6"/>
  <c r="R24" i="6"/>
  <c r="S24" i="6"/>
  <c r="E25" i="6"/>
  <c r="T25" i="6" s="1"/>
  <c r="P25" i="6"/>
  <c r="Q25" i="6"/>
  <c r="U25" i="6" s="1"/>
  <c r="R25" i="6"/>
  <c r="S25" i="6"/>
  <c r="E26" i="6"/>
  <c r="T26" i="6" s="1"/>
  <c r="P26" i="6"/>
  <c r="Q26" i="6"/>
  <c r="R26" i="6"/>
  <c r="S26" i="6"/>
  <c r="E27" i="6"/>
  <c r="T27" i="6" s="1"/>
  <c r="P27" i="6"/>
  <c r="Q27" i="6"/>
  <c r="R27" i="6"/>
  <c r="S27" i="6"/>
  <c r="B28" i="6"/>
  <c r="C28" i="6"/>
  <c r="D28" i="6"/>
  <c r="F28" i="6"/>
  <c r="G28" i="6"/>
  <c r="H28" i="6"/>
  <c r="I28" i="6"/>
  <c r="J28" i="6"/>
  <c r="K28" i="6"/>
  <c r="L28" i="6"/>
  <c r="R28" i="6" s="1"/>
  <c r="M28" i="6"/>
  <c r="N28" i="6"/>
  <c r="O28" i="6"/>
  <c r="S28" i="6"/>
  <c r="V28" i="6"/>
  <c r="W28" i="6"/>
  <c r="E29" i="6"/>
  <c r="E28" i="6" s="1"/>
  <c r="P29" i="6"/>
  <c r="Q29" i="6"/>
  <c r="Q28" i="6" s="1"/>
  <c r="R29" i="6"/>
  <c r="S29" i="6"/>
  <c r="U29" i="6"/>
  <c r="E30" i="6"/>
  <c r="T30" i="6" s="1"/>
  <c r="P30" i="6"/>
  <c r="P28" i="6" s="1"/>
  <c r="Q30" i="6"/>
  <c r="R30" i="6"/>
  <c r="S30" i="6"/>
  <c r="E31" i="6"/>
  <c r="T31" i="6" s="1"/>
  <c r="P31" i="6"/>
  <c r="Q31" i="6"/>
  <c r="R31" i="6"/>
  <c r="S31" i="6"/>
  <c r="E32" i="6"/>
  <c r="P32" i="6"/>
  <c r="Q32" i="6"/>
  <c r="R32" i="6"/>
  <c r="S32" i="6"/>
  <c r="T32" i="6"/>
  <c r="U32" i="6"/>
  <c r="E33" i="6"/>
  <c r="T33" i="6" s="1"/>
  <c r="P33" i="6"/>
  <c r="Q33" i="6"/>
  <c r="U33" i="6" s="1"/>
  <c r="R33" i="6"/>
  <c r="S33" i="6"/>
  <c r="E34" i="6"/>
  <c r="T34" i="6" s="1"/>
  <c r="P34" i="6"/>
  <c r="Q34" i="6"/>
  <c r="R34" i="6"/>
  <c r="S34" i="6"/>
  <c r="E35" i="6"/>
  <c r="P35" i="6"/>
  <c r="Q35" i="6"/>
  <c r="R35" i="6"/>
  <c r="S35" i="6"/>
  <c r="T35" i="6"/>
  <c r="U35" i="6"/>
  <c r="E36" i="6"/>
  <c r="P36" i="6"/>
  <c r="Q36" i="6"/>
  <c r="R36" i="6"/>
  <c r="S36" i="6"/>
  <c r="T36" i="6"/>
  <c r="U36" i="6"/>
  <c r="E37" i="6"/>
  <c r="T37" i="6" s="1"/>
  <c r="P37" i="6"/>
  <c r="Q37" i="6"/>
  <c r="R37" i="6"/>
  <c r="S37" i="6"/>
  <c r="U37" i="6"/>
  <c r="E38" i="6"/>
  <c r="T38" i="6" s="1"/>
  <c r="P38" i="6"/>
  <c r="Q38" i="6"/>
  <c r="R38" i="6"/>
  <c r="S38" i="6"/>
  <c r="E39" i="6"/>
  <c r="T39" i="6" s="1"/>
  <c r="P39" i="6"/>
  <c r="Q39" i="6"/>
  <c r="R39" i="6"/>
  <c r="S39" i="6"/>
  <c r="E40" i="6"/>
  <c r="P40" i="6"/>
  <c r="Q40" i="6"/>
  <c r="R40" i="6"/>
  <c r="S40" i="6"/>
  <c r="T40" i="6"/>
  <c r="U40" i="6"/>
  <c r="E41" i="6"/>
  <c r="T41" i="6" s="1"/>
  <c r="P41" i="6"/>
  <c r="Q41" i="6"/>
  <c r="R41" i="6"/>
  <c r="S41" i="6"/>
  <c r="U41" i="6"/>
  <c r="E42" i="6"/>
  <c r="T42" i="6" s="1"/>
  <c r="P42" i="6"/>
  <c r="Q42" i="6"/>
  <c r="R42" i="6"/>
  <c r="S42" i="6"/>
  <c r="G43" i="6"/>
  <c r="O43" i="6"/>
  <c r="W43" i="6"/>
  <c r="B44" i="6"/>
  <c r="B43" i="6" s="1"/>
  <c r="C44" i="6"/>
  <c r="D44" i="6"/>
  <c r="D43" i="6" s="1"/>
  <c r="F44" i="6"/>
  <c r="G44" i="6"/>
  <c r="H44" i="6"/>
  <c r="H43" i="6" s="1"/>
  <c r="I44" i="6"/>
  <c r="I43" i="6" s="1"/>
  <c r="J44" i="6"/>
  <c r="J43" i="6" s="1"/>
  <c r="R43" i="6" s="1"/>
  <c r="K44" i="6"/>
  <c r="L44" i="6"/>
  <c r="L43" i="6" s="1"/>
  <c r="M44" i="6"/>
  <c r="M43" i="6" s="1"/>
  <c r="N44" i="6"/>
  <c r="O44" i="6"/>
  <c r="R44" i="6"/>
  <c r="S44" i="6"/>
  <c r="V44" i="6"/>
  <c r="W44" i="6"/>
  <c r="E45" i="6"/>
  <c r="E44" i="6" s="1"/>
  <c r="P45" i="6"/>
  <c r="P44" i="6" s="1"/>
  <c r="P43" i="6" s="1"/>
  <c r="Q45" i="6"/>
  <c r="R45" i="6"/>
  <c r="S45" i="6"/>
  <c r="E46" i="6"/>
  <c r="P46" i="6"/>
  <c r="T46" i="6" s="1"/>
  <c r="Q46" i="6"/>
  <c r="Q44" i="6" s="1"/>
  <c r="R46" i="6"/>
  <c r="S46" i="6"/>
  <c r="E47" i="6"/>
  <c r="T47" i="6" s="1"/>
  <c r="P47" i="6"/>
  <c r="Q47" i="6"/>
  <c r="R47" i="6"/>
  <c r="S47" i="6"/>
  <c r="E48" i="6"/>
  <c r="T48" i="6" s="1"/>
  <c r="P48" i="6"/>
  <c r="Q48" i="6"/>
  <c r="R48" i="6"/>
  <c r="S48" i="6"/>
  <c r="E49" i="6"/>
  <c r="U49" i="6" s="1"/>
  <c r="P49" i="6"/>
  <c r="Q49" i="6"/>
  <c r="R49" i="6"/>
  <c r="S49" i="6"/>
  <c r="T49" i="6"/>
  <c r="E50" i="6"/>
  <c r="P50" i="6"/>
  <c r="Q50" i="6"/>
  <c r="R50" i="6"/>
  <c r="S50" i="6"/>
  <c r="T50" i="6"/>
  <c r="U50" i="6"/>
  <c r="E51" i="6"/>
  <c r="T51" i="6" s="1"/>
  <c r="P51" i="6"/>
  <c r="Q51" i="6"/>
  <c r="R51" i="6"/>
  <c r="S51" i="6"/>
  <c r="U51" i="6"/>
  <c r="E52" i="6"/>
  <c r="T52" i="6" s="1"/>
  <c r="P52" i="6"/>
  <c r="Q52" i="6"/>
  <c r="R52" i="6"/>
  <c r="S52" i="6"/>
  <c r="E53" i="6"/>
  <c r="T53" i="6" s="1"/>
  <c r="P53" i="6"/>
  <c r="Q53" i="6"/>
  <c r="R53" i="6"/>
  <c r="S53" i="6"/>
  <c r="E54" i="6"/>
  <c r="P54" i="6"/>
  <c r="Q54" i="6"/>
  <c r="R54" i="6"/>
  <c r="S54" i="6"/>
  <c r="T54" i="6"/>
  <c r="U54" i="6"/>
  <c r="E55" i="6"/>
  <c r="T55" i="6" s="1"/>
  <c r="P55" i="6"/>
  <c r="Q55" i="6"/>
  <c r="R55" i="6"/>
  <c r="S55" i="6"/>
  <c r="B56" i="6"/>
  <c r="C56" i="6"/>
  <c r="C43" i="6" s="1"/>
  <c r="D56" i="6"/>
  <c r="F56" i="6"/>
  <c r="F43" i="6" s="1"/>
  <c r="G56" i="6"/>
  <c r="H56" i="6"/>
  <c r="I56" i="6"/>
  <c r="J56" i="6"/>
  <c r="K56" i="6"/>
  <c r="K43" i="6" s="1"/>
  <c r="S43" i="6" s="1"/>
  <c r="L56" i="6"/>
  <c r="M56" i="6"/>
  <c r="N56" i="6"/>
  <c r="N43" i="6" s="1"/>
  <c r="O56" i="6"/>
  <c r="R56" i="6"/>
  <c r="S56" i="6"/>
  <c r="V56" i="6"/>
  <c r="V43" i="6" s="1"/>
  <c r="W56" i="6"/>
  <c r="E57" i="6"/>
  <c r="P57" i="6"/>
  <c r="P56" i="6" s="1"/>
  <c r="Q57" i="6"/>
  <c r="Q56" i="6" s="1"/>
  <c r="R57" i="6"/>
  <c r="S57" i="6"/>
  <c r="T57" i="6"/>
  <c r="U57" i="6"/>
  <c r="E58" i="6"/>
  <c r="T58" i="6" s="1"/>
  <c r="P58" i="6"/>
  <c r="Q58" i="6"/>
  <c r="R58" i="6"/>
  <c r="S58" i="6"/>
  <c r="U58" i="6"/>
  <c r="E59" i="6"/>
  <c r="E56" i="6" s="1"/>
  <c r="P59" i="6"/>
  <c r="Q59" i="6"/>
  <c r="R59" i="6"/>
  <c r="S59" i="6"/>
  <c r="E60" i="6"/>
  <c r="T60" i="6" s="1"/>
  <c r="P60" i="6"/>
  <c r="Q60" i="6"/>
  <c r="R60" i="6"/>
  <c r="S60" i="6"/>
  <c r="B62" i="6"/>
  <c r="C62" i="6"/>
  <c r="D62" i="6"/>
  <c r="E62" i="6"/>
  <c r="T62" i="6" s="1"/>
  <c r="F62" i="6"/>
  <c r="G62" i="6"/>
  <c r="H62" i="6"/>
  <c r="I62" i="6"/>
  <c r="J62" i="6"/>
  <c r="R62" i="6" s="1"/>
  <c r="K62" i="6"/>
  <c r="L62" i="6"/>
  <c r="M62" i="6"/>
  <c r="N62" i="6"/>
  <c r="O62" i="6"/>
  <c r="S62" i="6"/>
  <c r="U62" i="6"/>
  <c r="V62" i="6"/>
  <c r="W62" i="6"/>
  <c r="E63" i="6"/>
  <c r="P63" i="6"/>
  <c r="P62" i="6" s="1"/>
  <c r="Q63" i="6"/>
  <c r="Q62" i="6" s="1"/>
  <c r="R63" i="6"/>
  <c r="S63" i="6"/>
  <c r="T63" i="6"/>
  <c r="U63" i="6"/>
  <c r="E64" i="6"/>
  <c r="T64" i="6" s="1"/>
  <c r="P64" i="6"/>
  <c r="Q64" i="6"/>
  <c r="R64" i="6"/>
  <c r="S64" i="6"/>
  <c r="U64" i="6"/>
  <c r="T65" i="9" l="1"/>
  <c r="U65" i="9"/>
  <c r="U61" i="8"/>
  <c r="E65" i="8"/>
  <c r="T61" i="8"/>
  <c r="J65" i="7"/>
  <c r="R65" i="7" s="1"/>
  <c r="R61" i="7"/>
  <c r="K65" i="7"/>
  <c r="S65" i="7" s="1"/>
  <c r="S61" i="7"/>
  <c r="U43" i="7"/>
  <c r="T43" i="7"/>
  <c r="T44" i="7"/>
  <c r="T28" i="7"/>
  <c r="U28" i="7"/>
  <c r="P61" i="7"/>
  <c r="P65" i="7" s="1"/>
  <c r="E8" i="7"/>
  <c r="T44" i="6"/>
  <c r="U44" i="6"/>
  <c r="E43" i="6"/>
  <c r="Q43" i="6"/>
  <c r="N61" i="6"/>
  <c r="N65" i="6" s="1"/>
  <c r="F61" i="6"/>
  <c r="F65" i="6" s="1"/>
  <c r="M61" i="6"/>
  <c r="M65" i="6" s="1"/>
  <c r="D61" i="6"/>
  <c r="D65" i="6" s="1"/>
  <c r="P8" i="6"/>
  <c r="P61" i="6" s="1"/>
  <c r="P65" i="6" s="1"/>
  <c r="S8" i="6"/>
  <c r="K61" i="6"/>
  <c r="B61" i="6"/>
  <c r="B65" i="6" s="1"/>
  <c r="Q8" i="6"/>
  <c r="Q61" i="6" s="1"/>
  <c r="Q65" i="6" s="1"/>
  <c r="L61" i="6"/>
  <c r="L65" i="6" s="1"/>
  <c r="U56" i="6"/>
  <c r="T56" i="6"/>
  <c r="T28" i="6"/>
  <c r="U28" i="6"/>
  <c r="T9" i="6"/>
  <c r="U9" i="6"/>
  <c r="E8" i="6"/>
  <c r="R8" i="6"/>
  <c r="J61" i="6"/>
  <c r="I61" i="6"/>
  <c r="I65" i="6" s="1"/>
  <c r="R9" i="6"/>
  <c r="U59" i="6"/>
  <c r="U52" i="6"/>
  <c r="U38" i="6"/>
  <c r="U30" i="6"/>
  <c r="T29" i="6"/>
  <c r="U23" i="6"/>
  <c r="U15" i="6"/>
  <c r="S9" i="6"/>
  <c r="U60" i="6"/>
  <c r="T59" i="6"/>
  <c r="U53" i="6"/>
  <c r="U45" i="6"/>
  <c r="U39" i="6"/>
  <c r="U31" i="6"/>
  <c r="U24" i="6"/>
  <c r="U16" i="6"/>
  <c r="U46" i="6"/>
  <c r="T45" i="6"/>
  <c r="U55" i="6"/>
  <c r="U47" i="6"/>
  <c r="U26" i="6"/>
  <c r="U18" i="6"/>
  <c r="U10" i="6"/>
  <c r="U48" i="6"/>
  <c r="U42" i="6"/>
  <c r="U34" i="6"/>
  <c r="U27" i="6"/>
  <c r="U19" i="6"/>
  <c r="T10" i="6"/>
  <c r="B9" i="5"/>
  <c r="B8" i="5" s="1"/>
  <c r="C9" i="5"/>
  <c r="C8" i="5" s="1"/>
  <c r="D9" i="5"/>
  <c r="D8" i="5" s="1"/>
  <c r="F9" i="5"/>
  <c r="F8" i="5" s="1"/>
  <c r="G9" i="5"/>
  <c r="H9" i="5"/>
  <c r="H8" i="5" s="1"/>
  <c r="H61" i="5" s="1"/>
  <c r="H65" i="5" s="1"/>
  <c r="I9" i="5"/>
  <c r="I8" i="5" s="1"/>
  <c r="J9" i="5"/>
  <c r="J8" i="5" s="1"/>
  <c r="K9" i="5"/>
  <c r="K8" i="5" s="1"/>
  <c r="L9" i="5"/>
  <c r="L8" i="5" s="1"/>
  <c r="M9" i="5"/>
  <c r="M8" i="5" s="1"/>
  <c r="M61" i="5" s="1"/>
  <c r="M65" i="5" s="1"/>
  <c r="N9" i="5"/>
  <c r="N8" i="5" s="1"/>
  <c r="O9" i="5"/>
  <c r="R9" i="5"/>
  <c r="S9" i="5"/>
  <c r="V9" i="5"/>
  <c r="V8" i="5" s="1"/>
  <c r="V61" i="5" s="1"/>
  <c r="V65" i="5" s="1"/>
  <c r="W9" i="5"/>
  <c r="E10" i="5"/>
  <c r="E9" i="5" s="1"/>
  <c r="P10" i="5"/>
  <c r="P9" i="5" s="1"/>
  <c r="Q10" i="5"/>
  <c r="R10" i="5"/>
  <c r="S10" i="5"/>
  <c r="E11" i="5"/>
  <c r="U11" i="5" s="1"/>
  <c r="P11" i="5"/>
  <c r="Q11" i="5"/>
  <c r="R11" i="5"/>
  <c r="S11" i="5"/>
  <c r="T11" i="5"/>
  <c r="E12" i="5"/>
  <c r="P12" i="5"/>
  <c r="Q12" i="5"/>
  <c r="R12" i="5"/>
  <c r="S12" i="5"/>
  <c r="T12" i="5"/>
  <c r="U12" i="5"/>
  <c r="E13" i="5"/>
  <c r="P13" i="5"/>
  <c r="Q13" i="5"/>
  <c r="R13" i="5"/>
  <c r="S13" i="5"/>
  <c r="T13" i="5"/>
  <c r="U13" i="5"/>
  <c r="E14" i="5"/>
  <c r="P14" i="5"/>
  <c r="Q14" i="5"/>
  <c r="R14" i="5"/>
  <c r="S14" i="5"/>
  <c r="T14" i="5"/>
  <c r="U14" i="5"/>
  <c r="E15" i="5"/>
  <c r="U15" i="5" s="1"/>
  <c r="P15" i="5"/>
  <c r="Q15" i="5"/>
  <c r="R15" i="5"/>
  <c r="S15" i="5"/>
  <c r="E16" i="5"/>
  <c r="T16" i="5" s="1"/>
  <c r="P16" i="5"/>
  <c r="Q16" i="5"/>
  <c r="R16" i="5"/>
  <c r="S16" i="5"/>
  <c r="U16" i="5"/>
  <c r="E17" i="5"/>
  <c r="T17" i="5" s="1"/>
  <c r="P17" i="5"/>
  <c r="Q17" i="5"/>
  <c r="Q9" i="5" s="1"/>
  <c r="Q8" i="5" s="1"/>
  <c r="R17" i="5"/>
  <c r="S17" i="5"/>
  <c r="E18" i="5"/>
  <c r="T18" i="5" s="1"/>
  <c r="P18" i="5"/>
  <c r="Q18" i="5"/>
  <c r="R18" i="5"/>
  <c r="S18" i="5"/>
  <c r="E19" i="5"/>
  <c r="P19" i="5"/>
  <c r="Q19" i="5"/>
  <c r="R19" i="5"/>
  <c r="S19" i="5"/>
  <c r="T19" i="5"/>
  <c r="U19" i="5"/>
  <c r="E20" i="5"/>
  <c r="P20" i="5"/>
  <c r="Q20" i="5"/>
  <c r="U20" i="5" s="1"/>
  <c r="R20" i="5"/>
  <c r="S20" i="5"/>
  <c r="T20" i="5"/>
  <c r="E21" i="5"/>
  <c r="P21" i="5"/>
  <c r="Q21" i="5"/>
  <c r="R21" i="5"/>
  <c r="S21" i="5"/>
  <c r="T21" i="5"/>
  <c r="U21" i="5"/>
  <c r="E22" i="5"/>
  <c r="U22" i="5" s="1"/>
  <c r="P22" i="5"/>
  <c r="Q22" i="5"/>
  <c r="R22" i="5"/>
  <c r="S22" i="5"/>
  <c r="T22" i="5"/>
  <c r="E23" i="5"/>
  <c r="T23" i="5" s="1"/>
  <c r="P23" i="5"/>
  <c r="Q23" i="5"/>
  <c r="R23" i="5"/>
  <c r="S23" i="5"/>
  <c r="E24" i="5"/>
  <c r="P24" i="5"/>
  <c r="Q24" i="5"/>
  <c r="R24" i="5"/>
  <c r="S24" i="5"/>
  <c r="T24" i="5"/>
  <c r="U24" i="5"/>
  <c r="E25" i="5"/>
  <c r="T25" i="5" s="1"/>
  <c r="P25" i="5"/>
  <c r="Q25" i="5"/>
  <c r="R25" i="5"/>
  <c r="S25" i="5"/>
  <c r="E26" i="5"/>
  <c r="P26" i="5"/>
  <c r="T26" i="5" s="1"/>
  <c r="Q26" i="5"/>
  <c r="R26" i="5"/>
  <c r="S26" i="5"/>
  <c r="U26" i="5"/>
  <c r="E27" i="5"/>
  <c r="P27" i="5"/>
  <c r="Q27" i="5"/>
  <c r="R27" i="5"/>
  <c r="S27" i="5"/>
  <c r="T27" i="5"/>
  <c r="U27" i="5"/>
  <c r="B28" i="5"/>
  <c r="C28" i="5"/>
  <c r="D28" i="5"/>
  <c r="F28" i="5"/>
  <c r="G28" i="5"/>
  <c r="G8" i="5" s="1"/>
  <c r="G61" i="5" s="1"/>
  <c r="G65" i="5" s="1"/>
  <c r="H28" i="5"/>
  <c r="I28" i="5"/>
  <c r="J28" i="5"/>
  <c r="K28" i="5"/>
  <c r="L28" i="5"/>
  <c r="M28" i="5"/>
  <c r="S28" i="5" s="1"/>
  <c r="N28" i="5"/>
  <c r="O28" i="5"/>
  <c r="O8" i="5" s="1"/>
  <c r="O61" i="5" s="1"/>
  <c r="O65" i="5" s="1"/>
  <c r="R28" i="5"/>
  <c r="V28" i="5"/>
  <c r="W28" i="5"/>
  <c r="W8" i="5" s="1"/>
  <c r="W61" i="5" s="1"/>
  <c r="W65" i="5" s="1"/>
  <c r="E29" i="5"/>
  <c r="P29" i="5"/>
  <c r="P28" i="5" s="1"/>
  <c r="Q29" i="5"/>
  <c r="Q28" i="5" s="1"/>
  <c r="R29" i="5"/>
  <c r="S29" i="5"/>
  <c r="T29" i="5"/>
  <c r="U29" i="5"/>
  <c r="E30" i="5"/>
  <c r="E28" i="5" s="1"/>
  <c r="P30" i="5"/>
  <c r="Q30" i="5"/>
  <c r="R30" i="5"/>
  <c r="S30" i="5"/>
  <c r="E31" i="5"/>
  <c r="T31" i="5" s="1"/>
  <c r="P31" i="5"/>
  <c r="Q31" i="5"/>
  <c r="R31" i="5"/>
  <c r="S31" i="5"/>
  <c r="U31" i="5"/>
  <c r="E32" i="5"/>
  <c r="T32" i="5" s="1"/>
  <c r="P32" i="5"/>
  <c r="Q32" i="5"/>
  <c r="R32" i="5"/>
  <c r="S32" i="5"/>
  <c r="E33" i="5"/>
  <c r="T33" i="5" s="1"/>
  <c r="P33" i="5"/>
  <c r="Q33" i="5"/>
  <c r="R33" i="5"/>
  <c r="S33" i="5"/>
  <c r="U33" i="5"/>
  <c r="E34" i="5"/>
  <c r="T34" i="5" s="1"/>
  <c r="P34" i="5"/>
  <c r="Q34" i="5"/>
  <c r="R34" i="5"/>
  <c r="S34" i="5"/>
  <c r="E35" i="5"/>
  <c r="U35" i="5" s="1"/>
  <c r="P35" i="5"/>
  <c r="Q35" i="5"/>
  <c r="R35" i="5"/>
  <c r="S35" i="5"/>
  <c r="T35" i="5"/>
  <c r="E36" i="5"/>
  <c r="P36" i="5"/>
  <c r="Q36" i="5"/>
  <c r="R36" i="5"/>
  <c r="S36" i="5"/>
  <c r="T36" i="5"/>
  <c r="U36" i="5"/>
  <c r="E37" i="5"/>
  <c r="P37" i="5"/>
  <c r="Q37" i="5"/>
  <c r="R37" i="5"/>
  <c r="S37" i="5"/>
  <c r="T37" i="5"/>
  <c r="U37" i="5"/>
  <c r="E38" i="5"/>
  <c r="T38" i="5" s="1"/>
  <c r="P38" i="5"/>
  <c r="Q38" i="5"/>
  <c r="R38" i="5"/>
  <c r="S38" i="5"/>
  <c r="E39" i="5"/>
  <c r="P39" i="5"/>
  <c r="Q39" i="5"/>
  <c r="R39" i="5"/>
  <c r="S39" i="5"/>
  <c r="T39" i="5"/>
  <c r="U39" i="5"/>
  <c r="E40" i="5"/>
  <c r="T40" i="5" s="1"/>
  <c r="P40" i="5"/>
  <c r="Q40" i="5"/>
  <c r="R40" i="5"/>
  <c r="S40" i="5"/>
  <c r="E41" i="5"/>
  <c r="T41" i="5" s="1"/>
  <c r="P41" i="5"/>
  <c r="Q41" i="5"/>
  <c r="R41" i="5"/>
  <c r="S41" i="5"/>
  <c r="U41" i="5"/>
  <c r="E42" i="5"/>
  <c r="T42" i="5" s="1"/>
  <c r="P42" i="5"/>
  <c r="Q42" i="5"/>
  <c r="R42" i="5"/>
  <c r="S42" i="5"/>
  <c r="G43" i="5"/>
  <c r="M43" i="5"/>
  <c r="O43" i="5"/>
  <c r="W43" i="5"/>
  <c r="B44" i="5"/>
  <c r="B43" i="5" s="1"/>
  <c r="C44" i="5"/>
  <c r="C43" i="5" s="1"/>
  <c r="D44" i="5"/>
  <c r="D43" i="5" s="1"/>
  <c r="F44" i="5"/>
  <c r="F43" i="5" s="1"/>
  <c r="G44" i="5"/>
  <c r="H44" i="5"/>
  <c r="H43" i="5" s="1"/>
  <c r="I44" i="5"/>
  <c r="I43" i="5" s="1"/>
  <c r="J44" i="5"/>
  <c r="J43" i="5" s="1"/>
  <c r="R43" i="5" s="1"/>
  <c r="K44" i="5"/>
  <c r="K43" i="5" s="1"/>
  <c r="S43" i="5" s="1"/>
  <c r="L44" i="5"/>
  <c r="L43" i="5" s="1"/>
  <c r="M44" i="5"/>
  <c r="N44" i="5"/>
  <c r="N43" i="5" s="1"/>
  <c r="O44" i="5"/>
  <c r="R44" i="5"/>
  <c r="S44" i="5"/>
  <c r="V44" i="5"/>
  <c r="V43" i="5" s="1"/>
  <c r="W44" i="5"/>
  <c r="E45" i="5"/>
  <c r="E44" i="5" s="1"/>
  <c r="P45" i="5"/>
  <c r="P44" i="5" s="1"/>
  <c r="P43" i="5" s="1"/>
  <c r="Q45" i="5"/>
  <c r="R45" i="5"/>
  <c r="S45" i="5"/>
  <c r="T45" i="5"/>
  <c r="U45" i="5"/>
  <c r="E46" i="5"/>
  <c r="T46" i="5" s="1"/>
  <c r="P46" i="5"/>
  <c r="Q46" i="5"/>
  <c r="Q44" i="5" s="1"/>
  <c r="Q43" i="5" s="1"/>
  <c r="R46" i="5"/>
  <c r="S46" i="5"/>
  <c r="E47" i="5"/>
  <c r="T47" i="5" s="1"/>
  <c r="P47" i="5"/>
  <c r="Q47" i="5"/>
  <c r="R47" i="5"/>
  <c r="S47" i="5"/>
  <c r="U47" i="5"/>
  <c r="E48" i="5"/>
  <c r="P48" i="5"/>
  <c r="Q48" i="5"/>
  <c r="R48" i="5"/>
  <c r="S48" i="5"/>
  <c r="T48" i="5"/>
  <c r="U48" i="5"/>
  <c r="E49" i="5"/>
  <c r="U49" i="5" s="1"/>
  <c r="P49" i="5"/>
  <c r="Q49" i="5"/>
  <c r="R49" i="5"/>
  <c r="S49" i="5"/>
  <c r="T49" i="5"/>
  <c r="E50" i="5"/>
  <c r="P50" i="5"/>
  <c r="Q50" i="5"/>
  <c r="R50" i="5"/>
  <c r="S50" i="5"/>
  <c r="T50" i="5"/>
  <c r="U50" i="5"/>
  <c r="E51" i="5"/>
  <c r="P51" i="5"/>
  <c r="Q51" i="5"/>
  <c r="R51" i="5"/>
  <c r="S51" i="5"/>
  <c r="T51" i="5"/>
  <c r="U51" i="5"/>
  <c r="E52" i="5"/>
  <c r="U52" i="5" s="1"/>
  <c r="P52" i="5"/>
  <c r="Q52" i="5"/>
  <c r="R52" i="5"/>
  <c r="S52" i="5"/>
  <c r="E53" i="5"/>
  <c r="P53" i="5"/>
  <c r="T53" i="5" s="1"/>
  <c r="Q53" i="5"/>
  <c r="U53" i="5" s="1"/>
  <c r="R53" i="5"/>
  <c r="S53" i="5"/>
  <c r="E54" i="5"/>
  <c r="T54" i="5" s="1"/>
  <c r="P54" i="5"/>
  <c r="Q54" i="5"/>
  <c r="R54" i="5"/>
  <c r="S54" i="5"/>
  <c r="E55" i="5"/>
  <c r="T55" i="5" s="1"/>
  <c r="P55" i="5"/>
  <c r="Q55" i="5"/>
  <c r="R55" i="5"/>
  <c r="S55" i="5"/>
  <c r="B56" i="5"/>
  <c r="C56" i="5"/>
  <c r="D56" i="5"/>
  <c r="F56" i="5"/>
  <c r="G56" i="5"/>
  <c r="H56" i="5"/>
  <c r="I56" i="5"/>
  <c r="J56" i="5"/>
  <c r="K56" i="5"/>
  <c r="L56" i="5"/>
  <c r="M56" i="5"/>
  <c r="N56" i="5"/>
  <c r="O56" i="5"/>
  <c r="R56" i="5"/>
  <c r="S56" i="5"/>
  <c r="V56" i="5"/>
  <c r="W56" i="5"/>
  <c r="E57" i="5"/>
  <c r="E56" i="5" s="1"/>
  <c r="P57" i="5"/>
  <c r="P56" i="5" s="1"/>
  <c r="Q57" i="5"/>
  <c r="Q56" i="5" s="1"/>
  <c r="R57" i="5"/>
  <c r="S57" i="5"/>
  <c r="U57" i="5"/>
  <c r="E58" i="5"/>
  <c r="U58" i="5" s="1"/>
  <c r="P58" i="5"/>
  <c r="Q58" i="5"/>
  <c r="R58" i="5"/>
  <c r="S58" i="5"/>
  <c r="T58" i="5"/>
  <c r="E59" i="5"/>
  <c r="U59" i="5" s="1"/>
  <c r="P59" i="5"/>
  <c r="Q59" i="5"/>
  <c r="R59" i="5"/>
  <c r="S59" i="5"/>
  <c r="E60" i="5"/>
  <c r="P60" i="5"/>
  <c r="Q60" i="5"/>
  <c r="R60" i="5"/>
  <c r="S60" i="5"/>
  <c r="T60" i="5"/>
  <c r="U60" i="5"/>
  <c r="B62" i="5"/>
  <c r="C62" i="5"/>
  <c r="D62" i="5"/>
  <c r="F62" i="5"/>
  <c r="G62" i="5"/>
  <c r="H62" i="5"/>
  <c r="I62" i="5"/>
  <c r="J62" i="5"/>
  <c r="K62" i="5"/>
  <c r="L62" i="5"/>
  <c r="M62" i="5"/>
  <c r="N62" i="5"/>
  <c r="O62" i="5"/>
  <c r="R62" i="5"/>
  <c r="S62" i="5"/>
  <c r="V62" i="5"/>
  <c r="W62" i="5"/>
  <c r="E63" i="5"/>
  <c r="E62" i="5" s="1"/>
  <c r="P63" i="5"/>
  <c r="P62" i="5" s="1"/>
  <c r="Q63" i="5"/>
  <c r="R63" i="5"/>
  <c r="S63" i="5"/>
  <c r="U63" i="5"/>
  <c r="E64" i="5"/>
  <c r="U64" i="5" s="1"/>
  <c r="P64" i="5"/>
  <c r="Q64" i="5"/>
  <c r="Q62" i="5" s="1"/>
  <c r="R64" i="5"/>
  <c r="S64" i="5"/>
  <c r="T64" i="5"/>
  <c r="T65" i="8" l="1"/>
  <c r="U65" i="8"/>
  <c r="E61" i="7"/>
  <c r="T8" i="7"/>
  <c r="U8" i="7"/>
  <c r="R61" i="6"/>
  <c r="J65" i="6"/>
  <c r="R65" i="6" s="1"/>
  <c r="E61" i="6"/>
  <c r="T8" i="6"/>
  <c r="U8" i="6"/>
  <c r="K65" i="6"/>
  <c r="S65" i="6" s="1"/>
  <c r="S61" i="6"/>
  <c r="T43" i="6"/>
  <c r="U43" i="6"/>
  <c r="R8" i="5"/>
  <c r="J61" i="5"/>
  <c r="Q61" i="5"/>
  <c r="Q65" i="5" s="1"/>
  <c r="I61" i="5"/>
  <c r="I65" i="5" s="1"/>
  <c r="T56" i="5"/>
  <c r="U56" i="5"/>
  <c r="U28" i="5"/>
  <c r="T28" i="5"/>
  <c r="E43" i="5"/>
  <c r="T44" i="5"/>
  <c r="U44" i="5"/>
  <c r="N61" i="5"/>
  <c r="N65" i="5" s="1"/>
  <c r="F61" i="5"/>
  <c r="F65" i="5" s="1"/>
  <c r="P8" i="5"/>
  <c r="P61" i="5" s="1"/>
  <c r="P65" i="5" s="1"/>
  <c r="D61" i="5"/>
  <c r="D65" i="5" s="1"/>
  <c r="T9" i="5"/>
  <c r="U9" i="5"/>
  <c r="E8" i="5"/>
  <c r="L61" i="5"/>
  <c r="L65" i="5" s="1"/>
  <c r="C61" i="5"/>
  <c r="C65" i="5" s="1"/>
  <c r="T62" i="5"/>
  <c r="U62" i="5"/>
  <c r="S8" i="5"/>
  <c r="K61" i="5"/>
  <c r="B61" i="5"/>
  <c r="B65" i="5" s="1"/>
  <c r="T63" i="5"/>
  <c r="T57" i="5"/>
  <c r="U38" i="5"/>
  <c r="U23" i="5"/>
  <c r="T59" i="5"/>
  <c r="T52" i="5"/>
  <c r="T30" i="5"/>
  <c r="T15" i="5"/>
  <c r="U54" i="5"/>
  <c r="U46" i="5"/>
  <c r="U40" i="5"/>
  <c r="U32" i="5"/>
  <c r="U25" i="5"/>
  <c r="U17" i="5"/>
  <c r="U55" i="5"/>
  <c r="U18" i="5"/>
  <c r="U10" i="5"/>
  <c r="U30" i="5"/>
  <c r="U42" i="5"/>
  <c r="U34" i="5"/>
  <c r="T10" i="5"/>
  <c r="B9" i="4"/>
  <c r="C9" i="4"/>
  <c r="C8" i="4" s="1"/>
  <c r="D9" i="4"/>
  <c r="D8" i="4" s="1"/>
  <c r="F9" i="4"/>
  <c r="F8" i="4" s="1"/>
  <c r="F61" i="4" s="1"/>
  <c r="F65" i="4" s="1"/>
  <c r="G9" i="4"/>
  <c r="H9" i="4"/>
  <c r="H8" i="4" s="1"/>
  <c r="H61" i="4" s="1"/>
  <c r="H65" i="4" s="1"/>
  <c r="I9" i="4"/>
  <c r="I8" i="4" s="1"/>
  <c r="J9" i="4"/>
  <c r="K9" i="4"/>
  <c r="K8" i="4" s="1"/>
  <c r="L9" i="4"/>
  <c r="L8" i="4" s="1"/>
  <c r="M9" i="4"/>
  <c r="M8" i="4" s="1"/>
  <c r="M61" i="4" s="1"/>
  <c r="M65" i="4" s="1"/>
  <c r="N9" i="4"/>
  <c r="N8" i="4" s="1"/>
  <c r="N61" i="4" s="1"/>
  <c r="N65" i="4" s="1"/>
  <c r="O9" i="4"/>
  <c r="S9" i="4"/>
  <c r="V9" i="4"/>
  <c r="V8" i="4" s="1"/>
  <c r="W9" i="4"/>
  <c r="E10" i="4"/>
  <c r="E9" i="4" s="1"/>
  <c r="P10" i="4"/>
  <c r="P9" i="4" s="1"/>
  <c r="Q10" i="4"/>
  <c r="R10" i="4"/>
  <c r="S10" i="4"/>
  <c r="U10" i="4"/>
  <c r="E11" i="4"/>
  <c r="U11" i="4" s="1"/>
  <c r="P11" i="4"/>
  <c r="Q11" i="4"/>
  <c r="Q9" i="4" s="1"/>
  <c r="Q8" i="4" s="1"/>
  <c r="Q61" i="4" s="1"/>
  <c r="Q65" i="4" s="1"/>
  <c r="R11" i="4"/>
  <c r="S11" i="4"/>
  <c r="T11" i="4"/>
  <c r="E12" i="4"/>
  <c r="U12" i="4" s="1"/>
  <c r="P12" i="4"/>
  <c r="Q12" i="4"/>
  <c r="R12" i="4"/>
  <c r="S12" i="4"/>
  <c r="T12" i="4"/>
  <c r="E13" i="4"/>
  <c r="P13" i="4"/>
  <c r="T13" i="4" s="1"/>
  <c r="Q13" i="4"/>
  <c r="R13" i="4"/>
  <c r="S13" i="4"/>
  <c r="U13" i="4"/>
  <c r="E14" i="4"/>
  <c r="U14" i="4" s="1"/>
  <c r="P14" i="4"/>
  <c r="Q14" i="4"/>
  <c r="R14" i="4"/>
  <c r="S14" i="4"/>
  <c r="T14" i="4"/>
  <c r="E15" i="4"/>
  <c r="U15" i="4" s="1"/>
  <c r="P15" i="4"/>
  <c r="Q15" i="4"/>
  <c r="R15" i="4"/>
  <c r="S15" i="4"/>
  <c r="E16" i="4"/>
  <c r="T16" i="4" s="1"/>
  <c r="P16" i="4"/>
  <c r="Q16" i="4"/>
  <c r="R16" i="4"/>
  <c r="S16" i="4"/>
  <c r="E17" i="4"/>
  <c r="T17" i="4" s="1"/>
  <c r="P17" i="4"/>
  <c r="Q17" i="4"/>
  <c r="R17" i="4"/>
  <c r="S17" i="4"/>
  <c r="E18" i="4"/>
  <c r="T18" i="4" s="1"/>
  <c r="P18" i="4"/>
  <c r="Q18" i="4"/>
  <c r="R18" i="4"/>
  <c r="S18" i="4"/>
  <c r="U18" i="4"/>
  <c r="E19" i="4"/>
  <c r="P19" i="4"/>
  <c r="Q19" i="4"/>
  <c r="R19" i="4"/>
  <c r="S19" i="4"/>
  <c r="T19" i="4"/>
  <c r="U19" i="4"/>
  <c r="E20" i="4"/>
  <c r="U20" i="4" s="1"/>
  <c r="P20" i="4"/>
  <c r="Q20" i="4"/>
  <c r="R20" i="4"/>
  <c r="S20" i="4"/>
  <c r="T20" i="4"/>
  <c r="E21" i="4"/>
  <c r="P21" i="4"/>
  <c r="Q21" i="4"/>
  <c r="R21" i="4"/>
  <c r="S21" i="4"/>
  <c r="T21" i="4"/>
  <c r="U21" i="4"/>
  <c r="E22" i="4"/>
  <c r="U22" i="4" s="1"/>
  <c r="P22" i="4"/>
  <c r="Q22" i="4"/>
  <c r="R22" i="4"/>
  <c r="S22" i="4"/>
  <c r="T22" i="4"/>
  <c r="E23" i="4"/>
  <c r="T23" i="4" s="1"/>
  <c r="P23" i="4"/>
  <c r="Q23" i="4"/>
  <c r="R23" i="4"/>
  <c r="S23" i="4"/>
  <c r="E24" i="4"/>
  <c r="T24" i="4" s="1"/>
  <c r="P24" i="4"/>
  <c r="Q24" i="4"/>
  <c r="R24" i="4"/>
  <c r="S24" i="4"/>
  <c r="E25" i="4"/>
  <c r="T25" i="4" s="1"/>
  <c r="P25" i="4"/>
  <c r="Q25" i="4"/>
  <c r="R25" i="4"/>
  <c r="S25" i="4"/>
  <c r="E26" i="4"/>
  <c r="P26" i="4"/>
  <c r="T26" i="4" s="1"/>
  <c r="Q26" i="4"/>
  <c r="R26" i="4"/>
  <c r="S26" i="4"/>
  <c r="U26" i="4"/>
  <c r="E27" i="4"/>
  <c r="P27" i="4"/>
  <c r="Q27" i="4"/>
  <c r="R27" i="4"/>
  <c r="S27" i="4"/>
  <c r="T27" i="4"/>
  <c r="U27" i="4"/>
  <c r="B28" i="4"/>
  <c r="B8" i="4" s="1"/>
  <c r="C28" i="4"/>
  <c r="D28" i="4"/>
  <c r="F28" i="4"/>
  <c r="G28" i="4"/>
  <c r="G8" i="4" s="1"/>
  <c r="G61" i="4" s="1"/>
  <c r="G65" i="4" s="1"/>
  <c r="H28" i="4"/>
  <c r="I28" i="4"/>
  <c r="J28" i="4"/>
  <c r="J8" i="4" s="1"/>
  <c r="K28" i="4"/>
  <c r="L28" i="4"/>
  <c r="M28" i="4"/>
  <c r="S28" i="4" s="1"/>
  <c r="N28" i="4"/>
  <c r="O28" i="4"/>
  <c r="O8" i="4" s="1"/>
  <c r="O61" i="4" s="1"/>
  <c r="O65" i="4" s="1"/>
  <c r="R28" i="4"/>
  <c r="V28" i="4"/>
  <c r="W28" i="4"/>
  <c r="W8" i="4" s="1"/>
  <c r="W61" i="4" s="1"/>
  <c r="W65" i="4" s="1"/>
  <c r="E29" i="4"/>
  <c r="U29" i="4" s="1"/>
  <c r="P29" i="4"/>
  <c r="Q29" i="4"/>
  <c r="Q28" i="4" s="1"/>
  <c r="R29" i="4"/>
  <c r="S29" i="4"/>
  <c r="T29" i="4"/>
  <c r="E30" i="4"/>
  <c r="E28" i="4" s="1"/>
  <c r="P30" i="4"/>
  <c r="P28" i="4" s="1"/>
  <c r="Q30" i="4"/>
  <c r="R30" i="4"/>
  <c r="S30" i="4"/>
  <c r="E31" i="4"/>
  <c r="U31" i="4" s="1"/>
  <c r="P31" i="4"/>
  <c r="T31" i="4" s="1"/>
  <c r="Q31" i="4"/>
  <c r="R31" i="4"/>
  <c r="S31" i="4"/>
  <c r="E32" i="4"/>
  <c r="T32" i="4" s="1"/>
  <c r="P32" i="4"/>
  <c r="Q32" i="4"/>
  <c r="R32" i="4"/>
  <c r="S32" i="4"/>
  <c r="E33" i="4"/>
  <c r="P33" i="4"/>
  <c r="T33" i="4" s="1"/>
  <c r="Q33" i="4"/>
  <c r="R33" i="4"/>
  <c r="S33" i="4"/>
  <c r="U33" i="4"/>
  <c r="E34" i="4"/>
  <c r="P34" i="4"/>
  <c r="Q34" i="4"/>
  <c r="U34" i="4" s="1"/>
  <c r="R34" i="4"/>
  <c r="S34" i="4"/>
  <c r="T34" i="4"/>
  <c r="E35" i="4"/>
  <c r="U35" i="4" s="1"/>
  <c r="P35" i="4"/>
  <c r="Q35" i="4"/>
  <c r="R35" i="4"/>
  <c r="S35" i="4"/>
  <c r="T35" i="4"/>
  <c r="E36" i="4"/>
  <c r="T36" i="4" s="1"/>
  <c r="P36" i="4"/>
  <c r="Q36" i="4"/>
  <c r="R36" i="4"/>
  <c r="S36" i="4"/>
  <c r="U36" i="4"/>
  <c r="E37" i="4"/>
  <c r="U37" i="4" s="1"/>
  <c r="P37" i="4"/>
  <c r="Q37" i="4"/>
  <c r="R37" i="4"/>
  <c r="S37" i="4"/>
  <c r="T37" i="4"/>
  <c r="E38" i="4"/>
  <c r="U38" i="4" s="1"/>
  <c r="P38" i="4"/>
  <c r="Q38" i="4"/>
  <c r="R38" i="4"/>
  <c r="S38" i="4"/>
  <c r="E39" i="4"/>
  <c r="U39" i="4" s="1"/>
  <c r="P39" i="4"/>
  <c r="Q39" i="4"/>
  <c r="R39" i="4"/>
  <c r="S39" i="4"/>
  <c r="T39" i="4"/>
  <c r="E40" i="4"/>
  <c r="T40" i="4" s="1"/>
  <c r="P40" i="4"/>
  <c r="Q40" i="4"/>
  <c r="R40" i="4"/>
  <c r="S40" i="4"/>
  <c r="E41" i="4"/>
  <c r="P41" i="4"/>
  <c r="Q41" i="4"/>
  <c r="R41" i="4"/>
  <c r="S41" i="4"/>
  <c r="T41" i="4"/>
  <c r="U41" i="4"/>
  <c r="E42" i="4"/>
  <c r="P42" i="4"/>
  <c r="Q42" i="4"/>
  <c r="R42" i="4"/>
  <c r="S42" i="4"/>
  <c r="T42" i="4"/>
  <c r="U42" i="4"/>
  <c r="G43" i="4"/>
  <c r="H43" i="4"/>
  <c r="M43" i="4"/>
  <c r="O43" i="4"/>
  <c r="W43" i="4"/>
  <c r="B44" i="4"/>
  <c r="B43" i="4" s="1"/>
  <c r="C44" i="4"/>
  <c r="C43" i="4" s="1"/>
  <c r="D44" i="4"/>
  <c r="D43" i="4" s="1"/>
  <c r="F44" i="4"/>
  <c r="F43" i="4" s="1"/>
  <c r="G44" i="4"/>
  <c r="H44" i="4"/>
  <c r="I44" i="4"/>
  <c r="I43" i="4" s="1"/>
  <c r="J44" i="4"/>
  <c r="J43" i="4" s="1"/>
  <c r="R43" i="4" s="1"/>
  <c r="K44" i="4"/>
  <c r="K43" i="4" s="1"/>
  <c r="S43" i="4" s="1"/>
  <c r="L44" i="4"/>
  <c r="L43" i="4" s="1"/>
  <c r="M44" i="4"/>
  <c r="N44" i="4"/>
  <c r="N43" i="4" s="1"/>
  <c r="O44" i="4"/>
  <c r="R44" i="4"/>
  <c r="S44" i="4"/>
  <c r="V44" i="4"/>
  <c r="V43" i="4" s="1"/>
  <c r="W44" i="4"/>
  <c r="E45" i="4"/>
  <c r="E44" i="4" s="1"/>
  <c r="P45" i="4"/>
  <c r="P44" i="4" s="1"/>
  <c r="P43" i="4" s="1"/>
  <c r="Q45" i="4"/>
  <c r="R45" i="4"/>
  <c r="S45" i="4"/>
  <c r="E46" i="4"/>
  <c r="T46" i="4" s="1"/>
  <c r="P46" i="4"/>
  <c r="Q46" i="4"/>
  <c r="Q44" i="4" s="1"/>
  <c r="Q43" i="4" s="1"/>
  <c r="R46" i="4"/>
  <c r="S46" i="4"/>
  <c r="E47" i="4"/>
  <c r="P47" i="4"/>
  <c r="T47" i="4" s="1"/>
  <c r="Q47" i="4"/>
  <c r="R47" i="4"/>
  <c r="S47" i="4"/>
  <c r="U47" i="4"/>
  <c r="E48" i="4"/>
  <c r="P48" i="4"/>
  <c r="Q48" i="4"/>
  <c r="R48" i="4"/>
  <c r="S48" i="4"/>
  <c r="T48" i="4"/>
  <c r="U48" i="4"/>
  <c r="E49" i="4"/>
  <c r="P49" i="4"/>
  <c r="Q49" i="4"/>
  <c r="R49" i="4"/>
  <c r="S49" i="4"/>
  <c r="T49" i="4"/>
  <c r="U49" i="4"/>
  <c r="E50" i="4"/>
  <c r="T50" i="4" s="1"/>
  <c r="P50" i="4"/>
  <c r="Q50" i="4"/>
  <c r="R50" i="4"/>
  <c r="S50" i="4"/>
  <c r="U50" i="4"/>
  <c r="E51" i="4"/>
  <c r="U51" i="4" s="1"/>
  <c r="P51" i="4"/>
  <c r="Q51" i="4"/>
  <c r="R51" i="4"/>
  <c r="S51" i="4"/>
  <c r="T51" i="4"/>
  <c r="E52" i="4"/>
  <c r="T52" i="4" s="1"/>
  <c r="P52" i="4"/>
  <c r="Q52" i="4"/>
  <c r="R52" i="4"/>
  <c r="S52" i="4"/>
  <c r="E53" i="4"/>
  <c r="P53" i="4"/>
  <c r="T53" i="4" s="1"/>
  <c r="Q53" i="4"/>
  <c r="U53" i="4" s="1"/>
  <c r="R53" i="4"/>
  <c r="S53" i="4"/>
  <c r="E54" i="4"/>
  <c r="T54" i="4" s="1"/>
  <c r="P54" i="4"/>
  <c r="Q54" i="4"/>
  <c r="R54" i="4"/>
  <c r="S54" i="4"/>
  <c r="E55" i="4"/>
  <c r="P55" i="4"/>
  <c r="Q55" i="4"/>
  <c r="R55" i="4"/>
  <c r="S55" i="4"/>
  <c r="T55" i="4"/>
  <c r="U55" i="4"/>
  <c r="B56" i="4"/>
  <c r="C56" i="4"/>
  <c r="D56" i="4"/>
  <c r="F56" i="4"/>
  <c r="G56" i="4"/>
  <c r="H56" i="4"/>
  <c r="I56" i="4"/>
  <c r="J56" i="4"/>
  <c r="K56" i="4"/>
  <c r="L56" i="4"/>
  <c r="M56" i="4"/>
  <c r="N56" i="4"/>
  <c r="O56" i="4"/>
  <c r="R56" i="4"/>
  <c r="S56" i="4"/>
  <c r="V56" i="4"/>
  <c r="W56" i="4"/>
  <c r="E57" i="4"/>
  <c r="E56" i="4" s="1"/>
  <c r="P57" i="4"/>
  <c r="P56" i="4" s="1"/>
  <c r="Q57" i="4"/>
  <c r="R57" i="4"/>
  <c r="S57" i="4"/>
  <c r="U57" i="4"/>
  <c r="E58" i="4"/>
  <c r="U58" i="4" s="1"/>
  <c r="P58" i="4"/>
  <c r="Q58" i="4"/>
  <c r="Q56" i="4" s="1"/>
  <c r="R58" i="4"/>
  <c r="S58" i="4"/>
  <c r="T58" i="4"/>
  <c r="E59" i="4"/>
  <c r="U59" i="4" s="1"/>
  <c r="P59" i="4"/>
  <c r="Q59" i="4"/>
  <c r="R59" i="4"/>
  <c r="S59" i="4"/>
  <c r="E60" i="4"/>
  <c r="P60" i="4"/>
  <c r="Q60" i="4"/>
  <c r="R60" i="4"/>
  <c r="S60" i="4"/>
  <c r="T60" i="4"/>
  <c r="U60" i="4"/>
  <c r="B62" i="4"/>
  <c r="C62" i="4"/>
  <c r="D62" i="4"/>
  <c r="F62" i="4"/>
  <c r="G62" i="4"/>
  <c r="H62" i="4"/>
  <c r="I62" i="4"/>
  <c r="J62" i="4"/>
  <c r="K62" i="4"/>
  <c r="L62" i="4"/>
  <c r="M62" i="4"/>
  <c r="N62" i="4"/>
  <c r="O62" i="4"/>
  <c r="R62" i="4"/>
  <c r="S62" i="4"/>
  <c r="V62" i="4"/>
  <c r="W62" i="4"/>
  <c r="E63" i="4"/>
  <c r="E62" i="4" s="1"/>
  <c r="P63" i="4"/>
  <c r="P62" i="4" s="1"/>
  <c r="Q63" i="4"/>
  <c r="R63" i="4"/>
  <c r="S63" i="4"/>
  <c r="U63" i="4"/>
  <c r="E64" i="4"/>
  <c r="U64" i="4" s="1"/>
  <c r="P64" i="4"/>
  <c r="Q64" i="4"/>
  <c r="Q62" i="4" s="1"/>
  <c r="R64" i="4"/>
  <c r="S64" i="4"/>
  <c r="T64" i="4"/>
  <c r="U61" i="7" l="1"/>
  <c r="E65" i="7"/>
  <c r="T61" i="7"/>
  <c r="U61" i="6"/>
  <c r="E65" i="6"/>
  <c r="T61" i="6"/>
  <c r="T43" i="5"/>
  <c r="U43" i="5"/>
  <c r="K65" i="5"/>
  <c r="S65" i="5" s="1"/>
  <c r="S61" i="5"/>
  <c r="E61" i="5"/>
  <c r="T8" i="5"/>
  <c r="U8" i="5"/>
  <c r="J65" i="5"/>
  <c r="R65" i="5" s="1"/>
  <c r="R61" i="5"/>
  <c r="R8" i="4"/>
  <c r="J61" i="4"/>
  <c r="U28" i="4"/>
  <c r="T28" i="4"/>
  <c r="V61" i="4"/>
  <c r="V65" i="4" s="1"/>
  <c r="I61" i="4"/>
  <c r="I65" i="4" s="1"/>
  <c r="E43" i="4"/>
  <c r="T44" i="4"/>
  <c r="U44" i="4"/>
  <c r="S8" i="4"/>
  <c r="K61" i="4"/>
  <c r="T9" i="4"/>
  <c r="U9" i="4"/>
  <c r="E8" i="4"/>
  <c r="T62" i="4"/>
  <c r="U62" i="4"/>
  <c r="D61" i="4"/>
  <c r="D65" i="4" s="1"/>
  <c r="T56" i="4"/>
  <c r="U56" i="4"/>
  <c r="B61" i="4"/>
  <c r="B65" i="4" s="1"/>
  <c r="P8" i="4"/>
  <c r="P61" i="4" s="1"/>
  <c r="P65" i="4" s="1"/>
  <c r="L61" i="4"/>
  <c r="L65" i="4" s="1"/>
  <c r="C61" i="4"/>
  <c r="C65" i="4" s="1"/>
  <c r="T63" i="4"/>
  <c r="T57" i="4"/>
  <c r="R9" i="4"/>
  <c r="U52" i="4"/>
  <c r="U30" i="4"/>
  <c r="U23" i="4"/>
  <c r="T59" i="4"/>
  <c r="U45" i="4"/>
  <c r="T38" i="4"/>
  <c r="T30" i="4"/>
  <c r="U24" i="4"/>
  <c r="U16" i="4"/>
  <c r="T15" i="4"/>
  <c r="U54" i="4"/>
  <c r="U46" i="4"/>
  <c r="T45" i="4"/>
  <c r="U40" i="4"/>
  <c r="U32" i="4"/>
  <c r="U25" i="4"/>
  <c r="U17" i="4"/>
  <c r="T10" i="4"/>
  <c r="I8" i="3"/>
  <c r="I61" i="3" s="1"/>
  <c r="I65" i="3" s="1"/>
  <c r="B9" i="3"/>
  <c r="C9" i="3"/>
  <c r="C8" i="3" s="1"/>
  <c r="C61" i="3" s="1"/>
  <c r="C65" i="3" s="1"/>
  <c r="D9" i="3"/>
  <c r="D8" i="3" s="1"/>
  <c r="F9" i="3"/>
  <c r="F8" i="3" s="1"/>
  <c r="G9" i="3"/>
  <c r="G8" i="3" s="1"/>
  <c r="G61" i="3" s="1"/>
  <c r="G65" i="3" s="1"/>
  <c r="H9" i="3"/>
  <c r="H8" i="3" s="1"/>
  <c r="H61" i="3" s="1"/>
  <c r="H65" i="3" s="1"/>
  <c r="I9" i="3"/>
  <c r="J9" i="3"/>
  <c r="K9" i="3"/>
  <c r="K8" i="3" s="1"/>
  <c r="L9" i="3"/>
  <c r="L8" i="3" s="1"/>
  <c r="L61" i="3" s="1"/>
  <c r="L65" i="3" s="1"/>
  <c r="M9" i="3"/>
  <c r="M8" i="3" s="1"/>
  <c r="N9" i="3"/>
  <c r="N8" i="3" s="1"/>
  <c r="O9" i="3"/>
  <c r="O8" i="3" s="1"/>
  <c r="O61" i="3" s="1"/>
  <c r="O65" i="3" s="1"/>
  <c r="V9" i="3"/>
  <c r="V8" i="3" s="1"/>
  <c r="W9" i="3"/>
  <c r="W8" i="3" s="1"/>
  <c r="W61" i="3" s="1"/>
  <c r="W65" i="3" s="1"/>
  <c r="E10" i="3"/>
  <c r="E9" i="3" s="1"/>
  <c r="P10" i="3"/>
  <c r="P9" i="3" s="1"/>
  <c r="P8" i="3" s="1"/>
  <c r="P61" i="3" s="1"/>
  <c r="Q10" i="3"/>
  <c r="Q9" i="3" s="1"/>
  <c r="Q8" i="3" s="1"/>
  <c r="R10" i="3"/>
  <c r="S10" i="3"/>
  <c r="U10" i="3"/>
  <c r="E11" i="3"/>
  <c r="U11" i="3" s="1"/>
  <c r="P11" i="3"/>
  <c r="Q11" i="3"/>
  <c r="R11" i="3"/>
  <c r="S11" i="3"/>
  <c r="T11" i="3"/>
  <c r="E12" i="3"/>
  <c r="U12" i="3" s="1"/>
  <c r="P12" i="3"/>
  <c r="Q12" i="3"/>
  <c r="R12" i="3"/>
  <c r="S12" i="3"/>
  <c r="T12" i="3"/>
  <c r="E13" i="3"/>
  <c r="P13" i="3"/>
  <c r="T13" i="3" s="1"/>
  <c r="Q13" i="3"/>
  <c r="R13" i="3"/>
  <c r="S13" i="3"/>
  <c r="U13" i="3"/>
  <c r="E14" i="3"/>
  <c r="T14" i="3" s="1"/>
  <c r="P14" i="3"/>
  <c r="Q14" i="3"/>
  <c r="R14" i="3"/>
  <c r="S14" i="3"/>
  <c r="E15" i="3"/>
  <c r="T15" i="3" s="1"/>
  <c r="P15" i="3"/>
  <c r="Q15" i="3"/>
  <c r="R15" i="3"/>
  <c r="S15" i="3"/>
  <c r="E16" i="3"/>
  <c r="T16" i="3" s="1"/>
  <c r="P16" i="3"/>
  <c r="Q16" i="3"/>
  <c r="R16" i="3"/>
  <c r="S16" i="3"/>
  <c r="E17" i="3"/>
  <c r="U17" i="3" s="1"/>
  <c r="P17" i="3"/>
  <c r="Q17" i="3"/>
  <c r="R17" i="3"/>
  <c r="S17" i="3"/>
  <c r="T17" i="3"/>
  <c r="E18" i="3"/>
  <c r="T18" i="3" s="1"/>
  <c r="P18" i="3"/>
  <c r="Q18" i="3"/>
  <c r="R18" i="3"/>
  <c r="S18" i="3"/>
  <c r="U18" i="3"/>
  <c r="E19" i="3"/>
  <c r="U19" i="3" s="1"/>
  <c r="P19" i="3"/>
  <c r="Q19" i="3"/>
  <c r="R19" i="3"/>
  <c r="S19" i="3"/>
  <c r="T19" i="3"/>
  <c r="E20" i="3"/>
  <c r="U20" i="3" s="1"/>
  <c r="P20" i="3"/>
  <c r="Q20" i="3"/>
  <c r="R20" i="3"/>
  <c r="S20" i="3"/>
  <c r="T20" i="3"/>
  <c r="E21" i="3"/>
  <c r="P21" i="3"/>
  <c r="Q21" i="3"/>
  <c r="R21" i="3"/>
  <c r="S21" i="3"/>
  <c r="T21" i="3"/>
  <c r="U21" i="3"/>
  <c r="E22" i="3"/>
  <c r="T22" i="3" s="1"/>
  <c r="P22" i="3"/>
  <c r="Q22" i="3"/>
  <c r="R22" i="3"/>
  <c r="S22" i="3"/>
  <c r="E23" i="3"/>
  <c r="T23" i="3" s="1"/>
  <c r="P23" i="3"/>
  <c r="Q23" i="3"/>
  <c r="R23" i="3"/>
  <c r="S23" i="3"/>
  <c r="E24" i="3"/>
  <c r="T24" i="3" s="1"/>
  <c r="P24" i="3"/>
  <c r="Q24" i="3"/>
  <c r="R24" i="3"/>
  <c r="S24" i="3"/>
  <c r="U24" i="3"/>
  <c r="E25" i="3"/>
  <c r="U25" i="3" s="1"/>
  <c r="P25" i="3"/>
  <c r="Q25" i="3"/>
  <c r="R25" i="3"/>
  <c r="S25" i="3"/>
  <c r="T25" i="3"/>
  <c r="E26" i="3"/>
  <c r="T26" i="3" s="1"/>
  <c r="P26" i="3"/>
  <c r="Q26" i="3"/>
  <c r="R26" i="3"/>
  <c r="S26" i="3"/>
  <c r="U26" i="3"/>
  <c r="E27" i="3"/>
  <c r="P27" i="3"/>
  <c r="Q27" i="3"/>
  <c r="R27" i="3"/>
  <c r="S27" i="3"/>
  <c r="T27" i="3"/>
  <c r="U27" i="3"/>
  <c r="B28" i="3"/>
  <c r="B8" i="3" s="1"/>
  <c r="B61" i="3" s="1"/>
  <c r="B65" i="3" s="1"/>
  <c r="C28" i="3"/>
  <c r="D28" i="3"/>
  <c r="F28" i="3"/>
  <c r="G28" i="3"/>
  <c r="H28" i="3"/>
  <c r="I28" i="3"/>
  <c r="J28" i="3"/>
  <c r="J8" i="3" s="1"/>
  <c r="K28" i="3"/>
  <c r="L28" i="3"/>
  <c r="M28" i="3"/>
  <c r="S28" i="3" s="1"/>
  <c r="N28" i="3"/>
  <c r="O28" i="3"/>
  <c r="R28" i="3"/>
  <c r="V28" i="3"/>
  <c r="W28" i="3"/>
  <c r="E29" i="3"/>
  <c r="E28" i="3" s="1"/>
  <c r="P29" i="3"/>
  <c r="Q29" i="3"/>
  <c r="Q28" i="3" s="1"/>
  <c r="R29" i="3"/>
  <c r="S29" i="3"/>
  <c r="E30" i="3"/>
  <c r="T30" i="3" s="1"/>
  <c r="P30" i="3"/>
  <c r="P28" i="3" s="1"/>
  <c r="Q30" i="3"/>
  <c r="R30" i="3"/>
  <c r="S30" i="3"/>
  <c r="E31" i="3"/>
  <c r="T31" i="3" s="1"/>
  <c r="P31" i="3"/>
  <c r="Q31" i="3"/>
  <c r="U31" i="3" s="1"/>
  <c r="R31" i="3"/>
  <c r="S31" i="3"/>
  <c r="E32" i="3"/>
  <c r="U32" i="3" s="1"/>
  <c r="P32" i="3"/>
  <c r="Q32" i="3"/>
  <c r="R32" i="3"/>
  <c r="S32" i="3"/>
  <c r="T32" i="3"/>
  <c r="E33" i="3"/>
  <c r="T33" i="3" s="1"/>
  <c r="P33" i="3"/>
  <c r="Q33" i="3"/>
  <c r="R33" i="3"/>
  <c r="S33" i="3"/>
  <c r="U33" i="3"/>
  <c r="E34" i="3"/>
  <c r="P34" i="3"/>
  <c r="Q34" i="3"/>
  <c r="R34" i="3"/>
  <c r="S34" i="3"/>
  <c r="T34" i="3"/>
  <c r="U34" i="3"/>
  <c r="E35" i="3"/>
  <c r="U35" i="3" s="1"/>
  <c r="P35" i="3"/>
  <c r="Q35" i="3"/>
  <c r="R35" i="3"/>
  <c r="S35" i="3"/>
  <c r="T35" i="3"/>
  <c r="E36" i="3"/>
  <c r="P36" i="3"/>
  <c r="T36" i="3" s="1"/>
  <c r="Q36" i="3"/>
  <c r="R36" i="3"/>
  <c r="S36" i="3"/>
  <c r="U36" i="3"/>
  <c r="E37" i="3"/>
  <c r="T37" i="3" s="1"/>
  <c r="P37" i="3"/>
  <c r="Q37" i="3"/>
  <c r="R37" i="3"/>
  <c r="S37" i="3"/>
  <c r="E38" i="3"/>
  <c r="T38" i="3" s="1"/>
  <c r="P38" i="3"/>
  <c r="Q38" i="3"/>
  <c r="R38" i="3"/>
  <c r="S38" i="3"/>
  <c r="E39" i="3"/>
  <c r="T39" i="3" s="1"/>
  <c r="P39" i="3"/>
  <c r="Q39" i="3"/>
  <c r="R39" i="3"/>
  <c r="S39" i="3"/>
  <c r="U39" i="3"/>
  <c r="E40" i="3"/>
  <c r="U40" i="3" s="1"/>
  <c r="P40" i="3"/>
  <c r="Q40" i="3"/>
  <c r="R40" i="3"/>
  <c r="S40" i="3"/>
  <c r="T40" i="3"/>
  <c r="E41" i="3"/>
  <c r="T41" i="3" s="1"/>
  <c r="P41" i="3"/>
  <c r="Q41" i="3"/>
  <c r="R41" i="3"/>
  <c r="S41" i="3"/>
  <c r="U41" i="3"/>
  <c r="E42" i="3"/>
  <c r="P42" i="3"/>
  <c r="Q42" i="3"/>
  <c r="R42" i="3"/>
  <c r="S42" i="3"/>
  <c r="T42" i="3"/>
  <c r="U42" i="3"/>
  <c r="G43" i="3"/>
  <c r="H43" i="3"/>
  <c r="O43" i="3"/>
  <c r="W43" i="3"/>
  <c r="B44" i="3"/>
  <c r="B43" i="3" s="1"/>
  <c r="C44" i="3"/>
  <c r="C43" i="3" s="1"/>
  <c r="D44" i="3"/>
  <c r="D43" i="3" s="1"/>
  <c r="F44" i="3"/>
  <c r="F43" i="3" s="1"/>
  <c r="G44" i="3"/>
  <c r="H44" i="3"/>
  <c r="I44" i="3"/>
  <c r="I43" i="3" s="1"/>
  <c r="J44" i="3"/>
  <c r="J43" i="3" s="1"/>
  <c r="R43" i="3" s="1"/>
  <c r="K44" i="3"/>
  <c r="K43" i="3" s="1"/>
  <c r="S43" i="3" s="1"/>
  <c r="L44" i="3"/>
  <c r="L43" i="3" s="1"/>
  <c r="M44" i="3"/>
  <c r="M43" i="3" s="1"/>
  <c r="N44" i="3"/>
  <c r="N43" i="3" s="1"/>
  <c r="O44" i="3"/>
  <c r="R44" i="3"/>
  <c r="S44" i="3"/>
  <c r="V44" i="3"/>
  <c r="V43" i="3" s="1"/>
  <c r="W44" i="3"/>
  <c r="E45" i="3"/>
  <c r="E44" i="3" s="1"/>
  <c r="P45" i="3"/>
  <c r="P44" i="3" s="1"/>
  <c r="P43" i="3" s="1"/>
  <c r="Q45" i="3"/>
  <c r="R45" i="3"/>
  <c r="S45" i="3"/>
  <c r="E46" i="3"/>
  <c r="U46" i="3" s="1"/>
  <c r="P46" i="3"/>
  <c r="Q46" i="3"/>
  <c r="Q44" i="3" s="1"/>
  <c r="R46" i="3"/>
  <c r="S46" i="3"/>
  <c r="T46" i="3"/>
  <c r="E47" i="3"/>
  <c r="P47" i="3"/>
  <c r="Q47" i="3"/>
  <c r="R47" i="3"/>
  <c r="S47" i="3"/>
  <c r="T47" i="3"/>
  <c r="U47" i="3"/>
  <c r="E48" i="3"/>
  <c r="P48" i="3"/>
  <c r="Q48" i="3"/>
  <c r="R48" i="3"/>
  <c r="S48" i="3"/>
  <c r="T48" i="3"/>
  <c r="U48" i="3"/>
  <c r="E49" i="3"/>
  <c r="P49" i="3"/>
  <c r="Q49" i="3"/>
  <c r="R49" i="3"/>
  <c r="S49" i="3"/>
  <c r="T49" i="3"/>
  <c r="U49" i="3"/>
  <c r="E50" i="3"/>
  <c r="T50" i="3" s="1"/>
  <c r="P50" i="3"/>
  <c r="Q50" i="3"/>
  <c r="R50" i="3"/>
  <c r="S50" i="3"/>
  <c r="U50" i="3"/>
  <c r="E51" i="3"/>
  <c r="T51" i="3" s="1"/>
  <c r="P51" i="3"/>
  <c r="Q51" i="3"/>
  <c r="R51" i="3"/>
  <c r="S51" i="3"/>
  <c r="E52" i="3"/>
  <c r="T52" i="3" s="1"/>
  <c r="P52" i="3"/>
  <c r="Q52" i="3"/>
  <c r="R52" i="3"/>
  <c r="S52" i="3"/>
  <c r="E53" i="3"/>
  <c r="T53" i="3" s="1"/>
  <c r="P53" i="3"/>
  <c r="Q53" i="3"/>
  <c r="U53" i="3" s="1"/>
  <c r="R53" i="3"/>
  <c r="S53" i="3"/>
  <c r="E54" i="3"/>
  <c r="U54" i="3" s="1"/>
  <c r="P54" i="3"/>
  <c r="Q54" i="3"/>
  <c r="R54" i="3"/>
  <c r="S54" i="3"/>
  <c r="T54" i="3"/>
  <c r="E55" i="3"/>
  <c r="P55" i="3"/>
  <c r="Q55" i="3"/>
  <c r="R55" i="3"/>
  <c r="S55" i="3"/>
  <c r="T55" i="3"/>
  <c r="U55" i="3"/>
  <c r="B56" i="3"/>
  <c r="C56" i="3"/>
  <c r="D56" i="3"/>
  <c r="F56" i="3"/>
  <c r="G56" i="3"/>
  <c r="H56" i="3"/>
  <c r="I56" i="3"/>
  <c r="J56" i="3"/>
  <c r="K56" i="3"/>
  <c r="L56" i="3"/>
  <c r="M56" i="3"/>
  <c r="N56" i="3"/>
  <c r="O56" i="3"/>
  <c r="R56" i="3"/>
  <c r="S56" i="3"/>
  <c r="V56" i="3"/>
  <c r="W56" i="3"/>
  <c r="E57" i="3"/>
  <c r="E56" i="3" s="1"/>
  <c r="P57" i="3"/>
  <c r="P56" i="3" s="1"/>
  <c r="Q57" i="3"/>
  <c r="R57" i="3"/>
  <c r="S57" i="3"/>
  <c r="U57" i="3"/>
  <c r="E58" i="3"/>
  <c r="T58" i="3" s="1"/>
  <c r="P58" i="3"/>
  <c r="Q58" i="3"/>
  <c r="Q56" i="3" s="1"/>
  <c r="R58" i="3"/>
  <c r="S58" i="3"/>
  <c r="E59" i="3"/>
  <c r="T59" i="3" s="1"/>
  <c r="P59" i="3"/>
  <c r="Q59" i="3"/>
  <c r="R59" i="3"/>
  <c r="S59" i="3"/>
  <c r="E60" i="3"/>
  <c r="T60" i="3" s="1"/>
  <c r="P60" i="3"/>
  <c r="Q60" i="3"/>
  <c r="R60" i="3"/>
  <c r="S60" i="3"/>
  <c r="U60" i="3"/>
  <c r="B62" i="3"/>
  <c r="C62" i="3"/>
  <c r="D62" i="3"/>
  <c r="F62" i="3"/>
  <c r="G62" i="3"/>
  <c r="H62" i="3"/>
  <c r="I62" i="3"/>
  <c r="J62" i="3"/>
  <c r="K62" i="3"/>
  <c r="L62" i="3"/>
  <c r="M62" i="3"/>
  <c r="N62" i="3"/>
  <c r="O62" i="3"/>
  <c r="R62" i="3"/>
  <c r="S62" i="3"/>
  <c r="V62" i="3"/>
  <c r="W62" i="3"/>
  <c r="E63" i="3"/>
  <c r="E62" i="3" s="1"/>
  <c r="P63" i="3"/>
  <c r="P62" i="3" s="1"/>
  <c r="Q63" i="3"/>
  <c r="R63" i="3"/>
  <c r="S63" i="3"/>
  <c r="U63" i="3"/>
  <c r="E64" i="3"/>
  <c r="T64" i="3" s="1"/>
  <c r="P64" i="3"/>
  <c r="Q64" i="3"/>
  <c r="Q62" i="3" s="1"/>
  <c r="R64" i="3"/>
  <c r="S64" i="3"/>
  <c r="T65" i="7" l="1"/>
  <c r="U65" i="7"/>
  <c r="T65" i="6"/>
  <c r="U65" i="6"/>
  <c r="U61" i="5"/>
  <c r="E65" i="5"/>
  <c r="T61" i="5"/>
  <c r="T43" i="4"/>
  <c r="U43" i="4"/>
  <c r="E61" i="4"/>
  <c r="T8" i="4"/>
  <c r="U8" i="4"/>
  <c r="K65" i="4"/>
  <c r="S65" i="4" s="1"/>
  <c r="S61" i="4"/>
  <c r="R61" i="4"/>
  <c r="J65" i="4"/>
  <c r="R65" i="4" s="1"/>
  <c r="T62" i="3"/>
  <c r="U62" i="3"/>
  <c r="P65" i="3"/>
  <c r="R8" i="3"/>
  <c r="J61" i="3"/>
  <c r="T9" i="3"/>
  <c r="U9" i="3"/>
  <c r="E8" i="3"/>
  <c r="Q43" i="3"/>
  <c r="Q61" i="3" s="1"/>
  <c r="Q65" i="3" s="1"/>
  <c r="V61" i="3"/>
  <c r="V65" i="3" s="1"/>
  <c r="T28" i="3"/>
  <c r="U28" i="3"/>
  <c r="T44" i="3"/>
  <c r="U44" i="3"/>
  <c r="E43" i="3"/>
  <c r="T56" i="3"/>
  <c r="U56" i="3"/>
  <c r="S8" i="3"/>
  <c r="K61" i="3"/>
  <c r="N61" i="3"/>
  <c r="N65" i="3" s="1"/>
  <c r="F61" i="3"/>
  <c r="F65" i="3" s="1"/>
  <c r="M61" i="3"/>
  <c r="M65" i="3" s="1"/>
  <c r="D61" i="3"/>
  <c r="D65" i="3" s="1"/>
  <c r="U64" i="3"/>
  <c r="T63" i="3"/>
  <c r="U58" i="3"/>
  <c r="T57" i="3"/>
  <c r="U51" i="3"/>
  <c r="U37" i="3"/>
  <c r="U29" i="3"/>
  <c r="U22" i="3"/>
  <c r="U14" i="3"/>
  <c r="R9" i="3"/>
  <c r="U59" i="3"/>
  <c r="U52" i="3"/>
  <c r="U38" i="3"/>
  <c r="U30" i="3"/>
  <c r="T29" i="3"/>
  <c r="U23" i="3"/>
  <c r="U15" i="3"/>
  <c r="U45" i="3"/>
  <c r="U16" i="3"/>
  <c r="S9" i="3"/>
  <c r="T45" i="3"/>
  <c r="T10" i="3"/>
  <c r="B9" i="2"/>
  <c r="C9" i="2"/>
  <c r="C8" i="2" s="1"/>
  <c r="D9" i="2"/>
  <c r="D8" i="2" s="1"/>
  <c r="F9" i="2"/>
  <c r="F8" i="2" s="1"/>
  <c r="G9" i="2"/>
  <c r="H9" i="2"/>
  <c r="H8" i="2" s="1"/>
  <c r="H61" i="2" s="1"/>
  <c r="H65" i="2" s="1"/>
  <c r="I9" i="2"/>
  <c r="I8" i="2" s="1"/>
  <c r="J9" i="2"/>
  <c r="K9" i="2"/>
  <c r="K8" i="2" s="1"/>
  <c r="L9" i="2"/>
  <c r="L8" i="2" s="1"/>
  <c r="M9" i="2"/>
  <c r="M8" i="2" s="1"/>
  <c r="M61" i="2" s="1"/>
  <c r="M65" i="2" s="1"/>
  <c r="N9" i="2"/>
  <c r="N8" i="2" s="1"/>
  <c r="O9" i="2"/>
  <c r="S9" i="2"/>
  <c r="V9" i="2"/>
  <c r="V8" i="2" s="1"/>
  <c r="W9" i="2"/>
  <c r="E10" i="2"/>
  <c r="E9" i="2" s="1"/>
  <c r="P10" i="2"/>
  <c r="P9" i="2" s="1"/>
  <c r="Q10" i="2"/>
  <c r="R10" i="2"/>
  <c r="S10" i="2"/>
  <c r="U10" i="2"/>
  <c r="E11" i="2"/>
  <c r="U11" i="2" s="1"/>
  <c r="P11" i="2"/>
  <c r="Q11" i="2"/>
  <c r="Q9" i="2" s="1"/>
  <c r="R11" i="2"/>
  <c r="S11" i="2"/>
  <c r="T11" i="2"/>
  <c r="E12" i="2"/>
  <c r="U12" i="2" s="1"/>
  <c r="P12" i="2"/>
  <c r="Q12" i="2"/>
  <c r="R12" i="2"/>
  <c r="S12" i="2"/>
  <c r="T12" i="2"/>
  <c r="E13" i="2"/>
  <c r="P13" i="2"/>
  <c r="T13" i="2" s="1"/>
  <c r="Q13" i="2"/>
  <c r="R13" i="2"/>
  <c r="S13" i="2"/>
  <c r="U13" i="2"/>
  <c r="E14" i="2"/>
  <c r="U14" i="2" s="1"/>
  <c r="P14" i="2"/>
  <c r="Q14" i="2"/>
  <c r="R14" i="2"/>
  <c r="S14" i="2"/>
  <c r="T14" i="2"/>
  <c r="E15" i="2"/>
  <c r="T15" i="2" s="1"/>
  <c r="P15" i="2"/>
  <c r="Q15" i="2"/>
  <c r="R15" i="2"/>
  <c r="S15" i="2"/>
  <c r="E16" i="2"/>
  <c r="T16" i="2" s="1"/>
  <c r="P16" i="2"/>
  <c r="Q16" i="2"/>
  <c r="R16" i="2"/>
  <c r="S16" i="2"/>
  <c r="E17" i="2"/>
  <c r="T17" i="2" s="1"/>
  <c r="P17" i="2"/>
  <c r="Q17" i="2"/>
  <c r="R17" i="2"/>
  <c r="S17" i="2"/>
  <c r="E18" i="2"/>
  <c r="P18" i="2"/>
  <c r="Q18" i="2"/>
  <c r="R18" i="2"/>
  <c r="S18" i="2"/>
  <c r="T18" i="2"/>
  <c r="U18" i="2"/>
  <c r="E19" i="2"/>
  <c r="P19" i="2"/>
  <c r="Q19" i="2"/>
  <c r="R19" i="2"/>
  <c r="S19" i="2"/>
  <c r="T19" i="2"/>
  <c r="U19" i="2"/>
  <c r="E20" i="2"/>
  <c r="U20" i="2" s="1"/>
  <c r="P20" i="2"/>
  <c r="Q20" i="2"/>
  <c r="R20" i="2"/>
  <c r="S20" i="2"/>
  <c r="T20" i="2"/>
  <c r="E21" i="2"/>
  <c r="T21" i="2" s="1"/>
  <c r="P21" i="2"/>
  <c r="Q21" i="2"/>
  <c r="R21" i="2"/>
  <c r="S21" i="2"/>
  <c r="U21" i="2"/>
  <c r="E22" i="2"/>
  <c r="U22" i="2" s="1"/>
  <c r="P22" i="2"/>
  <c r="Q22" i="2"/>
  <c r="R22" i="2"/>
  <c r="S22" i="2"/>
  <c r="T22" i="2"/>
  <c r="E23" i="2"/>
  <c r="U23" i="2" s="1"/>
  <c r="P23" i="2"/>
  <c r="Q23" i="2"/>
  <c r="R23" i="2"/>
  <c r="S23" i="2"/>
  <c r="E24" i="2"/>
  <c r="T24" i="2" s="1"/>
  <c r="P24" i="2"/>
  <c r="Q24" i="2"/>
  <c r="R24" i="2"/>
  <c r="S24" i="2"/>
  <c r="E25" i="2"/>
  <c r="T25" i="2" s="1"/>
  <c r="P25" i="2"/>
  <c r="Q25" i="2"/>
  <c r="R25" i="2"/>
  <c r="S25" i="2"/>
  <c r="E26" i="2"/>
  <c r="P26" i="2"/>
  <c r="T26" i="2" s="1"/>
  <c r="Q26" i="2"/>
  <c r="R26" i="2"/>
  <c r="S26" i="2"/>
  <c r="U26" i="2"/>
  <c r="E27" i="2"/>
  <c r="P27" i="2"/>
  <c r="Q27" i="2"/>
  <c r="R27" i="2"/>
  <c r="S27" i="2"/>
  <c r="T27" i="2"/>
  <c r="U27" i="2"/>
  <c r="B28" i="2"/>
  <c r="B8" i="2" s="1"/>
  <c r="C28" i="2"/>
  <c r="D28" i="2"/>
  <c r="F28" i="2"/>
  <c r="G28" i="2"/>
  <c r="G8" i="2" s="1"/>
  <c r="G61" i="2" s="1"/>
  <c r="G65" i="2" s="1"/>
  <c r="H28" i="2"/>
  <c r="I28" i="2"/>
  <c r="J28" i="2"/>
  <c r="J8" i="2" s="1"/>
  <c r="K28" i="2"/>
  <c r="L28" i="2"/>
  <c r="M28" i="2"/>
  <c r="S28" i="2" s="1"/>
  <c r="N28" i="2"/>
  <c r="O28" i="2"/>
  <c r="O8" i="2" s="1"/>
  <c r="O61" i="2" s="1"/>
  <c r="O65" i="2" s="1"/>
  <c r="R28" i="2"/>
  <c r="V28" i="2"/>
  <c r="W28" i="2"/>
  <c r="W8" i="2" s="1"/>
  <c r="W61" i="2" s="1"/>
  <c r="W65" i="2" s="1"/>
  <c r="E29" i="2"/>
  <c r="U29" i="2" s="1"/>
  <c r="P29" i="2"/>
  <c r="Q29" i="2"/>
  <c r="Q28" i="2" s="1"/>
  <c r="R29" i="2"/>
  <c r="S29" i="2"/>
  <c r="T29" i="2"/>
  <c r="E30" i="2"/>
  <c r="E28" i="2" s="1"/>
  <c r="P30" i="2"/>
  <c r="P28" i="2" s="1"/>
  <c r="Q30" i="2"/>
  <c r="R30" i="2"/>
  <c r="S30" i="2"/>
  <c r="E31" i="2"/>
  <c r="P31" i="2"/>
  <c r="T31" i="2" s="1"/>
  <c r="Q31" i="2"/>
  <c r="U31" i="2" s="1"/>
  <c r="R31" i="2"/>
  <c r="S31" i="2"/>
  <c r="E32" i="2"/>
  <c r="T32" i="2" s="1"/>
  <c r="P32" i="2"/>
  <c r="Q32" i="2"/>
  <c r="R32" i="2"/>
  <c r="S32" i="2"/>
  <c r="E33" i="2"/>
  <c r="P33" i="2"/>
  <c r="T33" i="2" s="1"/>
  <c r="Q33" i="2"/>
  <c r="R33" i="2"/>
  <c r="S33" i="2"/>
  <c r="U33" i="2"/>
  <c r="E34" i="2"/>
  <c r="P34" i="2"/>
  <c r="Q34" i="2"/>
  <c r="U34" i="2" s="1"/>
  <c r="R34" i="2"/>
  <c r="S34" i="2"/>
  <c r="T34" i="2"/>
  <c r="E35" i="2"/>
  <c r="U35" i="2" s="1"/>
  <c r="P35" i="2"/>
  <c r="Q35" i="2"/>
  <c r="R35" i="2"/>
  <c r="S35" i="2"/>
  <c r="T35" i="2"/>
  <c r="E36" i="2"/>
  <c r="T36" i="2" s="1"/>
  <c r="P36" i="2"/>
  <c r="Q36" i="2"/>
  <c r="R36" i="2"/>
  <c r="S36" i="2"/>
  <c r="U36" i="2"/>
  <c r="E37" i="2"/>
  <c r="U37" i="2" s="1"/>
  <c r="P37" i="2"/>
  <c r="Q37" i="2"/>
  <c r="R37" i="2"/>
  <c r="S37" i="2"/>
  <c r="T37" i="2"/>
  <c r="E38" i="2"/>
  <c r="U38" i="2" s="1"/>
  <c r="P38" i="2"/>
  <c r="Q38" i="2"/>
  <c r="R38" i="2"/>
  <c r="S38" i="2"/>
  <c r="E39" i="2"/>
  <c r="P39" i="2"/>
  <c r="Q39" i="2"/>
  <c r="R39" i="2"/>
  <c r="S39" i="2"/>
  <c r="T39" i="2"/>
  <c r="U39" i="2"/>
  <c r="E40" i="2"/>
  <c r="T40" i="2" s="1"/>
  <c r="P40" i="2"/>
  <c r="Q40" i="2"/>
  <c r="R40" i="2"/>
  <c r="S40" i="2"/>
  <c r="E41" i="2"/>
  <c r="P41" i="2"/>
  <c r="Q41" i="2"/>
  <c r="R41" i="2"/>
  <c r="S41" i="2"/>
  <c r="T41" i="2"/>
  <c r="U41" i="2"/>
  <c r="E42" i="2"/>
  <c r="P42" i="2"/>
  <c r="Q42" i="2"/>
  <c r="R42" i="2"/>
  <c r="S42" i="2"/>
  <c r="T42" i="2"/>
  <c r="U42" i="2"/>
  <c r="G43" i="2"/>
  <c r="H43" i="2"/>
  <c r="M43" i="2"/>
  <c r="O43" i="2"/>
  <c r="W43" i="2"/>
  <c r="B44" i="2"/>
  <c r="B43" i="2" s="1"/>
  <c r="C44" i="2"/>
  <c r="C43" i="2" s="1"/>
  <c r="D44" i="2"/>
  <c r="D43" i="2" s="1"/>
  <c r="F44" i="2"/>
  <c r="F43" i="2" s="1"/>
  <c r="G44" i="2"/>
  <c r="H44" i="2"/>
  <c r="I44" i="2"/>
  <c r="I43" i="2" s="1"/>
  <c r="J44" i="2"/>
  <c r="J43" i="2" s="1"/>
  <c r="R43" i="2" s="1"/>
  <c r="K44" i="2"/>
  <c r="K43" i="2" s="1"/>
  <c r="S43" i="2" s="1"/>
  <c r="L44" i="2"/>
  <c r="L43" i="2" s="1"/>
  <c r="M44" i="2"/>
  <c r="N44" i="2"/>
  <c r="N43" i="2" s="1"/>
  <c r="O44" i="2"/>
  <c r="R44" i="2"/>
  <c r="S44" i="2"/>
  <c r="V44" i="2"/>
  <c r="V43" i="2" s="1"/>
  <c r="W44" i="2"/>
  <c r="E45" i="2"/>
  <c r="E44" i="2" s="1"/>
  <c r="P45" i="2"/>
  <c r="P44" i="2" s="1"/>
  <c r="Q45" i="2"/>
  <c r="U45" i="2" s="1"/>
  <c r="R45" i="2"/>
  <c r="S45" i="2"/>
  <c r="E46" i="2"/>
  <c r="T46" i="2" s="1"/>
  <c r="P46" i="2"/>
  <c r="Q46" i="2"/>
  <c r="Q44" i="2" s="1"/>
  <c r="R46" i="2"/>
  <c r="S46" i="2"/>
  <c r="E47" i="2"/>
  <c r="P47" i="2"/>
  <c r="T47" i="2" s="1"/>
  <c r="Q47" i="2"/>
  <c r="R47" i="2"/>
  <c r="S47" i="2"/>
  <c r="U47" i="2"/>
  <c r="E48" i="2"/>
  <c r="P48" i="2"/>
  <c r="Q48" i="2"/>
  <c r="R48" i="2"/>
  <c r="S48" i="2"/>
  <c r="T48" i="2"/>
  <c r="U48" i="2"/>
  <c r="E49" i="2"/>
  <c r="P49" i="2"/>
  <c r="Q49" i="2"/>
  <c r="R49" i="2"/>
  <c r="S49" i="2"/>
  <c r="T49" i="2"/>
  <c r="U49" i="2"/>
  <c r="E50" i="2"/>
  <c r="T50" i="2" s="1"/>
  <c r="P50" i="2"/>
  <c r="Q50" i="2"/>
  <c r="R50" i="2"/>
  <c r="S50" i="2"/>
  <c r="U50" i="2"/>
  <c r="E51" i="2"/>
  <c r="U51" i="2" s="1"/>
  <c r="P51" i="2"/>
  <c r="Q51" i="2"/>
  <c r="R51" i="2"/>
  <c r="S51" i="2"/>
  <c r="T51" i="2"/>
  <c r="E52" i="2"/>
  <c r="T52" i="2" s="1"/>
  <c r="P52" i="2"/>
  <c r="Q52" i="2"/>
  <c r="R52" i="2"/>
  <c r="S52" i="2"/>
  <c r="E53" i="2"/>
  <c r="T53" i="2" s="1"/>
  <c r="P53" i="2"/>
  <c r="Q53" i="2"/>
  <c r="U53" i="2" s="1"/>
  <c r="R53" i="2"/>
  <c r="S53" i="2"/>
  <c r="E54" i="2"/>
  <c r="T54" i="2" s="1"/>
  <c r="P54" i="2"/>
  <c r="Q54" i="2"/>
  <c r="R54" i="2"/>
  <c r="S54" i="2"/>
  <c r="E55" i="2"/>
  <c r="P55" i="2"/>
  <c r="T55" i="2" s="1"/>
  <c r="Q55" i="2"/>
  <c r="R55" i="2"/>
  <c r="S55" i="2"/>
  <c r="U55" i="2"/>
  <c r="B56" i="2"/>
  <c r="C56" i="2"/>
  <c r="D56" i="2"/>
  <c r="F56" i="2"/>
  <c r="G56" i="2"/>
  <c r="H56" i="2"/>
  <c r="I56" i="2"/>
  <c r="J56" i="2"/>
  <c r="K56" i="2"/>
  <c r="L56" i="2"/>
  <c r="M56" i="2"/>
  <c r="N56" i="2"/>
  <c r="O56" i="2"/>
  <c r="R56" i="2"/>
  <c r="S56" i="2"/>
  <c r="V56" i="2"/>
  <c r="W56" i="2"/>
  <c r="E57" i="2"/>
  <c r="E56" i="2" s="1"/>
  <c r="P57" i="2"/>
  <c r="P56" i="2" s="1"/>
  <c r="Q57" i="2"/>
  <c r="R57" i="2"/>
  <c r="S57" i="2"/>
  <c r="U57" i="2"/>
  <c r="E58" i="2"/>
  <c r="U58" i="2" s="1"/>
  <c r="P58" i="2"/>
  <c r="Q58" i="2"/>
  <c r="Q56" i="2" s="1"/>
  <c r="R58" i="2"/>
  <c r="S58" i="2"/>
  <c r="T58" i="2"/>
  <c r="E59" i="2"/>
  <c r="U59" i="2" s="1"/>
  <c r="P59" i="2"/>
  <c r="Q59" i="2"/>
  <c r="R59" i="2"/>
  <c r="S59" i="2"/>
  <c r="E60" i="2"/>
  <c r="T60" i="2" s="1"/>
  <c r="P60" i="2"/>
  <c r="Q60" i="2"/>
  <c r="R60" i="2"/>
  <c r="S60" i="2"/>
  <c r="U60" i="2"/>
  <c r="B62" i="2"/>
  <c r="C62" i="2"/>
  <c r="D62" i="2"/>
  <c r="F62" i="2"/>
  <c r="G62" i="2"/>
  <c r="H62" i="2"/>
  <c r="I62" i="2"/>
  <c r="J62" i="2"/>
  <c r="K62" i="2"/>
  <c r="L62" i="2"/>
  <c r="M62" i="2"/>
  <c r="N62" i="2"/>
  <c r="O62" i="2"/>
  <c r="R62" i="2"/>
  <c r="S62" i="2"/>
  <c r="V62" i="2"/>
  <c r="W62" i="2"/>
  <c r="E63" i="2"/>
  <c r="E62" i="2" s="1"/>
  <c r="P63" i="2"/>
  <c r="P62" i="2" s="1"/>
  <c r="Q63" i="2"/>
  <c r="R63" i="2"/>
  <c r="S63" i="2"/>
  <c r="U63" i="2"/>
  <c r="E64" i="2"/>
  <c r="U64" i="2" s="1"/>
  <c r="P64" i="2"/>
  <c r="Q64" i="2"/>
  <c r="Q62" i="2" s="1"/>
  <c r="R64" i="2"/>
  <c r="S64" i="2"/>
  <c r="T64" i="2"/>
  <c r="U65" i="5" l="1"/>
  <c r="T65" i="5"/>
  <c r="U61" i="4"/>
  <c r="E65" i="4"/>
  <c r="T61" i="4"/>
  <c r="E61" i="3"/>
  <c r="T8" i="3"/>
  <c r="U8" i="3"/>
  <c r="T43" i="3"/>
  <c r="U43" i="3"/>
  <c r="J65" i="3"/>
  <c r="R65" i="3" s="1"/>
  <c r="R61" i="3"/>
  <c r="K65" i="3"/>
  <c r="S65" i="3" s="1"/>
  <c r="S61" i="3"/>
  <c r="T28" i="2"/>
  <c r="U28" i="2"/>
  <c r="V61" i="2"/>
  <c r="V65" i="2" s="1"/>
  <c r="I61" i="2"/>
  <c r="I65" i="2" s="1"/>
  <c r="F61" i="2"/>
  <c r="F65" i="2" s="1"/>
  <c r="P43" i="2"/>
  <c r="D61" i="2"/>
  <c r="D65" i="2" s="1"/>
  <c r="T62" i="2"/>
  <c r="U62" i="2"/>
  <c r="T56" i="2"/>
  <c r="U56" i="2"/>
  <c r="E43" i="2"/>
  <c r="T44" i="2"/>
  <c r="U44" i="2"/>
  <c r="B61" i="2"/>
  <c r="B65" i="2" s="1"/>
  <c r="P8" i="2"/>
  <c r="P61" i="2" s="1"/>
  <c r="P65" i="2" s="1"/>
  <c r="L61" i="2"/>
  <c r="L65" i="2" s="1"/>
  <c r="C61" i="2"/>
  <c r="C65" i="2" s="1"/>
  <c r="N61" i="2"/>
  <c r="N65" i="2" s="1"/>
  <c r="Q43" i="2"/>
  <c r="R8" i="2"/>
  <c r="J61" i="2"/>
  <c r="Q8" i="2"/>
  <c r="Q61" i="2" s="1"/>
  <c r="Q65" i="2" s="1"/>
  <c r="T9" i="2"/>
  <c r="U9" i="2"/>
  <c r="E8" i="2"/>
  <c r="S8" i="2"/>
  <c r="K61" i="2"/>
  <c r="T63" i="2"/>
  <c r="T57" i="2"/>
  <c r="R9" i="2"/>
  <c r="U52" i="2"/>
  <c r="U15" i="2"/>
  <c r="T59" i="2"/>
  <c r="T38" i="2"/>
  <c r="T30" i="2"/>
  <c r="U24" i="2"/>
  <c r="T23" i="2"/>
  <c r="U16" i="2"/>
  <c r="U30" i="2"/>
  <c r="U54" i="2"/>
  <c r="U46" i="2"/>
  <c r="T45" i="2"/>
  <c r="U40" i="2"/>
  <c r="U32" i="2"/>
  <c r="U25" i="2"/>
  <c r="U17" i="2"/>
  <c r="T10" i="2"/>
  <c r="W62" i="1"/>
  <c r="V62" i="1"/>
  <c r="O62" i="1"/>
  <c r="N62" i="1"/>
  <c r="M62" i="1"/>
  <c r="L62" i="1"/>
  <c r="K62" i="1"/>
  <c r="S62" i="1" s="1"/>
  <c r="J62" i="1"/>
  <c r="R62" i="1" s="1"/>
  <c r="I62" i="1"/>
  <c r="H62" i="1"/>
  <c r="G62" i="1"/>
  <c r="F62" i="1"/>
  <c r="D62" i="1"/>
  <c r="C62" i="1"/>
  <c r="B62" i="1"/>
  <c r="W56" i="1"/>
  <c r="V56" i="1"/>
  <c r="O56" i="1"/>
  <c r="N56" i="1"/>
  <c r="M56" i="1"/>
  <c r="L56" i="1"/>
  <c r="K56" i="1"/>
  <c r="S56" i="1" s="1"/>
  <c r="J56" i="1"/>
  <c r="J43" i="1" s="1"/>
  <c r="R43" i="1" s="1"/>
  <c r="I56" i="1"/>
  <c r="H56" i="1"/>
  <c r="G56" i="1"/>
  <c r="F56" i="1"/>
  <c r="D56" i="1"/>
  <c r="C56" i="1"/>
  <c r="B56" i="1"/>
  <c r="W44" i="1"/>
  <c r="V44" i="1"/>
  <c r="O44" i="1"/>
  <c r="N44" i="1"/>
  <c r="M44" i="1"/>
  <c r="L44" i="1"/>
  <c r="K44" i="1"/>
  <c r="S44" i="1" s="1"/>
  <c r="J44" i="1"/>
  <c r="R44" i="1" s="1"/>
  <c r="I44" i="1"/>
  <c r="H44" i="1"/>
  <c r="G44" i="1"/>
  <c r="F44" i="1"/>
  <c r="D44" i="1"/>
  <c r="C44" i="1"/>
  <c r="B44" i="1"/>
  <c r="B43" i="1" s="1"/>
  <c r="O43" i="1"/>
  <c r="N43" i="1"/>
  <c r="W28" i="1"/>
  <c r="V28" i="1"/>
  <c r="O28" i="1"/>
  <c r="N28" i="1"/>
  <c r="M28" i="1"/>
  <c r="L28" i="1"/>
  <c r="L8" i="1" s="1"/>
  <c r="K28" i="1"/>
  <c r="J28" i="1"/>
  <c r="I28" i="1"/>
  <c r="H28" i="1"/>
  <c r="G28" i="1"/>
  <c r="F28" i="1"/>
  <c r="D28" i="1"/>
  <c r="C28" i="1"/>
  <c r="C8" i="1" s="1"/>
  <c r="B28" i="1"/>
  <c r="W9" i="1"/>
  <c r="V9" i="1"/>
  <c r="O9" i="1"/>
  <c r="N9" i="1"/>
  <c r="M9" i="1"/>
  <c r="L9" i="1"/>
  <c r="K9" i="1"/>
  <c r="J9" i="1"/>
  <c r="R9" i="1" s="1"/>
  <c r="I9" i="1"/>
  <c r="H9" i="1"/>
  <c r="G9" i="1"/>
  <c r="F9" i="1"/>
  <c r="D9" i="1"/>
  <c r="C9" i="1"/>
  <c r="B9" i="1"/>
  <c r="O8" i="1"/>
  <c r="O61" i="1" s="1"/>
  <c r="O65" i="1" s="1"/>
  <c r="U64" i="1"/>
  <c r="S64" i="1"/>
  <c r="R64" i="1"/>
  <c r="Q64" i="1"/>
  <c r="P64" i="1"/>
  <c r="E64" i="1"/>
  <c r="T64" i="1" s="1"/>
  <c r="S63" i="1"/>
  <c r="R63" i="1"/>
  <c r="Q63" i="1"/>
  <c r="P63" i="1"/>
  <c r="T63" i="1" s="1"/>
  <c r="E63" i="1"/>
  <c r="S60" i="1"/>
  <c r="R60" i="1"/>
  <c r="Q60" i="1"/>
  <c r="P60" i="1"/>
  <c r="E60" i="1"/>
  <c r="U60" i="1" s="1"/>
  <c r="S59" i="1"/>
  <c r="R59" i="1"/>
  <c r="Q59" i="1"/>
  <c r="P59" i="1"/>
  <c r="E59" i="1"/>
  <c r="T59" i="1" s="1"/>
  <c r="T58" i="1"/>
  <c r="S58" i="1"/>
  <c r="R58" i="1"/>
  <c r="Q58" i="1"/>
  <c r="P58" i="1"/>
  <c r="E58" i="1"/>
  <c r="U58" i="1" s="1"/>
  <c r="S57" i="1"/>
  <c r="R57" i="1"/>
  <c r="Q57" i="1"/>
  <c r="Q56" i="1" s="1"/>
  <c r="P57" i="1"/>
  <c r="E57" i="1"/>
  <c r="S55" i="1"/>
  <c r="R55" i="1"/>
  <c r="Q55" i="1"/>
  <c r="P55" i="1"/>
  <c r="E55" i="1"/>
  <c r="U55" i="1" s="1"/>
  <c r="S54" i="1"/>
  <c r="R54" i="1"/>
  <c r="Q54" i="1"/>
  <c r="P54" i="1"/>
  <c r="E54" i="1"/>
  <c r="U54" i="1" s="1"/>
  <c r="U53" i="1"/>
  <c r="T53" i="1"/>
  <c r="S53" i="1"/>
  <c r="R53" i="1"/>
  <c r="Q53" i="1"/>
  <c r="P53" i="1"/>
  <c r="E53" i="1"/>
  <c r="U52" i="1"/>
  <c r="T52" i="1"/>
  <c r="S52" i="1"/>
  <c r="R52" i="1"/>
  <c r="Q52" i="1"/>
  <c r="P52" i="1"/>
  <c r="E52" i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T45" i="1"/>
  <c r="S45" i="1"/>
  <c r="R45" i="1"/>
  <c r="Q45" i="1"/>
  <c r="P45" i="1"/>
  <c r="E45" i="1"/>
  <c r="U45" i="1" s="1"/>
  <c r="S42" i="1"/>
  <c r="R42" i="1"/>
  <c r="Q42" i="1"/>
  <c r="P42" i="1"/>
  <c r="E42" i="1"/>
  <c r="U42" i="1" s="1"/>
  <c r="S41" i="1"/>
  <c r="R41" i="1"/>
  <c r="Q41" i="1"/>
  <c r="P41" i="1"/>
  <c r="E41" i="1"/>
  <c r="U41" i="1" s="1"/>
  <c r="S40" i="1"/>
  <c r="R40" i="1"/>
  <c r="Q40" i="1"/>
  <c r="P40" i="1"/>
  <c r="E40" i="1"/>
  <c r="U40" i="1" s="1"/>
  <c r="S39" i="1"/>
  <c r="R39" i="1"/>
  <c r="Q39" i="1"/>
  <c r="P39" i="1"/>
  <c r="E39" i="1"/>
  <c r="U39" i="1" s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T36" i="1"/>
  <c r="S36" i="1"/>
  <c r="R36" i="1"/>
  <c r="Q36" i="1"/>
  <c r="P36" i="1"/>
  <c r="E36" i="1"/>
  <c r="U36" i="1" s="1"/>
  <c r="S35" i="1"/>
  <c r="R35" i="1"/>
  <c r="Q35" i="1"/>
  <c r="P35" i="1"/>
  <c r="E35" i="1"/>
  <c r="U35" i="1" s="1"/>
  <c r="S34" i="1"/>
  <c r="R34" i="1"/>
  <c r="Q34" i="1"/>
  <c r="P34" i="1"/>
  <c r="E34" i="1"/>
  <c r="U34" i="1" s="1"/>
  <c r="T33" i="1"/>
  <c r="S33" i="1"/>
  <c r="R33" i="1"/>
  <c r="Q33" i="1"/>
  <c r="P33" i="1"/>
  <c r="E33" i="1"/>
  <c r="T32" i="1"/>
  <c r="S32" i="1"/>
  <c r="R32" i="1"/>
  <c r="Q32" i="1"/>
  <c r="P32" i="1"/>
  <c r="E32" i="1"/>
  <c r="U32" i="1" s="1"/>
  <c r="S31" i="1"/>
  <c r="R31" i="1"/>
  <c r="Q31" i="1"/>
  <c r="P31" i="1"/>
  <c r="E31" i="1"/>
  <c r="U31" i="1" s="1"/>
  <c r="S30" i="1"/>
  <c r="R30" i="1"/>
  <c r="Q30" i="1"/>
  <c r="P30" i="1"/>
  <c r="E30" i="1"/>
  <c r="U30" i="1" s="1"/>
  <c r="S29" i="1"/>
  <c r="R29" i="1"/>
  <c r="Q29" i="1"/>
  <c r="P29" i="1"/>
  <c r="E29" i="1"/>
  <c r="T29" i="1" s="1"/>
  <c r="S27" i="1"/>
  <c r="R27" i="1"/>
  <c r="Q27" i="1"/>
  <c r="P27" i="1"/>
  <c r="E27" i="1"/>
  <c r="U27" i="1" s="1"/>
  <c r="U26" i="1"/>
  <c r="S26" i="1"/>
  <c r="R26" i="1"/>
  <c r="Q26" i="1"/>
  <c r="P26" i="1"/>
  <c r="E26" i="1"/>
  <c r="T26" i="1" s="1"/>
  <c r="S25" i="1"/>
  <c r="R25" i="1"/>
  <c r="Q25" i="1"/>
  <c r="P25" i="1"/>
  <c r="E25" i="1"/>
  <c r="U25" i="1" s="1"/>
  <c r="S24" i="1"/>
  <c r="R24" i="1"/>
  <c r="Q24" i="1"/>
  <c r="P24" i="1"/>
  <c r="E24" i="1"/>
  <c r="T24" i="1" s="1"/>
  <c r="S23" i="1"/>
  <c r="R23" i="1"/>
  <c r="Q23" i="1"/>
  <c r="P23" i="1"/>
  <c r="E23" i="1"/>
  <c r="U23" i="1" s="1"/>
  <c r="S22" i="1"/>
  <c r="R22" i="1"/>
  <c r="Q22" i="1"/>
  <c r="P22" i="1"/>
  <c r="E22" i="1"/>
  <c r="T22" i="1" s="1"/>
  <c r="T21" i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T18" i="1" s="1"/>
  <c r="S17" i="1"/>
  <c r="R17" i="1"/>
  <c r="Q17" i="1"/>
  <c r="P17" i="1"/>
  <c r="E17" i="1"/>
  <c r="U17" i="1" s="1"/>
  <c r="S16" i="1"/>
  <c r="R16" i="1"/>
  <c r="Q16" i="1"/>
  <c r="P16" i="1"/>
  <c r="E16" i="1"/>
  <c r="T16" i="1" s="1"/>
  <c r="U15" i="1"/>
  <c r="S15" i="1"/>
  <c r="R15" i="1"/>
  <c r="Q15" i="1"/>
  <c r="P15" i="1"/>
  <c r="E15" i="1"/>
  <c r="T15" i="1" s="1"/>
  <c r="S14" i="1"/>
  <c r="R14" i="1"/>
  <c r="Q14" i="1"/>
  <c r="U14" i="1" s="1"/>
  <c r="P14" i="1"/>
  <c r="T14" i="1" s="1"/>
  <c r="E14" i="1"/>
  <c r="S13" i="1"/>
  <c r="R13" i="1"/>
  <c r="Q13" i="1"/>
  <c r="P13" i="1"/>
  <c r="T13" i="1" s="1"/>
  <c r="E13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U10" i="1" s="1"/>
  <c r="T65" i="4" l="1"/>
  <c r="U65" i="4"/>
  <c r="U61" i="3"/>
  <c r="E65" i="3"/>
  <c r="T61" i="3"/>
  <c r="K65" i="2"/>
  <c r="S65" i="2" s="1"/>
  <c r="S61" i="2"/>
  <c r="U43" i="2"/>
  <c r="T43" i="2"/>
  <c r="E61" i="2"/>
  <c r="T8" i="2"/>
  <c r="U8" i="2"/>
  <c r="R61" i="2"/>
  <c r="J65" i="2"/>
  <c r="R65" i="2" s="1"/>
  <c r="I43" i="1"/>
  <c r="W43" i="1"/>
  <c r="T25" i="1"/>
  <c r="B8" i="1"/>
  <c r="T17" i="1"/>
  <c r="U22" i="1"/>
  <c r="U24" i="1"/>
  <c r="T42" i="1"/>
  <c r="M43" i="1"/>
  <c r="T23" i="1"/>
  <c r="U33" i="1"/>
  <c r="T41" i="1"/>
  <c r="U48" i="1"/>
  <c r="T51" i="1"/>
  <c r="P62" i="1"/>
  <c r="T62" i="1" s="1"/>
  <c r="U16" i="1"/>
  <c r="T34" i="1"/>
  <c r="T55" i="1"/>
  <c r="U13" i="1"/>
  <c r="U20" i="1"/>
  <c r="T47" i="1"/>
  <c r="U59" i="1"/>
  <c r="V8" i="1"/>
  <c r="V43" i="1"/>
  <c r="E62" i="1"/>
  <c r="Q62" i="1"/>
  <c r="B61" i="1"/>
  <c r="B65" i="1" s="1"/>
  <c r="F43" i="1"/>
  <c r="D43" i="1"/>
  <c r="E56" i="1"/>
  <c r="U56" i="1" s="1"/>
  <c r="G43" i="1"/>
  <c r="P56" i="1"/>
  <c r="H43" i="1"/>
  <c r="E44" i="1"/>
  <c r="P44" i="1"/>
  <c r="Q44" i="1"/>
  <c r="Q43" i="1" s="1"/>
  <c r="P28" i="1"/>
  <c r="T40" i="1"/>
  <c r="Q28" i="1"/>
  <c r="F8" i="1"/>
  <c r="F61" i="1" s="1"/>
  <c r="F65" i="1" s="1"/>
  <c r="G8" i="1"/>
  <c r="H8" i="1"/>
  <c r="H61" i="1" s="1"/>
  <c r="H65" i="1" s="1"/>
  <c r="N8" i="1"/>
  <c r="N61" i="1" s="1"/>
  <c r="N65" i="1" s="1"/>
  <c r="U29" i="1"/>
  <c r="I8" i="1"/>
  <c r="I61" i="1" s="1"/>
  <c r="I65" i="1" s="1"/>
  <c r="W8" i="1"/>
  <c r="W61" i="1" s="1"/>
  <c r="W65" i="1" s="1"/>
  <c r="E9" i="1"/>
  <c r="T9" i="1" s="1"/>
  <c r="U18" i="1"/>
  <c r="D8" i="1"/>
  <c r="M8" i="1"/>
  <c r="M61" i="1" s="1"/>
  <c r="M65" i="1" s="1"/>
  <c r="P9" i="1"/>
  <c r="Q9" i="1"/>
  <c r="J8" i="1"/>
  <c r="R8" i="1" s="1"/>
  <c r="U44" i="1"/>
  <c r="E43" i="1"/>
  <c r="U43" i="1" s="1"/>
  <c r="T35" i="1"/>
  <c r="T46" i="1"/>
  <c r="T54" i="1"/>
  <c r="T57" i="1"/>
  <c r="U63" i="1"/>
  <c r="S28" i="1"/>
  <c r="U57" i="1"/>
  <c r="E28" i="1"/>
  <c r="T12" i="1"/>
  <c r="T20" i="1"/>
  <c r="T31" i="1"/>
  <c r="T39" i="1"/>
  <c r="T50" i="1"/>
  <c r="S9" i="1"/>
  <c r="T11" i="1"/>
  <c r="T19" i="1"/>
  <c r="T27" i="1"/>
  <c r="T30" i="1"/>
  <c r="T38" i="1"/>
  <c r="T49" i="1"/>
  <c r="T60" i="1"/>
  <c r="T10" i="1"/>
  <c r="C43" i="1"/>
  <c r="C61" i="1" s="1"/>
  <c r="C65" i="1" s="1"/>
  <c r="R56" i="1"/>
  <c r="L43" i="1"/>
  <c r="L61" i="1" s="1"/>
  <c r="L65" i="1" s="1"/>
  <c r="K43" i="1"/>
  <c r="S43" i="1" s="1"/>
  <c r="R28" i="1"/>
  <c r="K8" i="1"/>
  <c r="T65" i="3" l="1"/>
  <c r="U65" i="3"/>
  <c r="U61" i="2"/>
  <c r="E65" i="2"/>
  <c r="T61" i="2"/>
  <c r="Q8" i="1"/>
  <c r="Q61" i="1" s="1"/>
  <c r="Q65" i="1" s="1"/>
  <c r="V61" i="1"/>
  <c r="V65" i="1" s="1"/>
  <c r="U62" i="1"/>
  <c r="D61" i="1"/>
  <c r="D65" i="1" s="1"/>
  <c r="G61" i="1"/>
  <c r="G65" i="1" s="1"/>
  <c r="T56" i="1"/>
  <c r="P43" i="1"/>
  <c r="T43" i="1"/>
  <c r="T44" i="1"/>
  <c r="P8" i="1"/>
  <c r="U9" i="1"/>
  <c r="J61" i="1"/>
  <c r="R61" i="1" s="1"/>
  <c r="E8" i="1"/>
  <c r="T28" i="1"/>
  <c r="U28" i="1"/>
  <c r="S8" i="1"/>
  <c r="K61" i="1"/>
  <c r="T65" i="2" l="1"/>
  <c r="U65" i="2"/>
  <c r="P61" i="1"/>
  <c r="P65" i="1" s="1"/>
  <c r="J65" i="1"/>
  <c r="R65" i="1" s="1"/>
  <c r="S61" i="1"/>
  <c r="K65" i="1"/>
  <c r="S65" i="1" s="1"/>
  <c r="U8" i="1"/>
  <c r="E61" i="1"/>
  <c r="T8" i="1"/>
  <c r="U61" i="1" l="1"/>
  <c r="E65" i="1"/>
  <c r="T61" i="1"/>
  <c r="U65" i="1" l="1"/>
  <c r="T65" i="1"/>
</calcChain>
</file>

<file path=xl/sharedStrings.xml><?xml version="1.0" encoding="utf-8"?>
<sst xmlns="http://schemas.openxmlformats.org/spreadsheetml/2006/main" count="1100" uniqueCount="100">
  <si>
    <t>Figures Finalised as at 2025/04/25</t>
  </si>
  <si>
    <t/>
  </si>
  <si>
    <t>3rd Quarter Ended 31 March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</si>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</sst>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 t="shared" ref="B8:Q8" si="0">+B9+B28</f>
        <v>43813824000</v>
      </c>
      <c r="C8" s="36">
        <f t="shared" si="0"/>
        <v>868766000</v>
      </c>
      <c r="D8" s="36">
        <f t="shared" si="0"/>
        <v>0</v>
      </c>
      <c r="E8" s="36">
        <f t="shared" si="0"/>
        <v>44682590000</v>
      </c>
      <c r="F8" s="37">
        <f t="shared" si="0"/>
        <v>44911855000</v>
      </c>
      <c r="G8" s="38">
        <f t="shared" si="0"/>
        <v>38886215000</v>
      </c>
      <c r="H8" s="37">
        <f t="shared" si="0"/>
        <v>7756863000</v>
      </c>
      <c r="I8" s="38">
        <f t="shared" si="0"/>
        <v>3424740388</v>
      </c>
      <c r="J8" s="37">
        <f t="shared" si="0"/>
        <v>10745870000</v>
      </c>
      <c r="K8" s="38">
        <f t="shared" si="0"/>
        <v>9390481751</v>
      </c>
      <c r="L8" s="37">
        <f t="shared" si="0"/>
        <v>6480377000</v>
      </c>
      <c r="M8" s="38">
        <f t="shared" si="0"/>
        <v>6694469176</v>
      </c>
      <c r="N8" s="37">
        <f t="shared" si="0"/>
        <v>0</v>
      </c>
      <c r="O8" s="38">
        <f t="shared" si="0"/>
        <v>0</v>
      </c>
      <c r="P8" s="37">
        <f t="shared" si="0"/>
        <v>24983110000</v>
      </c>
      <c r="Q8" s="38">
        <f t="shared" si="0"/>
        <v>19509691315</v>
      </c>
      <c r="R8" s="16">
        <f>IF(($J8       =0),0,((($L8       -$J8       )/$J8       )*100))</f>
        <v>-39.694254629918284</v>
      </c>
      <c r="S8" s="17">
        <f>IF(($K8       =0),0,((($M8       -$K8       )/$K8       )*100))</f>
        <v>-28.71005605982781</v>
      </c>
      <c r="T8" s="16">
        <f>IF(($E8       =0),0,(($P8       /$E8       )*100))</f>
        <v>55.912403466316519</v>
      </c>
      <c r="U8" s="18">
        <f>IF(($E8       =0),0,(($Q8       /$E8       )*100))</f>
        <v>43.66284791235244</v>
      </c>
      <c r="V8" s="37">
        <f t="shared" ref="V8:W8" si="1">+V9+V28</f>
        <v>2567506000</v>
      </c>
      <c r="W8" s="38">
        <f t="shared" si="1"/>
        <v>654553000</v>
      </c>
    </row>
    <row r="9" spans="1:23" x14ac:dyDescent="0.2">
      <c r="A9" s="19" t="s">
        <v>35</v>
      </c>
      <c r="B9" s="39">
        <f t="shared" ref="B9:Q9" si="2">SUM(B10:B27)</f>
        <v>41884593000</v>
      </c>
      <c r="C9" s="39">
        <f t="shared" si="2"/>
        <v>490424000</v>
      </c>
      <c r="D9" s="39">
        <f t="shared" si="2"/>
        <v>0</v>
      </c>
      <c r="E9" s="39">
        <f t="shared" si="2"/>
        <v>42375017000</v>
      </c>
      <c r="F9" s="40">
        <f t="shared" si="2"/>
        <v>42604282000</v>
      </c>
      <c r="G9" s="41">
        <f t="shared" si="2"/>
        <v>36578642000</v>
      </c>
      <c r="H9" s="40">
        <f t="shared" si="2"/>
        <v>7434713000</v>
      </c>
      <c r="I9" s="41">
        <f t="shared" si="2"/>
        <v>3250384023</v>
      </c>
      <c r="J9" s="40">
        <f t="shared" si="2"/>
        <v>10305137000</v>
      </c>
      <c r="K9" s="41">
        <f t="shared" si="2"/>
        <v>9032230326</v>
      </c>
      <c r="L9" s="40">
        <f t="shared" si="2"/>
        <v>6103174000</v>
      </c>
      <c r="M9" s="41">
        <f t="shared" si="2"/>
        <v>6242807849</v>
      </c>
      <c r="N9" s="40">
        <f t="shared" si="2"/>
        <v>0</v>
      </c>
      <c r="O9" s="41">
        <f t="shared" si="2"/>
        <v>0</v>
      </c>
      <c r="P9" s="40">
        <f t="shared" si="2"/>
        <v>23843024000</v>
      </c>
      <c r="Q9" s="41">
        <f t="shared" si="2"/>
        <v>18525422198</v>
      </c>
      <c r="R9" s="20">
        <f>IF(($J9       =0),0,((($L9       -$J9       )/$J9       )*100))</f>
        <v>-40.775421035159454</v>
      </c>
      <c r="S9" s="21">
        <f>IF(($K9       =0),0,((($M9       -$K9       )/$K9       )*100))</f>
        <v>-30.882986552838709</v>
      </c>
      <c r="T9" s="20">
        <f>IF(($E9       =0),0,(($P9       /$E9       )*100))</f>
        <v>56.266700730763134</v>
      </c>
      <c r="U9" s="22">
        <f>IF(($E9       =0),0,(($Q9       /$E9       )*100))</f>
        <v>43.717792958053565</v>
      </c>
      <c r="V9" s="40">
        <f t="shared" ref="V9:W9" si="3">SUM(V10:V27)</f>
        <v>2293512000</v>
      </c>
      <c r="W9" s="41">
        <f t="shared" si="3"/>
        <v>544976000</v>
      </c>
    </row>
    <row r="10" spans="1:23" x14ac:dyDescent="0.2">
      <c r="A10" s="23" t="s">
        <v>36</v>
      </c>
      <c r="B10" s="42">
        <v>17023303000</v>
      </c>
      <c r="C10" s="42">
        <v>31052000</v>
      </c>
      <c r="D10" s="42"/>
      <c r="E10" s="42">
        <f t="shared" ref="E10:E41" si="4">$B10      +$C10      +$D10</f>
        <v>17054355000</v>
      </c>
      <c r="F10" s="43">
        <v>17043889000</v>
      </c>
      <c r="G10" s="44">
        <v>17043889000</v>
      </c>
      <c r="H10" s="43">
        <v>4172118000</v>
      </c>
      <c r="I10" s="44">
        <v>1209554951</v>
      </c>
      <c r="J10" s="43">
        <v>5191057000</v>
      </c>
      <c r="K10" s="44">
        <v>4464770114</v>
      </c>
      <c r="L10" s="43">
        <v>3598676000</v>
      </c>
      <c r="M10" s="44">
        <v>2951852083</v>
      </c>
      <c r="N10" s="43"/>
      <c r="O10" s="44"/>
      <c r="P10" s="43">
        <f t="shared" ref="P10:P41" si="5">$H10      +$J10      +$L10      +$N10</f>
        <v>12961851000</v>
      </c>
      <c r="Q10" s="44">
        <f t="shared" ref="Q10:Q41" si="6">$I10      +$K10      +$M10      +$O10</f>
        <v>8626177148</v>
      </c>
      <c r="R10" s="24">
        <f t="shared" ref="R10:R41" si="7">IF(($J10      =0),0,((($L10      -$J10      )/$J10      )*100))</f>
        <v>-30.67546744333572</v>
      </c>
      <c r="S10" s="25">
        <f t="shared" ref="S10:S41" si="8">IF(($K10      =0),0,((($M10      -$K10      )/$K10      )*100))</f>
        <v>-33.885687109757427</v>
      </c>
      <c r="T10" s="24">
        <f t="shared" ref="T10:T41" si="9">IF(($E10      =0),0,(($P10      /$E10      )*100))</f>
        <v>76.003173382986347</v>
      </c>
      <c r="U10" s="26">
        <f t="shared" ref="U10:U41" si="10">IF(($E10      =0),0,(($Q10      /$E10      )*100))</f>
        <v>50.580494823756162</v>
      </c>
      <c r="V10" s="43">
        <v>310038000</v>
      </c>
      <c r="W10" s="44">
        <v>29900000</v>
      </c>
    </row>
    <row r="11" spans="1:23" hidden="1" x14ac:dyDescent="0.2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x14ac:dyDescent="0.2">
      <c r="A12" s="23" t="s">
        <v>38</v>
      </c>
      <c r="B12" s="42">
        <v>7473434000</v>
      </c>
      <c r="C12" s="42"/>
      <c r="D12" s="42"/>
      <c r="E12" s="42">
        <f t="shared" si="4"/>
        <v>7473434000</v>
      </c>
      <c r="F12" s="43">
        <v>7473434000</v>
      </c>
      <c r="G12" s="44">
        <v>2888971000</v>
      </c>
      <c r="H12" s="43">
        <v>684028000</v>
      </c>
      <c r="I12" s="44">
        <v>527225397</v>
      </c>
      <c r="J12" s="43">
        <v>956712000</v>
      </c>
      <c r="K12" s="44">
        <v>950503926</v>
      </c>
      <c r="L12" s="43"/>
      <c r="M12" s="44">
        <v>490478453</v>
      </c>
      <c r="N12" s="43"/>
      <c r="O12" s="44"/>
      <c r="P12" s="43">
        <f t="shared" si="5"/>
        <v>1640740000</v>
      </c>
      <c r="Q12" s="44">
        <f t="shared" si="6"/>
        <v>1968207776</v>
      </c>
      <c r="R12" s="24">
        <f t="shared" si="7"/>
        <v>-100</v>
      </c>
      <c r="S12" s="25">
        <f t="shared" si="8"/>
        <v>-48.398061324788259</v>
      </c>
      <c r="T12" s="24">
        <f t="shared" si="9"/>
        <v>21.9542983854544</v>
      </c>
      <c r="U12" s="26">
        <f t="shared" si="10"/>
        <v>26.336056169091744</v>
      </c>
      <c r="V12" s="43">
        <v>626433000</v>
      </c>
      <c r="W12" s="44">
        <v>193040000</v>
      </c>
    </row>
    <row r="13" spans="1:23" x14ac:dyDescent="0.2">
      <c r="A13" s="23" t="s">
        <v>39</v>
      </c>
      <c r="B13" s="42">
        <v>1746436000</v>
      </c>
      <c r="C13" s="42"/>
      <c r="D13" s="42"/>
      <c r="E13" s="42">
        <f t="shared" si="4"/>
        <v>1746436000</v>
      </c>
      <c r="F13" s="43">
        <v>1746436000</v>
      </c>
      <c r="G13" s="44">
        <v>1746436000</v>
      </c>
      <c r="H13" s="43">
        <v>304185000</v>
      </c>
      <c r="I13" s="44">
        <v>173691698</v>
      </c>
      <c r="J13" s="43">
        <v>447639000</v>
      </c>
      <c r="K13" s="44">
        <v>469195336</v>
      </c>
      <c r="L13" s="43">
        <v>282532000</v>
      </c>
      <c r="M13" s="44">
        <v>350052421</v>
      </c>
      <c r="N13" s="43"/>
      <c r="O13" s="44"/>
      <c r="P13" s="43">
        <f t="shared" si="5"/>
        <v>1034356000</v>
      </c>
      <c r="Q13" s="44">
        <f t="shared" si="6"/>
        <v>992939455</v>
      </c>
      <c r="R13" s="24">
        <f t="shared" si="7"/>
        <v>-36.883962299978329</v>
      </c>
      <c r="S13" s="25">
        <f t="shared" si="8"/>
        <v>-25.393030547942192</v>
      </c>
      <c r="T13" s="24">
        <f t="shared" si="9"/>
        <v>59.226676500026343</v>
      </c>
      <c r="U13" s="26">
        <f t="shared" si="10"/>
        <v>56.855187078140858</v>
      </c>
      <c r="V13" s="43">
        <v>48365000</v>
      </c>
      <c r="W13" s="44">
        <v>5673000</v>
      </c>
    </row>
    <row r="14" spans="1:23" x14ac:dyDescent="0.2">
      <c r="A14" s="23" t="s">
        <v>40</v>
      </c>
      <c r="B14" s="42">
        <v>1290552000</v>
      </c>
      <c r="C14" s="42"/>
      <c r="D14" s="42"/>
      <c r="E14" s="42">
        <f t="shared" si="4"/>
        <v>1290552000</v>
      </c>
      <c r="F14" s="43">
        <v>1305552000</v>
      </c>
      <c r="G14" s="44">
        <v>1300552000</v>
      </c>
      <c r="H14" s="43">
        <v>218690000</v>
      </c>
      <c r="I14" s="44">
        <v>145052743</v>
      </c>
      <c r="J14" s="43">
        <v>210393000</v>
      </c>
      <c r="K14" s="44">
        <v>221855947</v>
      </c>
      <c r="L14" s="43">
        <v>277749000</v>
      </c>
      <c r="M14" s="44">
        <v>243067748</v>
      </c>
      <c r="N14" s="43"/>
      <c r="O14" s="44"/>
      <c r="P14" s="43">
        <f t="shared" si="5"/>
        <v>706832000</v>
      </c>
      <c r="Q14" s="44">
        <f t="shared" si="6"/>
        <v>609976438</v>
      </c>
      <c r="R14" s="24">
        <f t="shared" si="7"/>
        <v>32.014373101766694</v>
      </c>
      <c r="S14" s="25">
        <f t="shared" si="8"/>
        <v>9.5610693726411586</v>
      </c>
      <c r="T14" s="24">
        <f t="shared" si="9"/>
        <v>54.76974193988309</v>
      </c>
      <c r="U14" s="26">
        <f t="shared" si="10"/>
        <v>47.264770268846199</v>
      </c>
      <c r="V14" s="43">
        <v>11538000</v>
      </c>
      <c r="W14" s="44">
        <v>3186000</v>
      </c>
    </row>
    <row r="15" spans="1:23" hidden="1" x14ac:dyDescent="0.2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x14ac:dyDescent="0.2">
      <c r="A16" s="23" t="s">
        <v>42</v>
      </c>
      <c r="B16" s="42">
        <v>120646000</v>
      </c>
      <c r="C16" s="42"/>
      <c r="D16" s="42"/>
      <c r="E16" s="42">
        <f t="shared" si="4"/>
        <v>120646000</v>
      </c>
      <c r="F16" s="43">
        <v>120646000</v>
      </c>
      <c r="G16" s="44">
        <v>120646000</v>
      </c>
      <c r="H16" s="43">
        <v>15938000</v>
      </c>
      <c r="I16" s="44">
        <v>-12532808</v>
      </c>
      <c r="J16" s="43">
        <v>28230000</v>
      </c>
      <c r="K16" s="44">
        <v>33377956</v>
      </c>
      <c r="L16" s="43">
        <v>22601000</v>
      </c>
      <c r="M16" s="44">
        <v>17580277</v>
      </c>
      <c r="N16" s="43"/>
      <c r="O16" s="44"/>
      <c r="P16" s="43">
        <f t="shared" si="5"/>
        <v>66769000</v>
      </c>
      <c r="Q16" s="44">
        <f t="shared" si="6"/>
        <v>38425425</v>
      </c>
      <c r="R16" s="24">
        <f t="shared" si="7"/>
        <v>-19.939780375487071</v>
      </c>
      <c r="S16" s="25">
        <f t="shared" si="8"/>
        <v>-47.329677707047132</v>
      </c>
      <c r="T16" s="24">
        <f t="shared" si="9"/>
        <v>55.342904033287468</v>
      </c>
      <c r="U16" s="26">
        <f t="shared" si="10"/>
        <v>31.849729787974734</v>
      </c>
      <c r="V16" s="43">
        <v>2737000</v>
      </c>
      <c r="W16" s="44">
        <v>127000</v>
      </c>
    </row>
    <row r="17" spans="1:23" x14ac:dyDescent="0.2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x14ac:dyDescent="0.2">
      <c r="A20" s="23" t="s">
        <v>46</v>
      </c>
      <c r="B20" s="42">
        <v>741003000</v>
      </c>
      <c r="C20" s="42">
        <v>683955000</v>
      </c>
      <c r="D20" s="42"/>
      <c r="E20" s="42">
        <f t="shared" si="4"/>
        <v>1424958000</v>
      </c>
      <c r="F20" s="43">
        <v>1424958000</v>
      </c>
      <c r="G20" s="44">
        <v>1424958000</v>
      </c>
      <c r="H20" s="43">
        <v>4430000</v>
      </c>
      <c r="I20" s="44">
        <v>40281492</v>
      </c>
      <c r="J20" s="43">
        <v>120998000</v>
      </c>
      <c r="K20" s="44">
        <v>114307856</v>
      </c>
      <c r="L20" s="43">
        <v>30142000</v>
      </c>
      <c r="M20" s="44">
        <v>189831152</v>
      </c>
      <c r="N20" s="43"/>
      <c r="O20" s="44"/>
      <c r="P20" s="43">
        <f t="shared" si="5"/>
        <v>155570000</v>
      </c>
      <c r="Q20" s="44">
        <f t="shared" si="6"/>
        <v>344420500</v>
      </c>
      <c r="R20" s="24">
        <f t="shared" si="7"/>
        <v>-75.088844443709817</v>
      </c>
      <c r="S20" s="25">
        <f t="shared" si="8"/>
        <v>66.070083582006816</v>
      </c>
      <c r="T20" s="24">
        <f t="shared" si="9"/>
        <v>10.917514761838595</v>
      </c>
      <c r="U20" s="26">
        <f t="shared" si="10"/>
        <v>24.170572044930445</v>
      </c>
      <c r="V20" s="43">
        <v>1069128000</v>
      </c>
      <c r="W20" s="44">
        <v>309452000</v>
      </c>
    </row>
    <row r="21" spans="1:23" x14ac:dyDescent="0.2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x14ac:dyDescent="0.2">
      <c r="A22" s="23" t="s">
        <v>48</v>
      </c>
      <c r="B22" s="42">
        <v>3852383000</v>
      </c>
      <c r="C22" s="42">
        <v>-225000000</v>
      </c>
      <c r="D22" s="42"/>
      <c r="E22" s="42">
        <f t="shared" si="4"/>
        <v>3627383000</v>
      </c>
      <c r="F22" s="43">
        <v>3852383000</v>
      </c>
      <c r="G22" s="44">
        <v>2416206000</v>
      </c>
      <c r="H22" s="43">
        <v>599426000</v>
      </c>
      <c r="I22" s="44">
        <v>357290489</v>
      </c>
      <c r="J22" s="43">
        <v>986891000</v>
      </c>
      <c r="K22" s="44">
        <v>781985030</v>
      </c>
      <c r="L22" s="43">
        <v>605163000</v>
      </c>
      <c r="M22" s="44">
        <v>498400812</v>
      </c>
      <c r="N22" s="43"/>
      <c r="O22" s="44"/>
      <c r="P22" s="43">
        <f t="shared" si="5"/>
        <v>2191480000</v>
      </c>
      <c r="Q22" s="44">
        <f t="shared" si="6"/>
        <v>1637676331</v>
      </c>
      <c r="R22" s="24">
        <f t="shared" si="7"/>
        <v>-38.679854208823464</v>
      </c>
      <c r="S22" s="25">
        <f t="shared" si="8"/>
        <v>-36.264660718632939</v>
      </c>
      <c r="T22" s="24">
        <f t="shared" si="9"/>
        <v>60.414905180952772</v>
      </c>
      <c r="U22" s="26">
        <f t="shared" si="10"/>
        <v>45.147598999057998</v>
      </c>
      <c r="V22" s="43">
        <v>151991000</v>
      </c>
      <c r="W22" s="44"/>
    </row>
    <row r="23" spans="1:23" x14ac:dyDescent="0.2">
      <c r="A23" s="23" t="s">
        <v>49</v>
      </c>
      <c r="B23" s="42">
        <v>3976226000</v>
      </c>
      <c r="C23" s="42"/>
      <c r="D23" s="42"/>
      <c r="E23" s="42">
        <f t="shared" si="4"/>
        <v>3976226000</v>
      </c>
      <c r="F23" s="43">
        <v>3976226000</v>
      </c>
      <c r="G23" s="44">
        <v>3976226000</v>
      </c>
      <c r="H23" s="43">
        <v>770900000</v>
      </c>
      <c r="I23" s="44">
        <v>201496944</v>
      </c>
      <c r="J23" s="43">
        <v>864512000</v>
      </c>
      <c r="K23" s="44">
        <v>1047837983</v>
      </c>
      <c r="L23" s="43">
        <v>302359000</v>
      </c>
      <c r="M23" s="44">
        <v>543878173</v>
      </c>
      <c r="N23" s="43"/>
      <c r="O23" s="44"/>
      <c r="P23" s="43">
        <f t="shared" si="5"/>
        <v>1937771000</v>
      </c>
      <c r="Q23" s="44">
        <f t="shared" si="6"/>
        <v>1793213100</v>
      </c>
      <c r="R23" s="24">
        <f t="shared" si="7"/>
        <v>-65.025471017175008</v>
      </c>
      <c r="S23" s="25">
        <f t="shared" si="8"/>
        <v>-48.095203473837046</v>
      </c>
      <c r="T23" s="24">
        <f t="shared" si="9"/>
        <v>48.73392508373518</v>
      </c>
      <c r="U23" s="26">
        <f t="shared" si="10"/>
        <v>45.098369660074653</v>
      </c>
      <c r="V23" s="43">
        <v>68782000</v>
      </c>
      <c r="W23" s="44">
        <v>3598000</v>
      </c>
    </row>
    <row r="24" spans="1:23" x14ac:dyDescent="0.2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x14ac:dyDescent="0.2">
      <c r="A25" s="23" t="s">
        <v>51</v>
      </c>
      <c r="B25" s="42">
        <v>1145416000</v>
      </c>
      <c r="C25" s="42">
        <v>417000</v>
      </c>
      <c r="D25" s="42"/>
      <c r="E25" s="42">
        <f t="shared" si="4"/>
        <v>1145833000</v>
      </c>
      <c r="F25" s="43">
        <v>1145564000</v>
      </c>
      <c r="G25" s="44">
        <v>1145564000</v>
      </c>
      <c r="H25" s="43">
        <v>249381000</v>
      </c>
      <c r="I25" s="44">
        <v>240134821</v>
      </c>
      <c r="J25" s="43">
        <v>346334000</v>
      </c>
      <c r="K25" s="44">
        <v>295964788</v>
      </c>
      <c r="L25" s="43">
        <v>132032000</v>
      </c>
      <c r="M25" s="44">
        <v>100845903</v>
      </c>
      <c r="N25" s="43"/>
      <c r="O25" s="44"/>
      <c r="P25" s="43">
        <f t="shared" si="5"/>
        <v>727747000</v>
      </c>
      <c r="Q25" s="44">
        <f t="shared" si="6"/>
        <v>636945512</v>
      </c>
      <c r="R25" s="24">
        <f t="shared" si="7"/>
        <v>-61.877262988906665</v>
      </c>
      <c r="S25" s="25">
        <f t="shared" si="8"/>
        <v>-65.926384796829268</v>
      </c>
      <c r="T25" s="24">
        <f t="shared" si="9"/>
        <v>63.512483930904416</v>
      </c>
      <c r="U25" s="26">
        <f t="shared" si="10"/>
        <v>55.587988127414725</v>
      </c>
      <c r="V25" s="43"/>
      <c r="W25" s="44"/>
    </row>
    <row r="26" spans="1:23" x14ac:dyDescent="0.2">
      <c r="A26" s="23" t="s">
        <v>52</v>
      </c>
      <c r="B26" s="42">
        <v>4515194000</v>
      </c>
      <c r="C26" s="42"/>
      <c r="D26" s="42"/>
      <c r="E26" s="42">
        <f t="shared" si="4"/>
        <v>4515194000</v>
      </c>
      <c r="F26" s="43">
        <v>4515194000</v>
      </c>
      <c r="G26" s="44">
        <v>4515194000</v>
      </c>
      <c r="H26" s="43">
        <v>415617000</v>
      </c>
      <c r="I26" s="44">
        <v>368188296</v>
      </c>
      <c r="J26" s="43">
        <v>1152371000</v>
      </c>
      <c r="K26" s="44">
        <v>652431390</v>
      </c>
      <c r="L26" s="43">
        <v>851920000</v>
      </c>
      <c r="M26" s="44">
        <v>856820827</v>
      </c>
      <c r="N26" s="43"/>
      <c r="O26" s="44"/>
      <c r="P26" s="43">
        <f t="shared" si="5"/>
        <v>2419908000</v>
      </c>
      <c r="Q26" s="44">
        <f t="shared" si="6"/>
        <v>1877440513</v>
      </c>
      <c r="R26" s="24">
        <f t="shared" si="7"/>
        <v>-26.072419385770729</v>
      </c>
      <c r="S26" s="25">
        <f t="shared" si="8"/>
        <v>31.327345699905703</v>
      </c>
      <c r="T26" s="24">
        <f t="shared" si="9"/>
        <v>53.594773557902499</v>
      </c>
      <c r="U26" s="26">
        <f t="shared" si="10"/>
        <v>41.580506020339328</v>
      </c>
      <c r="V26" s="43">
        <v>4500000</v>
      </c>
      <c r="W26" s="44"/>
    </row>
    <row r="27" spans="1:23" x14ac:dyDescent="0.2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x14ac:dyDescent="0.2">
      <c r="A28" s="19" t="s">
        <v>54</v>
      </c>
      <c r="B28" s="39">
        <f t="shared" ref="B28:Q28" si="11">SUM(B29:B42)</f>
        <v>1929231000</v>
      </c>
      <c r="C28" s="39">
        <f t="shared" si="11"/>
        <v>378342000</v>
      </c>
      <c r="D28" s="39">
        <f t="shared" si="11"/>
        <v>0</v>
      </c>
      <c r="E28" s="39">
        <f t="shared" si="11"/>
        <v>2307573000</v>
      </c>
      <c r="F28" s="40">
        <f t="shared" si="11"/>
        <v>2307573000</v>
      </c>
      <c r="G28" s="41">
        <f t="shared" si="11"/>
        <v>2307573000</v>
      </c>
      <c r="H28" s="40">
        <f t="shared" si="11"/>
        <v>322150000</v>
      </c>
      <c r="I28" s="41">
        <f t="shared" si="11"/>
        <v>174356365</v>
      </c>
      <c r="J28" s="40">
        <f t="shared" si="11"/>
        <v>440733000</v>
      </c>
      <c r="K28" s="41">
        <f t="shared" si="11"/>
        <v>358251425</v>
      </c>
      <c r="L28" s="40">
        <f t="shared" si="11"/>
        <v>377203000</v>
      </c>
      <c r="M28" s="41">
        <f t="shared" si="11"/>
        <v>451661327</v>
      </c>
      <c r="N28" s="40">
        <f t="shared" si="11"/>
        <v>0</v>
      </c>
      <c r="O28" s="41">
        <f t="shared" si="11"/>
        <v>0</v>
      </c>
      <c r="P28" s="40">
        <f t="shared" si="11"/>
        <v>1140086000</v>
      </c>
      <c r="Q28" s="41">
        <f t="shared" si="11"/>
        <v>984269117</v>
      </c>
      <c r="R28" s="20">
        <f t="shared" si="7"/>
        <v>-14.414622912284761</v>
      </c>
      <c r="S28" s="21">
        <f t="shared" si="8"/>
        <v>26.07383962255</v>
      </c>
      <c r="T28" s="20">
        <f t="shared" si="9"/>
        <v>49.406280971392889</v>
      </c>
      <c r="U28" s="22">
        <f t="shared" si="10"/>
        <v>42.653866941587552</v>
      </c>
      <c r="V28" s="40">
        <f t="shared" ref="V28:W28" si="12">SUM(V29:V42)</f>
        <v>273994000</v>
      </c>
      <c r="W28" s="41">
        <f t="shared" si="12"/>
        <v>109577000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x14ac:dyDescent="0.2">
      <c r="A30" s="23" t="s">
        <v>56</v>
      </c>
      <c r="B30" s="42">
        <v>385840000</v>
      </c>
      <c r="C30" s="42"/>
      <c r="D30" s="42"/>
      <c r="E30" s="42">
        <f t="shared" si="4"/>
        <v>385840000</v>
      </c>
      <c r="F30" s="43">
        <v>385840000</v>
      </c>
      <c r="G30" s="44">
        <v>385840000</v>
      </c>
      <c r="H30" s="43">
        <v>10178000</v>
      </c>
      <c r="I30" s="44">
        <v>9533529</v>
      </c>
      <c r="J30" s="43">
        <v>72199000</v>
      </c>
      <c r="K30" s="44">
        <v>37398792</v>
      </c>
      <c r="L30" s="43">
        <v>124500000</v>
      </c>
      <c r="M30" s="44">
        <v>109089246</v>
      </c>
      <c r="N30" s="43"/>
      <c r="O30" s="44"/>
      <c r="P30" s="43">
        <f t="shared" si="5"/>
        <v>206877000</v>
      </c>
      <c r="Q30" s="44">
        <f t="shared" si="6"/>
        <v>156021567</v>
      </c>
      <c r="R30" s="24">
        <f t="shared" si="7"/>
        <v>72.440061496696629</v>
      </c>
      <c r="S30" s="25">
        <f t="shared" si="8"/>
        <v>191.69189742813083</v>
      </c>
      <c r="T30" s="24">
        <f t="shared" si="9"/>
        <v>53.617302508811946</v>
      </c>
      <c r="U30" s="26">
        <f t="shared" si="10"/>
        <v>40.436856469002699</v>
      </c>
      <c r="V30" s="43">
        <v>287000</v>
      </c>
      <c r="W30" s="44"/>
    </row>
    <row r="31" spans="1:23" x14ac:dyDescent="0.2">
      <c r="A31" s="23" t="s">
        <v>57</v>
      </c>
      <c r="B31" s="42">
        <v>582223000</v>
      </c>
      <c r="C31" s="42"/>
      <c r="D31" s="42"/>
      <c r="E31" s="42">
        <f t="shared" si="4"/>
        <v>582223000</v>
      </c>
      <c r="F31" s="43">
        <v>582223000</v>
      </c>
      <c r="G31" s="44">
        <v>582223000</v>
      </c>
      <c r="H31" s="43">
        <v>144944000</v>
      </c>
      <c r="I31" s="44">
        <v>74528855</v>
      </c>
      <c r="J31" s="43">
        <v>88232000</v>
      </c>
      <c r="K31" s="44">
        <v>81484452</v>
      </c>
      <c r="L31" s="43">
        <v>64508000</v>
      </c>
      <c r="M31" s="44">
        <v>104488547</v>
      </c>
      <c r="N31" s="43"/>
      <c r="O31" s="44"/>
      <c r="P31" s="43">
        <f t="shared" si="5"/>
        <v>297684000</v>
      </c>
      <c r="Q31" s="44">
        <f t="shared" si="6"/>
        <v>260501854</v>
      </c>
      <c r="R31" s="24">
        <f t="shared" si="7"/>
        <v>-26.888203826276179</v>
      </c>
      <c r="S31" s="25">
        <f t="shared" si="8"/>
        <v>28.231269199675051</v>
      </c>
      <c r="T31" s="24">
        <f t="shared" si="9"/>
        <v>51.12886299579371</v>
      </c>
      <c r="U31" s="26">
        <f t="shared" si="10"/>
        <v>44.742625076645894</v>
      </c>
      <c r="V31" s="43">
        <v>753000</v>
      </c>
      <c r="W31" s="44"/>
    </row>
    <row r="32" spans="1:23" x14ac:dyDescent="0.2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x14ac:dyDescent="0.2">
      <c r="A33" s="23" t="s">
        <v>59</v>
      </c>
      <c r="B33" s="42">
        <v>560103000</v>
      </c>
      <c r="C33" s="42"/>
      <c r="D33" s="42"/>
      <c r="E33" s="42">
        <f t="shared" si="4"/>
        <v>560103000</v>
      </c>
      <c r="F33" s="43">
        <v>560103000</v>
      </c>
      <c r="G33" s="44">
        <v>560103000</v>
      </c>
      <c r="H33" s="43">
        <v>122185000</v>
      </c>
      <c r="I33" s="44">
        <v>67034284</v>
      </c>
      <c r="J33" s="43">
        <v>184087000</v>
      </c>
      <c r="K33" s="44">
        <v>180059503</v>
      </c>
      <c r="L33" s="43">
        <v>93047000</v>
      </c>
      <c r="M33" s="44">
        <v>139275582</v>
      </c>
      <c r="N33" s="43"/>
      <c r="O33" s="44"/>
      <c r="P33" s="43">
        <f t="shared" si="5"/>
        <v>399319000</v>
      </c>
      <c r="Q33" s="44">
        <f t="shared" si="6"/>
        <v>386369369</v>
      </c>
      <c r="R33" s="24">
        <f t="shared" si="7"/>
        <v>-49.454877313444186</v>
      </c>
      <c r="S33" s="25">
        <f t="shared" si="8"/>
        <v>-22.650246346620207</v>
      </c>
      <c r="T33" s="24">
        <f t="shared" si="9"/>
        <v>71.293851309491288</v>
      </c>
      <c r="U33" s="26">
        <f t="shared" si="10"/>
        <v>68.981842446835671</v>
      </c>
      <c r="V33" s="43"/>
      <c r="W33" s="44"/>
    </row>
    <row r="34" spans="1:23" x14ac:dyDescent="0.2">
      <c r="A34" s="23" t="s">
        <v>60</v>
      </c>
      <c r="B34" s="42">
        <v>165365000</v>
      </c>
      <c r="C34" s="42"/>
      <c r="D34" s="42"/>
      <c r="E34" s="42">
        <f t="shared" si="4"/>
        <v>165365000</v>
      </c>
      <c r="F34" s="43">
        <v>165365000</v>
      </c>
      <c r="G34" s="44">
        <v>165365000</v>
      </c>
      <c r="H34" s="43">
        <v>35789000</v>
      </c>
      <c r="I34" s="44">
        <v>13822781</v>
      </c>
      <c r="J34" s="43">
        <v>39522000</v>
      </c>
      <c r="K34" s="44">
        <v>45073738</v>
      </c>
      <c r="L34" s="43">
        <v>30651000</v>
      </c>
      <c r="M34" s="44">
        <v>28378265</v>
      </c>
      <c r="N34" s="43"/>
      <c r="O34" s="44"/>
      <c r="P34" s="43">
        <f t="shared" si="5"/>
        <v>105962000</v>
      </c>
      <c r="Q34" s="44">
        <f t="shared" si="6"/>
        <v>87274784</v>
      </c>
      <c r="R34" s="24">
        <f t="shared" si="7"/>
        <v>-22.445726430848641</v>
      </c>
      <c r="S34" s="25">
        <f t="shared" si="8"/>
        <v>-37.040355960714862</v>
      </c>
      <c r="T34" s="24">
        <f t="shared" si="9"/>
        <v>64.077646418528715</v>
      </c>
      <c r="U34" s="26">
        <f t="shared" si="10"/>
        <v>52.777059232606661</v>
      </c>
      <c r="V34" s="43">
        <v>3630000</v>
      </c>
      <c r="W34" s="44">
        <v>756000</v>
      </c>
    </row>
    <row r="35" spans="1:23" hidden="1" x14ac:dyDescent="0.2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x14ac:dyDescent="0.2">
      <c r="A36" s="23" t="s">
        <v>62</v>
      </c>
      <c r="B36" s="42">
        <v>235700000</v>
      </c>
      <c r="C36" s="42"/>
      <c r="D36" s="42"/>
      <c r="E36" s="42">
        <f t="shared" si="4"/>
        <v>235700000</v>
      </c>
      <c r="F36" s="43">
        <v>235700000</v>
      </c>
      <c r="G36" s="44">
        <v>235700000</v>
      </c>
      <c r="H36" s="43">
        <v>9054000</v>
      </c>
      <c r="I36" s="44">
        <v>7483860</v>
      </c>
      <c r="J36" s="43">
        <v>56693000</v>
      </c>
      <c r="K36" s="44">
        <v>22964353</v>
      </c>
      <c r="L36" s="43">
        <v>64497000</v>
      </c>
      <c r="M36" s="44">
        <v>45652752</v>
      </c>
      <c r="N36" s="43"/>
      <c r="O36" s="44"/>
      <c r="P36" s="43">
        <f t="shared" si="5"/>
        <v>130244000</v>
      </c>
      <c r="Q36" s="44">
        <f t="shared" si="6"/>
        <v>76100965</v>
      </c>
      <c r="R36" s="24">
        <f t="shared" si="7"/>
        <v>13.765367858465771</v>
      </c>
      <c r="S36" s="25">
        <f t="shared" si="8"/>
        <v>98.79833757998756</v>
      </c>
      <c r="T36" s="24">
        <f t="shared" si="9"/>
        <v>55.258379295714889</v>
      </c>
      <c r="U36" s="26">
        <f t="shared" si="10"/>
        <v>32.287214679677554</v>
      </c>
      <c r="V36" s="43">
        <v>2038000</v>
      </c>
      <c r="W36" s="44"/>
    </row>
    <row r="37" spans="1:23" x14ac:dyDescent="0.2">
      <c r="A37" s="23" t="s">
        <v>63</v>
      </c>
      <c r="B37" s="42"/>
      <c r="C37" s="42">
        <v>378342000</v>
      </c>
      <c r="D37" s="42"/>
      <c r="E37" s="42">
        <f t="shared" si="4"/>
        <v>378342000</v>
      </c>
      <c r="F37" s="43">
        <v>378342000</v>
      </c>
      <c r="G37" s="44">
        <v>378342000</v>
      </c>
      <c r="H37" s="43"/>
      <c r="I37" s="44">
        <v>1953056</v>
      </c>
      <c r="J37" s="43"/>
      <c r="K37" s="44">
        <v>-8729413</v>
      </c>
      <c r="L37" s="43"/>
      <c r="M37" s="44">
        <v>24776935</v>
      </c>
      <c r="N37" s="43"/>
      <c r="O37" s="44"/>
      <c r="P37" s="43">
        <f t="shared" si="5"/>
        <v>0</v>
      </c>
      <c r="Q37" s="44">
        <f t="shared" si="6"/>
        <v>18000578</v>
      </c>
      <c r="R37" s="24">
        <f t="shared" si="7"/>
        <v>0</v>
      </c>
      <c r="S37" s="25">
        <f t="shared" si="8"/>
        <v>-383.83277317730295</v>
      </c>
      <c r="T37" s="24">
        <f t="shared" si="9"/>
        <v>0</v>
      </c>
      <c r="U37" s="26">
        <f t="shared" si="10"/>
        <v>4.7577530382563928</v>
      </c>
      <c r="V37" s="43">
        <v>267286000</v>
      </c>
      <c r="W37" s="44">
        <v>108821000</v>
      </c>
    </row>
    <row r="38" spans="1:23" hidden="1" x14ac:dyDescent="0.2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 t="shared" ref="B43:Q43" si="20">+B44+B56</f>
        <v>6598489000</v>
      </c>
      <c r="C43" s="45">
        <f t="shared" si="20"/>
        <v>500200000</v>
      </c>
      <c r="D43" s="45">
        <f t="shared" si="20"/>
        <v>0</v>
      </c>
      <c r="E43" s="45">
        <f t="shared" si="20"/>
        <v>7098689000</v>
      </c>
      <c r="F43" s="46">
        <f t="shared" si="20"/>
        <v>7143099000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x14ac:dyDescent="0.2">
      <c r="A44" s="19" t="s">
        <v>35</v>
      </c>
      <c r="B44" s="39">
        <f t="shared" ref="B44:Q44" si="22">SUM(B45:B55)</f>
        <v>6453893000</v>
      </c>
      <c r="C44" s="39">
        <f t="shared" si="22"/>
        <v>500200000</v>
      </c>
      <c r="D44" s="39">
        <f t="shared" si="22"/>
        <v>0</v>
      </c>
      <c r="E44" s="39">
        <f t="shared" si="22"/>
        <v>6954093000</v>
      </c>
      <c r="F44" s="40">
        <f t="shared" si="22"/>
        <v>6998503000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2">
      <c r="A45" s="23" t="s">
        <v>70</v>
      </c>
      <c r="B45" s="42">
        <v>3057957000</v>
      </c>
      <c r="C45" s="42"/>
      <c r="D45" s="42"/>
      <c r="E45" s="42">
        <f t="shared" si="13"/>
        <v>3057957000</v>
      </c>
      <c r="F45" s="43">
        <v>3057957000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x14ac:dyDescent="0.2">
      <c r="A46" s="23" t="s">
        <v>71</v>
      </c>
      <c r="B46" s="42">
        <v>2196019000</v>
      </c>
      <c r="C46" s="42"/>
      <c r="D46" s="42"/>
      <c r="E46" s="42">
        <f t="shared" si="13"/>
        <v>2196019000</v>
      </c>
      <c r="F46" s="43">
        <v>2196019000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x14ac:dyDescent="0.2">
      <c r="A47" s="23" t="s">
        <v>72</v>
      </c>
      <c r="B47" s="42">
        <v>94890000</v>
      </c>
      <c r="C47" s="42">
        <v>200000</v>
      </c>
      <c r="D47" s="42"/>
      <c r="E47" s="42">
        <f t="shared" si="13"/>
        <v>95090000</v>
      </c>
      <c r="F47" s="43">
        <v>94890000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x14ac:dyDescent="0.2">
      <c r="A53" s="23" t="s">
        <v>78</v>
      </c>
      <c r="B53" s="42">
        <v>1046718000</v>
      </c>
      <c r="C53" s="42"/>
      <c r="D53" s="42"/>
      <c r="E53" s="42">
        <f t="shared" si="13"/>
        <v>1046718000</v>
      </c>
      <c r="F53" s="43">
        <v>1046718000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x14ac:dyDescent="0.2">
      <c r="A54" s="23" t="s">
        <v>79</v>
      </c>
      <c r="B54" s="42">
        <v>58309000</v>
      </c>
      <c r="C54" s="42"/>
      <c r="D54" s="42"/>
      <c r="E54" s="42">
        <f t="shared" si="13"/>
        <v>58309000</v>
      </c>
      <c r="F54" s="43">
        <v>58309000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x14ac:dyDescent="0.2">
      <c r="A55" s="23" t="s">
        <v>80</v>
      </c>
      <c r="B55" s="42"/>
      <c r="C55" s="42">
        <v>500000000</v>
      </c>
      <c r="D55" s="42"/>
      <c r="E55" s="42">
        <f t="shared" si="13"/>
        <v>500000000</v>
      </c>
      <c r="F55" s="43">
        <v>544610000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x14ac:dyDescent="0.2">
      <c r="A56" s="19" t="s">
        <v>54</v>
      </c>
      <c r="B56" s="39">
        <f t="shared" ref="B56:Q56" si="24">SUM(B57:B60)</f>
        <v>144596000</v>
      </c>
      <c r="C56" s="39">
        <f t="shared" si="24"/>
        <v>0</v>
      </c>
      <c r="D56" s="39">
        <f t="shared" si="24"/>
        <v>0</v>
      </c>
      <c r="E56" s="39">
        <f t="shared" si="24"/>
        <v>144596000</v>
      </c>
      <c r="F56" s="40">
        <f t="shared" si="24"/>
        <v>144596000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x14ac:dyDescent="0.2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x14ac:dyDescent="0.2">
      <c r="A59" s="23" t="s">
        <v>83</v>
      </c>
      <c r="B59" s="42">
        <v>144596000</v>
      </c>
      <c r="C59" s="42"/>
      <c r="D59" s="42"/>
      <c r="E59" s="42">
        <f t="shared" si="13"/>
        <v>144596000</v>
      </c>
      <c r="F59" s="43">
        <v>144596000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x14ac:dyDescent="0.2">
      <c r="A61" s="19" t="s">
        <v>85</v>
      </c>
      <c r="B61" s="39">
        <f t="shared" ref="B61:Q61" si="26">+B8+B43</f>
        <v>50412313000</v>
      </c>
      <c r="C61" s="39">
        <f t="shared" si="26"/>
        <v>1368966000</v>
      </c>
      <c r="D61" s="39">
        <f t="shared" si="26"/>
        <v>0</v>
      </c>
      <c r="E61" s="39">
        <f t="shared" si="26"/>
        <v>51781279000</v>
      </c>
      <c r="F61" s="40">
        <f t="shared" si="26"/>
        <v>52054954000</v>
      </c>
      <c r="G61" s="41">
        <f t="shared" si="26"/>
        <v>38886215000</v>
      </c>
      <c r="H61" s="40">
        <f t="shared" si="26"/>
        <v>7756863000</v>
      </c>
      <c r="I61" s="41">
        <f t="shared" si="26"/>
        <v>3424740388</v>
      </c>
      <c r="J61" s="40">
        <f t="shared" si="26"/>
        <v>10745870000</v>
      </c>
      <c r="K61" s="41">
        <f t="shared" si="26"/>
        <v>9390481751</v>
      </c>
      <c r="L61" s="40">
        <f t="shared" si="26"/>
        <v>6480377000</v>
      </c>
      <c r="M61" s="41">
        <f t="shared" si="26"/>
        <v>6694469176</v>
      </c>
      <c r="N61" s="40">
        <f t="shared" si="26"/>
        <v>0</v>
      </c>
      <c r="O61" s="41">
        <f t="shared" si="26"/>
        <v>0</v>
      </c>
      <c r="P61" s="40">
        <f t="shared" si="26"/>
        <v>24983110000</v>
      </c>
      <c r="Q61" s="41">
        <f t="shared" si="26"/>
        <v>19509691315</v>
      </c>
      <c r="R61" s="20">
        <f t="shared" si="16"/>
        <v>-39.694254629918284</v>
      </c>
      <c r="S61" s="21">
        <f t="shared" si="17"/>
        <v>-28.71005605982781</v>
      </c>
      <c r="T61" s="20">
        <f t="shared" si="18"/>
        <v>48.247379134841381</v>
      </c>
      <c r="U61" s="22">
        <f t="shared" si="19"/>
        <v>37.677113605092686</v>
      </c>
      <c r="V61" s="40">
        <f t="shared" ref="V61:W61" si="27">+V8+V43</f>
        <v>2567506000</v>
      </c>
      <c r="W61" s="41">
        <f t="shared" si="27"/>
        <v>654553000</v>
      </c>
    </row>
    <row r="62" spans="1:23" x14ac:dyDescent="0.2">
      <c r="A62" s="19" t="s">
        <v>86</v>
      </c>
      <c r="B62" s="39">
        <f t="shared" ref="B62:Q62" si="28">SUM(B63:B64)</f>
        <v>8705124000</v>
      </c>
      <c r="C62" s="39">
        <f t="shared" si="28"/>
        <v>0</v>
      </c>
      <c r="D62" s="39">
        <f t="shared" si="28"/>
        <v>0</v>
      </c>
      <c r="E62" s="39">
        <f t="shared" si="28"/>
        <v>8705124000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801760390</v>
      </c>
      <c r="J62" s="40">
        <f t="shared" si="28"/>
        <v>0</v>
      </c>
      <c r="K62" s="41">
        <f t="shared" si="28"/>
        <v>1332259461</v>
      </c>
      <c r="L62" s="40">
        <f t="shared" si="28"/>
        <v>0</v>
      </c>
      <c r="M62" s="41">
        <f t="shared" si="28"/>
        <v>1533390275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3667410126</v>
      </c>
      <c r="R62" s="20">
        <f t="shared" si="16"/>
        <v>0</v>
      </c>
      <c r="S62" s="21">
        <f t="shared" si="17"/>
        <v>15.096970213972458</v>
      </c>
      <c r="T62" s="20">
        <f t="shared" si="18"/>
        <v>0</v>
      </c>
      <c r="U62" s="22">
        <f t="shared" si="19"/>
        <v>42.129326658643805</v>
      </c>
      <c r="V62" s="40">
        <f t="shared" ref="V62:W62" si="29">SUM(V63:V64)</f>
        <v>90063000</v>
      </c>
      <c r="W62" s="41">
        <f t="shared" si="29"/>
        <v>35178000</v>
      </c>
    </row>
    <row r="63" spans="1:23" s="27" customFormat="1" ht="12.75" customHeight="1" thickBot="1" x14ac:dyDescent="0.25">
      <c r="A63" s="23" t="s">
        <v>87</v>
      </c>
      <c r="B63" s="42">
        <v>8705124000</v>
      </c>
      <c r="C63" s="42"/>
      <c r="D63" s="42"/>
      <c r="E63" s="42">
        <f t="shared" si="13"/>
        <v>8705124000</v>
      </c>
      <c r="F63" s="43"/>
      <c r="G63" s="44"/>
      <c r="H63" s="43"/>
      <c r="I63" s="44">
        <v>801760390</v>
      </c>
      <c r="J63" s="43"/>
      <c r="K63" s="44">
        <v>1332259461</v>
      </c>
      <c r="L63" s="43"/>
      <c r="M63" s="44">
        <v>1533390275</v>
      </c>
      <c r="N63" s="43"/>
      <c r="O63" s="44"/>
      <c r="P63" s="43">
        <f t="shared" si="14"/>
        <v>0</v>
      </c>
      <c r="Q63" s="44">
        <f t="shared" si="15"/>
        <v>3667410126</v>
      </c>
      <c r="R63" s="24">
        <f t="shared" si="16"/>
        <v>0</v>
      </c>
      <c r="S63" s="25">
        <f t="shared" si="17"/>
        <v>15.096970213972458</v>
      </c>
      <c r="T63" s="24">
        <f t="shared" si="18"/>
        <v>0</v>
      </c>
      <c r="U63" s="26">
        <f t="shared" si="19"/>
        <v>42.129326658643805</v>
      </c>
      <c r="V63" s="43">
        <v>90063000</v>
      </c>
      <c r="W63" s="44">
        <v>35178000</v>
      </c>
    </row>
    <row r="64" spans="1:23" ht="13.5" hidden="1" thickBot="1" x14ac:dyDescent="0.2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 t="shared" ref="B65:Q65" si="30">+B61+B62</f>
        <v>59117437000</v>
      </c>
      <c r="C65" s="48">
        <f t="shared" si="30"/>
        <v>1368966000</v>
      </c>
      <c r="D65" s="48">
        <f t="shared" si="30"/>
        <v>0</v>
      </c>
      <c r="E65" s="48">
        <f t="shared" si="30"/>
        <v>60486403000</v>
      </c>
      <c r="F65" s="49">
        <f t="shared" si="30"/>
        <v>52054954000</v>
      </c>
      <c r="G65" s="50">
        <f t="shared" si="30"/>
        <v>38886215000</v>
      </c>
      <c r="H65" s="49">
        <f t="shared" si="30"/>
        <v>7756863000</v>
      </c>
      <c r="I65" s="50">
        <f t="shared" si="30"/>
        <v>4226500778</v>
      </c>
      <c r="J65" s="49">
        <f t="shared" si="30"/>
        <v>10745870000</v>
      </c>
      <c r="K65" s="50">
        <f t="shared" si="30"/>
        <v>10722741212</v>
      </c>
      <c r="L65" s="49">
        <f t="shared" si="30"/>
        <v>6480377000</v>
      </c>
      <c r="M65" s="51">
        <f t="shared" si="30"/>
        <v>8227859451</v>
      </c>
      <c r="N65" s="49">
        <f t="shared" si="30"/>
        <v>0</v>
      </c>
      <c r="O65" s="50">
        <f t="shared" si="30"/>
        <v>0</v>
      </c>
      <c r="P65" s="49">
        <f t="shared" si="30"/>
        <v>24983110000</v>
      </c>
      <c r="Q65" s="50">
        <f t="shared" si="30"/>
        <v>23177101441</v>
      </c>
      <c r="R65" s="34">
        <f t="shared" si="16"/>
        <v>-39.694254629918284</v>
      </c>
      <c r="S65" s="35">
        <f t="shared" si="17"/>
        <v>-23.267201097867922</v>
      </c>
      <c r="T65" s="34">
        <f t="shared" si="18"/>
        <v>41.303679440154511</v>
      </c>
      <c r="U65" s="35">
        <f t="shared" si="19"/>
        <v>38.317870284004158</v>
      </c>
      <c r="V65" s="49">
        <f>+V61+V62</f>
        <v>2657569000</v>
      </c>
      <c r="W65" s="50">
        <f>+W61+W62</f>
        <v>689731000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93</v>
      </c>
    </row>
    <row r="74" spans="1:23" x14ac:dyDescent="0.2">
      <c r="A74" t="s">
        <v>94</v>
      </c>
    </row>
    <row r="75" spans="1:23" x14ac:dyDescent="0.2">
      <c r="A75" t="s">
        <v>95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96</v>
      </c>
      <c r="G78" s="5" t="s">
        <v>97</v>
      </c>
      <c r="W78" s="5"/>
    </row>
    <row r="80" spans="1:23" x14ac:dyDescent="0.2">
      <c r="A80" t="s">
        <v>98</v>
      </c>
      <c r="G80" t="s">
        <v>98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0938-ED9F-41C3-95D1-2219EC0EC0D8}">
  <sheetPr>
    <pageSetUpPr fitToPage="1"/>
  </sheetPr>
  <dimension ref="A1:W80"/>
  <sheetViews>
    <sheetView showGridLines="0" tabSelected="1" workbookViewId="0">
      <selection activeCell="F28" sqref="F28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>+B9+B28</f>
        <v>5547908000</v>
      </c>
      <c r="C8" s="36">
        <f>+C9+C28</f>
        <v>-204675000</v>
      </c>
      <c r="D8" s="36">
        <f>+D9+D28</f>
        <v>0</v>
      </c>
      <c r="E8" s="36">
        <f>+E9+E28</f>
        <v>5343233000</v>
      </c>
      <c r="F8" s="37">
        <f>+F9+F28</f>
        <v>5617392000</v>
      </c>
      <c r="G8" s="38">
        <f>+G9+G28</f>
        <v>3804301000</v>
      </c>
      <c r="H8" s="37">
        <f>+H9+H28</f>
        <v>658961000</v>
      </c>
      <c r="I8" s="38">
        <f>+I9+I28</f>
        <v>672768823</v>
      </c>
      <c r="J8" s="37">
        <f>+J9+J28</f>
        <v>1099724000</v>
      </c>
      <c r="K8" s="38">
        <f>+K9+K28</f>
        <v>1124894723</v>
      </c>
      <c r="L8" s="37">
        <f>+L9+L28</f>
        <v>359231000</v>
      </c>
      <c r="M8" s="38">
        <f>+M9+M28</f>
        <v>871641561</v>
      </c>
      <c r="N8" s="37">
        <f>+N9+N28</f>
        <v>0</v>
      </c>
      <c r="O8" s="38">
        <f>+O9+O28</f>
        <v>0</v>
      </c>
      <c r="P8" s="37">
        <f>+P9+P28</f>
        <v>2117916000</v>
      </c>
      <c r="Q8" s="38">
        <f>+Q9+Q28</f>
        <v>2669305107</v>
      </c>
      <c r="R8" s="16">
        <f>IF(($J8       =0),0,((($L8       -$J8       )/$J8       )*100))</f>
        <v>-67.334440277742416</v>
      </c>
      <c r="S8" s="17">
        <f>IF(($K8       =0),0,((($M8       -$K8       )/$K8       )*100))</f>
        <v>-22.513498981006421</v>
      </c>
      <c r="T8" s="16">
        <f>IF(($E8       =0),0,(($P8       /$E8       )*100))</f>
        <v>39.637350645199263</v>
      </c>
      <c r="U8" s="18">
        <f>IF(($E8       =0),0,(($Q8       /$E8       )*100))</f>
        <v>49.956741676808782</v>
      </c>
      <c r="V8" s="37">
        <f>+V9+V28</f>
        <v>912949000</v>
      </c>
      <c r="W8" s="38">
        <f>+W9+W28</f>
        <v>199309000</v>
      </c>
    </row>
    <row r="9" spans="1:23" x14ac:dyDescent="0.2">
      <c r="A9" s="19" t="s">
        <v>35</v>
      </c>
      <c r="B9" s="39">
        <f>SUM(B10:B27)</f>
        <v>5321465000</v>
      </c>
      <c r="C9" s="39">
        <f>SUM(C10:C27)</f>
        <v>-271726000</v>
      </c>
      <c r="D9" s="39">
        <f>SUM(D10:D27)</f>
        <v>0</v>
      </c>
      <c r="E9" s="39">
        <f>SUM(E10:E27)</f>
        <v>5049739000</v>
      </c>
      <c r="F9" s="40">
        <f>SUM(F10:F27)</f>
        <v>5323898000</v>
      </c>
      <c r="G9" s="41">
        <f>SUM(G10:G27)</f>
        <v>3510807000</v>
      </c>
      <c r="H9" s="40">
        <f>SUM(H10:H27)</f>
        <v>619175000</v>
      </c>
      <c r="I9" s="41">
        <f>SUM(I10:I27)</f>
        <v>621639623</v>
      </c>
      <c r="J9" s="40">
        <f>SUM(J10:J27)</f>
        <v>1038515000</v>
      </c>
      <c r="K9" s="41">
        <f>SUM(K10:K27)</f>
        <v>1047534295</v>
      </c>
      <c r="L9" s="40">
        <f>SUM(L10:L27)</f>
        <v>322569000</v>
      </c>
      <c r="M9" s="41">
        <f>SUM(M10:M27)</f>
        <v>832653273</v>
      </c>
      <c r="N9" s="40">
        <f>SUM(N10:N27)</f>
        <v>0</v>
      </c>
      <c r="O9" s="41">
        <f>SUM(O10:O27)</f>
        <v>0</v>
      </c>
      <c r="P9" s="40">
        <f>SUM(P10:P27)</f>
        <v>1980259000</v>
      </c>
      <c r="Q9" s="41">
        <f>SUM(Q10:Q27)</f>
        <v>2501827191</v>
      </c>
      <c r="R9" s="20">
        <f>IF(($J9       =0),0,((($L9       -$J9       )/$J9       )*100))</f>
        <v>-68.939399045752822</v>
      </c>
      <c r="S9" s="21">
        <f>IF(($K9       =0),0,((($M9       -$K9       )/$K9       )*100))</f>
        <v>-20.513029790590291</v>
      </c>
      <c r="T9" s="20">
        <f>IF(($E9       =0),0,(($P9       /$E9       )*100))</f>
        <v>39.215076264337625</v>
      </c>
      <c r="U9" s="22">
        <f>IF(($E9       =0),0,(($Q9       /$E9       )*100))</f>
        <v>49.543693070077481</v>
      </c>
      <c r="V9" s="40">
        <f>SUM(V10:V27)</f>
        <v>867657000</v>
      </c>
      <c r="W9" s="41">
        <f>SUM(W10:W27)</f>
        <v>172047000</v>
      </c>
    </row>
    <row r="10" spans="1:23" x14ac:dyDescent="0.2">
      <c r="A10" s="23" t="s">
        <v>36</v>
      </c>
      <c r="B10" s="42">
        <v>446585000</v>
      </c>
      <c r="C10" s="42">
        <v>-743000</v>
      </c>
      <c r="D10" s="42"/>
      <c r="E10" s="42">
        <f>$B10      +$C10      +$D10</f>
        <v>445842000</v>
      </c>
      <c r="F10" s="43">
        <v>445842000</v>
      </c>
      <c r="G10" s="44">
        <v>445842000</v>
      </c>
      <c r="H10" s="43">
        <v>87097000</v>
      </c>
      <c r="I10" s="44">
        <v>77779725</v>
      </c>
      <c r="J10" s="43">
        <v>139951000</v>
      </c>
      <c r="K10" s="44">
        <v>120199765</v>
      </c>
      <c r="L10" s="43">
        <v>78474000</v>
      </c>
      <c r="M10" s="44">
        <v>72058898</v>
      </c>
      <c r="N10" s="43"/>
      <c r="O10" s="44"/>
      <c r="P10" s="43">
        <f>$H10      +$J10      +$L10      +$N10</f>
        <v>305522000</v>
      </c>
      <c r="Q10" s="44">
        <f>$I10      +$K10      +$M10      +$O10</f>
        <v>270038388</v>
      </c>
      <c r="R10" s="24">
        <f>IF(($J10      =0),0,((($L10      -$J10      )/$J10      )*100))</f>
        <v>-43.927517488263753</v>
      </c>
      <c r="S10" s="25">
        <f>IF(($K10      =0),0,((($M10      -$K10      )/$K10      )*100))</f>
        <v>-40.05071640531078</v>
      </c>
      <c r="T10" s="24">
        <f>IF(($E10      =0),0,(($P10      /$E10      )*100))</f>
        <v>68.526966952418121</v>
      </c>
      <c r="U10" s="26">
        <f>IF(($E10      =0),0,(($Q10      /$E10      )*100))</f>
        <v>60.568180655927442</v>
      </c>
      <c r="V10" s="43">
        <v>6176000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x14ac:dyDescent="0.2">
      <c r="A12" s="23" t="s">
        <v>38</v>
      </c>
      <c r="B12" s="42">
        <v>2684049000</v>
      </c>
      <c r="C12" s="42"/>
      <c r="D12" s="42"/>
      <c r="E12" s="42">
        <f>$B12      +$C12      +$D12</f>
        <v>2684049000</v>
      </c>
      <c r="F12" s="43">
        <v>2684049000</v>
      </c>
      <c r="G12" s="44">
        <v>1449386000</v>
      </c>
      <c r="H12" s="43">
        <v>253673000</v>
      </c>
      <c r="I12" s="44">
        <v>261764412</v>
      </c>
      <c r="J12" s="43">
        <v>461950000</v>
      </c>
      <c r="K12" s="44">
        <v>468329135</v>
      </c>
      <c r="L12" s="43"/>
      <c r="M12" s="44">
        <v>466610690</v>
      </c>
      <c r="N12" s="43"/>
      <c r="O12" s="44"/>
      <c r="P12" s="43">
        <f>$H12      +$J12      +$L12      +$N12</f>
        <v>715623000</v>
      </c>
      <c r="Q12" s="44">
        <f>$I12      +$K12      +$M12      +$O12</f>
        <v>1196704237</v>
      </c>
      <c r="R12" s="24">
        <f>IF(($J12      =0),0,((($L12      -$J12      )/$J12      )*100))</f>
        <v>-100</v>
      </c>
      <c r="S12" s="25">
        <f>IF(($K12      =0),0,((($M12      -$K12      )/$K12      )*100))</f>
        <v>-0.36693104732849902</v>
      </c>
      <c r="T12" s="24">
        <f>IF(($E12      =0),0,(($P12      /$E12      )*100))</f>
        <v>26.662069135101486</v>
      </c>
      <c r="U12" s="26">
        <f>IF(($E12      =0),0,(($Q12      /$E12      )*100))</f>
        <v>44.585782040491814</v>
      </c>
      <c r="V12" s="43">
        <v>568240000</v>
      </c>
      <c r="W12" s="44">
        <v>164688000</v>
      </c>
    </row>
    <row r="13" spans="1:23" x14ac:dyDescent="0.2">
      <c r="A13" s="23" t="s">
        <v>39</v>
      </c>
      <c r="B13" s="42">
        <v>145508000</v>
      </c>
      <c r="C13" s="42">
        <v>-16147000</v>
      </c>
      <c r="D13" s="42"/>
      <c r="E13" s="42">
        <f>$B13      +$C13      +$D13</f>
        <v>129361000</v>
      </c>
      <c r="F13" s="43">
        <v>129361000</v>
      </c>
      <c r="G13" s="44">
        <v>129361000</v>
      </c>
      <c r="H13" s="43">
        <v>25211000</v>
      </c>
      <c r="I13" s="44">
        <v>7587687</v>
      </c>
      <c r="J13" s="43">
        <v>32413000</v>
      </c>
      <c r="K13" s="44">
        <v>29819132</v>
      </c>
      <c r="L13" s="43">
        <v>17132000</v>
      </c>
      <c r="M13" s="44">
        <v>38542985</v>
      </c>
      <c r="N13" s="43"/>
      <c r="O13" s="44"/>
      <c r="P13" s="43">
        <f>$H13      +$J13      +$L13      +$N13</f>
        <v>74756000</v>
      </c>
      <c r="Q13" s="44">
        <f>$I13      +$K13      +$M13      +$O13</f>
        <v>75949804</v>
      </c>
      <c r="R13" s="24">
        <f>IF(($J13      =0),0,((($L13      -$J13      )/$J13      )*100))</f>
        <v>-47.144664177953288</v>
      </c>
      <c r="S13" s="25">
        <f>IF(($K13      =0),0,((($M13      -$K13      )/$K13      )*100))</f>
        <v>29.255891821398421</v>
      </c>
      <c r="T13" s="24">
        <f>IF(($E13      =0),0,(($P13      /$E13      )*100))</f>
        <v>57.78866891876222</v>
      </c>
      <c r="U13" s="26">
        <f>IF(($E13      =0),0,(($Q13      /$E13      )*100))</f>
        <v>58.711515835530022</v>
      </c>
      <c r="V13" s="43">
        <v>1145000</v>
      </c>
      <c r="W13" s="44"/>
    </row>
    <row r="14" spans="1:23" x14ac:dyDescent="0.2">
      <c r="A14" s="23" t="s">
        <v>40</v>
      </c>
      <c r="B14" s="42">
        <v>206714000</v>
      </c>
      <c r="C14" s="42">
        <v>-1000000</v>
      </c>
      <c r="D14" s="42"/>
      <c r="E14" s="42">
        <f>$B14      +$C14      +$D14</f>
        <v>205714000</v>
      </c>
      <c r="F14" s="43">
        <v>215714000</v>
      </c>
      <c r="G14" s="44">
        <v>215714000</v>
      </c>
      <c r="H14" s="43">
        <v>25606000</v>
      </c>
      <c r="I14" s="44">
        <v>34250370</v>
      </c>
      <c r="J14" s="43">
        <v>57296000</v>
      </c>
      <c r="K14" s="44">
        <v>71101839</v>
      </c>
      <c r="L14" s="43">
        <v>35416000</v>
      </c>
      <c r="M14" s="44">
        <v>36623378</v>
      </c>
      <c r="N14" s="43"/>
      <c r="O14" s="44"/>
      <c r="P14" s="43">
        <f>$H14      +$J14      +$L14      +$N14</f>
        <v>118318000</v>
      </c>
      <c r="Q14" s="44">
        <f>$I14      +$K14      +$M14      +$O14</f>
        <v>141975587</v>
      </c>
      <c r="R14" s="24">
        <f>IF(($J14      =0),0,((($L14      -$J14      )/$J14      )*100))</f>
        <v>-38.187657079028206</v>
      </c>
      <c r="S14" s="25">
        <f>IF(($K14      =0),0,((($M14      -$K14      )/$K14      )*100))</f>
        <v>-48.491658563149123</v>
      </c>
      <c r="T14" s="24">
        <f>IF(($E14      =0),0,(($P14      /$E14      )*100))</f>
        <v>57.515774327464342</v>
      </c>
      <c r="U14" s="26">
        <f>IF(($E14      =0),0,(($Q14      /$E14      )*100))</f>
        <v>69.0160062027864</v>
      </c>
      <c r="V14" s="43">
        <v>7331000</v>
      </c>
      <c r="W14" s="44">
        <v>7331000</v>
      </c>
    </row>
    <row r="15" spans="1:23" hidden="1" x14ac:dyDescent="0.2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x14ac:dyDescent="0.2">
      <c r="A16" s="23" t="s">
        <v>42</v>
      </c>
      <c r="B16" s="42">
        <v>13709000</v>
      </c>
      <c r="C16" s="42">
        <v>-1214000</v>
      </c>
      <c r="D16" s="42"/>
      <c r="E16" s="42">
        <f>$B16      +$C16      +$D16</f>
        <v>12495000</v>
      </c>
      <c r="F16" s="43">
        <v>12495000</v>
      </c>
      <c r="G16" s="44">
        <v>12495000</v>
      </c>
      <c r="H16" s="43">
        <v>1063000</v>
      </c>
      <c r="I16" s="44">
        <v>640382</v>
      </c>
      <c r="J16" s="43">
        <v>3257000</v>
      </c>
      <c r="K16" s="44">
        <v>3264432</v>
      </c>
      <c r="L16" s="43">
        <v>883000</v>
      </c>
      <c r="M16" s="44">
        <v>1606690</v>
      </c>
      <c r="N16" s="43"/>
      <c r="O16" s="44"/>
      <c r="P16" s="43">
        <f>$H16      +$J16      +$L16      +$N16</f>
        <v>5203000</v>
      </c>
      <c r="Q16" s="44">
        <f>$I16      +$K16      +$M16      +$O16</f>
        <v>5511504</v>
      </c>
      <c r="R16" s="24">
        <f>IF(($J16      =0),0,((($L16      -$J16      )/$J16      )*100))</f>
        <v>-72.88916180534234</v>
      </c>
      <c r="S16" s="25">
        <f>IF(($K16      =0),0,((($M16      -$K16      )/$K16      )*100))</f>
        <v>-50.781943076161483</v>
      </c>
      <c r="T16" s="24">
        <f>IF(($E16      =0),0,(($P16      /$E16      )*100))</f>
        <v>41.640656262505004</v>
      </c>
      <c r="U16" s="26">
        <f>IF(($E16      =0),0,(($Q16      /$E16      )*100))</f>
        <v>44.109675870348141</v>
      </c>
      <c r="V16" s="43">
        <v>28000</v>
      </c>
      <c r="W16" s="44">
        <v>28000</v>
      </c>
    </row>
    <row r="17" spans="1:23" x14ac:dyDescent="0.2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IF(($J20      =0),0,((($L20      -$J20      )/$J20      )*100))</f>
        <v>0</v>
      </c>
      <c r="S20" s="25">
        <f>IF(($K20      =0),0,((($M20      -$K20      )/$K20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>
        <v>130521000</v>
      </c>
      <c r="W20" s="44"/>
    </row>
    <row r="21" spans="1:23" x14ac:dyDescent="0.2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x14ac:dyDescent="0.2">
      <c r="A22" s="23" t="s">
        <v>48</v>
      </c>
      <c r="B22" s="42">
        <v>894000000</v>
      </c>
      <c r="C22" s="42">
        <v>-225000000</v>
      </c>
      <c r="D22" s="42"/>
      <c r="E22" s="42">
        <f>$B22      +$C22      +$D22</f>
        <v>669000000</v>
      </c>
      <c r="F22" s="43">
        <v>894000000</v>
      </c>
      <c r="G22" s="44">
        <v>355000000</v>
      </c>
      <c r="H22" s="43">
        <v>122917000</v>
      </c>
      <c r="I22" s="44">
        <v>123405010</v>
      </c>
      <c r="J22" s="43">
        <v>176531000</v>
      </c>
      <c r="K22" s="44">
        <v>200934648</v>
      </c>
      <c r="L22" s="43">
        <v>95635000</v>
      </c>
      <c r="M22" s="44">
        <v>120369966</v>
      </c>
      <c r="N22" s="43"/>
      <c r="O22" s="44"/>
      <c r="P22" s="43">
        <f>$H22      +$J22      +$L22      +$N22</f>
        <v>395083000</v>
      </c>
      <c r="Q22" s="44">
        <f>$I22      +$K22      +$M22      +$O22</f>
        <v>444709624</v>
      </c>
      <c r="R22" s="24">
        <f>IF(($J22      =0),0,((($L22      -$J22      )/$J22      )*100))</f>
        <v>-45.825379111884033</v>
      </c>
      <c r="S22" s="25">
        <f>IF(($K22      =0),0,((($M22      -$K22      )/$K22      )*100))</f>
        <v>-40.094967593642686</v>
      </c>
      <c r="T22" s="24">
        <f>IF(($E22      =0),0,(($P22      /$E22      )*100))</f>
        <v>59.055754857997009</v>
      </c>
      <c r="U22" s="26">
        <f>IF(($E22      =0),0,(($Q22      /$E22      )*100))</f>
        <v>66.47378535127055</v>
      </c>
      <c r="V22" s="43">
        <v>151991000</v>
      </c>
      <c r="W22" s="44"/>
    </row>
    <row r="23" spans="1:23" x14ac:dyDescent="0.2">
      <c r="A23" s="23" t="s">
        <v>49</v>
      </c>
      <c r="B23" s="42">
        <v>144209000</v>
      </c>
      <c r="C23" s="42">
        <v>-8834000</v>
      </c>
      <c r="D23" s="42"/>
      <c r="E23" s="42">
        <f>$B23      +$C23      +$D23</f>
        <v>135375000</v>
      </c>
      <c r="F23" s="43">
        <v>144209000</v>
      </c>
      <c r="G23" s="44">
        <v>135375000</v>
      </c>
      <c r="H23" s="43">
        <v>6857000</v>
      </c>
      <c r="I23" s="44">
        <v>26983581</v>
      </c>
      <c r="J23" s="43">
        <v>33346000</v>
      </c>
      <c r="K23" s="44">
        <v>26188908</v>
      </c>
      <c r="L23" s="43">
        <v>9246000</v>
      </c>
      <c r="M23" s="44">
        <v>18516379</v>
      </c>
      <c r="N23" s="43"/>
      <c r="O23" s="44"/>
      <c r="P23" s="43">
        <f>$H23      +$J23      +$L23      +$N23</f>
        <v>49449000</v>
      </c>
      <c r="Q23" s="44">
        <f>$I23      +$K23      +$M23      +$O23</f>
        <v>71688868</v>
      </c>
      <c r="R23" s="24">
        <f>IF(($J23      =0),0,((($L23      -$J23      )/$J23      )*100))</f>
        <v>-72.272536436154269</v>
      </c>
      <c r="S23" s="25">
        <f>IF(($K23      =0),0,((($M23      -$K23      )/$K23      )*100))</f>
        <v>-29.296864917009902</v>
      </c>
      <c r="T23" s="24">
        <f>IF(($E23      =0),0,(($P23      /$E23      )*100))</f>
        <v>36.527423822714681</v>
      </c>
      <c r="U23" s="26">
        <f>IF(($E23      =0),0,(($Q23      /$E23      )*100))</f>
        <v>52.955765835641735</v>
      </c>
      <c r="V23" s="43">
        <v>2225000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x14ac:dyDescent="0.2">
      <c r="A25" s="23" t="s">
        <v>51</v>
      </c>
      <c r="B25" s="42">
        <v>193729000</v>
      </c>
      <c r="C25" s="42">
        <v>11806000</v>
      </c>
      <c r="D25" s="42"/>
      <c r="E25" s="42">
        <f>$B25      +$C25      +$D25</f>
        <v>205535000</v>
      </c>
      <c r="F25" s="43">
        <v>205266000</v>
      </c>
      <c r="G25" s="44">
        <v>205266000</v>
      </c>
      <c r="H25" s="43">
        <v>23857000</v>
      </c>
      <c r="I25" s="44">
        <v>16334087</v>
      </c>
      <c r="J25" s="43">
        <v>76427000</v>
      </c>
      <c r="K25" s="44">
        <v>81429665</v>
      </c>
      <c r="L25" s="43">
        <v>23286000</v>
      </c>
      <c r="M25" s="44">
        <v>19059264</v>
      </c>
      <c r="N25" s="43"/>
      <c r="O25" s="44"/>
      <c r="P25" s="43">
        <f>$H25      +$J25      +$L25      +$N25</f>
        <v>123570000</v>
      </c>
      <c r="Q25" s="44">
        <f>$I25      +$K25      +$M25      +$O25</f>
        <v>116823016</v>
      </c>
      <c r="R25" s="24">
        <f>IF(($J25      =0),0,((($L25      -$J25      )/$J25      )*100))</f>
        <v>-69.531709997775664</v>
      </c>
      <c r="S25" s="25">
        <f>IF(($K25      =0),0,((($M25      -$K25      )/$K25      )*100))</f>
        <v>-76.594200651568443</v>
      </c>
      <c r="T25" s="24">
        <f>IF(($E25      =0),0,(($P25      /$E25      )*100))</f>
        <v>60.121147249860115</v>
      </c>
      <c r="U25" s="26">
        <f>IF(($E25      =0),0,(($Q25      /$E25      )*100))</f>
        <v>56.838502444839079</v>
      </c>
      <c r="V25" s="43"/>
      <c r="W25" s="44"/>
    </row>
    <row r="26" spans="1:23" x14ac:dyDescent="0.2">
      <c r="A26" s="23" t="s">
        <v>52</v>
      </c>
      <c r="B26" s="42">
        <v>592962000</v>
      </c>
      <c r="C26" s="42">
        <v>-30594000</v>
      </c>
      <c r="D26" s="42"/>
      <c r="E26" s="42">
        <f>$B26      +$C26      +$D26</f>
        <v>562368000</v>
      </c>
      <c r="F26" s="43">
        <v>592962000</v>
      </c>
      <c r="G26" s="44">
        <v>562368000</v>
      </c>
      <c r="H26" s="43">
        <v>72894000</v>
      </c>
      <c r="I26" s="44">
        <v>72894369</v>
      </c>
      <c r="J26" s="43">
        <v>57344000</v>
      </c>
      <c r="K26" s="44">
        <v>46266771</v>
      </c>
      <c r="L26" s="43">
        <v>62497000</v>
      </c>
      <c r="M26" s="44">
        <v>59265023</v>
      </c>
      <c r="N26" s="43"/>
      <c r="O26" s="44"/>
      <c r="P26" s="43">
        <f>$H26      +$J26      +$L26      +$N26</f>
        <v>192735000</v>
      </c>
      <c r="Q26" s="44">
        <f>$I26      +$K26      +$M26      +$O26</f>
        <v>178426163</v>
      </c>
      <c r="R26" s="24">
        <f>IF(($J26      =0),0,((($L26      -$J26      )/$J26      )*100))</f>
        <v>8.9861188616071423</v>
      </c>
      <c r="S26" s="25">
        <f>IF(($K26      =0),0,((($M26      -$K26      )/$K26      )*100))</f>
        <v>28.09414125744803</v>
      </c>
      <c r="T26" s="24">
        <f>IF(($E26      =0),0,(($P26      /$E26      )*100))</f>
        <v>34.272042505974738</v>
      </c>
      <c r="U26" s="26">
        <f>IF(($E26      =0),0,(($Q26      /$E26      )*100))</f>
        <v>31.727652177933312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x14ac:dyDescent="0.2">
      <c r="A28" s="19" t="s">
        <v>54</v>
      </c>
      <c r="B28" s="39">
        <f>SUM(B29:B42)</f>
        <v>226443000</v>
      </c>
      <c r="C28" s="39">
        <f>SUM(C29:C42)</f>
        <v>67051000</v>
      </c>
      <c r="D28" s="39">
        <f>SUM(D29:D42)</f>
        <v>0</v>
      </c>
      <c r="E28" s="39">
        <f>SUM(E29:E42)</f>
        <v>293494000</v>
      </c>
      <c r="F28" s="40">
        <f>SUM(F29:F42)</f>
        <v>293494000</v>
      </c>
      <c r="G28" s="41">
        <f>SUM(G29:G42)</f>
        <v>293494000</v>
      </c>
      <c r="H28" s="40">
        <f>SUM(H29:H42)</f>
        <v>39786000</v>
      </c>
      <c r="I28" s="41">
        <f>SUM(I29:I42)</f>
        <v>51129200</v>
      </c>
      <c r="J28" s="40">
        <f>SUM(J29:J42)</f>
        <v>61209000</v>
      </c>
      <c r="K28" s="41">
        <f>SUM(K29:K42)</f>
        <v>77360428</v>
      </c>
      <c r="L28" s="40">
        <f>SUM(L29:L42)</f>
        <v>36662000</v>
      </c>
      <c r="M28" s="41">
        <f>SUM(M29:M42)</f>
        <v>38988288</v>
      </c>
      <c r="N28" s="40">
        <f>SUM(N29:N42)</f>
        <v>0</v>
      </c>
      <c r="O28" s="41">
        <f>SUM(O29:O42)</f>
        <v>0</v>
      </c>
      <c r="P28" s="40">
        <f>SUM(P29:P42)</f>
        <v>137657000</v>
      </c>
      <c r="Q28" s="41">
        <f>SUM(Q29:Q42)</f>
        <v>167477916</v>
      </c>
      <c r="R28" s="20">
        <f>IF(($J28      =0),0,((($L28      -$J28      )/$J28      )*100))</f>
        <v>-40.103579538956694</v>
      </c>
      <c r="S28" s="21">
        <f>IF(($K28      =0),0,((($M28      -$K28      )/$K28      )*100))</f>
        <v>-49.601767973672537</v>
      </c>
      <c r="T28" s="20">
        <f>IF(($E28      =0),0,(($P28      /$E28      )*100))</f>
        <v>46.902832766598294</v>
      </c>
      <c r="U28" s="22">
        <f>IF(($E28      =0),0,(($Q28      /$E28      )*100))</f>
        <v>57.063488861782517</v>
      </c>
      <c r="V28" s="40">
        <f>SUM(V29:V42)</f>
        <v>45292000</v>
      </c>
      <c r="W28" s="41">
        <f>SUM(W29:W42)</f>
        <v>27262000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x14ac:dyDescent="0.2">
      <c r="A30" s="23" t="s">
        <v>56</v>
      </c>
      <c r="B30" s="42">
        <v>70000000</v>
      </c>
      <c r="C30" s="42">
        <v>10000000</v>
      </c>
      <c r="D30" s="42"/>
      <c r="E30" s="42">
        <f>$B30      +$C30      +$D30</f>
        <v>80000000</v>
      </c>
      <c r="F30" s="43">
        <v>80000000</v>
      </c>
      <c r="G30" s="44">
        <v>80000000</v>
      </c>
      <c r="H30" s="43">
        <v>6943000</v>
      </c>
      <c r="I30" s="44">
        <v>6943381</v>
      </c>
      <c r="J30" s="43">
        <v>19633000</v>
      </c>
      <c r="K30" s="44">
        <v>19630090</v>
      </c>
      <c r="L30" s="43">
        <v>13275000</v>
      </c>
      <c r="M30" s="44">
        <v>13274945</v>
      </c>
      <c r="N30" s="43"/>
      <c r="O30" s="44"/>
      <c r="P30" s="43">
        <f>$H30      +$J30      +$L30      +$N30</f>
        <v>39851000</v>
      </c>
      <c r="Q30" s="44">
        <f>$I30      +$K30      +$M30      +$O30</f>
        <v>39848416</v>
      </c>
      <c r="R30" s="24">
        <f>IF(($J30      =0),0,((($L30      -$J30      )/$J30      )*100))</f>
        <v>-32.384251005959349</v>
      </c>
      <c r="S30" s="25">
        <f>IF(($K30      =0),0,((($M30      -$K30      )/$K30      )*100))</f>
        <v>-32.374507707300374</v>
      </c>
      <c r="T30" s="24">
        <f>IF(($E30      =0),0,(($P30      /$E30      )*100))</f>
        <v>49.813749999999999</v>
      </c>
      <c r="U30" s="26">
        <f>IF(($E30      =0),0,(($Q30      /$E30      )*100))</f>
        <v>49.810520000000004</v>
      </c>
      <c r="V30" s="43"/>
      <c r="W30" s="44"/>
    </row>
    <row r="31" spans="1:23" x14ac:dyDescent="0.2">
      <c r="A31" s="23" t="s">
        <v>57</v>
      </c>
      <c r="B31" s="42">
        <v>49800000</v>
      </c>
      <c r="C31" s="42"/>
      <c r="D31" s="42"/>
      <c r="E31" s="42">
        <f>$B31      +$C31      +$D31</f>
        <v>49800000</v>
      </c>
      <c r="F31" s="43">
        <v>49800000</v>
      </c>
      <c r="G31" s="44">
        <v>49800000</v>
      </c>
      <c r="H31" s="43">
        <v>10581000</v>
      </c>
      <c r="I31" s="44">
        <v>10961072</v>
      </c>
      <c r="J31" s="43">
        <v>9918000</v>
      </c>
      <c r="K31" s="44">
        <v>11194213</v>
      </c>
      <c r="L31" s="43">
        <v>5717000</v>
      </c>
      <c r="M31" s="44">
        <v>7474465</v>
      </c>
      <c r="N31" s="43"/>
      <c r="O31" s="44"/>
      <c r="P31" s="43">
        <f>$H31      +$J31      +$L31      +$N31</f>
        <v>26216000</v>
      </c>
      <c r="Q31" s="44">
        <f>$I31      +$K31      +$M31      +$O31</f>
        <v>29629750</v>
      </c>
      <c r="R31" s="24">
        <f>IF(($J31      =0),0,((($L31      -$J31      )/$J31      )*100))</f>
        <v>-42.357330106876383</v>
      </c>
      <c r="S31" s="25">
        <f>IF(($K31      =0),0,((($M31      -$K31      )/$K31      )*100))</f>
        <v>-33.229205125898531</v>
      </c>
      <c r="T31" s="24">
        <f>IF(($E31      =0),0,(($P31      /$E31      )*100))</f>
        <v>52.642570281124499</v>
      </c>
      <c r="U31" s="26">
        <f>IF(($E31      =0),0,(($Q31      /$E31      )*100))</f>
        <v>59.497489959839356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x14ac:dyDescent="0.2">
      <c r="A33" s="23" t="s">
        <v>59</v>
      </c>
      <c r="B33" s="42">
        <v>70143000</v>
      </c>
      <c r="C33" s="42">
        <v>-240000</v>
      </c>
      <c r="D33" s="42"/>
      <c r="E33" s="42">
        <f>$B33      +$C33      +$D33</f>
        <v>69903000</v>
      </c>
      <c r="F33" s="43">
        <v>69903000</v>
      </c>
      <c r="G33" s="44">
        <v>69903000</v>
      </c>
      <c r="H33" s="43">
        <v>14818000</v>
      </c>
      <c r="I33" s="44">
        <v>20285132</v>
      </c>
      <c r="J33" s="43">
        <v>26094000</v>
      </c>
      <c r="K33" s="44">
        <v>27569534</v>
      </c>
      <c r="L33" s="43">
        <v>11759000</v>
      </c>
      <c r="M33" s="44">
        <v>13304472</v>
      </c>
      <c r="N33" s="43"/>
      <c r="O33" s="44"/>
      <c r="P33" s="43">
        <f>$H33      +$J33      +$L33      +$N33</f>
        <v>52671000</v>
      </c>
      <c r="Q33" s="44">
        <f>$I33      +$K33      +$M33      +$O33</f>
        <v>61159138</v>
      </c>
      <c r="R33" s="24">
        <f>IF(($J33      =0),0,((($L33      -$J33      )/$J33      )*100))</f>
        <v>-54.936000613167778</v>
      </c>
      <c r="S33" s="25">
        <f>IF(($K33      =0),0,((($M33      -$K33      )/$K33      )*100))</f>
        <v>-51.742122300652596</v>
      </c>
      <c r="T33" s="24">
        <f>IF(($E33      =0),0,(($P33      /$E33      )*100))</f>
        <v>75.348697480794812</v>
      </c>
      <c r="U33" s="26">
        <f>IF(($E33      =0),0,(($Q33      /$E33      )*100))</f>
        <v>87.491435274594792</v>
      </c>
      <c r="V33" s="43"/>
      <c r="W33" s="44"/>
    </row>
    <row r="34" spans="1:23" x14ac:dyDescent="0.2">
      <c r="A34" s="23" t="s">
        <v>60</v>
      </c>
      <c r="B34" s="42">
        <v>18000000</v>
      </c>
      <c r="C34" s="42">
        <v>2000000</v>
      </c>
      <c r="D34" s="42"/>
      <c r="E34" s="42">
        <f>$B34      +$C34      +$D34</f>
        <v>20000000</v>
      </c>
      <c r="F34" s="43">
        <v>20000000</v>
      </c>
      <c r="G34" s="44">
        <v>20000000</v>
      </c>
      <c r="H34" s="43">
        <v>4314000</v>
      </c>
      <c r="I34" s="44">
        <v>4999798</v>
      </c>
      <c r="J34" s="43">
        <v>4834000</v>
      </c>
      <c r="K34" s="44">
        <v>5291788</v>
      </c>
      <c r="L34" s="43">
        <v>2643000</v>
      </c>
      <c r="M34" s="44">
        <v>3516118</v>
      </c>
      <c r="N34" s="43"/>
      <c r="O34" s="44"/>
      <c r="P34" s="43">
        <f>$H34      +$J34      +$L34      +$N34</f>
        <v>11791000</v>
      </c>
      <c r="Q34" s="44">
        <f>$I34      +$K34      +$M34      +$O34</f>
        <v>13807704</v>
      </c>
      <c r="R34" s="24">
        <f>IF(($J34      =0),0,((($L34      -$J34      )/$J34      )*100))</f>
        <v>-45.324782788580883</v>
      </c>
      <c r="S34" s="25">
        <f>IF(($K34      =0),0,((($M34      -$K34      )/$K34      )*100))</f>
        <v>-33.555199112284924</v>
      </c>
      <c r="T34" s="24">
        <f>IF(($E34      =0),0,(($P34      /$E34      )*100))</f>
        <v>58.954999999999998</v>
      </c>
      <c r="U34" s="26">
        <f>IF(($E34      =0),0,(($Q34      /$E34      )*100))</f>
        <v>69.038520000000005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x14ac:dyDescent="0.2">
      <c r="A36" s="23" t="s">
        <v>62</v>
      </c>
      <c r="B36" s="42">
        <v>18500000</v>
      </c>
      <c r="C36" s="42"/>
      <c r="D36" s="42"/>
      <c r="E36" s="42">
        <f>$B36      +$C36      +$D36</f>
        <v>18500000</v>
      </c>
      <c r="F36" s="43">
        <v>18500000</v>
      </c>
      <c r="G36" s="44">
        <v>18500000</v>
      </c>
      <c r="H36" s="43">
        <v>3130000</v>
      </c>
      <c r="I36" s="44">
        <v>5493931</v>
      </c>
      <c r="J36" s="43">
        <v>730000</v>
      </c>
      <c r="K36" s="44">
        <v>1458171</v>
      </c>
      <c r="L36" s="43">
        <v>3268000</v>
      </c>
      <c r="M36" s="44">
        <v>438178</v>
      </c>
      <c r="N36" s="43"/>
      <c r="O36" s="44"/>
      <c r="P36" s="43">
        <f>$H36      +$J36      +$L36      +$N36</f>
        <v>7128000</v>
      </c>
      <c r="Q36" s="44">
        <f>$I36      +$K36      +$M36      +$O36</f>
        <v>7390280</v>
      </c>
      <c r="R36" s="24">
        <f>IF(($J36      =0),0,((($L36      -$J36      )/$J36      )*100))</f>
        <v>347.67123287671234</v>
      </c>
      <c r="S36" s="25">
        <f>IF(($K36      =0),0,((($M36      -$K36      )/$K36      )*100))</f>
        <v>-69.950163595353359</v>
      </c>
      <c r="T36" s="24">
        <f>IF(($E36      =0),0,(($P36      /$E36      )*100))</f>
        <v>38.529729729729731</v>
      </c>
      <c r="U36" s="26">
        <f>IF(($E36      =0),0,(($Q36      /$E36      )*100))</f>
        <v>39.947459459459459</v>
      </c>
      <c r="V36" s="43"/>
      <c r="W36" s="44"/>
    </row>
    <row r="37" spans="1:23" x14ac:dyDescent="0.2">
      <c r="A37" s="23" t="s">
        <v>63</v>
      </c>
      <c r="B37" s="42"/>
      <c r="C37" s="42">
        <v>55291000</v>
      </c>
      <c r="D37" s="42"/>
      <c r="E37" s="42">
        <f>$B37      +$C37      +$D37</f>
        <v>55291000</v>
      </c>
      <c r="F37" s="43">
        <v>55291000</v>
      </c>
      <c r="G37" s="44">
        <v>55291000</v>
      </c>
      <c r="H37" s="43"/>
      <c r="I37" s="44">
        <v>2445886</v>
      </c>
      <c r="J37" s="43"/>
      <c r="K37" s="44">
        <v>12216632</v>
      </c>
      <c r="L37" s="43"/>
      <c r="M37" s="44">
        <v>980110</v>
      </c>
      <c r="N37" s="43"/>
      <c r="O37" s="44"/>
      <c r="P37" s="43">
        <f>$H37      +$J37      +$L37      +$N37</f>
        <v>0</v>
      </c>
      <c r="Q37" s="44">
        <f>$I37      +$K37      +$M37      +$O37</f>
        <v>15642628</v>
      </c>
      <c r="R37" s="24">
        <f>IF(($J37      =0),0,((($L37      -$J37      )/$J37      )*100))</f>
        <v>0</v>
      </c>
      <c r="S37" s="25">
        <f>IF(($K37      =0),0,((($M37      -$K37      )/$K37      )*100))</f>
        <v>-91.977248721251499</v>
      </c>
      <c r="T37" s="24">
        <f>IF(($E37      =0),0,(($P37      /$E37      )*100))</f>
        <v>0</v>
      </c>
      <c r="U37" s="26">
        <f>IF(($E37      =0),0,(($Q37      /$E37      )*100))</f>
        <v>28.291454305402326</v>
      </c>
      <c r="V37" s="43">
        <v>45292000</v>
      </c>
      <c r="W37" s="44">
        <v>27262000</v>
      </c>
    </row>
    <row r="38" spans="1:23" hidden="1" x14ac:dyDescent="0.2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>+B44+B56</f>
        <v>144833000</v>
      </c>
      <c r="C43" s="45">
        <f>+C44+C56</f>
        <v>-1650000</v>
      </c>
      <c r="D43" s="45">
        <f>+D44+D56</f>
        <v>0</v>
      </c>
      <c r="E43" s="45">
        <f>+E44+E56</f>
        <v>143183000</v>
      </c>
      <c r="F43" s="46">
        <f>+F44+F56</f>
        <v>143183000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x14ac:dyDescent="0.2">
      <c r="A44" s="19" t="s">
        <v>35</v>
      </c>
      <c r="B44" s="39">
        <f>SUM(B45:B55)</f>
        <v>134906000</v>
      </c>
      <c r="C44" s="39">
        <f>SUM(C45:C55)</f>
        <v>-1650000</v>
      </c>
      <c r="D44" s="39">
        <f>SUM(D45:D55)</f>
        <v>0</v>
      </c>
      <c r="E44" s="39">
        <f>SUM(E45:E55)</f>
        <v>133256000</v>
      </c>
      <c r="F44" s="40">
        <f>SUM(F45:F55)</f>
        <v>133256000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2">
      <c r="A45" s="23" t="s">
        <v>70</v>
      </c>
      <c r="B45" s="42">
        <v>14831000</v>
      </c>
      <c r="C45" s="42"/>
      <c r="D45" s="42"/>
      <c r="E45" s="42">
        <f>$B45      +$C45      +$D45</f>
        <v>14831000</v>
      </c>
      <c r="F45" s="43">
        <v>14831000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x14ac:dyDescent="0.2">
      <c r="A46" s="23" t="s">
        <v>71</v>
      </c>
      <c r="B46" s="42">
        <v>114975000</v>
      </c>
      <c r="C46" s="42"/>
      <c r="D46" s="42"/>
      <c r="E46" s="42">
        <f>$B46      +$C46      +$D46</f>
        <v>114975000</v>
      </c>
      <c r="F46" s="43">
        <v>114975000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x14ac:dyDescent="0.2">
      <c r="A47" s="23" t="s">
        <v>72</v>
      </c>
      <c r="B47" s="42">
        <v>5100000</v>
      </c>
      <c r="C47" s="42">
        <v>-1650000</v>
      </c>
      <c r="D47" s="42"/>
      <c r="E47" s="42">
        <f>$B47      +$C47      +$D47</f>
        <v>3450000</v>
      </c>
      <c r="F47" s="43">
        <v>3450000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x14ac:dyDescent="0.2">
      <c r="A53" s="23" t="s">
        <v>78</v>
      </c>
      <c r="B53" s="42"/>
      <c r="C53" s="42"/>
      <c r="D53" s="42"/>
      <c r="E53" s="42">
        <f>$B53      +$C53      +$D53</f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>$B55      +$C55      +$D55</f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x14ac:dyDescent="0.2">
      <c r="A56" s="19" t="s">
        <v>54</v>
      </c>
      <c r="B56" s="39">
        <f>SUM(B57:B60)</f>
        <v>9927000</v>
      </c>
      <c r="C56" s="39">
        <f>SUM(C57:C60)</f>
        <v>0</v>
      </c>
      <c r="D56" s="39">
        <f>SUM(D57:D60)</f>
        <v>0</v>
      </c>
      <c r="E56" s="39">
        <f>SUM(E57:E60)</f>
        <v>9927000</v>
      </c>
      <c r="F56" s="40">
        <f>SUM(F57:F60)</f>
        <v>9927000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x14ac:dyDescent="0.2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x14ac:dyDescent="0.2">
      <c r="A59" s="23" t="s">
        <v>83</v>
      </c>
      <c r="B59" s="42">
        <v>9927000</v>
      </c>
      <c r="C59" s="42"/>
      <c r="D59" s="42"/>
      <c r="E59" s="42">
        <f>$B59      +$C59      +$D59</f>
        <v>9927000</v>
      </c>
      <c r="F59" s="43">
        <v>9927000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x14ac:dyDescent="0.2">
      <c r="A61" s="19" t="s">
        <v>85</v>
      </c>
      <c r="B61" s="39">
        <f>+B8+B43</f>
        <v>5692741000</v>
      </c>
      <c r="C61" s="39">
        <f>+C8+C43</f>
        <v>-206325000</v>
      </c>
      <c r="D61" s="39">
        <f>+D8+D43</f>
        <v>0</v>
      </c>
      <c r="E61" s="39">
        <f>+E8+E43</f>
        <v>5486416000</v>
      </c>
      <c r="F61" s="40">
        <f>+F8+F43</f>
        <v>5760575000</v>
      </c>
      <c r="G61" s="41">
        <f>+G8+G43</f>
        <v>3804301000</v>
      </c>
      <c r="H61" s="40">
        <f>+H8+H43</f>
        <v>658961000</v>
      </c>
      <c r="I61" s="41">
        <f>+I8+I43</f>
        <v>672768823</v>
      </c>
      <c r="J61" s="40">
        <f>+J8+J43</f>
        <v>1099724000</v>
      </c>
      <c r="K61" s="41">
        <f>+K8+K43</f>
        <v>1124894723</v>
      </c>
      <c r="L61" s="40">
        <f>+L8+L43</f>
        <v>359231000</v>
      </c>
      <c r="M61" s="41">
        <f>+M8+M43</f>
        <v>871641561</v>
      </c>
      <c r="N61" s="40">
        <f>+N8+N43</f>
        <v>0</v>
      </c>
      <c r="O61" s="41">
        <f>+O8+O43</f>
        <v>0</v>
      </c>
      <c r="P61" s="40">
        <f>+P8+P43</f>
        <v>2117916000</v>
      </c>
      <c r="Q61" s="41">
        <f>+Q8+Q43</f>
        <v>2669305107</v>
      </c>
      <c r="R61" s="20">
        <f>IF(($J61      =0),0,((($L61      -$J61      )/$J61      )*100))</f>
        <v>-67.334440277742416</v>
      </c>
      <c r="S61" s="21">
        <f>IF(($K61      =0),0,((($M61      -$K61      )/$K61      )*100))</f>
        <v>-22.513498981006421</v>
      </c>
      <c r="T61" s="20">
        <f>IF(($E61      =0),0,(($P61      /$E61      )*100))</f>
        <v>38.602905794967064</v>
      </c>
      <c r="U61" s="22">
        <f>IF(($E61      =0),0,(($Q61      /$E61      )*100))</f>
        <v>48.652984152131374</v>
      </c>
      <c r="V61" s="40">
        <f>+V8+V43</f>
        <v>912949000</v>
      </c>
      <c r="W61" s="41">
        <f>+W8+W43</f>
        <v>199309000</v>
      </c>
    </row>
    <row r="62" spans="1:23" x14ac:dyDescent="0.2">
      <c r="A62" s="19" t="s">
        <v>86</v>
      </c>
      <c r="B62" s="39">
        <f>SUM(B63:B64)</f>
        <v>1041825000</v>
      </c>
      <c r="C62" s="39">
        <f>SUM(C63:C64)</f>
        <v>0</v>
      </c>
      <c r="D62" s="39">
        <f>SUM(D63:D64)</f>
        <v>0</v>
      </c>
      <c r="E62" s="39">
        <f>SUM(E63:E64)</f>
        <v>1041825000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170880169</v>
      </c>
      <c r="J62" s="40">
        <f>SUM(J63:J64)</f>
        <v>0</v>
      </c>
      <c r="K62" s="41">
        <f>SUM(K63:K64)</f>
        <v>265179558</v>
      </c>
      <c r="L62" s="40">
        <f>SUM(L63:L64)</f>
        <v>0</v>
      </c>
      <c r="M62" s="41">
        <f>SUM(M63:M64)</f>
        <v>189055981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625115708</v>
      </c>
      <c r="R62" s="20">
        <f>IF(($J62      =0),0,((($L62      -$J62      )/$J62      )*100))</f>
        <v>0</v>
      </c>
      <c r="S62" s="21">
        <f>IF(($K62      =0),0,((($M62      -$K62      )/$K62      )*100))</f>
        <v>-28.706427288034021</v>
      </c>
      <c r="T62" s="20">
        <f>IF(($E62      =0),0,(($P62      /$E62      )*100))</f>
        <v>0</v>
      </c>
      <c r="U62" s="22">
        <f>IF(($E62      =0),0,(($Q62      /$E62      )*100))</f>
        <v>60.001987665874793</v>
      </c>
      <c r="V62" s="40">
        <f>SUM(V63:V64)</f>
        <v>56346000</v>
      </c>
      <c r="W62" s="41">
        <f>SUM(W63:W64)</f>
        <v>35178000</v>
      </c>
    </row>
    <row r="63" spans="1:23" s="27" customFormat="1" ht="12.75" customHeight="1" thickBot="1" x14ac:dyDescent="0.25">
      <c r="A63" s="23" t="s">
        <v>87</v>
      </c>
      <c r="B63" s="42">
        <v>1041825000</v>
      </c>
      <c r="C63" s="42"/>
      <c r="D63" s="42"/>
      <c r="E63" s="42">
        <f>$B63      +$C63      +$D63</f>
        <v>1041825000</v>
      </c>
      <c r="F63" s="43"/>
      <c r="G63" s="44"/>
      <c r="H63" s="43"/>
      <c r="I63" s="44">
        <v>170880169</v>
      </c>
      <c r="J63" s="43"/>
      <c r="K63" s="44">
        <v>265179558</v>
      </c>
      <c r="L63" s="43"/>
      <c r="M63" s="44">
        <v>189055981</v>
      </c>
      <c r="N63" s="43"/>
      <c r="O63" s="44"/>
      <c r="P63" s="43">
        <f>$H63      +$J63      +$L63      +$N63</f>
        <v>0</v>
      </c>
      <c r="Q63" s="44">
        <f>$I63      +$K63      +$M63      +$O63</f>
        <v>625115708</v>
      </c>
      <c r="R63" s="24">
        <f>IF(($J63      =0),0,((($L63      -$J63      )/$J63      )*100))</f>
        <v>0</v>
      </c>
      <c r="S63" s="25">
        <f>IF(($K63      =0),0,((($M63      -$K63      )/$K63      )*100))</f>
        <v>-28.706427288034021</v>
      </c>
      <c r="T63" s="24">
        <f>IF(($E63      =0),0,(($P63      /$E63      )*100))</f>
        <v>0</v>
      </c>
      <c r="U63" s="26">
        <f>IF(($E63      =0),0,(($Q63      /$E63      )*100))</f>
        <v>60.001987665874793</v>
      </c>
      <c r="V63" s="43">
        <v>56346000</v>
      </c>
      <c r="W63" s="44">
        <v>35178000</v>
      </c>
    </row>
    <row r="64" spans="1:23" ht="13.5" hidden="1" thickBot="1" x14ac:dyDescent="0.2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>+B61+B62</f>
        <v>6734566000</v>
      </c>
      <c r="C65" s="48">
        <f>+C61+C62</f>
        <v>-206325000</v>
      </c>
      <c r="D65" s="48">
        <f>+D61+D62</f>
        <v>0</v>
      </c>
      <c r="E65" s="48">
        <f>+E61+E62</f>
        <v>6528241000</v>
      </c>
      <c r="F65" s="49">
        <f>+F61+F62</f>
        <v>5760575000</v>
      </c>
      <c r="G65" s="50">
        <f>+G61+G62</f>
        <v>3804301000</v>
      </c>
      <c r="H65" s="49">
        <f>+H61+H62</f>
        <v>658961000</v>
      </c>
      <c r="I65" s="50">
        <f>+I61+I62</f>
        <v>843648992</v>
      </c>
      <c r="J65" s="49">
        <f>+J61+J62</f>
        <v>1099724000</v>
      </c>
      <c r="K65" s="50">
        <f>+K61+K62</f>
        <v>1390074281</v>
      </c>
      <c r="L65" s="49">
        <f>+L61+L62</f>
        <v>359231000</v>
      </c>
      <c r="M65" s="51">
        <f>+M61+M62</f>
        <v>1060697542</v>
      </c>
      <c r="N65" s="49">
        <f>+N61+N62</f>
        <v>0</v>
      </c>
      <c r="O65" s="50">
        <f>+O61+O62</f>
        <v>0</v>
      </c>
      <c r="P65" s="49">
        <f>+P61+P62</f>
        <v>2117916000</v>
      </c>
      <c r="Q65" s="50">
        <f>+Q61+Q62</f>
        <v>3294420815</v>
      </c>
      <c r="R65" s="34">
        <f>IF(($J65      =0),0,((($L65      -$J65      )/$J65      )*100))</f>
        <v>-67.334440277742416</v>
      </c>
      <c r="S65" s="35">
        <f>IF(($K65      =0),0,((($M65      -$K65      )/$K65      )*100))</f>
        <v>-23.694902028044933</v>
      </c>
      <c r="T65" s="34">
        <f>IF(($E65      =0),0,(($P65      /$E65      )*100))</f>
        <v>32.442368472610006</v>
      </c>
      <c r="U65" s="35">
        <f>IF(($E65      =0),0,(($Q65      /$E65      )*100))</f>
        <v>50.464142101984287</v>
      </c>
      <c r="V65" s="49">
        <f>+V61+V62</f>
        <v>969295000</v>
      </c>
      <c r="W65" s="50">
        <f>+W61+W62</f>
        <v>234487000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93</v>
      </c>
    </row>
    <row r="74" spans="1:23" x14ac:dyDescent="0.2">
      <c r="A74" t="s">
        <v>94</v>
      </c>
    </row>
    <row r="75" spans="1:23" x14ac:dyDescent="0.2">
      <c r="A75" t="s">
        <v>95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96</v>
      </c>
      <c r="G78" s="5" t="s">
        <v>97</v>
      </c>
      <c r="W78" s="5"/>
    </row>
    <row r="80" spans="1:23" x14ac:dyDescent="0.2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33DE-1EFD-4B4B-8E36-D5CCDB746FFD}">
  <sheetPr>
    <pageSetUpPr fitToPage="1"/>
  </sheetPr>
  <dimension ref="A1:W80"/>
  <sheetViews>
    <sheetView showGridLines="0" topLeftCell="A4" workbookViewId="0">
      <selection activeCell="A31" sqref="A31:A53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>+B9+B28</f>
        <v>7011045000</v>
      </c>
      <c r="C8" s="36">
        <f>+C9+C28</f>
        <v>245068000</v>
      </c>
      <c r="D8" s="36">
        <f>+D9+D28</f>
        <v>0</v>
      </c>
      <c r="E8" s="36">
        <f>+E9+E28</f>
        <v>7256113000</v>
      </c>
      <c r="F8" s="37">
        <f>+F9+F28</f>
        <v>7416321000</v>
      </c>
      <c r="G8" s="38">
        <f>+G9+G28</f>
        <v>6866211000</v>
      </c>
      <c r="H8" s="37">
        <f>+H9+H28</f>
        <v>1342517000</v>
      </c>
      <c r="I8" s="38">
        <f>+I9+I28</f>
        <v>515882713</v>
      </c>
      <c r="J8" s="37">
        <f>+J9+J28</f>
        <v>1836546000</v>
      </c>
      <c r="K8" s="38">
        <f>+K9+K28</f>
        <v>1195270257</v>
      </c>
      <c r="L8" s="37">
        <f>+L9+L28</f>
        <v>1091983000</v>
      </c>
      <c r="M8" s="38">
        <f>+M9+M28</f>
        <v>1149726744</v>
      </c>
      <c r="N8" s="37">
        <f>+N9+N28</f>
        <v>0</v>
      </c>
      <c r="O8" s="38">
        <f>+O9+O28</f>
        <v>0</v>
      </c>
      <c r="P8" s="37">
        <f>+P9+P28</f>
        <v>4271046000</v>
      </c>
      <c r="Q8" s="38">
        <f>+Q9+Q28</f>
        <v>2860879714</v>
      </c>
      <c r="R8" s="16">
        <f>IF(($J8       =0),0,((($L8       -$J8       )/$J8       )*100))</f>
        <v>-40.541483850663148</v>
      </c>
      <c r="S8" s="17">
        <f>IF(($K8       =0),0,((($M8       -$K8       )/$K8       )*100))</f>
        <v>-3.8103109094598677</v>
      </c>
      <c r="T8" s="16">
        <f>IF(($E8       =0),0,(($P8       /$E8       )*100))</f>
        <v>58.861349044591783</v>
      </c>
      <c r="U8" s="18">
        <f>IF(($E8       =0),0,(($Q8       /$E8       )*100))</f>
        <v>39.427165949593125</v>
      </c>
      <c r="V8" s="37">
        <f>+V9+V28</f>
        <v>438269000</v>
      </c>
      <c r="W8" s="38">
        <f>+W9+W28</f>
        <v>127617000</v>
      </c>
    </row>
    <row r="9" spans="1:23" x14ac:dyDescent="0.2">
      <c r="A9" s="19" t="s">
        <v>35</v>
      </c>
      <c r="B9" s="39">
        <f>SUM(B10:B27)</f>
        <v>6750715000</v>
      </c>
      <c r="C9" s="39">
        <f>SUM(C10:C27)</f>
        <v>145656000</v>
      </c>
      <c r="D9" s="39">
        <f>SUM(D10:D27)</f>
        <v>0</v>
      </c>
      <c r="E9" s="39">
        <f>SUM(E10:E27)</f>
        <v>6896371000</v>
      </c>
      <c r="F9" s="40">
        <f>SUM(F10:F27)</f>
        <v>7056579000</v>
      </c>
      <c r="G9" s="41">
        <f>SUM(G10:G27)</f>
        <v>6506469000</v>
      </c>
      <c r="H9" s="40">
        <f>SUM(H10:H27)</f>
        <v>1292455000</v>
      </c>
      <c r="I9" s="41">
        <f>SUM(I10:I27)</f>
        <v>474254382</v>
      </c>
      <c r="J9" s="40">
        <f>SUM(J10:J27)</f>
        <v>1773977000</v>
      </c>
      <c r="K9" s="41">
        <f>SUM(K10:K27)</f>
        <v>1178872194</v>
      </c>
      <c r="L9" s="40">
        <f>SUM(L10:L27)</f>
        <v>1040782000</v>
      </c>
      <c r="M9" s="41">
        <f>SUM(M10:M27)</f>
        <v>1088604277</v>
      </c>
      <c r="N9" s="40">
        <f>SUM(N10:N27)</f>
        <v>0</v>
      </c>
      <c r="O9" s="41">
        <f>SUM(O10:O27)</f>
        <v>0</v>
      </c>
      <c r="P9" s="40">
        <f>SUM(P10:P27)</f>
        <v>4107214000</v>
      </c>
      <c r="Q9" s="41">
        <f>SUM(Q10:Q27)</f>
        <v>2741730853</v>
      </c>
      <c r="R9" s="20">
        <f>IF(($J9       =0),0,((($L9       -$J9       )/$J9       )*100))</f>
        <v>-41.330580948907453</v>
      </c>
      <c r="S9" s="21">
        <f>IF(($K9       =0),0,((($M9       -$K9       )/$K9       )*100))</f>
        <v>-7.6571419242415351</v>
      </c>
      <c r="T9" s="20">
        <f>IF(($E9       =0),0,(($P9       /$E9       )*100))</f>
        <v>59.556163669268955</v>
      </c>
      <c r="U9" s="22">
        <f>IF(($E9       =0),0,(($Q9       /$E9       )*100))</f>
        <v>39.756139178127164</v>
      </c>
      <c r="V9" s="40">
        <f>SUM(V10:V27)</f>
        <v>370802000</v>
      </c>
      <c r="W9" s="41">
        <f>SUM(W10:W27)</f>
        <v>77120000</v>
      </c>
    </row>
    <row r="10" spans="1:23" x14ac:dyDescent="0.2">
      <c r="A10" s="23" t="s">
        <v>36</v>
      </c>
      <c r="B10" s="42">
        <v>3536357000</v>
      </c>
      <c r="C10" s="42">
        <v>12916000</v>
      </c>
      <c r="D10" s="42"/>
      <c r="E10" s="42">
        <f>$B10      +$C10      +$D10</f>
        <v>3549273000</v>
      </c>
      <c r="F10" s="43">
        <v>3538807000</v>
      </c>
      <c r="G10" s="44">
        <v>3538807000</v>
      </c>
      <c r="H10" s="43">
        <v>985525000</v>
      </c>
      <c r="I10" s="44">
        <v>338137582</v>
      </c>
      <c r="J10" s="43">
        <v>1026797000</v>
      </c>
      <c r="K10" s="44">
        <v>746455657</v>
      </c>
      <c r="L10" s="43">
        <v>674259000</v>
      </c>
      <c r="M10" s="44">
        <v>734426952</v>
      </c>
      <c r="N10" s="43"/>
      <c r="O10" s="44"/>
      <c r="P10" s="43">
        <f>$H10      +$J10      +$L10      +$N10</f>
        <v>2686581000</v>
      </c>
      <c r="Q10" s="44">
        <f>$I10      +$K10      +$M10      +$O10</f>
        <v>1819020191</v>
      </c>
      <c r="R10" s="24">
        <f>IF(($J10      =0),0,((($L10      -$J10      )/$J10      )*100))</f>
        <v>-34.333758279387261</v>
      </c>
      <c r="S10" s="25">
        <f>IF(($K10      =0),0,((($M10      -$K10      )/$K10      )*100))</f>
        <v>-1.6114426740823802</v>
      </c>
      <c r="T10" s="24">
        <f>IF(($E10      =0),0,(($P10      /$E10      )*100))</f>
        <v>75.69383927356391</v>
      </c>
      <c r="U10" s="26">
        <f>IF(($E10      =0),0,(($Q10      /$E10      )*100))</f>
        <v>51.250500905396677</v>
      </c>
      <c r="V10" s="43"/>
      <c r="W10" s="44"/>
    </row>
    <row r="11" spans="1:23" hidden="1" x14ac:dyDescent="0.2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x14ac:dyDescent="0.2">
      <c r="A12" s="23" t="s">
        <v>38</v>
      </c>
      <c r="B12" s="42">
        <v>339948000</v>
      </c>
      <c r="C12" s="42"/>
      <c r="D12" s="42"/>
      <c r="E12" s="42">
        <f>$B12      +$C12      +$D12</f>
        <v>339948000</v>
      </c>
      <c r="F12" s="43">
        <v>339948000</v>
      </c>
      <c r="G12" s="44">
        <v>90025000</v>
      </c>
      <c r="H12" s="43">
        <v>14415000</v>
      </c>
      <c r="I12" s="44"/>
      <c r="J12" s="43">
        <v>19231000</v>
      </c>
      <c r="K12" s="44"/>
      <c r="L12" s="43"/>
      <c r="M12" s="44"/>
      <c r="N12" s="43"/>
      <c r="O12" s="44"/>
      <c r="P12" s="43">
        <f>$H12      +$J12      +$L12      +$N12</f>
        <v>33646000</v>
      </c>
      <c r="Q12" s="44">
        <f>$I12      +$K12      +$M12      +$O12</f>
        <v>0</v>
      </c>
      <c r="R12" s="24">
        <f>IF(($J12      =0),0,((($L12      -$J12      )/$J12      )*100))</f>
        <v>-100</v>
      </c>
      <c r="S12" s="25">
        <f>IF(($K12      =0),0,((($M12      -$K12      )/$K12      )*100))</f>
        <v>0</v>
      </c>
      <c r="T12" s="24">
        <f>IF(($E12      =0),0,(($P12      /$E12      )*100))</f>
        <v>9.8973960723404755</v>
      </c>
      <c r="U12" s="26">
        <f>IF(($E12      =0),0,(($Q12      /$E12      )*100))</f>
        <v>0</v>
      </c>
      <c r="V12" s="43"/>
      <c r="W12" s="44"/>
    </row>
    <row r="13" spans="1:23" x14ac:dyDescent="0.2">
      <c r="A13" s="23" t="s">
        <v>39</v>
      </c>
      <c r="B13" s="42">
        <v>352170000</v>
      </c>
      <c r="C13" s="42">
        <v>2694000</v>
      </c>
      <c r="D13" s="42"/>
      <c r="E13" s="42">
        <f>$B13      +$C13      +$D13</f>
        <v>354864000</v>
      </c>
      <c r="F13" s="43">
        <v>354864000</v>
      </c>
      <c r="G13" s="44">
        <v>354864000</v>
      </c>
      <c r="H13" s="43">
        <v>71041000</v>
      </c>
      <c r="I13" s="44">
        <v>26117902</v>
      </c>
      <c r="J13" s="43">
        <v>127357000</v>
      </c>
      <c r="K13" s="44">
        <v>173853461</v>
      </c>
      <c r="L13" s="43">
        <v>34900000</v>
      </c>
      <c r="M13" s="44">
        <v>60745960</v>
      </c>
      <c r="N13" s="43"/>
      <c r="O13" s="44"/>
      <c r="P13" s="43">
        <f>$H13      +$J13      +$L13      +$N13</f>
        <v>233298000</v>
      </c>
      <c r="Q13" s="44">
        <f>$I13      +$K13      +$M13      +$O13</f>
        <v>260717323</v>
      </c>
      <c r="R13" s="24">
        <f>IF(($J13      =0),0,((($L13      -$J13      )/$J13      )*100))</f>
        <v>-72.596716317124304</v>
      </c>
      <c r="S13" s="25">
        <f>IF(($K13      =0),0,((($M13      -$K13      )/$K13      )*100))</f>
        <v>-65.059102274644971</v>
      </c>
      <c r="T13" s="24">
        <f>IF(($E13      =0),0,(($P13      /$E13      )*100))</f>
        <v>65.742932503719729</v>
      </c>
      <c r="U13" s="26">
        <f>IF(($E13      =0),0,(($Q13      /$E13      )*100))</f>
        <v>73.469645554353207</v>
      </c>
      <c r="V13" s="43">
        <v>3186000</v>
      </c>
      <c r="W13" s="44"/>
    </row>
    <row r="14" spans="1:23" x14ac:dyDescent="0.2">
      <c r="A14" s="23" t="s">
        <v>40</v>
      </c>
      <c r="B14" s="42">
        <v>73868000</v>
      </c>
      <c r="C14" s="42">
        <v>-18400000</v>
      </c>
      <c r="D14" s="42"/>
      <c r="E14" s="42">
        <f>$B14      +$C14      +$D14</f>
        <v>55468000</v>
      </c>
      <c r="F14" s="43">
        <v>55468000</v>
      </c>
      <c r="G14" s="44">
        <v>55468000</v>
      </c>
      <c r="H14" s="43">
        <v>3706000</v>
      </c>
      <c r="I14" s="44">
        <v>1789456</v>
      </c>
      <c r="J14" s="43">
        <v>20775000</v>
      </c>
      <c r="K14" s="44">
        <v>10746713</v>
      </c>
      <c r="L14" s="43">
        <v>11442000</v>
      </c>
      <c r="M14" s="44">
        <v>15391143</v>
      </c>
      <c r="N14" s="43"/>
      <c r="O14" s="44"/>
      <c r="P14" s="43">
        <f>$H14      +$J14      +$L14      +$N14</f>
        <v>35923000</v>
      </c>
      <c r="Q14" s="44">
        <f>$I14      +$K14      +$M14      +$O14</f>
        <v>27927312</v>
      </c>
      <c r="R14" s="24">
        <f>IF(($J14      =0),0,((($L14      -$J14      )/$J14      )*100))</f>
        <v>-44.924187725631768</v>
      </c>
      <c r="S14" s="25">
        <f>IF(($K14      =0),0,((($M14      -$K14      )/$K14      )*100))</f>
        <v>43.217214417096649</v>
      </c>
      <c r="T14" s="24">
        <f>IF(($E14      =0),0,(($P14      /$E14      )*100))</f>
        <v>64.763467224345575</v>
      </c>
      <c r="U14" s="26">
        <f>IF(($E14      =0),0,(($Q14      /$E14      )*100))</f>
        <v>50.348510853104486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x14ac:dyDescent="0.2">
      <c r="A16" s="23" t="s">
        <v>42</v>
      </c>
      <c r="B16" s="42">
        <v>17749000</v>
      </c>
      <c r="C16" s="42">
        <v>-158000</v>
      </c>
      <c r="D16" s="42"/>
      <c r="E16" s="42">
        <f>$B16      +$C16      +$D16</f>
        <v>17591000</v>
      </c>
      <c r="F16" s="43">
        <v>17591000</v>
      </c>
      <c r="G16" s="44">
        <v>17591000</v>
      </c>
      <c r="H16" s="43">
        <v>2766000</v>
      </c>
      <c r="I16" s="44">
        <v>2156476</v>
      </c>
      <c r="J16" s="43">
        <v>1647000</v>
      </c>
      <c r="K16" s="44">
        <v>3353518</v>
      </c>
      <c r="L16" s="43">
        <v>4856000</v>
      </c>
      <c r="M16" s="44">
        <v>1230452</v>
      </c>
      <c r="N16" s="43"/>
      <c r="O16" s="44"/>
      <c r="P16" s="43">
        <f>$H16      +$J16      +$L16      +$N16</f>
        <v>9269000</v>
      </c>
      <c r="Q16" s="44">
        <f>$I16      +$K16      +$M16      +$O16</f>
        <v>6740446</v>
      </c>
      <c r="R16" s="24">
        <f>IF(($J16      =0),0,((($L16      -$J16      )/$J16      )*100))</f>
        <v>194.83910139647844</v>
      </c>
      <c r="S16" s="25">
        <f>IF(($K16      =0),0,((($M16      -$K16      )/$K16      )*100))</f>
        <v>-63.308620976538663</v>
      </c>
      <c r="T16" s="24">
        <f>IF(($E16      =0),0,(($P16      /$E16      )*100))</f>
        <v>52.691717355465862</v>
      </c>
      <c r="U16" s="26">
        <f>IF(($E16      =0),0,(($Q16      /$E16      )*100))</f>
        <v>38.317582854868967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x14ac:dyDescent="0.2">
      <c r="A20" s="23" t="s">
        <v>46</v>
      </c>
      <c r="B20" s="42">
        <v>494205000</v>
      </c>
      <c r="C20" s="42">
        <v>319278000</v>
      </c>
      <c r="D20" s="42"/>
      <c r="E20" s="42">
        <f>$B20      +$C20      +$D20</f>
        <v>813483000</v>
      </c>
      <c r="F20" s="43">
        <v>813483000</v>
      </c>
      <c r="G20" s="44">
        <v>813483000</v>
      </c>
      <c r="H20" s="43"/>
      <c r="I20" s="44">
        <v>-1600304</v>
      </c>
      <c r="J20" s="43">
        <v>83683000</v>
      </c>
      <c r="K20" s="44">
        <v>50336933</v>
      </c>
      <c r="L20" s="43">
        <v>26003000</v>
      </c>
      <c r="M20" s="44">
        <v>97939882</v>
      </c>
      <c r="N20" s="43"/>
      <c r="O20" s="44"/>
      <c r="P20" s="43">
        <f>$H20      +$J20      +$L20      +$N20</f>
        <v>109686000</v>
      </c>
      <c r="Q20" s="44">
        <f>$I20      +$K20      +$M20      +$O20</f>
        <v>146676511</v>
      </c>
      <c r="R20" s="24">
        <f>IF(($J20      =0),0,((($L20      -$J20      )/$J20      )*100))</f>
        <v>-68.926783217618876</v>
      </c>
      <c r="S20" s="25">
        <f>IF(($K20      =0),0,((($M20      -$K20      )/$K20      )*100))</f>
        <v>94.568632141334476</v>
      </c>
      <c r="T20" s="24">
        <f>IF(($E20      =0),0,(($P20      /$E20      )*100))</f>
        <v>13.483502421070876</v>
      </c>
      <c r="U20" s="26">
        <f>IF(($E20      =0),0,(($Q20      /$E20      )*100))</f>
        <v>18.030679313519766</v>
      </c>
      <c r="V20" s="43">
        <v>360341000</v>
      </c>
      <c r="W20" s="44">
        <v>77120000</v>
      </c>
    </row>
    <row r="21" spans="1:23" x14ac:dyDescent="0.2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x14ac:dyDescent="0.2">
      <c r="A22" s="23" t="s">
        <v>48</v>
      </c>
      <c r="B22" s="42">
        <v>707935000</v>
      </c>
      <c r="C22" s="42">
        <v>-101589000</v>
      </c>
      <c r="D22" s="42"/>
      <c r="E22" s="42">
        <f>$B22      +$C22      +$D22</f>
        <v>606346000</v>
      </c>
      <c r="F22" s="43">
        <v>707935000</v>
      </c>
      <c r="G22" s="44">
        <v>476833000</v>
      </c>
      <c r="H22" s="43">
        <v>95212000</v>
      </c>
      <c r="I22" s="44">
        <v>42971019</v>
      </c>
      <c r="J22" s="43">
        <v>147403000</v>
      </c>
      <c r="K22" s="44">
        <v>51106217</v>
      </c>
      <c r="L22" s="43">
        <v>120195000</v>
      </c>
      <c r="M22" s="44">
        <v>35810256</v>
      </c>
      <c r="N22" s="43"/>
      <c r="O22" s="44"/>
      <c r="P22" s="43">
        <f>$H22      +$J22      +$L22      +$N22</f>
        <v>362810000</v>
      </c>
      <c r="Q22" s="44">
        <f>$I22      +$K22      +$M22      +$O22</f>
        <v>129887492</v>
      </c>
      <c r="R22" s="24">
        <f>IF(($J22      =0),0,((($L22      -$J22      )/$J22      )*100))</f>
        <v>-18.458240334321555</v>
      </c>
      <c r="S22" s="25">
        <f>IF(($K22      =0),0,((($M22      -$K22      )/$K22      )*100))</f>
        <v>-29.929746120711691</v>
      </c>
      <c r="T22" s="24">
        <f>IF(($E22      =0),0,(($P22      /$E22      )*100))</f>
        <v>59.835473475540368</v>
      </c>
      <c r="U22" s="26">
        <f>IF(($E22      =0),0,(($Q22      /$E22      )*100))</f>
        <v>21.421348866818615</v>
      </c>
      <c r="V22" s="43"/>
      <c r="W22" s="44"/>
    </row>
    <row r="23" spans="1:23" x14ac:dyDescent="0.2">
      <c r="A23" s="23" t="s">
        <v>49</v>
      </c>
      <c r="B23" s="42">
        <v>562092000</v>
      </c>
      <c r="C23" s="42"/>
      <c r="D23" s="42"/>
      <c r="E23" s="42">
        <f>$B23      +$C23      +$D23</f>
        <v>562092000</v>
      </c>
      <c r="F23" s="43">
        <v>562092000</v>
      </c>
      <c r="G23" s="44">
        <v>562092000</v>
      </c>
      <c r="H23" s="43">
        <v>85557000</v>
      </c>
      <c r="I23" s="44">
        <v>53779021</v>
      </c>
      <c r="J23" s="43">
        <v>165120000</v>
      </c>
      <c r="K23" s="44">
        <v>100458504</v>
      </c>
      <c r="L23" s="43">
        <v>31718000</v>
      </c>
      <c r="M23" s="44">
        <v>94372544</v>
      </c>
      <c r="N23" s="43"/>
      <c r="O23" s="44"/>
      <c r="P23" s="43">
        <f>$H23      +$J23      +$L23      +$N23</f>
        <v>282395000</v>
      </c>
      <c r="Q23" s="44">
        <f>$I23      +$K23      +$M23      +$O23</f>
        <v>248610069</v>
      </c>
      <c r="R23" s="24">
        <f>IF(($J23      =0),0,((($L23      -$J23      )/$J23      )*100))</f>
        <v>-80.790939922480618</v>
      </c>
      <c r="S23" s="25">
        <f>IF(($K23      =0),0,((($M23      -$K23      )/$K23      )*100))</f>
        <v>-6.0581829886696301</v>
      </c>
      <c r="T23" s="24">
        <f>IF(($E23      =0),0,(($P23      /$E23      )*100))</f>
        <v>50.239996299538156</v>
      </c>
      <c r="U23" s="26">
        <f>IF(($E23      =0),0,(($Q23      /$E23      )*100))</f>
        <v>44.229426677483403</v>
      </c>
      <c r="V23" s="43">
        <v>7275000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>$B25      +$C25      +$D25</f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>$H25      +$J25      +$L25      +$N25</f>
        <v>0</v>
      </c>
      <c r="Q25" s="44">
        <f>$I25      +$K25      +$M25      +$O25</f>
        <v>0</v>
      </c>
      <c r="R25" s="24">
        <f>IF(($J25      =0),0,((($L25      -$J25      )/$J25      )*100))</f>
        <v>0</v>
      </c>
      <c r="S25" s="25">
        <f>IF(($K25      =0),0,((($M25      -$K25      )/$K25      )*100))</f>
        <v>0</v>
      </c>
      <c r="T25" s="24">
        <f>IF(($E25      =0),0,(($P25      /$E25      )*100))</f>
        <v>0</v>
      </c>
      <c r="U25" s="26">
        <f>IF(($E25      =0),0,(($Q25      /$E25      )*100))</f>
        <v>0</v>
      </c>
      <c r="V25" s="43"/>
      <c r="W25" s="44"/>
    </row>
    <row r="26" spans="1:23" x14ac:dyDescent="0.2">
      <c r="A26" s="23" t="s">
        <v>52</v>
      </c>
      <c r="B26" s="42">
        <v>666391000</v>
      </c>
      <c r="C26" s="42">
        <v>-69085000</v>
      </c>
      <c r="D26" s="42"/>
      <c r="E26" s="42">
        <f>$B26      +$C26      +$D26</f>
        <v>597306000</v>
      </c>
      <c r="F26" s="43">
        <v>666391000</v>
      </c>
      <c r="G26" s="44">
        <v>597306000</v>
      </c>
      <c r="H26" s="43">
        <v>34233000</v>
      </c>
      <c r="I26" s="44">
        <v>10903230</v>
      </c>
      <c r="J26" s="43">
        <v>181964000</v>
      </c>
      <c r="K26" s="44">
        <v>42561191</v>
      </c>
      <c r="L26" s="43">
        <v>137409000</v>
      </c>
      <c r="M26" s="44">
        <v>48687088</v>
      </c>
      <c r="N26" s="43"/>
      <c r="O26" s="44"/>
      <c r="P26" s="43">
        <f>$H26      +$J26      +$L26      +$N26</f>
        <v>353606000</v>
      </c>
      <c r="Q26" s="44">
        <f>$I26      +$K26      +$M26      +$O26</f>
        <v>102151509</v>
      </c>
      <c r="R26" s="24">
        <f>IF(($J26      =0),0,((($L26      -$J26      )/$J26      )*100))</f>
        <v>-24.485612538743929</v>
      </c>
      <c r="S26" s="25">
        <f>IF(($K26      =0),0,((($M26      -$K26      )/$K26      )*100))</f>
        <v>14.393152202907103</v>
      </c>
      <c r="T26" s="24">
        <f>IF(($E26      =0),0,(($P26      /$E26      )*100))</f>
        <v>59.200141970782148</v>
      </c>
      <c r="U26" s="26">
        <f>IF(($E26      =0),0,(($Q26      /$E26      )*100))</f>
        <v>17.102039658064712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x14ac:dyDescent="0.2">
      <c r="A28" s="19" t="s">
        <v>54</v>
      </c>
      <c r="B28" s="39">
        <f>SUM(B29:B42)</f>
        <v>260330000</v>
      </c>
      <c r="C28" s="39">
        <f>SUM(C29:C42)</f>
        <v>99412000</v>
      </c>
      <c r="D28" s="39">
        <f>SUM(D29:D42)</f>
        <v>0</v>
      </c>
      <c r="E28" s="39">
        <f>SUM(E29:E42)</f>
        <v>359742000</v>
      </c>
      <c r="F28" s="40">
        <f>SUM(F29:F42)</f>
        <v>359742000</v>
      </c>
      <c r="G28" s="41">
        <f>SUM(G29:G42)</f>
        <v>359742000</v>
      </c>
      <c r="H28" s="40">
        <f>SUM(H29:H42)</f>
        <v>50062000</v>
      </c>
      <c r="I28" s="41">
        <f>SUM(I29:I42)</f>
        <v>41628331</v>
      </c>
      <c r="J28" s="40">
        <f>SUM(J29:J42)</f>
        <v>62569000</v>
      </c>
      <c r="K28" s="41">
        <f>SUM(K29:K42)</f>
        <v>16398063</v>
      </c>
      <c r="L28" s="40">
        <f>SUM(L29:L42)</f>
        <v>51201000</v>
      </c>
      <c r="M28" s="41">
        <f>SUM(M29:M42)</f>
        <v>61122467</v>
      </c>
      <c r="N28" s="40">
        <f>SUM(N29:N42)</f>
        <v>0</v>
      </c>
      <c r="O28" s="41">
        <f>SUM(O29:O42)</f>
        <v>0</v>
      </c>
      <c r="P28" s="40">
        <f>SUM(P29:P42)</f>
        <v>163832000</v>
      </c>
      <c r="Q28" s="41">
        <f>SUM(Q29:Q42)</f>
        <v>119148861</v>
      </c>
      <c r="R28" s="20">
        <f>IF(($J28      =0),0,((($L28      -$J28      )/$J28      )*100))</f>
        <v>-18.168741709153093</v>
      </c>
      <c r="S28" s="21">
        <f>IF(($K28      =0),0,((($M28      -$K28      )/$K28      )*100))</f>
        <v>272.7419939781912</v>
      </c>
      <c r="T28" s="20">
        <f>IF(($E28      =0),0,(($P28      /$E28      )*100))</f>
        <v>45.541526983226866</v>
      </c>
      <c r="U28" s="22">
        <f>IF(($E28      =0),0,(($Q28      /$E28      )*100))</f>
        <v>33.120642293643776</v>
      </c>
      <c r="V28" s="40">
        <f>SUM(V29:V42)</f>
        <v>67467000</v>
      </c>
      <c r="W28" s="41">
        <f>SUM(W29:W42)</f>
        <v>50497000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x14ac:dyDescent="0.2">
      <c r="A30" s="23" t="s">
        <v>56</v>
      </c>
      <c r="B30" s="42">
        <v>30000000</v>
      </c>
      <c r="C30" s="42"/>
      <c r="D30" s="42"/>
      <c r="E30" s="42">
        <f>$B30      +$C30      +$D30</f>
        <v>30000000</v>
      </c>
      <c r="F30" s="43">
        <v>30000000</v>
      </c>
      <c r="G30" s="44">
        <v>30000000</v>
      </c>
      <c r="H30" s="43">
        <v>2138000</v>
      </c>
      <c r="I30" s="44">
        <v>2137902</v>
      </c>
      <c r="J30" s="43">
        <v>2282000</v>
      </c>
      <c r="K30" s="44"/>
      <c r="L30" s="43">
        <v>11418000</v>
      </c>
      <c r="M30" s="44">
        <v>5862098</v>
      </c>
      <c r="N30" s="43"/>
      <c r="O30" s="44"/>
      <c r="P30" s="43">
        <f>$H30      +$J30      +$L30      +$N30</f>
        <v>15838000</v>
      </c>
      <c r="Q30" s="44">
        <f>$I30      +$K30      +$M30      +$O30</f>
        <v>8000000</v>
      </c>
      <c r="R30" s="24">
        <f>IF(($J30      =0),0,((($L30      -$J30      )/$J30      )*100))</f>
        <v>400.35056967572302</v>
      </c>
      <c r="S30" s="25">
        <f>IF(($K30      =0),0,((($M30      -$K30      )/$K30      )*100))</f>
        <v>0</v>
      </c>
      <c r="T30" s="24">
        <f>IF(($E30      =0),0,(($P30      /$E30      )*100))</f>
        <v>52.793333333333337</v>
      </c>
      <c r="U30" s="26">
        <f>IF(($E30      =0),0,(($Q30      /$E30      )*100))</f>
        <v>26.666666666666668</v>
      </c>
      <c r="V30" s="43"/>
      <c r="W30" s="44"/>
    </row>
    <row r="31" spans="1:23" x14ac:dyDescent="0.2">
      <c r="A31" s="23" t="s">
        <v>57</v>
      </c>
      <c r="B31" s="42">
        <v>88923000</v>
      </c>
      <c r="C31" s="42"/>
      <c r="D31" s="42"/>
      <c r="E31" s="42">
        <f>$B31      +$C31      +$D31</f>
        <v>88923000</v>
      </c>
      <c r="F31" s="43">
        <v>88923000</v>
      </c>
      <c r="G31" s="44">
        <v>88923000</v>
      </c>
      <c r="H31" s="43">
        <v>23950000</v>
      </c>
      <c r="I31" s="44">
        <v>30384296</v>
      </c>
      <c r="J31" s="43">
        <v>19150000</v>
      </c>
      <c r="K31" s="44">
        <v>-14155850</v>
      </c>
      <c r="L31" s="43">
        <v>10088000</v>
      </c>
      <c r="M31" s="44">
        <v>23617204</v>
      </c>
      <c r="N31" s="43"/>
      <c r="O31" s="44"/>
      <c r="P31" s="43">
        <f>$H31      +$J31      +$L31      +$N31</f>
        <v>53188000</v>
      </c>
      <c r="Q31" s="44">
        <f>$I31      +$K31      +$M31      +$O31</f>
        <v>39845650</v>
      </c>
      <c r="R31" s="24">
        <f>IF(($J31      =0),0,((($L31      -$J31      )/$J31      )*100))</f>
        <v>-47.321148825065272</v>
      </c>
      <c r="S31" s="25">
        <f>IF(($K31      =0),0,((($M31      -$K31      )/$K31      )*100))</f>
        <v>-266.83706029662648</v>
      </c>
      <c r="T31" s="24">
        <f>IF(($E31      =0),0,(($P31      /$E31      )*100))</f>
        <v>59.813546551510854</v>
      </c>
      <c r="U31" s="26">
        <f>IF(($E31      =0),0,(($Q31      /$E31      )*100))</f>
        <v>44.80916073456811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x14ac:dyDescent="0.2">
      <c r="A33" s="23" t="s">
        <v>59</v>
      </c>
      <c r="B33" s="42">
        <v>78107000</v>
      </c>
      <c r="C33" s="42">
        <v>2013000</v>
      </c>
      <c r="D33" s="42"/>
      <c r="E33" s="42">
        <f>$B33      +$C33      +$D33</f>
        <v>80120000</v>
      </c>
      <c r="F33" s="43">
        <v>80120000</v>
      </c>
      <c r="G33" s="44">
        <v>80120000</v>
      </c>
      <c r="H33" s="43">
        <v>15530000</v>
      </c>
      <c r="I33" s="44">
        <v>6393996</v>
      </c>
      <c r="J33" s="43">
        <v>27842000</v>
      </c>
      <c r="K33" s="44">
        <v>23900713</v>
      </c>
      <c r="L33" s="43">
        <v>17946000</v>
      </c>
      <c r="M33" s="44">
        <v>24445396</v>
      </c>
      <c r="N33" s="43"/>
      <c r="O33" s="44"/>
      <c r="P33" s="43">
        <f>$H33      +$J33      +$L33      +$N33</f>
        <v>61318000</v>
      </c>
      <c r="Q33" s="44">
        <f>$I33      +$K33      +$M33      +$O33</f>
        <v>54740105</v>
      </c>
      <c r="R33" s="24">
        <f>IF(($J33      =0),0,((($L33      -$J33      )/$J33      )*100))</f>
        <v>-35.543423604626106</v>
      </c>
      <c r="S33" s="25">
        <f>IF(($K33      =0),0,((($M33      -$K33      )/$K33      )*100))</f>
        <v>2.2789403814020108</v>
      </c>
      <c r="T33" s="24">
        <f>IF(($E33      =0),0,(($P33      /$E33      )*100))</f>
        <v>76.532700948577144</v>
      </c>
      <c r="U33" s="26">
        <f>IF(($E33      =0),0,(($Q33      /$E33      )*100))</f>
        <v>68.32264727908138</v>
      </c>
      <c r="V33" s="43"/>
      <c r="W33" s="44"/>
    </row>
    <row r="34" spans="1:23" x14ac:dyDescent="0.2">
      <c r="A34" s="23" t="s">
        <v>60</v>
      </c>
      <c r="B34" s="42">
        <v>37300000</v>
      </c>
      <c r="C34" s="42"/>
      <c r="D34" s="42"/>
      <c r="E34" s="42">
        <f>$B34      +$C34      +$D34</f>
        <v>37300000</v>
      </c>
      <c r="F34" s="43">
        <v>37300000</v>
      </c>
      <c r="G34" s="44">
        <v>37300000</v>
      </c>
      <c r="H34" s="43">
        <v>6368000</v>
      </c>
      <c r="I34" s="44">
        <v>2628137</v>
      </c>
      <c r="J34" s="43">
        <v>7697000</v>
      </c>
      <c r="K34" s="44">
        <v>4906029</v>
      </c>
      <c r="L34" s="43">
        <v>6599000</v>
      </c>
      <c r="M34" s="44">
        <v>5698984</v>
      </c>
      <c r="N34" s="43"/>
      <c r="O34" s="44"/>
      <c r="P34" s="43">
        <f>$H34      +$J34      +$L34      +$N34</f>
        <v>20664000</v>
      </c>
      <c r="Q34" s="44">
        <f>$I34      +$K34      +$M34      +$O34</f>
        <v>13233150</v>
      </c>
      <c r="R34" s="24">
        <f>IF(($J34      =0),0,((($L34      -$J34      )/$J34      )*100))</f>
        <v>-14.265298168117448</v>
      </c>
      <c r="S34" s="25">
        <f>IF(($K34      =0),0,((($M34      -$K34      )/$K34      )*100))</f>
        <v>16.162868177093941</v>
      </c>
      <c r="T34" s="24">
        <f>IF(($E34      =0),0,(($P34      /$E34      )*100))</f>
        <v>55.399463806970509</v>
      </c>
      <c r="U34" s="26">
        <f>IF(($E34      =0),0,(($Q34      /$E34      )*100))</f>
        <v>35.477613941018767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x14ac:dyDescent="0.2">
      <c r="A36" s="23" t="s">
        <v>62</v>
      </c>
      <c r="B36" s="42">
        <v>26000000</v>
      </c>
      <c r="C36" s="42">
        <v>-1200000</v>
      </c>
      <c r="D36" s="42"/>
      <c r="E36" s="42">
        <f>$B36      +$C36      +$D36</f>
        <v>24800000</v>
      </c>
      <c r="F36" s="43">
        <v>24800000</v>
      </c>
      <c r="G36" s="44">
        <v>24800000</v>
      </c>
      <c r="H36" s="43">
        <v>2076000</v>
      </c>
      <c r="I36" s="44">
        <v>84000</v>
      </c>
      <c r="J36" s="43">
        <v>5598000</v>
      </c>
      <c r="K36" s="44">
        <v>1747171</v>
      </c>
      <c r="L36" s="43">
        <v>5150000</v>
      </c>
      <c r="M36" s="44">
        <v>1498785</v>
      </c>
      <c r="N36" s="43"/>
      <c r="O36" s="44"/>
      <c r="P36" s="43">
        <f>$H36      +$J36      +$L36      +$N36</f>
        <v>12824000</v>
      </c>
      <c r="Q36" s="44">
        <f>$I36      +$K36      +$M36      +$O36</f>
        <v>3329956</v>
      </c>
      <c r="R36" s="24">
        <f>IF(($J36      =0),0,((($L36      -$J36      )/$J36      )*100))</f>
        <v>-8.0028581636298686</v>
      </c>
      <c r="S36" s="25">
        <f>IF(($K36      =0),0,((($M36      -$K36      )/$K36      )*100))</f>
        <v>-14.216467649703436</v>
      </c>
      <c r="T36" s="24">
        <f>IF(($E36      =0),0,(($P36      /$E36      )*100))</f>
        <v>51.70967741935484</v>
      </c>
      <c r="U36" s="26">
        <f>IF(($E36      =0),0,(($Q36      /$E36      )*100))</f>
        <v>13.427241935483872</v>
      </c>
      <c r="V36" s="43"/>
      <c r="W36" s="44"/>
    </row>
    <row r="37" spans="1:23" x14ac:dyDescent="0.2">
      <c r="A37" s="23" t="s">
        <v>63</v>
      </c>
      <c r="B37" s="42"/>
      <c r="C37" s="42">
        <v>98599000</v>
      </c>
      <c r="D37" s="42"/>
      <c r="E37" s="42">
        <f>$B37      +$C37      +$D37</f>
        <v>98599000</v>
      </c>
      <c r="F37" s="43">
        <v>98599000</v>
      </c>
      <c r="G37" s="44">
        <v>98599000</v>
      </c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>
        <v>67467000</v>
      </c>
      <c r="W37" s="44">
        <v>50497000</v>
      </c>
    </row>
    <row r="38" spans="1:23" hidden="1" x14ac:dyDescent="0.2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>+B44+B56</f>
        <v>903359000</v>
      </c>
      <c r="C43" s="45">
        <f>+C44+C56</f>
        <v>69349000</v>
      </c>
      <c r="D43" s="45">
        <f>+D44+D56</f>
        <v>0</v>
      </c>
      <c r="E43" s="45">
        <f>+E44+E56</f>
        <v>972708000</v>
      </c>
      <c r="F43" s="46">
        <f>+F44+F56</f>
        <v>972708000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x14ac:dyDescent="0.2">
      <c r="A44" s="19" t="s">
        <v>35</v>
      </c>
      <c r="B44" s="39">
        <f>SUM(B45:B55)</f>
        <v>878805000</v>
      </c>
      <c r="C44" s="39">
        <f>SUM(C45:C55)</f>
        <v>69349000</v>
      </c>
      <c r="D44" s="39">
        <f>SUM(D45:D55)</f>
        <v>0</v>
      </c>
      <c r="E44" s="39">
        <f>SUM(E45:E55)</f>
        <v>948154000</v>
      </c>
      <c r="F44" s="40">
        <f>SUM(F45:F55)</f>
        <v>948154000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2">
      <c r="A45" s="23" t="s">
        <v>70</v>
      </c>
      <c r="B45" s="42">
        <v>317423000</v>
      </c>
      <c r="C45" s="42"/>
      <c r="D45" s="42"/>
      <c r="E45" s="42">
        <f>$B45      +$C45      +$D45</f>
        <v>317423000</v>
      </c>
      <c r="F45" s="43">
        <v>317423000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x14ac:dyDescent="0.2">
      <c r="A46" s="23" t="s">
        <v>71</v>
      </c>
      <c r="B46" s="42">
        <v>509882000</v>
      </c>
      <c r="C46" s="42"/>
      <c r="D46" s="42"/>
      <c r="E46" s="42">
        <f>$B46      +$C46      +$D46</f>
        <v>509882000</v>
      </c>
      <c r="F46" s="43">
        <v>509882000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x14ac:dyDescent="0.2">
      <c r="A47" s="23" t="s">
        <v>72</v>
      </c>
      <c r="B47" s="42">
        <v>6500000</v>
      </c>
      <c r="C47" s="42">
        <v>-5232000</v>
      </c>
      <c r="D47" s="42"/>
      <c r="E47" s="42">
        <f>$B47      +$C47      +$D47</f>
        <v>1268000</v>
      </c>
      <c r="F47" s="43">
        <v>1268000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x14ac:dyDescent="0.2">
      <c r="A53" s="23" t="s">
        <v>78</v>
      </c>
      <c r="B53" s="42">
        <v>45000000</v>
      </c>
      <c r="C53" s="42"/>
      <c r="D53" s="42"/>
      <c r="E53" s="42">
        <f>$B53      +$C53      +$D53</f>
        <v>45000000</v>
      </c>
      <c r="F53" s="43">
        <v>45000000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x14ac:dyDescent="0.2">
      <c r="A55" s="23" t="s">
        <v>80</v>
      </c>
      <c r="B55" s="42"/>
      <c r="C55" s="42">
        <v>74581000</v>
      </c>
      <c r="D55" s="42"/>
      <c r="E55" s="42">
        <f>$B55      +$C55      +$D55</f>
        <v>74581000</v>
      </c>
      <c r="F55" s="43">
        <v>74581000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x14ac:dyDescent="0.2">
      <c r="A56" s="19" t="s">
        <v>54</v>
      </c>
      <c r="B56" s="39">
        <f>SUM(B57:B60)</f>
        <v>24554000</v>
      </c>
      <c r="C56" s="39">
        <f>SUM(C57:C60)</f>
        <v>0</v>
      </c>
      <c r="D56" s="39">
        <f>SUM(D57:D60)</f>
        <v>0</v>
      </c>
      <c r="E56" s="39">
        <f>SUM(E57:E60)</f>
        <v>24554000</v>
      </c>
      <c r="F56" s="40">
        <f>SUM(F57:F60)</f>
        <v>24554000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x14ac:dyDescent="0.2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x14ac:dyDescent="0.2">
      <c r="A59" s="23" t="s">
        <v>83</v>
      </c>
      <c r="B59" s="42">
        <v>24554000</v>
      </c>
      <c r="C59" s="42"/>
      <c r="D59" s="42"/>
      <c r="E59" s="42">
        <f>$B59      +$C59      +$D59</f>
        <v>24554000</v>
      </c>
      <c r="F59" s="43">
        <v>24554000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x14ac:dyDescent="0.2">
      <c r="A61" s="19" t="s">
        <v>85</v>
      </c>
      <c r="B61" s="39">
        <f>+B8+B43</f>
        <v>7914404000</v>
      </c>
      <c r="C61" s="39">
        <f>+C8+C43</f>
        <v>314417000</v>
      </c>
      <c r="D61" s="39">
        <f>+D8+D43</f>
        <v>0</v>
      </c>
      <c r="E61" s="39">
        <f>+E8+E43</f>
        <v>8228821000</v>
      </c>
      <c r="F61" s="40">
        <f>+F8+F43</f>
        <v>8389029000</v>
      </c>
      <c r="G61" s="41">
        <f>+G8+G43</f>
        <v>6866211000</v>
      </c>
      <c r="H61" s="40">
        <f>+H8+H43</f>
        <v>1342517000</v>
      </c>
      <c r="I61" s="41">
        <f>+I8+I43</f>
        <v>515882713</v>
      </c>
      <c r="J61" s="40">
        <f>+J8+J43</f>
        <v>1836546000</v>
      </c>
      <c r="K61" s="41">
        <f>+K8+K43</f>
        <v>1195270257</v>
      </c>
      <c r="L61" s="40">
        <f>+L8+L43</f>
        <v>1091983000</v>
      </c>
      <c r="M61" s="41">
        <f>+M8+M43</f>
        <v>1149726744</v>
      </c>
      <c r="N61" s="40">
        <f>+N8+N43</f>
        <v>0</v>
      </c>
      <c r="O61" s="41">
        <f>+O8+O43</f>
        <v>0</v>
      </c>
      <c r="P61" s="40">
        <f>+P8+P43</f>
        <v>4271046000</v>
      </c>
      <c r="Q61" s="41">
        <f>+Q8+Q43</f>
        <v>2860879714</v>
      </c>
      <c r="R61" s="20">
        <f>IF(($J61      =0),0,((($L61      -$J61      )/$J61      )*100))</f>
        <v>-40.541483850663148</v>
      </c>
      <c r="S61" s="21">
        <f>IF(($K61      =0),0,((($M61      -$K61      )/$K61      )*100))</f>
        <v>-3.8103109094598677</v>
      </c>
      <c r="T61" s="20">
        <f>IF(($E61      =0),0,(($P61      /$E61      )*100))</f>
        <v>51.903498690760195</v>
      </c>
      <c r="U61" s="22">
        <f>IF(($E61      =0),0,(($Q61      /$E61      )*100))</f>
        <v>34.766580947622991</v>
      </c>
      <c r="V61" s="40">
        <f>+V8+V43</f>
        <v>438269000</v>
      </c>
      <c r="W61" s="41">
        <f>+W8+W43</f>
        <v>127617000</v>
      </c>
    </row>
    <row r="62" spans="1:23" x14ac:dyDescent="0.2">
      <c r="A62" s="19" t="s">
        <v>86</v>
      </c>
      <c r="B62" s="39">
        <f>SUM(B63:B64)</f>
        <v>1170838000</v>
      </c>
      <c r="C62" s="39">
        <f>SUM(C63:C64)</f>
        <v>0</v>
      </c>
      <c r="D62" s="39">
        <f>SUM(D63:D64)</f>
        <v>0</v>
      </c>
      <c r="E62" s="39">
        <f>SUM(E63:E64)</f>
        <v>1170838000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61033965</v>
      </c>
      <c r="J62" s="40">
        <f>SUM(J63:J64)</f>
        <v>0</v>
      </c>
      <c r="K62" s="41">
        <f>SUM(K63:K64)</f>
        <v>63094276</v>
      </c>
      <c r="L62" s="40">
        <f>SUM(L63:L64)</f>
        <v>0</v>
      </c>
      <c r="M62" s="41">
        <f>SUM(M63:M64)</f>
        <v>153700858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277829099</v>
      </c>
      <c r="R62" s="20">
        <f>IF(($J62      =0),0,((($L62      -$J62      )/$J62      )*100))</f>
        <v>0</v>
      </c>
      <c r="S62" s="21">
        <f>IF(($K62      =0),0,((($M62      -$K62      )/$K62      )*100))</f>
        <v>143.60507441277238</v>
      </c>
      <c r="T62" s="20">
        <f>IF(($E62      =0),0,(($P62      /$E62      )*100))</f>
        <v>0</v>
      </c>
      <c r="U62" s="22">
        <f>IF(($E62      =0),0,(($Q62      /$E62      )*100))</f>
        <v>23.72908113675846</v>
      </c>
      <c r="V62" s="40">
        <f>SUM(V63:V64)</f>
        <v>26507000</v>
      </c>
      <c r="W62" s="41">
        <f>SUM(W63:W64)</f>
        <v>0</v>
      </c>
    </row>
    <row r="63" spans="1:23" s="27" customFormat="1" ht="12.75" customHeight="1" thickBot="1" x14ac:dyDescent="0.25">
      <c r="A63" s="23" t="s">
        <v>87</v>
      </c>
      <c r="B63" s="42">
        <v>1170838000</v>
      </c>
      <c r="C63" s="42"/>
      <c r="D63" s="42"/>
      <c r="E63" s="42">
        <f>$B63      +$C63      +$D63</f>
        <v>1170838000</v>
      </c>
      <c r="F63" s="43"/>
      <c r="G63" s="44"/>
      <c r="H63" s="43"/>
      <c r="I63" s="44">
        <v>61033965</v>
      </c>
      <c r="J63" s="43"/>
      <c r="K63" s="44">
        <v>63094276</v>
      </c>
      <c r="L63" s="43"/>
      <c r="M63" s="44">
        <v>153700858</v>
      </c>
      <c r="N63" s="43"/>
      <c r="O63" s="44"/>
      <c r="P63" s="43">
        <f>$H63      +$J63      +$L63      +$N63</f>
        <v>0</v>
      </c>
      <c r="Q63" s="44">
        <f>$I63      +$K63      +$M63      +$O63</f>
        <v>277829099</v>
      </c>
      <c r="R63" s="24">
        <f>IF(($J63      =0),0,((($L63      -$J63      )/$J63      )*100))</f>
        <v>0</v>
      </c>
      <c r="S63" s="25">
        <f>IF(($K63      =0),0,((($M63      -$K63      )/$K63      )*100))</f>
        <v>143.60507441277238</v>
      </c>
      <c r="T63" s="24">
        <f>IF(($E63      =0),0,(($P63      /$E63      )*100))</f>
        <v>0</v>
      </c>
      <c r="U63" s="26">
        <f>IF(($E63      =0),0,(($Q63      /$E63      )*100))</f>
        <v>23.72908113675846</v>
      </c>
      <c r="V63" s="43">
        <v>26507000</v>
      </c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>+B61+B62</f>
        <v>9085242000</v>
      </c>
      <c r="C65" s="48">
        <f>+C61+C62</f>
        <v>314417000</v>
      </c>
      <c r="D65" s="48">
        <f>+D61+D62</f>
        <v>0</v>
      </c>
      <c r="E65" s="48">
        <f>+E61+E62</f>
        <v>9399659000</v>
      </c>
      <c r="F65" s="49">
        <f>+F61+F62</f>
        <v>8389029000</v>
      </c>
      <c r="G65" s="50">
        <f>+G61+G62</f>
        <v>6866211000</v>
      </c>
      <c r="H65" s="49">
        <f>+H61+H62</f>
        <v>1342517000</v>
      </c>
      <c r="I65" s="50">
        <f>+I61+I62</f>
        <v>576916678</v>
      </c>
      <c r="J65" s="49">
        <f>+J61+J62</f>
        <v>1836546000</v>
      </c>
      <c r="K65" s="50">
        <f>+K61+K62</f>
        <v>1258364533</v>
      </c>
      <c r="L65" s="49">
        <f>+L61+L62</f>
        <v>1091983000</v>
      </c>
      <c r="M65" s="51">
        <f>+M61+M62</f>
        <v>1303427602</v>
      </c>
      <c r="N65" s="49">
        <f>+N61+N62</f>
        <v>0</v>
      </c>
      <c r="O65" s="50">
        <f>+O61+O62</f>
        <v>0</v>
      </c>
      <c r="P65" s="49">
        <f>+P61+P62</f>
        <v>4271046000</v>
      </c>
      <c r="Q65" s="50">
        <f>+Q61+Q62</f>
        <v>3138708813</v>
      </c>
      <c r="R65" s="34">
        <f>IF(($J65      =0),0,((($L65      -$J65      )/$J65      )*100))</f>
        <v>-40.541483850663148</v>
      </c>
      <c r="S65" s="35">
        <f>IF(($K65      =0),0,((($M65      -$K65      )/$K65      )*100))</f>
        <v>3.5810822554389334</v>
      </c>
      <c r="T65" s="34">
        <f>IF(($E65      =0),0,(($P65      /$E65      )*100))</f>
        <v>45.438307921595879</v>
      </c>
      <c r="U65" s="35">
        <f>IF(($E65      =0),0,(($Q65      /$E65      )*100))</f>
        <v>33.391730625547162</v>
      </c>
      <c r="V65" s="49">
        <f>+V61+V62</f>
        <v>464776000</v>
      </c>
      <c r="W65" s="50">
        <f>+W61+W62</f>
        <v>127617000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93</v>
      </c>
    </row>
    <row r="74" spans="1:23" x14ac:dyDescent="0.2">
      <c r="A74" t="s">
        <v>94</v>
      </c>
    </row>
    <row r="75" spans="1:23" x14ac:dyDescent="0.2">
      <c r="A75" t="s">
        <v>95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96</v>
      </c>
      <c r="G78" s="5" t="s">
        <v>97</v>
      </c>
      <c r="W78" s="5"/>
    </row>
    <row r="80" spans="1:23" x14ac:dyDescent="0.2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B5080-24F7-4766-822A-A40D4FFEBFEC}">
  <sheetPr>
    <pageSetUpPr fitToPage="1"/>
  </sheetPr>
  <dimension ref="A1:W80"/>
  <sheetViews>
    <sheetView showGridLines="0" workbookViewId="0">
      <selection activeCell="C16" sqref="C16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>+B9+B28</f>
        <v>2277861000</v>
      </c>
      <c r="C8" s="36">
        <f>+C9+C28</f>
        <v>-77323000</v>
      </c>
      <c r="D8" s="36">
        <f>+D9+D28</f>
        <v>0</v>
      </c>
      <c r="E8" s="36">
        <f>+E9+E28</f>
        <v>2200538000</v>
      </c>
      <c r="F8" s="37">
        <f>+F9+F28</f>
        <v>2291596000</v>
      </c>
      <c r="G8" s="38">
        <f>+G9+G28</f>
        <v>1971525000</v>
      </c>
      <c r="H8" s="37">
        <f>+H9+H28</f>
        <v>279727000</v>
      </c>
      <c r="I8" s="38">
        <f>+I9+I28</f>
        <v>191761671</v>
      </c>
      <c r="J8" s="37">
        <f>+J9+J28</f>
        <v>590378000</v>
      </c>
      <c r="K8" s="38">
        <f>+K9+K28</f>
        <v>446351699</v>
      </c>
      <c r="L8" s="37">
        <f>+L9+L28</f>
        <v>480239000</v>
      </c>
      <c r="M8" s="38">
        <f>+M9+M28</f>
        <v>328457931</v>
      </c>
      <c r="N8" s="37">
        <f>+N9+N28</f>
        <v>0</v>
      </c>
      <c r="O8" s="38">
        <f>+O9+O28</f>
        <v>0</v>
      </c>
      <c r="P8" s="37">
        <f>+P9+P28</f>
        <v>1350344000</v>
      </c>
      <c r="Q8" s="38">
        <f>+Q9+Q28</f>
        <v>966571301</v>
      </c>
      <c r="R8" s="16">
        <f>IF(($J8       =0),0,((($L8       -$J8       )/$J8       )*100))</f>
        <v>-18.65567483883207</v>
      </c>
      <c r="S8" s="17">
        <f>IF(($K8       =0),0,((($M8       -$K8       )/$K8       )*100))</f>
        <v>-26.412752155783775</v>
      </c>
      <c r="T8" s="16">
        <f>IF(($E8       =0),0,(($P8       /$E8       )*100))</f>
        <v>61.364266374859241</v>
      </c>
      <c r="U8" s="18">
        <f>IF(($E8       =0),0,(($Q8       /$E8       )*100))</f>
        <v>43.924317644139748</v>
      </c>
      <c r="V8" s="37">
        <f>+V9+V28</f>
        <v>68619000</v>
      </c>
      <c r="W8" s="38">
        <f>+W9+W28</f>
        <v>3777000</v>
      </c>
    </row>
    <row r="9" spans="1:23" x14ac:dyDescent="0.2">
      <c r="A9" s="19" t="s">
        <v>35</v>
      </c>
      <c r="B9" s="39">
        <f>SUM(B10:B27)</f>
        <v>2153977000</v>
      </c>
      <c r="C9" s="39">
        <f>SUM(C10:C27)</f>
        <v>-81985000</v>
      </c>
      <c r="D9" s="39">
        <f>SUM(D10:D27)</f>
        <v>0</v>
      </c>
      <c r="E9" s="39">
        <f>SUM(E10:E27)</f>
        <v>2071992000</v>
      </c>
      <c r="F9" s="40">
        <f>SUM(F10:F27)</f>
        <v>2163050000</v>
      </c>
      <c r="G9" s="41">
        <f>SUM(G10:G27)</f>
        <v>1842979000</v>
      </c>
      <c r="H9" s="40">
        <f>SUM(H10:H27)</f>
        <v>256042000</v>
      </c>
      <c r="I9" s="41">
        <f>SUM(I10:I27)</f>
        <v>185731655</v>
      </c>
      <c r="J9" s="40">
        <f>SUM(J10:J27)</f>
        <v>568774000</v>
      </c>
      <c r="K9" s="41">
        <f>SUM(K10:K27)</f>
        <v>438578408</v>
      </c>
      <c r="L9" s="40">
        <f>SUM(L10:L27)</f>
        <v>454959000</v>
      </c>
      <c r="M9" s="41">
        <f>SUM(M10:M27)</f>
        <v>307176931</v>
      </c>
      <c r="N9" s="40">
        <f>SUM(N10:N27)</f>
        <v>0</v>
      </c>
      <c r="O9" s="41">
        <f>SUM(O10:O27)</f>
        <v>0</v>
      </c>
      <c r="P9" s="40">
        <f>SUM(P10:P27)</f>
        <v>1279775000</v>
      </c>
      <c r="Q9" s="41">
        <f>SUM(Q10:Q27)</f>
        <v>931486994</v>
      </c>
      <c r="R9" s="20">
        <f>IF(($J9       =0),0,((($L9       -$J9       )/$J9       )*100))</f>
        <v>-20.010584168755958</v>
      </c>
      <c r="S9" s="21">
        <f>IF(($K9       =0),0,((($M9       -$K9       )/$K9       )*100))</f>
        <v>-29.960772031440268</v>
      </c>
      <c r="T9" s="20">
        <f>IF(($E9       =0),0,(($P9       /$E9       )*100))</f>
        <v>61.765441179309576</v>
      </c>
      <c r="U9" s="22">
        <f>IF(($E9       =0),0,(($Q9       /$E9       )*100))</f>
        <v>44.956109579573663</v>
      </c>
      <c r="V9" s="40">
        <f>SUM(V10:V27)</f>
        <v>30755000</v>
      </c>
      <c r="W9" s="41">
        <f>SUM(W10:W27)</f>
        <v>3777000</v>
      </c>
    </row>
    <row r="10" spans="1:23" x14ac:dyDescent="0.2">
      <c r="A10" s="23" t="s">
        <v>36</v>
      </c>
      <c r="B10" s="42">
        <v>877529000</v>
      </c>
      <c r="C10" s="42">
        <v>-22798000</v>
      </c>
      <c r="D10" s="42"/>
      <c r="E10" s="42">
        <f>$B10      +$C10      +$D10</f>
        <v>854731000</v>
      </c>
      <c r="F10" s="43">
        <v>854731000</v>
      </c>
      <c r="G10" s="44">
        <v>854731000</v>
      </c>
      <c r="H10" s="43">
        <v>120923000</v>
      </c>
      <c r="I10" s="44">
        <v>78896563</v>
      </c>
      <c r="J10" s="43">
        <v>300870000</v>
      </c>
      <c r="K10" s="44">
        <v>195585298</v>
      </c>
      <c r="L10" s="43">
        <v>349284000</v>
      </c>
      <c r="M10" s="44">
        <v>145297726</v>
      </c>
      <c r="N10" s="43"/>
      <c r="O10" s="44"/>
      <c r="P10" s="43">
        <f>$H10      +$J10      +$L10      +$N10</f>
        <v>771077000</v>
      </c>
      <c r="Q10" s="44">
        <f>$I10      +$K10      +$M10      +$O10</f>
        <v>419779587</v>
      </c>
      <c r="R10" s="24">
        <f>IF(($J10      =0),0,((($L10      -$J10      )/$J10      )*100))</f>
        <v>16.091335128128428</v>
      </c>
      <c r="S10" s="25">
        <f>IF(($K10      =0),0,((($M10      -$K10      )/$K10      )*100))</f>
        <v>-25.711325193778112</v>
      </c>
      <c r="T10" s="24">
        <f>IF(($E10      =0),0,(($P10      /$E10      )*100))</f>
        <v>90.212827193584872</v>
      </c>
      <c r="U10" s="26">
        <f>IF(($E10      =0),0,(($Q10      /$E10      )*100))</f>
        <v>49.112479481848673</v>
      </c>
      <c r="V10" s="43">
        <v>19192000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x14ac:dyDescent="0.2">
      <c r="A12" s="23" t="s">
        <v>38</v>
      </c>
      <c r="B12" s="42">
        <v>266686000</v>
      </c>
      <c r="C12" s="42"/>
      <c r="D12" s="42"/>
      <c r="E12" s="42">
        <f>$B12      +$C12      +$D12</f>
        <v>266686000</v>
      </c>
      <c r="F12" s="43">
        <v>266686000</v>
      </c>
      <c r="G12" s="44">
        <v>90673000</v>
      </c>
      <c r="H12" s="43">
        <v>11375000</v>
      </c>
      <c r="I12" s="44">
        <v>15001132</v>
      </c>
      <c r="J12" s="43">
        <v>9551000</v>
      </c>
      <c r="K12" s="44">
        <v>21705296</v>
      </c>
      <c r="L12" s="43"/>
      <c r="M12" s="44">
        <v>15636383</v>
      </c>
      <c r="N12" s="43"/>
      <c r="O12" s="44"/>
      <c r="P12" s="43">
        <f>$H12      +$J12      +$L12      +$N12</f>
        <v>20926000</v>
      </c>
      <c r="Q12" s="44">
        <f>$I12      +$K12      +$M12      +$O12</f>
        <v>52342811</v>
      </c>
      <c r="R12" s="24">
        <f>IF(($J12      =0),0,((($L12      -$J12      )/$J12      )*100))</f>
        <v>-100</v>
      </c>
      <c r="S12" s="25">
        <f>IF(($K12      =0),0,((($M12      -$K12      )/$K12      )*100))</f>
        <v>-27.960517101448424</v>
      </c>
      <c r="T12" s="24">
        <f>IF(($E12      =0),0,(($P12      /$E12      )*100))</f>
        <v>7.8466811156191181</v>
      </c>
      <c r="U12" s="26">
        <f>IF(($E12      =0),0,(($Q12      /$E12      )*100))</f>
        <v>19.627131157991045</v>
      </c>
      <c r="V12" s="43"/>
      <c r="W12" s="44"/>
    </row>
    <row r="13" spans="1:23" x14ac:dyDescent="0.2">
      <c r="A13" s="23" t="s">
        <v>39</v>
      </c>
      <c r="B13" s="42">
        <v>104521000</v>
      </c>
      <c r="C13" s="42">
        <v>-14480000</v>
      </c>
      <c r="D13" s="42"/>
      <c r="E13" s="42">
        <f>$B13      +$C13      +$D13</f>
        <v>90041000</v>
      </c>
      <c r="F13" s="43">
        <v>90041000</v>
      </c>
      <c r="G13" s="44">
        <v>90041000</v>
      </c>
      <c r="H13" s="43">
        <v>8715000</v>
      </c>
      <c r="I13" s="44">
        <v>6559736</v>
      </c>
      <c r="J13" s="43">
        <v>30457000</v>
      </c>
      <c r="K13" s="44">
        <v>27011946</v>
      </c>
      <c r="L13" s="43">
        <v>10023000</v>
      </c>
      <c r="M13" s="44">
        <v>11935016</v>
      </c>
      <c r="N13" s="43"/>
      <c r="O13" s="44"/>
      <c r="P13" s="43">
        <f>$H13      +$J13      +$L13      +$N13</f>
        <v>49195000</v>
      </c>
      <c r="Q13" s="44">
        <f>$I13      +$K13      +$M13      +$O13</f>
        <v>45506698</v>
      </c>
      <c r="R13" s="24">
        <f>IF(($J13      =0),0,((($L13      -$J13      )/$J13      )*100))</f>
        <v>-67.091309058672891</v>
      </c>
      <c r="S13" s="25">
        <f>IF(($K13      =0),0,((($M13      -$K13      )/$K13      )*100))</f>
        <v>-55.815786097010559</v>
      </c>
      <c r="T13" s="24">
        <f>IF(($E13      =0),0,(($P13      /$E13      )*100))</f>
        <v>54.636221276973821</v>
      </c>
      <c r="U13" s="26">
        <f>IF(($E13      =0),0,(($Q13      /$E13      )*100))</f>
        <v>50.53997401183905</v>
      </c>
      <c r="V13" s="43">
        <v>1617000</v>
      </c>
      <c r="W13" s="44">
        <v>1617000</v>
      </c>
    </row>
    <row r="14" spans="1:23" x14ac:dyDescent="0.2">
      <c r="A14" s="23" t="s">
        <v>40</v>
      </c>
      <c r="B14" s="42">
        <v>42042000</v>
      </c>
      <c r="C14" s="42">
        <v>-2000000</v>
      </c>
      <c r="D14" s="42"/>
      <c r="E14" s="42">
        <f>$B14      +$C14      +$D14</f>
        <v>40042000</v>
      </c>
      <c r="F14" s="43">
        <v>40042000</v>
      </c>
      <c r="G14" s="44">
        <v>40042000</v>
      </c>
      <c r="H14" s="43">
        <v>5041000</v>
      </c>
      <c r="I14" s="44">
        <v>1754169</v>
      </c>
      <c r="J14" s="43">
        <v>8928000</v>
      </c>
      <c r="K14" s="44">
        <v>6840184</v>
      </c>
      <c r="L14" s="43">
        <v>10979000</v>
      </c>
      <c r="M14" s="44">
        <v>9760784</v>
      </c>
      <c r="N14" s="43"/>
      <c r="O14" s="44"/>
      <c r="P14" s="43">
        <f>$H14      +$J14      +$L14      +$N14</f>
        <v>24948000</v>
      </c>
      <c r="Q14" s="44">
        <f>$I14      +$K14      +$M14      +$O14</f>
        <v>18355137</v>
      </c>
      <c r="R14" s="24">
        <f>IF(($J14      =0),0,((($L14      -$J14      )/$J14      )*100))</f>
        <v>22.972670250896059</v>
      </c>
      <c r="S14" s="25">
        <f>IF(($K14      =0),0,((($M14      -$K14      )/$K14      )*100))</f>
        <v>42.697681816746453</v>
      </c>
      <c r="T14" s="24">
        <f>IF(($E14      =0),0,(($P14      /$E14      )*100))</f>
        <v>62.304580190799662</v>
      </c>
      <c r="U14" s="26">
        <f>IF(($E14      =0),0,(($Q14      /$E14      )*100))</f>
        <v>45.83971080365616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x14ac:dyDescent="0.2">
      <c r="A16" s="23" t="s">
        <v>42</v>
      </c>
      <c r="B16" s="42">
        <v>10126000</v>
      </c>
      <c r="C16" s="42">
        <v>295000</v>
      </c>
      <c r="D16" s="42"/>
      <c r="E16" s="42">
        <f>$B16      +$C16      +$D16</f>
        <v>10421000</v>
      </c>
      <c r="F16" s="43">
        <v>10421000</v>
      </c>
      <c r="G16" s="44">
        <v>10421000</v>
      </c>
      <c r="H16" s="43">
        <v>2177000</v>
      </c>
      <c r="I16" s="44">
        <v>1119503</v>
      </c>
      <c r="J16" s="43">
        <v>2764000</v>
      </c>
      <c r="K16" s="44">
        <v>903392</v>
      </c>
      <c r="L16" s="43">
        <v>2243000</v>
      </c>
      <c r="M16" s="44">
        <v>1385059</v>
      </c>
      <c r="N16" s="43"/>
      <c r="O16" s="44"/>
      <c r="P16" s="43">
        <f>$H16      +$J16      +$L16      +$N16</f>
        <v>7184000</v>
      </c>
      <c r="Q16" s="44">
        <f>$I16      +$K16      +$M16      +$O16</f>
        <v>3407954</v>
      </c>
      <c r="R16" s="24">
        <f>IF(($J16      =0),0,((($L16      -$J16      )/$J16      )*100))</f>
        <v>-18.849493487698986</v>
      </c>
      <c r="S16" s="25">
        <f>IF(($K16      =0),0,((($M16      -$K16      )/$K16      )*100))</f>
        <v>53.317607417378056</v>
      </c>
      <c r="T16" s="24">
        <f>IF(($E16      =0),0,(($P16      /$E16      )*100))</f>
        <v>68.937721907686395</v>
      </c>
      <c r="U16" s="26">
        <f>IF(($E16      =0),0,(($Q16      /$E16      )*100))</f>
        <v>32.702754054313402</v>
      </c>
      <c r="V16" s="43">
        <v>843000</v>
      </c>
      <c r="W16" s="44"/>
    </row>
    <row r="17" spans="1:23" x14ac:dyDescent="0.2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x14ac:dyDescent="0.2">
      <c r="A20" s="23" t="s">
        <v>46</v>
      </c>
      <c r="B20" s="42"/>
      <c r="C20" s="42">
        <v>48056000</v>
      </c>
      <c r="D20" s="42"/>
      <c r="E20" s="42">
        <f>$B20      +$C20      +$D20</f>
        <v>48056000</v>
      </c>
      <c r="F20" s="43">
        <v>48056000</v>
      </c>
      <c r="G20" s="44">
        <v>48056000</v>
      </c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IF(($J20      =0),0,((($L20      -$J20      )/$J20      )*100))</f>
        <v>0</v>
      </c>
      <c r="S20" s="25">
        <f>IF(($K20      =0),0,((($M20      -$K20      )/$K20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x14ac:dyDescent="0.2">
      <c r="A22" s="23" t="s">
        <v>48</v>
      </c>
      <c r="B22" s="42">
        <v>220112000</v>
      </c>
      <c r="C22" s="42">
        <v>-20000000</v>
      </c>
      <c r="D22" s="42"/>
      <c r="E22" s="42">
        <f>$B22      +$C22      +$D22</f>
        <v>200112000</v>
      </c>
      <c r="F22" s="43">
        <v>220112000</v>
      </c>
      <c r="G22" s="44">
        <v>147112000</v>
      </c>
      <c r="H22" s="43">
        <v>55777000</v>
      </c>
      <c r="I22" s="44">
        <v>31900968</v>
      </c>
      <c r="J22" s="43">
        <v>65165000</v>
      </c>
      <c r="K22" s="44">
        <v>74743471</v>
      </c>
      <c r="L22" s="43">
        <v>48980000</v>
      </c>
      <c r="M22" s="44">
        <v>32949912</v>
      </c>
      <c r="N22" s="43"/>
      <c r="O22" s="44"/>
      <c r="P22" s="43">
        <f>$H22      +$J22      +$L22      +$N22</f>
        <v>169922000</v>
      </c>
      <c r="Q22" s="44">
        <f>$I22      +$K22      +$M22      +$O22</f>
        <v>139594351</v>
      </c>
      <c r="R22" s="24">
        <f>IF(($J22      =0),0,((($L22      -$J22      )/$J22      )*100))</f>
        <v>-24.836952351722548</v>
      </c>
      <c r="S22" s="25">
        <f>IF(($K22      =0),0,((($M22      -$K22      )/$K22      )*100))</f>
        <v>-55.915999673068441</v>
      </c>
      <c r="T22" s="24">
        <f>IF(($E22      =0),0,(($P22      /$E22      )*100))</f>
        <v>84.913448468857439</v>
      </c>
      <c r="U22" s="26">
        <f>IF(($E22      =0),0,(($Q22      /$E22      )*100))</f>
        <v>69.758110957863593</v>
      </c>
      <c r="V22" s="43"/>
      <c r="W22" s="44"/>
    </row>
    <row r="23" spans="1:23" x14ac:dyDescent="0.2">
      <c r="A23" s="23" t="s">
        <v>49</v>
      </c>
      <c r="B23" s="42">
        <v>330959000</v>
      </c>
      <c r="C23" s="42">
        <v>-2000000</v>
      </c>
      <c r="D23" s="42"/>
      <c r="E23" s="42">
        <f>$B23      +$C23      +$D23</f>
        <v>328959000</v>
      </c>
      <c r="F23" s="43">
        <v>330959000</v>
      </c>
      <c r="G23" s="44">
        <v>328959000</v>
      </c>
      <c r="H23" s="43">
        <v>48498000</v>
      </c>
      <c r="I23" s="44">
        <v>32114406</v>
      </c>
      <c r="J23" s="43">
        <v>87732000</v>
      </c>
      <c r="K23" s="44">
        <v>63287465</v>
      </c>
      <c r="L23" s="43">
        <v>11955000</v>
      </c>
      <c r="M23" s="44">
        <v>50260582</v>
      </c>
      <c r="N23" s="43"/>
      <c r="O23" s="44"/>
      <c r="P23" s="43">
        <f>$H23      +$J23      +$L23      +$N23</f>
        <v>148185000</v>
      </c>
      <c r="Q23" s="44">
        <f>$I23      +$K23      +$M23      +$O23</f>
        <v>145662453</v>
      </c>
      <c r="R23" s="24">
        <f>IF(($J23      =0),0,((($L23      -$J23      )/$J23      )*100))</f>
        <v>-86.373273150047865</v>
      </c>
      <c r="S23" s="25">
        <f>IF(($K23      =0),0,((($M23      -$K23      )/$K23      )*100))</f>
        <v>-20.583670083799372</v>
      </c>
      <c r="T23" s="24">
        <f>IF(($E23      =0),0,(($P23      /$E23      )*100))</f>
        <v>45.046647150556758</v>
      </c>
      <c r="U23" s="26">
        <f>IF(($E23      =0),0,(($Q23      /$E23      )*100))</f>
        <v>44.279819977565595</v>
      </c>
      <c r="V23" s="43">
        <v>9103000</v>
      </c>
      <c r="W23" s="44">
        <v>2160000</v>
      </c>
    </row>
    <row r="24" spans="1:23" x14ac:dyDescent="0.2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>$B25      +$C25      +$D25</f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>$H25      +$J25      +$L25      +$N25</f>
        <v>0</v>
      </c>
      <c r="Q25" s="44">
        <f>$I25      +$K25      +$M25      +$O25</f>
        <v>0</v>
      </c>
      <c r="R25" s="24">
        <f>IF(($J25      =0),0,((($L25      -$J25      )/$J25      )*100))</f>
        <v>0</v>
      </c>
      <c r="S25" s="25">
        <f>IF(($K25      =0),0,((($M25      -$K25      )/$K25      )*100))</f>
        <v>0</v>
      </c>
      <c r="T25" s="24">
        <f>IF(($E25      =0),0,(($P25      /$E25      )*100))</f>
        <v>0</v>
      </c>
      <c r="U25" s="26">
        <f>IF(($E25      =0),0,(($Q25      /$E25      )*100))</f>
        <v>0</v>
      </c>
      <c r="V25" s="43"/>
      <c r="W25" s="44"/>
    </row>
    <row r="26" spans="1:23" x14ac:dyDescent="0.2">
      <c r="A26" s="23" t="s">
        <v>52</v>
      </c>
      <c r="B26" s="42">
        <v>302002000</v>
      </c>
      <c r="C26" s="42">
        <v>-69058000</v>
      </c>
      <c r="D26" s="42"/>
      <c r="E26" s="42">
        <f>$B26      +$C26      +$D26</f>
        <v>232944000</v>
      </c>
      <c r="F26" s="43">
        <v>302002000</v>
      </c>
      <c r="G26" s="44">
        <v>232944000</v>
      </c>
      <c r="H26" s="43">
        <v>3536000</v>
      </c>
      <c r="I26" s="44">
        <v>18385178</v>
      </c>
      <c r="J26" s="43">
        <v>63307000</v>
      </c>
      <c r="K26" s="44">
        <v>48501356</v>
      </c>
      <c r="L26" s="43">
        <v>21495000</v>
      </c>
      <c r="M26" s="44">
        <v>39951469</v>
      </c>
      <c r="N26" s="43"/>
      <c r="O26" s="44"/>
      <c r="P26" s="43">
        <f>$H26      +$J26      +$L26      +$N26</f>
        <v>88338000</v>
      </c>
      <c r="Q26" s="44">
        <f>$I26      +$K26      +$M26      +$O26</f>
        <v>106838003</v>
      </c>
      <c r="R26" s="24">
        <f>IF(($J26      =0),0,((($L26      -$J26      )/$J26      )*100))</f>
        <v>-66.046408769962255</v>
      </c>
      <c r="S26" s="25">
        <f>IF(($K26      =0),0,((($M26      -$K26      )/$K26      )*100))</f>
        <v>-17.628140128700732</v>
      </c>
      <c r="T26" s="24">
        <f>IF(($E26      =0),0,(($P26      /$E26      )*100))</f>
        <v>37.922419122192458</v>
      </c>
      <c r="U26" s="26">
        <f>IF(($E26      =0),0,(($Q26      /$E26      )*100))</f>
        <v>45.864243337454496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x14ac:dyDescent="0.2">
      <c r="A28" s="19" t="s">
        <v>54</v>
      </c>
      <c r="B28" s="39">
        <f>SUM(B29:B42)</f>
        <v>123884000</v>
      </c>
      <c r="C28" s="39">
        <f>SUM(C29:C42)</f>
        <v>4662000</v>
      </c>
      <c r="D28" s="39">
        <f>SUM(D29:D42)</f>
        <v>0</v>
      </c>
      <c r="E28" s="39">
        <f>SUM(E29:E42)</f>
        <v>128546000</v>
      </c>
      <c r="F28" s="40">
        <f>SUM(F29:F42)</f>
        <v>128546000</v>
      </c>
      <c r="G28" s="41">
        <f>SUM(G29:G42)</f>
        <v>128546000</v>
      </c>
      <c r="H28" s="40">
        <f>SUM(H29:H42)</f>
        <v>23685000</v>
      </c>
      <c r="I28" s="41">
        <f>SUM(I29:I42)</f>
        <v>6030016</v>
      </c>
      <c r="J28" s="40">
        <f>SUM(J29:J42)</f>
        <v>21604000</v>
      </c>
      <c r="K28" s="41">
        <f>SUM(K29:K42)</f>
        <v>7773291</v>
      </c>
      <c r="L28" s="40">
        <f>SUM(L29:L42)</f>
        <v>25280000</v>
      </c>
      <c r="M28" s="41">
        <f>SUM(M29:M42)</f>
        <v>21281000</v>
      </c>
      <c r="N28" s="40">
        <f>SUM(N29:N42)</f>
        <v>0</v>
      </c>
      <c r="O28" s="41">
        <f>SUM(O29:O42)</f>
        <v>0</v>
      </c>
      <c r="P28" s="40">
        <f>SUM(P29:P42)</f>
        <v>70569000</v>
      </c>
      <c r="Q28" s="41">
        <f>SUM(Q29:Q42)</f>
        <v>35084307</v>
      </c>
      <c r="R28" s="20">
        <f>IF(($J28      =0),0,((($L28      -$J28      )/$J28      )*100))</f>
        <v>17.015367524532493</v>
      </c>
      <c r="S28" s="21">
        <f>IF(($K28      =0),0,((($M28      -$K28      )/$K28      )*100))</f>
        <v>173.77078768825197</v>
      </c>
      <c r="T28" s="20">
        <f>IF(($E28      =0),0,(($P28      /$E28      )*100))</f>
        <v>54.897857576276202</v>
      </c>
      <c r="U28" s="22">
        <f>IF(($E28      =0),0,(($Q28      /$E28      )*100))</f>
        <v>27.293192320258896</v>
      </c>
      <c r="V28" s="40">
        <f>SUM(V29:V42)</f>
        <v>37864000</v>
      </c>
      <c r="W28" s="41">
        <f>SUM(W29:W42)</f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x14ac:dyDescent="0.2">
      <c r="A30" s="23" t="s">
        <v>56</v>
      </c>
      <c r="B30" s="42">
        <v>10000000</v>
      </c>
      <c r="C30" s="42"/>
      <c r="D30" s="42"/>
      <c r="E30" s="42">
        <f>$B30      +$C30      +$D30</f>
        <v>10000000</v>
      </c>
      <c r="F30" s="43">
        <v>10000000</v>
      </c>
      <c r="G30" s="44">
        <v>10000000</v>
      </c>
      <c r="H30" s="43"/>
      <c r="I30" s="44"/>
      <c r="J30" s="43"/>
      <c r="K30" s="44"/>
      <c r="L30" s="43">
        <v>3092000</v>
      </c>
      <c r="M30" s="44">
        <v>1366225</v>
      </c>
      <c r="N30" s="43"/>
      <c r="O30" s="44"/>
      <c r="P30" s="43">
        <f>$H30      +$J30      +$L30      +$N30</f>
        <v>3092000</v>
      </c>
      <c r="Q30" s="44">
        <f>$I30      +$K30      +$M30      +$O30</f>
        <v>1366225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30.919999999999998</v>
      </c>
      <c r="U30" s="26">
        <f>IF(($E30      =0),0,(($Q30      /$E30      )*100))</f>
        <v>13.66225</v>
      </c>
      <c r="V30" s="43"/>
      <c r="W30" s="44"/>
    </row>
    <row r="31" spans="1:23" x14ac:dyDescent="0.2">
      <c r="A31" s="23" t="s">
        <v>57</v>
      </c>
      <c r="B31" s="42">
        <v>57800000</v>
      </c>
      <c r="C31" s="42"/>
      <c r="D31" s="42"/>
      <c r="E31" s="42">
        <f>$B31      +$C31      +$D31</f>
        <v>57800000</v>
      </c>
      <c r="F31" s="43">
        <v>57800000</v>
      </c>
      <c r="G31" s="44">
        <v>57800000</v>
      </c>
      <c r="H31" s="43">
        <v>19689000</v>
      </c>
      <c r="I31" s="44">
        <v>982607</v>
      </c>
      <c r="J31" s="43">
        <v>7776000</v>
      </c>
      <c r="K31" s="44">
        <v>1314952</v>
      </c>
      <c r="L31" s="43">
        <v>7997000</v>
      </c>
      <c r="M31" s="44">
        <v>9063453</v>
      </c>
      <c r="N31" s="43"/>
      <c r="O31" s="44"/>
      <c r="P31" s="43">
        <f>$H31      +$J31      +$L31      +$N31</f>
        <v>35462000</v>
      </c>
      <c r="Q31" s="44">
        <f>$I31      +$K31      +$M31      +$O31</f>
        <v>11361012</v>
      </c>
      <c r="R31" s="24">
        <f>IF(($J31      =0),0,((($L31      -$J31      )/$J31      )*100))</f>
        <v>2.8420781893004112</v>
      </c>
      <c r="S31" s="25">
        <f>IF(($K31      =0),0,((($M31      -$K31      )/$K31      )*100))</f>
        <v>589.26112892333708</v>
      </c>
      <c r="T31" s="24">
        <f>IF(($E31      =0),0,(($P31      /$E31      )*100))</f>
        <v>61.352941176470587</v>
      </c>
      <c r="U31" s="26">
        <f>IF(($E31      =0),0,(($Q31      /$E31      )*100))</f>
        <v>19.655730103806228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x14ac:dyDescent="0.2">
      <c r="A33" s="23" t="s">
        <v>59</v>
      </c>
      <c r="B33" s="42">
        <v>33584000</v>
      </c>
      <c r="C33" s="42">
        <v>-1338000</v>
      </c>
      <c r="D33" s="42"/>
      <c r="E33" s="42">
        <f>$B33      +$C33      +$D33</f>
        <v>32246000</v>
      </c>
      <c r="F33" s="43">
        <v>32246000</v>
      </c>
      <c r="G33" s="44">
        <v>32246000</v>
      </c>
      <c r="H33" s="43">
        <v>3996000</v>
      </c>
      <c r="I33" s="44">
        <v>4350415</v>
      </c>
      <c r="J33" s="43">
        <v>8382000</v>
      </c>
      <c r="K33" s="44">
        <v>5361632</v>
      </c>
      <c r="L33" s="43">
        <v>7431000</v>
      </c>
      <c r="M33" s="44">
        <v>9754615</v>
      </c>
      <c r="N33" s="43"/>
      <c r="O33" s="44"/>
      <c r="P33" s="43">
        <f>$H33      +$J33      +$L33      +$N33</f>
        <v>19809000</v>
      </c>
      <c r="Q33" s="44">
        <f>$I33      +$K33      +$M33      +$O33</f>
        <v>19466662</v>
      </c>
      <c r="R33" s="24">
        <f>IF(($J33      =0),0,((($L33      -$J33      )/$J33      )*100))</f>
        <v>-11.345740873299928</v>
      </c>
      <c r="S33" s="25">
        <f>IF(($K33      =0),0,((($M33      -$K33      )/$K33      )*100))</f>
        <v>81.933691085102438</v>
      </c>
      <c r="T33" s="24">
        <f>IF(($E33      =0),0,(($P33      /$E33      )*100))</f>
        <v>61.430875147305095</v>
      </c>
      <c r="U33" s="26">
        <f>IF(($E33      =0),0,(($Q33      /$E33      )*100))</f>
        <v>60.369230292129259</v>
      </c>
      <c r="V33" s="43"/>
      <c r="W33" s="44"/>
    </row>
    <row r="34" spans="1:23" x14ac:dyDescent="0.2">
      <c r="A34" s="23" t="s">
        <v>60</v>
      </c>
      <c r="B34" s="42"/>
      <c r="C34" s="42"/>
      <c r="D34" s="42"/>
      <c r="E34" s="42">
        <f>$B34      +$C34      +$D34</f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>$H34      +$J34      +$L34      +$N34</f>
        <v>0</v>
      </c>
      <c r="Q34" s="44">
        <f>$I34      +$K34      +$M34      +$O34</f>
        <v>0</v>
      </c>
      <c r="R34" s="24">
        <f>IF(($J34      =0),0,((($L34      -$J34      )/$J34      )*100))</f>
        <v>0</v>
      </c>
      <c r="S34" s="25">
        <f>IF(($K34      =0),0,((($M34      -$K34      )/$K34      )*100))</f>
        <v>0</v>
      </c>
      <c r="T34" s="24">
        <f>IF(($E34      =0),0,(($P34      /$E34      )*100))</f>
        <v>0</v>
      </c>
      <c r="U34" s="26">
        <f>IF(($E34      =0),0,(($Q34      /$E34      )*100))</f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x14ac:dyDescent="0.2">
      <c r="A36" s="23" t="s">
        <v>62</v>
      </c>
      <c r="B36" s="42">
        <v>22500000</v>
      </c>
      <c r="C36" s="42">
        <v>-4000000</v>
      </c>
      <c r="D36" s="42"/>
      <c r="E36" s="42">
        <f>$B36      +$C36      +$D36</f>
        <v>18500000</v>
      </c>
      <c r="F36" s="43">
        <v>18500000</v>
      </c>
      <c r="G36" s="44">
        <v>18500000</v>
      </c>
      <c r="H36" s="43"/>
      <c r="I36" s="44">
        <v>696994</v>
      </c>
      <c r="J36" s="43">
        <v>5446000</v>
      </c>
      <c r="K36" s="44">
        <v>1096707</v>
      </c>
      <c r="L36" s="43">
        <v>6760000</v>
      </c>
      <c r="M36" s="44">
        <v>1096707</v>
      </c>
      <c r="N36" s="43"/>
      <c r="O36" s="44"/>
      <c r="P36" s="43">
        <f>$H36      +$J36      +$L36      +$N36</f>
        <v>12206000</v>
      </c>
      <c r="Q36" s="44">
        <f>$I36      +$K36      +$M36      +$O36</f>
        <v>2890408</v>
      </c>
      <c r="R36" s="24">
        <f>IF(($J36      =0),0,((($L36      -$J36      )/$J36      )*100))</f>
        <v>24.127800220345208</v>
      </c>
      <c r="S36" s="25">
        <f>IF(($K36      =0),0,((($M36      -$K36      )/$K36      )*100))</f>
        <v>0</v>
      </c>
      <c r="T36" s="24">
        <f>IF(($E36      =0),0,(($P36      /$E36      )*100))</f>
        <v>65.97837837837838</v>
      </c>
      <c r="U36" s="26">
        <f>IF(($E36      =0),0,(($Q36      /$E36      )*100))</f>
        <v>15.623827027027026</v>
      </c>
      <c r="V36" s="43"/>
      <c r="W36" s="44"/>
    </row>
    <row r="37" spans="1:23" x14ac:dyDescent="0.2">
      <c r="A37" s="23" t="s">
        <v>63</v>
      </c>
      <c r="B37" s="42"/>
      <c r="C37" s="42">
        <v>10000000</v>
      </c>
      <c r="D37" s="42"/>
      <c r="E37" s="42">
        <f>$B37      +$C37      +$D37</f>
        <v>10000000</v>
      </c>
      <c r="F37" s="43">
        <v>10000000</v>
      </c>
      <c r="G37" s="44">
        <v>10000000</v>
      </c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>
        <v>37864000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>+B44+B56</f>
        <v>767710000</v>
      </c>
      <c r="C43" s="45">
        <f>+C44+C56</f>
        <v>15016000</v>
      </c>
      <c r="D43" s="45">
        <f>+D44+D56</f>
        <v>0</v>
      </c>
      <c r="E43" s="45">
        <f>+E44+E56</f>
        <v>782726000</v>
      </c>
      <c r="F43" s="46">
        <f>+F44+F56</f>
        <v>813173000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x14ac:dyDescent="0.2">
      <c r="A44" s="19" t="s">
        <v>35</v>
      </c>
      <c r="B44" s="39">
        <f>SUM(B45:B55)</f>
        <v>755368000</v>
      </c>
      <c r="C44" s="39">
        <f>SUM(C45:C55)</f>
        <v>15016000</v>
      </c>
      <c r="D44" s="39">
        <f>SUM(D45:D55)</f>
        <v>0</v>
      </c>
      <c r="E44" s="39">
        <f>SUM(E45:E55)</f>
        <v>770384000</v>
      </c>
      <c r="F44" s="40">
        <f>SUM(F45:F55)</f>
        <v>800831000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2">
      <c r="A45" s="23" t="s">
        <v>70</v>
      </c>
      <c r="B45" s="42">
        <v>649208000</v>
      </c>
      <c r="C45" s="42"/>
      <c r="D45" s="42"/>
      <c r="E45" s="42">
        <f>$B45      +$C45      +$D45</f>
        <v>649208000</v>
      </c>
      <c r="F45" s="43">
        <v>649208000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x14ac:dyDescent="0.2">
      <c r="A46" s="23" t="s">
        <v>71</v>
      </c>
      <c r="B46" s="42">
        <v>69660000</v>
      </c>
      <c r="C46" s="42">
        <v>-30447000</v>
      </c>
      <c r="D46" s="42"/>
      <c r="E46" s="42">
        <f>$B46      +$C46      +$D46</f>
        <v>39213000</v>
      </c>
      <c r="F46" s="43">
        <v>69660000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x14ac:dyDescent="0.2">
      <c r="A47" s="23" t="s">
        <v>72</v>
      </c>
      <c r="B47" s="42">
        <v>4500000</v>
      </c>
      <c r="C47" s="42">
        <v>-4500000</v>
      </c>
      <c r="D47" s="42"/>
      <c r="E47" s="42">
        <f>$B47      +$C47      +$D47</f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x14ac:dyDescent="0.2">
      <c r="A53" s="23" t="s">
        <v>78</v>
      </c>
      <c r="B53" s="42">
        <v>32000000</v>
      </c>
      <c r="C53" s="42"/>
      <c r="D53" s="42"/>
      <c r="E53" s="42">
        <f>$B53      +$C53      +$D53</f>
        <v>32000000</v>
      </c>
      <c r="F53" s="43">
        <v>32000000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x14ac:dyDescent="0.2">
      <c r="A55" s="23" t="s">
        <v>80</v>
      </c>
      <c r="B55" s="42"/>
      <c r="C55" s="42">
        <v>49963000</v>
      </c>
      <c r="D55" s="42"/>
      <c r="E55" s="42">
        <f>$B55      +$C55      +$D55</f>
        <v>49963000</v>
      </c>
      <c r="F55" s="43">
        <v>49963000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x14ac:dyDescent="0.2">
      <c r="A56" s="19" t="s">
        <v>54</v>
      </c>
      <c r="B56" s="39">
        <f>SUM(B57:B60)</f>
        <v>12342000</v>
      </c>
      <c r="C56" s="39">
        <f>SUM(C57:C60)</f>
        <v>0</v>
      </c>
      <c r="D56" s="39">
        <f>SUM(D57:D60)</f>
        <v>0</v>
      </c>
      <c r="E56" s="39">
        <f>SUM(E57:E60)</f>
        <v>12342000</v>
      </c>
      <c r="F56" s="40">
        <f>SUM(F57:F60)</f>
        <v>12342000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x14ac:dyDescent="0.2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x14ac:dyDescent="0.2">
      <c r="A59" s="23" t="s">
        <v>83</v>
      </c>
      <c r="B59" s="42">
        <v>12342000</v>
      </c>
      <c r="C59" s="42"/>
      <c r="D59" s="42"/>
      <c r="E59" s="42">
        <f>$B59      +$C59      +$D59</f>
        <v>12342000</v>
      </c>
      <c r="F59" s="43">
        <v>12342000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x14ac:dyDescent="0.2">
      <c r="A61" s="19" t="s">
        <v>85</v>
      </c>
      <c r="B61" s="39">
        <f>+B8+B43</f>
        <v>3045571000</v>
      </c>
      <c r="C61" s="39">
        <f>+C8+C43</f>
        <v>-62307000</v>
      </c>
      <c r="D61" s="39">
        <f>+D8+D43</f>
        <v>0</v>
      </c>
      <c r="E61" s="39">
        <f>+E8+E43</f>
        <v>2983264000</v>
      </c>
      <c r="F61" s="40">
        <f>+F8+F43</f>
        <v>3104769000</v>
      </c>
      <c r="G61" s="41">
        <f>+G8+G43</f>
        <v>1971525000</v>
      </c>
      <c r="H61" s="40">
        <f>+H8+H43</f>
        <v>279727000</v>
      </c>
      <c r="I61" s="41">
        <f>+I8+I43</f>
        <v>191761671</v>
      </c>
      <c r="J61" s="40">
        <f>+J8+J43</f>
        <v>590378000</v>
      </c>
      <c r="K61" s="41">
        <f>+K8+K43</f>
        <v>446351699</v>
      </c>
      <c r="L61" s="40">
        <f>+L8+L43</f>
        <v>480239000</v>
      </c>
      <c r="M61" s="41">
        <f>+M8+M43</f>
        <v>328457931</v>
      </c>
      <c r="N61" s="40">
        <f>+N8+N43</f>
        <v>0</v>
      </c>
      <c r="O61" s="41">
        <f>+O8+O43</f>
        <v>0</v>
      </c>
      <c r="P61" s="40">
        <f>+P8+P43</f>
        <v>1350344000</v>
      </c>
      <c r="Q61" s="41">
        <f>+Q8+Q43</f>
        <v>966571301</v>
      </c>
      <c r="R61" s="20">
        <f>IF(($J61      =0),0,((($L61      -$J61      )/$J61      )*100))</f>
        <v>-18.65567483883207</v>
      </c>
      <c r="S61" s="21">
        <f>IF(($K61      =0),0,((($M61      -$K61      )/$K61      )*100))</f>
        <v>-26.412752155783775</v>
      </c>
      <c r="T61" s="20">
        <f>IF(($E61      =0),0,(($P61      /$E61      )*100))</f>
        <v>45.263979319295913</v>
      </c>
      <c r="U61" s="22">
        <f>IF(($E61      =0),0,(($Q61      /$E61      )*100))</f>
        <v>32.399791000729401</v>
      </c>
      <c r="V61" s="40">
        <f>+V8+V43</f>
        <v>68619000</v>
      </c>
      <c r="W61" s="41">
        <f>+W8+W43</f>
        <v>3777000</v>
      </c>
    </row>
    <row r="62" spans="1:23" x14ac:dyDescent="0.2">
      <c r="A62" s="19" t="s">
        <v>86</v>
      </c>
      <c r="B62" s="39">
        <f>SUM(B63:B64)</f>
        <v>530611000</v>
      </c>
      <c r="C62" s="39">
        <f>SUM(C63:C64)</f>
        <v>0</v>
      </c>
      <c r="D62" s="39">
        <f>SUM(D63:D64)</f>
        <v>0</v>
      </c>
      <c r="E62" s="39">
        <f>SUM(E63:E64)</f>
        <v>530611000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44756043</v>
      </c>
      <c r="J62" s="40">
        <f>SUM(J63:J64)</f>
        <v>0</v>
      </c>
      <c r="K62" s="41">
        <f>SUM(K63:K64)</f>
        <v>98903204</v>
      </c>
      <c r="L62" s="40">
        <f>SUM(L63:L64)</f>
        <v>0</v>
      </c>
      <c r="M62" s="41">
        <f>SUM(M63:M64)</f>
        <v>72130815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215790062</v>
      </c>
      <c r="R62" s="20">
        <f>IF(($J62      =0),0,((($L62      -$J62      )/$J62      )*100))</f>
        <v>0</v>
      </c>
      <c r="S62" s="21">
        <f>IF(($K62      =0),0,((($M62      -$K62      )/$K62      )*100))</f>
        <v>-27.069283822190432</v>
      </c>
      <c r="T62" s="20">
        <f>IF(($E62      =0),0,(($P62      /$E62      )*100))</f>
        <v>0</v>
      </c>
      <c r="U62" s="22">
        <f>IF(($E62      =0),0,(($Q62      /$E62      )*100))</f>
        <v>40.668222483137363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25">
      <c r="A63" s="23" t="s">
        <v>87</v>
      </c>
      <c r="B63" s="42">
        <v>530611000</v>
      </c>
      <c r="C63" s="42"/>
      <c r="D63" s="42"/>
      <c r="E63" s="42">
        <f>$B63      +$C63      +$D63</f>
        <v>530611000</v>
      </c>
      <c r="F63" s="43"/>
      <c r="G63" s="44"/>
      <c r="H63" s="43"/>
      <c r="I63" s="44">
        <v>44756043</v>
      </c>
      <c r="J63" s="43"/>
      <c r="K63" s="44">
        <v>98903204</v>
      </c>
      <c r="L63" s="43"/>
      <c r="M63" s="44">
        <v>72130815</v>
      </c>
      <c r="N63" s="43"/>
      <c r="O63" s="44"/>
      <c r="P63" s="43">
        <f>$H63      +$J63      +$L63      +$N63</f>
        <v>0</v>
      </c>
      <c r="Q63" s="44">
        <f>$I63      +$K63      +$M63      +$O63</f>
        <v>215790062</v>
      </c>
      <c r="R63" s="24">
        <f>IF(($J63      =0),0,((($L63      -$J63      )/$J63      )*100))</f>
        <v>0</v>
      </c>
      <c r="S63" s="25">
        <f>IF(($K63      =0),0,((($M63      -$K63      )/$K63      )*100))</f>
        <v>-27.069283822190432</v>
      </c>
      <c r="T63" s="24">
        <f>IF(($E63      =0),0,(($P63      /$E63      )*100))</f>
        <v>0</v>
      </c>
      <c r="U63" s="26">
        <f>IF(($E63      =0),0,(($Q63      /$E63      )*100))</f>
        <v>40.668222483137363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>+B61+B62</f>
        <v>3576182000</v>
      </c>
      <c r="C65" s="48">
        <f>+C61+C62</f>
        <v>-62307000</v>
      </c>
      <c r="D65" s="48">
        <f>+D61+D62</f>
        <v>0</v>
      </c>
      <c r="E65" s="48">
        <f>+E61+E62</f>
        <v>3513875000</v>
      </c>
      <c r="F65" s="49">
        <f>+F61+F62</f>
        <v>3104769000</v>
      </c>
      <c r="G65" s="50">
        <f>+G61+G62</f>
        <v>1971525000</v>
      </c>
      <c r="H65" s="49">
        <f>+H61+H62</f>
        <v>279727000</v>
      </c>
      <c r="I65" s="50">
        <f>+I61+I62</f>
        <v>236517714</v>
      </c>
      <c r="J65" s="49">
        <f>+J61+J62</f>
        <v>590378000</v>
      </c>
      <c r="K65" s="50">
        <f>+K61+K62</f>
        <v>545254903</v>
      </c>
      <c r="L65" s="49">
        <f>+L61+L62</f>
        <v>480239000</v>
      </c>
      <c r="M65" s="51">
        <f>+M61+M62</f>
        <v>400588746</v>
      </c>
      <c r="N65" s="49">
        <f>+N61+N62</f>
        <v>0</v>
      </c>
      <c r="O65" s="50">
        <f>+O61+O62</f>
        <v>0</v>
      </c>
      <c r="P65" s="49">
        <f>+P61+P62</f>
        <v>1350344000</v>
      </c>
      <c r="Q65" s="50">
        <f>+Q61+Q62</f>
        <v>1182361363</v>
      </c>
      <c r="R65" s="34">
        <f>IF(($J65      =0),0,((($L65      -$J65      )/$J65      )*100))</f>
        <v>-18.65567483883207</v>
      </c>
      <c r="S65" s="35">
        <f>IF(($K65      =0),0,((($M65      -$K65      )/$K65      )*100))</f>
        <v>-26.531839732947805</v>
      </c>
      <c r="T65" s="34">
        <f>IF(($E65      =0),0,(($P65      /$E65      )*100))</f>
        <v>38.428913948276474</v>
      </c>
      <c r="U65" s="35">
        <f>IF(($E65      =0),0,(($Q65      /$E65      )*100))</f>
        <v>33.648361509729284</v>
      </c>
      <c r="V65" s="49">
        <f>+V61+V62</f>
        <v>68619000</v>
      </c>
      <c r="W65" s="50">
        <f>+W61+W62</f>
        <v>3777000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93</v>
      </c>
    </row>
    <row r="74" spans="1:23" x14ac:dyDescent="0.2">
      <c r="A74" t="s">
        <v>94</v>
      </c>
    </row>
    <row r="75" spans="1:23" x14ac:dyDescent="0.2">
      <c r="A75" t="s">
        <v>95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96</v>
      </c>
      <c r="G78" s="5" t="s">
        <v>97</v>
      </c>
      <c r="W78" s="5"/>
    </row>
    <row r="80" spans="1:23" x14ac:dyDescent="0.2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A932-F9CF-4306-B850-A1A9C8734572}">
  <sheetPr>
    <pageSetUpPr fitToPage="1"/>
  </sheetPr>
  <dimension ref="A1:W80"/>
  <sheetViews>
    <sheetView showGridLines="0" workbookViewId="0">
      <selection activeCell="B14" sqref="B14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>+B9+B28</f>
        <v>6655882000</v>
      </c>
      <c r="C8" s="36">
        <f>+C9+C28</f>
        <v>15390000</v>
      </c>
      <c r="D8" s="36">
        <f>+D9+D28</f>
        <v>0</v>
      </c>
      <c r="E8" s="36">
        <f>+E9+E28</f>
        <v>6671272000</v>
      </c>
      <c r="F8" s="37">
        <f>+F9+F28</f>
        <v>6643894000</v>
      </c>
      <c r="G8" s="38">
        <f>+G9+G28</f>
        <v>4781944000</v>
      </c>
      <c r="H8" s="37">
        <f>+H9+H28</f>
        <v>685068000</v>
      </c>
      <c r="I8" s="38">
        <f>+I9+I28</f>
        <v>374436529</v>
      </c>
      <c r="J8" s="37">
        <f>+J9+J28</f>
        <v>1349211000</v>
      </c>
      <c r="K8" s="38">
        <f>+K9+K28</f>
        <v>1076065988</v>
      </c>
      <c r="L8" s="37">
        <f>+L9+L28</f>
        <v>1013490000</v>
      </c>
      <c r="M8" s="38">
        <f>+M9+M28</f>
        <v>1217691088</v>
      </c>
      <c r="N8" s="37">
        <f>+N9+N28</f>
        <v>0</v>
      </c>
      <c r="O8" s="38">
        <f>+O9+O28</f>
        <v>0</v>
      </c>
      <c r="P8" s="37">
        <f>+P9+P28</f>
        <v>3047769000</v>
      </c>
      <c r="Q8" s="38">
        <f>+Q9+Q28</f>
        <v>2668193605</v>
      </c>
      <c r="R8" s="16">
        <f>IF(($J8       =0),0,((($L8       -$J8       )/$J8       )*100))</f>
        <v>-24.882764815881281</v>
      </c>
      <c r="S8" s="17">
        <f>IF(($K8       =0),0,((($M8       -$K8       )/$K8       )*100))</f>
        <v>13.16137686530057</v>
      </c>
      <c r="T8" s="16">
        <f>IF(($E8       =0),0,(($P8       /$E8       )*100))</f>
        <v>45.684975818704437</v>
      </c>
      <c r="U8" s="18">
        <f>IF(($E8       =0),0,(($Q8       /$E8       )*100))</f>
        <v>39.995275338795963</v>
      </c>
      <c r="V8" s="37">
        <f>+V9+V28</f>
        <v>5141000</v>
      </c>
      <c r="W8" s="38">
        <f>+W9+W28</f>
        <v>354000</v>
      </c>
    </row>
    <row r="9" spans="1:23" x14ac:dyDescent="0.2">
      <c r="A9" s="19" t="s">
        <v>35</v>
      </c>
      <c r="B9" s="39">
        <f>SUM(B10:B27)</f>
        <v>6318352000</v>
      </c>
      <c r="C9" s="39">
        <f>SUM(C10:C27)</f>
        <v>24290000</v>
      </c>
      <c r="D9" s="39">
        <f>SUM(D10:D27)</f>
        <v>0</v>
      </c>
      <c r="E9" s="39">
        <f>SUM(E10:E27)</f>
        <v>6342642000</v>
      </c>
      <c r="F9" s="40">
        <f>SUM(F10:F27)</f>
        <v>6315264000</v>
      </c>
      <c r="G9" s="41">
        <f>SUM(G10:G27)</f>
        <v>4453314000</v>
      </c>
      <c r="H9" s="40">
        <f>SUM(H10:H27)</f>
        <v>671274000</v>
      </c>
      <c r="I9" s="41">
        <f>SUM(I10:I27)</f>
        <v>364199803</v>
      </c>
      <c r="J9" s="40">
        <f>SUM(J10:J27)</f>
        <v>1269380000</v>
      </c>
      <c r="K9" s="41">
        <f>SUM(K10:K27)</f>
        <v>1043284044</v>
      </c>
      <c r="L9" s="40">
        <f>SUM(L10:L27)</f>
        <v>891599000</v>
      </c>
      <c r="M9" s="41">
        <f>SUM(M10:M27)</f>
        <v>1117597941</v>
      </c>
      <c r="N9" s="40">
        <f>SUM(N10:N27)</f>
        <v>0</v>
      </c>
      <c r="O9" s="41">
        <f>SUM(O10:O27)</f>
        <v>0</v>
      </c>
      <c r="P9" s="40">
        <f>SUM(P10:P27)</f>
        <v>2832253000</v>
      </c>
      <c r="Q9" s="41">
        <f>SUM(Q10:Q27)</f>
        <v>2525081788</v>
      </c>
      <c r="R9" s="20">
        <f>IF(($J9       =0),0,((($L9       -$J9       )/$J9       )*100))</f>
        <v>-29.761064456663881</v>
      </c>
      <c r="S9" s="21">
        <f>IF(($K9       =0),0,((($M9       -$K9       )/$K9       )*100))</f>
        <v>7.1230742411315937</v>
      </c>
      <c r="T9" s="20">
        <f>IF(($E9       =0),0,(($P9       /$E9       )*100))</f>
        <v>44.654152007948738</v>
      </c>
      <c r="U9" s="22">
        <f>IF(($E9       =0),0,(($Q9       /$E9       )*100))</f>
        <v>39.811198361818306</v>
      </c>
      <c r="V9" s="40">
        <f>SUM(V10:V27)</f>
        <v>4854000</v>
      </c>
      <c r="W9" s="41">
        <f>SUM(W10:W27)</f>
        <v>354000</v>
      </c>
    </row>
    <row r="10" spans="1:23" x14ac:dyDescent="0.2">
      <c r="A10" s="23" t="s">
        <v>36</v>
      </c>
      <c r="B10" s="42">
        <v>441458000</v>
      </c>
      <c r="C10" s="42">
        <v>-1469000</v>
      </c>
      <c r="D10" s="42"/>
      <c r="E10" s="42">
        <f>$B10      +$C10      +$D10</f>
        <v>439989000</v>
      </c>
      <c r="F10" s="43">
        <v>439989000</v>
      </c>
      <c r="G10" s="44">
        <v>439989000</v>
      </c>
      <c r="H10" s="43">
        <v>48104000</v>
      </c>
      <c r="I10" s="44">
        <v>-31230430</v>
      </c>
      <c r="J10" s="43">
        <v>184183000</v>
      </c>
      <c r="K10" s="44">
        <v>126097946</v>
      </c>
      <c r="L10" s="43">
        <v>172185000</v>
      </c>
      <c r="M10" s="44">
        <v>124154709</v>
      </c>
      <c r="N10" s="43"/>
      <c r="O10" s="44"/>
      <c r="P10" s="43">
        <f>$H10      +$J10      +$L10      +$N10</f>
        <v>404472000</v>
      </c>
      <c r="Q10" s="44">
        <f>$I10      +$K10      +$M10      +$O10</f>
        <v>219022225</v>
      </c>
      <c r="R10" s="24">
        <f>IF(($J10      =0),0,((($L10      -$J10      )/$J10      )*100))</f>
        <v>-6.5141734036257422</v>
      </c>
      <c r="S10" s="25">
        <f>IF(($K10      =0),0,((($M10      -$K10      )/$K10      )*100))</f>
        <v>-1.5410536504694534</v>
      </c>
      <c r="T10" s="24">
        <f>IF(($E10      =0),0,(($P10      /$E10      )*100))</f>
        <v>91.927752739273032</v>
      </c>
      <c r="U10" s="26">
        <f>IF(($E10      =0),0,(($Q10      /$E10      )*100))</f>
        <v>49.779022884663028</v>
      </c>
      <c r="V10" s="43">
        <v>323000</v>
      </c>
      <c r="W10" s="44">
        <v>323000</v>
      </c>
    </row>
    <row r="11" spans="1:23" hidden="1" x14ac:dyDescent="0.2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x14ac:dyDescent="0.2">
      <c r="A12" s="23" t="s">
        <v>38</v>
      </c>
      <c r="B12" s="42">
        <v>2689328000</v>
      </c>
      <c r="C12" s="42"/>
      <c r="D12" s="42"/>
      <c r="E12" s="42">
        <f>$B12      +$C12      +$D12</f>
        <v>2689328000</v>
      </c>
      <c r="F12" s="43">
        <v>2689328000</v>
      </c>
      <c r="G12" s="44">
        <v>800000000</v>
      </c>
      <c r="H12" s="43">
        <v>210454000</v>
      </c>
      <c r="I12" s="44">
        <v>92511329</v>
      </c>
      <c r="J12" s="43">
        <v>294003000</v>
      </c>
      <c r="K12" s="44">
        <v>328625696</v>
      </c>
      <c r="L12" s="43"/>
      <c r="M12" s="44">
        <v>268648447</v>
      </c>
      <c r="N12" s="43"/>
      <c r="O12" s="44"/>
      <c r="P12" s="43">
        <f>$H12      +$J12      +$L12      +$N12</f>
        <v>504457000</v>
      </c>
      <c r="Q12" s="44">
        <f>$I12      +$K12      +$M12      +$O12</f>
        <v>689785472</v>
      </c>
      <c r="R12" s="24">
        <f>IF(($J12      =0),0,((($L12      -$J12      )/$J12      )*100))</f>
        <v>-100</v>
      </c>
      <c r="S12" s="25">
        <f>IF(($K12      =0),0,((($M12      -$K12      )/$K12      )*100))</f>
        <v>-18.250930992322644</v>
      </c>
      <c r="T12" s="24">
        <f>IF(($E12      =0),0,(($P12      /$E12      )*100))</f>
        <v>18.757734274138372</v>
      </c>
      <c r="U12" s="26">
        <f>IF(($E12      =0),0,(($Q12      /$E12      )*100))</f>
        <v>25.648990082280775</v>
      </c>
      <c r="V12" s="43"/>
      <c r="W12" s="44"/>
    </row>
    <row r="13" spans="1:23" x14ac:dyDescent="0.2">
      <c r="A13" s="23" t="s">
        <v>39</v>
      </c>
      <c r="B13" s="42">
        <v>121249000</v>
      </c>
      <c r="C13" s="42">
        <v>9095000</v>
      </c>
      <c r="D13" s="42"/>
      <c r="E13" s="42">
        <f>$B13      +$C13      +$D13</f>
        <v>130344000</v>
      </c>
      <c r="F13" s="43">
        <v>130344000</v>
      </c>
      <c r="G13" s="44">
        <v>130344000</v>
      </c>
      <c r="H13" s="43">
        <v>32195000</v>
      </c>
      <c r="I13" s="44">
        <v>4769644</v>
      </c>
      <c r="J13" s="43">
        <v>27047000</v>
      </c>
      <c r="K13" s="44">
        <v>32288765</v>
      </c>
      <c r="L13" s="43">
        <v>44755000</v>
      </c>
      <c r="M13" s="44">
        <v>37947303</v>
      </c>
      <c r="N13" s="43"/>
      <c r="O13" s="44"/>
      <c r="P13" s="43">
        <f>$H13      +$J13      +$L13      +$N13</f>
        <v>103997000</v>
      </c>
      <c r="Q13" s="44">
        <f>$I13      +$K13      +$M13      +$O13</f>
        <v>75005712</v>
      </c>
      <c r="R13" s="24">
        <f>IF(($J13      =0),0,((($L13      -$J13      )/$J13      )*100))</f>
        <v>65.471216770806379</v>
      </c>
      <c r="S13" s="25">
        <f>IF(($K13      =0),0,((($M13      -$K13      )/$K13      )*100))</f>
        <v>17.524789195251042</v>
      </c>
      <c r="T13" s="24">
        <f>IF(($E13      =0),0,(($P13      /$E13      )*100))</f>
        <v>79.786564782421891</v>
      </c>
      <c r="U13" s="26">
        <f>IF(($E13      =0),0,(($Q13      /$E13      )*100))</f>
        <v>57.544430123365863</v>
      </c>
      <c r="V13" s="43"/>
      <c r="W13" s="44"/>
    </row>
    <row r="14" spans="1:23" x14ac:dyDescent="0.2">
      <c r="A14" s="23" t="s">
        <v>40</v>
      </c>
      <c r="B14" s="42">
        <v>554563000</v>
      </c>
      <c r="C14" s="42">
        <v>3667000</v>
      </c>
      <c r="D14" s="42"/>
      <c r="E14" s="42">
        <f>$B14      +$C14      +$D14</f>
        <v>558230000</v>
      </c>
      <c r="F14" s="43">
        <v>563230000</v>
      </c>
      <c r="G14" s="44">
        <v>558230000</v>
      </c>
      <c r="H14" s="43">
        <v>136543000</v>
      </c>
      <c r="I14" s="44">
        <v>70650462</v>
      </c>
      <c r="J14" s="43">
        <v>81338000</v>
      </c>
      <c r="K14" s="44">
        <v>78349826</v>
      </c>
      <c r="L14" s="43">
        <v>141908000</v>
      </c>
      <c r="M14" s="44">
        <v>156609900</v>
      </c>
      <c r="N14" s="43"/>
      <c r="O14" s="44"/>
      <c r="P14" s="43">
        <f>$H14      +$J14      +$L14      +$N14</f>
        <v>359789000</v>
      </c>
      <c r="Q14" s="44">
        <f>$I14      +$K14      +$M14      +$O14</f>
        <v>305610188</v>
      </c>
      <c r="R14" s="24">
        <f>IF(($J14      =0),0,((($L14      -$J14      )/$J14      )*100))</f>
        <v>74.467038776463639</v>
      </c>
      <c r="S14" s="25">
        <f>IF(($K14      =0),0,((($M14      -$K14      )/$K14      )*100))</f>
        <v>99.885447097227768</v>
      </c>
      <c r="T14" s="24">
        <f>IF(($E14      =0),0,(($P14      /$E14      )*100))</f>
        <v>64.451749278971036</v>
      </c>
      <c r="U14" s="26">
        <f>IF(($E14      =0),0,(($Q14      /$E14      )*100))</f>
        <v>54.746285222936784</v>
      </c>
      <c r="V14" s="43">
        <v>31000</v>
      </c>
      <c r="W14" s="44">
        <v>31000</v>
      </c>
    </row>
    <row r="15" spans="1:23" hidden="1" x14ac:dyDescent="0.2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x14ac:dyDescent="0.2">
      <c r="A16" s="23" t="s">
        <v>42</v>
      </c>
      <c r="B16" s="42">
        <v>5644000</v>
      </c>
      <c r="C16" s="42">
        <v>619000</v>
      </c>
      <c r="D16" s="42"/>
      <c r="E16" s="42">
        <f>$B16      +$C16      +$D16</f>
        <v>6263000</v>
      </c>
      <c r="F16" s="43">
        <v>6263000</v>
      </c>
      <c r="G16" s="44">
        <v>6263000</v>
      </c>
      <c r="H16" s="43">
        <v>775000</v>
      </c>
      <c r="I16" s="44">
        <v>681793</v>
      </c>
      <c r="J16" s="43">
        <v>2062000</v>
      </c>
      <c r="K16" s="44">
        <v>965044</v>
      </c>
      <c r="L16" s="43">
        <v>1125000</v>
      </c>
      <c r="M16" s="44">
        <v>653379</v>
      </c>
      <c r="N16" s="43"/>
      <c r="O16" s="44"/>
      <c r="P16" s="43">
        <f>$H16      +$J16      +$L16      +$N16</f>
        <v>3962000</v>
      </c>
      <c r="Q16" s="44">
        <f>$I16      +$K16      +$M16      +$O16</f>
        <v>2300216</v>
      </c>
      <c r="R16" s="24">
        <f>IF(($J16      =0),0,((($L16      -$J16      )/$J16      )*100))</f>
        <v>-45.441319107662466</v>
      </c>
      <c r="S16" s="25">
        <f>IF(($K16      =0),0,((($M16      -$K16      )/$K16      )*100))</f>
        <v>-32.29541865448622</v>
      </c>
      <c r="T16" s="24">
        <f>IF(($E16      =0),0,(($P16      /$E16      )*100))</f>
        <v>63.260418329873858</v>
      </c>
      <c r="U16" s="26">
        <f>IF(($E16      =0),0,(($Q16      /$E16      )*100))</f>
        <v>36.727063707488419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IF(($J20      =0),0,((($L20      -$J20      )/$J20      )*100))</f>
        <v>0</v>
      </c>
      <c r="S20" s="25">
        <f>IF(($K20      =0),0,((($M20      -$K20      )/$K20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x14ac:dyDescent="0.2">
      <c r="A22" s="23" t="s">
        <v>48</v>
      </c>
      <c r="B22" s="42"/>
      <c r="C22" s="42"/>
      <c r="D22" s="42"/>
      <c r="E22" s="42">
        <f>$B22      +$C22      +$D22</f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>$H22      +$J22      +$L22      +$N22</f>
        <v>0</v>
      </c>
      <c r="Q22" s="44">
        <f>$I22      +$K22      +$M22      +$O22</f>
        <v>0</v>
      </c>
      <c r="R22" s="24">
        <f>IF(($J22      =0),0,((($L22      -$J22      )/$J22      )*100))</f>
        <v>0</v>
      </c>
      <c r="S22" s="25">
        <f>IF(($K22      =0),0,((($M22      -$K22      )/$K22      )*100))</f>
        <v>0</v>
      </c>
      <c r="T22" s="24">
        <f>IF(($E22      =0),0,(($P22      /$E22      )*100))</f>
        <v>0</v>
      </c>
      <c r="U22" s="26">
        <f>IF(($E22      =0),0,(($Q22      /$E22      )*100))</f>
        <v>0</v>
      </c>
      <c r="V22" s="43"/>
      <c r="W22" s="44"/>
    </row>
    <row r="23" spans="1:23" x14ac:dyDescent="0.2">
      <c r="A23" s="23" t="s">
        <v>49</v>
      </c>
      <c r="B23" s="42">
        <v>185295000</v>
      </c>
      <c r="C23" s="42">
        <v>-2000000</v>
      </c>
      <c r="D23" s="42"/>
      <c r="E23" s="42">
        <f>$B23      +$C23      +$D23</f>
        <v>183295000</v>
      </c>
      <c r="F23" s="43">
        <v>185295000</v>
      </c>
      <c r="G23" s="44">
        <v>183295000</v>
      </c>
      <c r="H23" s="43">
        <v>42562000</v>
      </c>
      <c r="I23" s="44">
        <v>22274030</v>
      </c>
      <c r="J23" s="43">
        <v>51069000</v>
      </c>
      <c r="K23" s="44">
        <v>59662169</v>
      </c>
      <c r="L23" s="43">
        <v>14457000</v>
      </c>
      <c r="M23" s="44">
        <v>30278310</v>
      </c>
      <c r="N23" s="43"/>
      <c r="O23" s="44"/>
      <c r="P23" s="43">
        <f>$H23      +$J23      +$L23      +$N23</f>
        <v>108088000</v>
      </c>
      <c r="Q23" s="44">
        <f>$I23      +$K23      +$M23      +$O23</f>
        <v>112214509</v>
      </c>
      <c r="R23" s="24">
        <f>IF(($J23      =0),0,((($L23      -$J23      )/$J23      )*100))</f>
        <v>-71.691241261822242</v>
      </c>
      <c r="S23" s="25">
        <f>IF(($K23      =0),0,((($M23      -$K23      )/$K23      )*100))</f>
        <v>-49.250403551369374</v>
      </c>
      <c r="T23" s="24">
        <f>IF(($E23      =0),0,(($P23      /$E23      )*100))</f>
        <v>58.969420878911052</v>
      </c>
      <c r="U23" s="26">
        <f>IF(($E23      =0),0,(($Q23      /$E23      )*100))</f>
        <v>61.220714694890752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x14ac:dyDescent="0.2">
      <c r="A25" s="23" t="s">
        <v>51</v>
      </c>
      <c r="B25" s="42">
        <v>152461000</v>
      </c>
      <c r="C25" s="42">
        <v>-20000000</v>
      </c>
      <c r="D25" s="42"/>
      <c r="E25" s="42">
        <f>$B25      +$C25      +$D25</f>
        <v>132461000</v>
      </c>
      <c r="F25" s="43">
        <v>132461000</v>
      </c>
      <c r="G25" s="44">
        <v>132461000</v>
      </c>
      <c r="H25" s="43">
        <v>10253000</v>
      </c>
      <c r="I25" s="44">
        <v>31014456</v>
      </c>
      <c r="J25" s="43">
        <v>30216000</v>
      </c>
      <c r="K25" s="44">
        <v>44079526</v>
      </c>
      <c r="L25" s="43">
        <v>15919000</v>
      </c>
      <c r="M25" s="44">
        <v>-33872671</v>
      </c>
      <c r="N25" s="43"/>
      <c r="O25" s="44"/>
      <c r="P25" s="43">
        <f>$H25      +$J25      +$L25      +$N25</f>
        <v>56388000</v>
      </c>
      <c r="Q25" s="44">
        <f>$I25      +$K25      +$M25      +$O25</f>
        <v>41221311</v>
      </c>
      <c r="R25" s="24">
        <f>IF(($J25      =0),0,((($L25      -$J25      )/$J25      )*100))</f>
        <v>-47.315991527667464</v>
      </c>
      <c r="S25" s="25">
        <f>IF(($K25      =0),0,((($M25      -$K25      )/$K25      )*100))</f>
        <v>-176.84445381740267</v>
      </c>
      <c r="T25" s="24">
        <f>IF(($E25      =0),0,(($P25      /$E25      )*100))</f>
        <v>42.569511025886861</v>
      </c>
      <c r="U25" s="26">
        <f>IF(($E25      =0),0,(($Q25      /$E25      )*100))</f>
        <v>31.119583122579474</v>
      </c>
      <c r="V25" s="43"/>
      <c r="W25" s="44"/>
    </row>
    <row r="26" spans="1:23" x14ac:dyDescent="0.2">
      <c r="A26" s="23" t="s">
        <v>52</v>
      </c>
      <c r="B26" s="42">
        <v>2168354000</v>
      </c>
      <c r="C26" s="42">
        <v>34378000</v>
      </c>
      <c r="D26" s="42"/>
      <c r="E26" s="42">
        <f>$B26      +$C26      +$D26</f>
        <v>2202732000</v>
      </c>
      <c r="F26" s="43">
        <v>2168354000</v>
      </c>
      <c r="G26" s="44">
        <v>2202732000</v>
      </c>
      <c r="H26" s="43">
        <v>190388000</v>
      </c>
      <c r="I26" s="44">
        <v>173528519</v>
      </c>
      <c r="J26" s="43">
        <v>599462000</v>
      </c>
      <c r="K26" s="44">
        <v>373215072</v>
      </c>
      <c r="L26" s="43">
        <v>501250000</v>
      </c>
      <c r="M26" s="44">
        <v>533178564</v>
      </c>
      <c r="N26" s="43"/>
      <c r="O26" s="44"/>
      <c r="P26" s="43">
        <f>$H26      +$J26      +$L26      +$N26</f>
        <v>1291100000</v>
      </c>
      <c r="Q26" s="44">
        <f>$I26      +$K26      +$M26      +$O26</f>
        <v>1079922155</v>
      </c>
      <c r="R26" s="24">
        <f>IF(($J26      =0),0,((($L26      -$J26      )/$J26      )*100))</f>
        <v>-16.383357076845574</v>
      </c>
      <c r="S26" s="25">
        <f>IF(($K26      =0),0,((($M26      -$K26      )/$K26      )*100))</f>
        <v>42.860941050097786</v>
      </c>
      <c r="T26" s="24">
        <f>IF(($E26      =0),0,(($P26      /$E26      )*100))</f>
        <v>58.613576231697728</v>
      </c>
      <c r="U26" s="26">
        <f>IF(($E26      =0),0,(($Q26      /$E26      )*100))</f>
        <v>49.026488696763835</v>
      </c>
      <c r="V26" s="43">
        <v>4500000</v>
      </c>
      <c r="W26" s="44"/>
    </row>
    <row r="27" spans="1:23" x14ac:dyDescent="0.2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x14ac:dyDescent="0.2">
      <c r="A28" s="19" t="s">
        <v>54</v>
      </c>
      <c r="B28" s="39">
        <f>SUM(B29:B42)</f>
        <v>337530000</v>
      </c>
      <c r="C28" s="39">
        <f>SUM(C29:C42)</f>
        <v>-8900000</v>
      </c>
      <c r="D28" s="39">
        <f>SUM(D29:D42)</f>
        <v>0</v>
      </c>
      <c r="E28" s="39">
        <f>SUM(E29:E42)</f>
        <v>328630000</v>
      </c>
      <c r="F28" s="40">
        <f>SUM(F29:F42)</f>
        <v>328630000</v>
      </c>
      <c r="G28" s="41">
        <f>SUM(G29:G42)</f>
        <v>328630000</v>
      </c>
      <c r="H28" s="40">
        <f>SUM(H29:H42)</f>
        <v>13794000</v>
      </c>
      <c r="I28" s="41">
        <f>SUM(I29:I42)</f>
        <v>10236726</v>
      </c>
      <c r="J28" s="40">
        <f>SUM(J29:J42)</f>
        <v>79831000</v>
      </c>
      <c r="K28" s="41">
        <f>SUM(K29:K42)</f>
        <v>32781944</v>
      </c>
      <c r="L28" s="40">
        <f>SUM(L29:L42)</f>
        <v>121891000</v>
      </c>
      <c r="M28" s="41">
        <f>SUM(M29:M42)</f>
        <v>100093147</v>
      </c>
      <c r="N28" s="40">
        <f>SUM(N29:N42)</f>
        <v>0</v>
      </c>
      <c r="O28" s="41">
        <f>SUM(O29:O42)</f>
        <v>0</v>
      </c>
      <c r="P28" s="40">
        <f>SUM(P29:P42)</f>
        <v>215516000</v>
      </c>
      <c r="Q28" s="41">
        <f>SUM(Q29:Q42)</f>
        <v>143111817</v>
      </c>
      <c r="R28" s="20">
        <f>IF(($J28      =0),0,((($L28      -$J28      )/$J28      )*100))</f>
        <v>52.686299808345126</v>
      </c>
      <c r="S28" s="21">
        <f>IF(($K28      =0),0,((($M28      -$K28      )/$K28      )*100))</f>
        <v>205.33011404082689</v>
      </c>
      <c r="T28" s="20">
        <f>IF(($E28      =0),0,(($P28      /$E28      )*100))</f>
        <v>65.580135714937768</v>
      </c>
      <c r="U28" s="22">
        <f>IF(($E28      =0),0,(($Q28      /$E28      )*100))</f>
        <v>43.548007485622122</v>
      </c>
      <c r="V28" s="40">
        <f>SUM(V29:V42)</f>
        <v>287000</v>
      </c>
      <c r="W28" s="41">
        <f>SUM(W29:W42)</f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x14ac:dyDescent="0.2">
      <c r="A30" s="23" t="s">
        <v>56</v>
      </c>
      <c r="B30" s="42">
        <v>235840000</v>
      </c>
      <c r="C30" s="42">
        <v>-10000000</v>
      </c>
      <c r="D30" s="42"/>
      <c r="E30" s="42">
        <f>$B30      +$C30      +$D30</f>
        <v>225840000</v>
      </c>
      <c r="F30" s="43">
        <v>225840000</v>
      </c>
      <c r="G30" s="44">
        <v>225840000</v>
      </c>
      <c r="H30" s="43">
        <v>938000</v>
      </c>
      <c r="I30" s="44">
        <v>156282</v>
      </c>
      <c r="J30" s="43">
        <v>50150000</v>
      </c>
      <c r="K30" s="44">
        <v>17197752</v>
      </c>
      <c r="L30" s="43">
        <v>96715000</v>
      </c>
      <c r="M30" s="44">
        <v>84022882</v>
      </c>
      <c r="N30" s="43"/>
      <c r="O30" s="44"/>
      <c r="P30" s="43">
        <f>$H30      +$J30      +$L30      +$N30</f>
        <v>147803000</v>
      </c>
      <c r="Q30" s="44">
        <f>$I30      +$K30      +$M30      +$O30</f>
        <v>101376916</v>
      </c>
      <c r="R30" s="24">
        <f>IF(($J30      =0),0,((($L30      -$J30      )/$J30      )*100))</f>
        <v>92.851445663010963</v>
      </c>
      <c r="S30" s="25">
        <f>IF(($K30      =0),0,((($M30      -$K30      )/$K30      )*100))</f>
        <v>388.5689827368135</v>
      </c>
      <c r="T30" s="24">
        <f>IF(($E30      =0),0,(($P30      /$E30      )*100))</f>
        <v>65.445890896209704</v>
      </c>
      <c r="U30" s="26">
        <f>IF(($E30      =0),0,(($Q30      /$E30      )*100))</f>
        <v>44.888822174991141</v>
      </c>
      <c r="V30" s="43">
        <v>287000</v>
      </c>
      <c r="W30" s="44"/>
    </row>
    <row r="31" spans="1:23" x14ac:dyDescent="0.2">
      <c r="A31" s="23" t="s">
        <v>57</v>
      </c>
      <c r="B31" s="42">
        <v>19200000</v>
      </c>
      <c r="C31" s="42"/>
      <c r="D31" s="42"/>
      <c r="E31" s="42">
        <f>$B31      +$C31      +$D31</f>
        <v>19200000</v>
      </c>
      <c r="F31" s="43">
        <v>19200000</v>
      </c>
      <c r="G31" s="44">
        <v>19200000</v>
      </c>
      <c r="H31" s="43">
        <v>3475000</v>
      </c>
      <c r="I31" s="44">
        <v>1697279</v>
      </c>
      <c r="J31" s="43">
        <v>2842000</v>
      </c>
      <c r="K31" s="44">
        <v>3737337</v>
      </c>
      <c r="L31" s="43">
        <v>3505000</v>
      </c>
      <c r="M31" s="44">
        <v>3137742</v>
      </c>
      <c r="N31" s="43"/>
      <c r="O31" s="44"/>
      <c r="P31" s="43">
        <f>$H31      +$J31      +$L31      +$N31</f>
        <v>9822000</v>
      </c>
      <c r="Q31" s="44">
        <f>$I31      +$K31      +$M31      +$O31</f>
        <v>8572358</v>
      </c>
      <c r="R31" s="24">
        <f>IF(($J31      =0),0,((($L31      -$J31      )/$J31      )*100))</f>
        <v>23.328641801548205</v>
      </c>
      <c r="S31" s="25">
        <f>IF(($K31      =0),0,((($M31      -$K31      )/$K31      )*100))</f>
        <v>-16.043375269610422</v>
      </c>
      <c r="T31" s="24">
        <f>IF(($E31      =0),0,(($P31      /$E31      )*100))</f>
        <v>51.15625</v>
      </c>
      <c r="U31" s="26">
        <f>IF(($E31      =0),0,(($Q31      /$E31      )*100))</f>
        <v>44.647697916666665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x14ac:dyDescent="0.2">
      <c r="A33" s="23" t="s">
        <v>59</v>
      </c>
      <c r="B33" s="42">
        <v>47990000</v>
      </c>
      <c r="C33" s="42">
        <v>600000</v>
      </c>
      <c r="D33" s="42"/>
      <c r="E33" s="42">
        <f>$B33      +$C33      +$D33</f>
        <v>48590000</v>
      </c>
      <c r="F33" s="43">
        <v>48590000</v>
      </c>
      <c r="G33" s="44">
        <v>48590000</v>
      </c>
      <c r="H33" s="43">
        <v>7297000</v>
      </c>
      <c r="I33" s="44">
        <v>6359582</v>
      </c>
      <c r="J33" s="43">
        <v>18729000</v>
      </c>
      <c r="K33" s="44">
        <v>7661143</v>
      </c>
      <c r="L33" s="43">
        <v>12716000</v>
      </c>
      <c r="M33" s="44">
        <v>7325661</v>
      </c>
      <c r="N33" s="43"/>
      <c r="O33" s="44"/>
      <c r="P33" s="43">
        <f>$H33      +$J33      +$L33      +$N33</f>
        <v>38742000</v>
      </c>
      <c r="Q33" s="44">
        <f>$I33      +$K33      +$M33      +$O33</f>
        <v>21346386</v>
      </c>
      <c r="R33" s="24">
        <f>IF(($J33      =0),0,((($L33      -$J33      )/$J33      )*100))</f>
        <v>-32.105291259544025</v>
      </c>
      <c r="S33" s="25">
        <f>IF(($K33      =0),0,((($M33      -$K33      )/$K33      )*100))</f>
        <v>-4.3790071533712398</v>
      </c>
      <c r="T33" s="24">
        <f>IF(($E33      =0),0,(($P33      /$E33      )*100))</f>
        <v>79.732455237703221</v>
      </c>
      <c r="U33" s="26">
        <f>IF(($E33      =0),0,(($Q33      /$E33      )*100))</f>
        <v>43.931644371269805</v>
      </c>
      <c r="V33" s="43"/>
      <c r="W33" s="44"/>
    </row>
    <row r="34" spans="1:23" x14ac:dyDescent="0.2">
      <c r="A34" s="23" t="s">
        <v>60</v>
      </c>
      <c r="B34" s="42">
        <v>6000000</v>
      </c>
      <c r="C34" s="42">
        <v>500000</v>
      </c>
      <c r="D34" s="42"/>
      <c r="E34" s="42">
        <f>$B34      +$C34      +$D34</f>
        <v>6500000</v>
      </c>
      <c r="F34" s="43">
        <v>6500000</v>
      </c>
      <c r="G34" s="44">
        <v>6500000</v>
      </c>
      <c r="H34" s="43">
        <v>2022000</v>
      </c>
      <c r="I34" s="44">
        <v>2023583</v>
      </c>
      <c r="J34" s="43">
        <v>978000</v>
      </c>
      <c r="K34" s="44">
        <v>1022931</v>
      </c>
      <c r="L34" s="43">
        <v>1533000</v>
      </c>
      <c r="M34" s="44">
        <v>1534427</v>
      </c>
      <c r="N34" s="43"/>
      <c r="O34" s="44"/>
      <c r="P34" s="43">
        <f>$H34      +$J34      +$L34      +$N34</f>
        <v>4533000</v>
      </c>
      <c r="Q34" s="44">
        <f>$I34      +$K34      +$M34      +$O34</f>
        <v>4580941</v>
      </c>
      <c r="R34" s="24">
        <f>IF(($J34      =0),0,((($L34      -$J34      )/$J34      )*100))</f>
        <v>56.748466257668717</v>
      </c>
      <c r="S34" s="25">
        <f>IF(($K34      =0),0,((($M34      -$K34      )/$K34      )*100))</f>
        <v>50.002981628281873</v>
      </c>
      <c r="T34" s="24">
        <f>IF(($E34      =0),0,(($P34      /$E34      )*100))</f>
        <v>69.738461538461536</v>
      </c>
      <c r="U34" s="26">
        <f>IF(($E34      =0),0,(($Q34      /$E34      )*100))</f>
        <v>70.47601538461538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x14ac:dyDescent="0.2">
      <c r="A36" s="23" t="s">
        <v>62</v>
      </c>
      <c r="B36" s="42">
        <v>28500000</v>
      </c>
      <c r="C36" s="42"/>
      <c r="D36" s="42"/>
      <c r="E36" s="42">
        <f>$B36      +$C36      +$D36</f>
        <v>28500000</v>
      </c>
      <c r="F36" s="43">
        <v>28500000</v>
      </c>
      <c r="G36" s="44">
        <v>28500000</v>
      </c>
      <c r="H36" s="43">
        <v>62000</v>
      </c>
      <c r="I36" s="44"/>
      <c r="J36" s="43">
        <v>7132000</v>
      </c>
      <c r="K36" s="44">
        <v>3162781</v>
      </c>
      <c r="L36" s="43">
        <v>7422000</v>
      </c>
      <c r="M36" s="44">
        <v>4072435</v>
      </c>
      <c r="N36" s="43"/>
      <c r="O36" s="44"/>
      <c r="P36" s="43">
        <f>$H36      +$J36      +$L36      +$N36</f>
        <v>14616000</v>
      </c>
      <c r="Q36" s="44">
        <f>$I36      +$K36      +$M36      +$O36</f>
        <v>7235216</v>
      </c>
      <c r="R36" s="24">
        <f>IF(($J36      =0),0,((($L36      -$J36      )/$J36      )*100))</f>
        <v>4.0661805945036456</v>
      </c>
      <c r="S36" s="25">
        <f>IF(($K36      =0),0,((($M36      -$K36      )/$K36      )*100))</f>
        <v>28.761207304584165</v>
      </c>
      <c r="T36" s="24">
        <f>IF(($E36      =0),0,(($P36      /$E36      )*100))</f>
        <v>51.284210526315789</v>
      </c>
      <c r="U36" s="26">
        <f>IF(($E36      =0),0,(($Q36      /$E36      )*100))</f>
        <v>25.386722807017541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>$B37      +$C37      +$D37</f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>+B44+B56</f>
        <v>901295000</v>
      </c>
      <c r="C43" s="45">
        <f>+C44+C56</f>
        <v>-14865000</v>
      </c>
      <c r="D43" s="45">
        <f>+D44+D56</f>
        <v>0</v>
      </c>
      <c r="E43" s="45">
        <f>+E44+E56</f>
        <v>886430000</v>
      </c>
      <c r="F43" s="46">
        <f>+F44+F56</f>
        <v>886230000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x14ac:dyDescent="0.2">
      <c r="A44" s="19" t="s">
        <v>35</v>
      </c>
      <c r="B44" s="39">
        <f>SUM(B45:B55)</f>
        <v>892352000</v>
      </c>
      <c r="C44" s="39">
        <f>SUM(C45:C55)</f>
        <v>-14865000</v>
      </c>
      <c r="D44" s="39">
        <f>SUM(D45:D55)</f>
        <v>0</v>
      </c>
      <c r="E44" s="39">
        <f>SUM(E45:E55)</f>
        <v>877487000</v>
      </c>
      <c r="F44" s="40">
        <f>SUM(F45:F55)</f>
        <v>877287000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2">
      <c r="A45" s="23" t="s">
        <v>70</v>
      </c>
      <c r="B45" s="42">
        <v>710863000</v>
      </c>
      <c r="C45" s="42"/>
      <c r="D45" s="42"/>
      <c r="E45" s="42">
        <f>$B45      +$C45      +$D45</f>
        <v>710863000</v>
      </c>
      <c r="F45" s="43">
        <v>710863000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x14ac:dyDescent="0.2">
      <c r="A46" s="23" t="s">
        <v>71</v>
      </c>
      <c r="B46" s="42">
        <v>79565000</v>
      </c>
      <c r="C46" s="42"/>
      <c r="D46" s="42"/>
      <c r="E46" s="42">
        <f>$B46      +$C46      +$D46</f>
        <v>79565000</v>
      </c>
      <c r="F46" s="43">
        <v>79565000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x14ac:dyDescent="0.2">
      <c r="A47" s="23" t="s">
        <v>72</v>
      </c>
      <c r="B47" s="42">
        <v>35190000</v>
      </c>
      <c r="C47" s="42">
        <v>-14865000</v>
      </c>
      <c r="D47" s="42"/>
      <c r="E47" s="42">
        <f>$B47      +$C47      +$D47</f>
        <v>20325000</v>
      </c>
      <c r="F47" s="43">
        <v>20125000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x14ac:dyDescent="0.2">
      <c r="A53" s="23" t="s">
        <v>78</v>
      </c>
      <c r="B53" s="42">
        <v>28425000</v>
      </c>
      <c r="C53" s="42"/>
      <c r="D53" s="42"/>
      <c r="E53" s="42">
        <f>$B53      +$C53      +$D53</f>
        <v>28425000</v>
      </c>
      <c r="F53" s="43">
        <v>28425000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x14ac:dyDescent="0.2">
      <c r="A54" s="23" t="s">
        <v>79</v>
      </c>
      <c r="B54" s="42">
        <v>38309000</v>
      </c>
      <c r="C54" s="42"/>
      <c r="D54" s="42"/>
      <c r="E54" s="42">
        <f>$B54      +$C54      +$D54</f>
        <v>38309000</v>
      </c>
      <c r="F54" s="43">
        <v>38309000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>$B55      +$C55      +$D55</f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x14ac:dyDescent="0.2">
      <c r="A56" s="19" t="s">
        <v>54</v>
      </c>
      <c r="B56" s="39">
        <f>SUM(B57:B60)</f>
        <v>8943000</v>
      </c>
      <c r="C56" s="39">
        <f>SUM(C57:C60)</f>
        <v>0</v>
      </c>
      <c r="D56" s="39">
        <f>SUM(D57:D60)</f>
        <v>0</v>
      </c>
      <c r="E56" s="39">
        <f>SUM(E57:E60)</f>
        <v>8943000</v>
      </c>
      <c r="F56" s="40">
        <f>SUM(F57:F60)</f>
        <v>8943000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x14ac:dyDescent="0.2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x14ac:dyDescent="0.2">
      <c r="A59" s="23" t="s">
        <v>83</v>
      </c>
      <c r="B59" s="42">
        <v>8943000</v>
      </c>
      <c r="C59" s="42"/>
      <c r="D59" s="42"/>
      <c r="E59" s="42">
        <f>$B59      +$C59      +$D59</f>
        <v>8943000</v>
      </c>
      <c r="F59" s="43">
        <v>8943000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x14ac:dyDescent="0.2">
      <c r="A61" s="19" t="s">
        <v>85</v>
      </c>
      <c r="B61" s="39">
        <f>+B8+B43</f>
        <v>7557177000</v>
      </c>
      <c r="C61" s="39">
        <f>+C8+C43</f>
        <v>525000</v>
      </c>
      <c r="D61" s="39">
        <f>+D8+D43</f>
        <v>0</v>
      </c>
      <c r="E61" s="39">
        <f>+E8+E43</f>
        <v>7557702000</v>
      </c>
      <c r="F61" s="40">
        <f>+F8+F43</f>
        <v>7530124000</v>
      </c>
      <c r="G61" s="41">
        <f>+G8+G43</f>
        <v>4781944000</v>
      </c>
      <c r="H61" s="40">
        <f>+H8+H43</f>
        <v>685068000</v>
      </c>
      <c r="I61" s="41">
        <f>+I8+I43</f>
        <v>374436529</v>
      </c>
      <c r="J61" s="40">
        <f>+J8+J43</f>
        <v>1349211000</v>
      </c>
      <c r="K61" s="41">
        <f>+K8+K43</f>
        <v>1076065988</v>
      </c>
      <c r="L61" s="40">
        <f>+L8+L43</f>
        <v>1013490000</v>
      </c>
      <c r="M61" s="41">
        <f>+M8+M43</f>
        <v>1217691088</v>
      </c>
      <c r="N61" s="40">
        <f>+N8+N43</f>
        <v>0</v>
      </c>
      <c r="O61" s="41">
        <f>+O8+O43</f>
        <v>0</v>
      </c>
      <c r="P61" s="40">
        <f>+P8+P43</f>
        <v>3047769000</v>
      </c>
      <c r="Q61" s="41">
        <f>+Q8+Q43</f>
        <v>2668193605</v>
      </c>
      <c r="R61" s="20">
        <f>IF(($J61      =0),0,((($L61      -$J61      )/$J61      )*100))</f>
        <v>-24.882764815881281</v>
      </c>
      <c r="S61" s="21">
        <f>IF(($K61      =0),0,((($M61      -$K61      )/$K61      )*100))</f>
        <v>13.16137686530057</v>
      </c>
      <c r="T61" s="20">
        <f>IF(($E61      =0),0,(($P61      /$E61      )*100))</f>
        <v>40.326662787180545</v>
      </c>
      <c r="U61" s="22">
        <f>IF(($E61      =0),0,(($Q61      /$E61      )*100))</f>
        <v>35.304297589399532</v>
      </c>
      <c r="V61" s="40">
        <f>+V8+V43</f>
        <v>5141000</v>
      </c>
      <c r="W61" s="41">
        <f>+W8+W43</f>
        <v>354000</v>
      </c>
    </row>
    <row r="62" spans="1:23" x14ac:dyDescent="0.2">
      <c r="A62" s="19" t="s">
        <v>86</v>
      </c>
      <c r="B62" s="39">
        <f>SUM(B63:B64)</f>
        <v>4463767000</v>
      </c>
      <c r="C62" s="39">
        <f>SUM(C63:C64)</f>
        <v>0</v>
      </c>
      <c r="D62" s="39">
        <f>SUM(D63:D64)</f>
        <v>0</v>
      </c>
      <c r="E62" s="39">
        <f>SUM(E63:E64)</f>
        <v>4463767000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373105213</v>
      </c>
      <c r="J62" s="40">
        <f>SUM(J63:J64)</f>
        <v>0</v>
      </c>
      <c r="K62" s="41">
        <f>SUM(K63:K64)</f>
        <v>584299423</v>
      </c>
      <c r="L62" s="40">
        <f>SUM(L63:L64)</f>
        <v>0</v>
      </c>
      <c r="M62" s="41">
        <f>SUM(M63:M64)</f>
        <v>802169061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1759573697</v>
      </c>
      <c r="R62" s="20">
        <f>IF(($J62      =0),0,((($L62      -$J62      )/$J62      )*100))</f>
        <v>0</v>
      </c>
      <c r="S62" s="21">
        <f>IF(($K62      =0),0,((($M62      -$K62      )/$K62      )*100))</f>
        <v>37.28732725447172</v>
      </c>
      <c r="T62" s="20">
        <f>IF(($E62      =0),0,(($P62      /$E62      )*100))</f>
        <v>0</v>
      </c>
      <c r="U62" s="22">
        <f>IF(($E62      =0),0,(($Q62      /$E62      )*100))</f>
        <v>39.419030988848661</v>
      </c>
      <c r="V62" s="40">
        <f>SUM(V63:V64)</f>
        <v>7210000</v>
      </c>
      <c r="W62" s="41">
        <f>SUM(W63:W64)</f>
        <v>0</v>
      </c>
    </row>
    <row r="63" spans="1:23" s="27" customFormat="1" ht="12.75" customHeight="1" thickBot="1" x14ac:dyDescent="0.25">
      <c r="A63" s="23" t="s">
        <v>87</v>
      </c>
      <c r="B63" s="42">
        <v>4463767000</v>
      </c>
      <c r="C63" s="42"/>
      <c r="D63" s="42"/>
      <c r="E63" s="42">
        <f>$B63      +$C63      +$D63</f>
        <v>4463767000</v>
      </c>
      <c r="F63" s="43"/>
      <c r="G63" s="44"/>
      <c r="H63" s="43"/>
      <c r="I63" s="44">
        <v>373105213</v>
      </c>
      <c r="J63" s="43"/>
      <c r="K63" s="44">
        <v>584299423</v>
      </c>
      <c r="L63" s="43"/>
      <c r="M63" s="44">
        <v>802169061</v>
      </c>
      <c r="N63" s="43"/>
      <c r="O63" s="44"/>
      <c r="P63" s="43">
        <f>$H63      +$J63      +$L63      +$N63</f>
        <v>0</v>
      </c>
      <c r="Q63" s="44">
        <f>$I63      +$K63      +$M63      +$O63</f>
        <v>1759573697</v>
      </c>
      <c r="R63" s="24">
        <f>IF(($J63      =0),0,((($L63      -$J63      )/$J63      )*100))</f>
        <v>0</v>
      </c>
      <c r="S63" s="25">
        <f>IF(($K63      =0),0,((($M63      -$K63      )/$K63      )*100))</f>
        <v>37.28732725447172</v>
      </c>
      <c r="T63" s="24">
        <f>IF(($E63      =0),0,(($P63      /$E63      )*100))</f>
        <v>0</v>
      </c>
      <c r="U63" s="26">
        <f>IF(($E63      =0),0,(($Q63      /$E63      )*100))</f>
        <v>39.419030988848661</v>
      </c>
      <c r="V63" s="43">
        <v>7210000</v>
      </c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>+B61+B62</f>
        <v>12020944000</v>
      </c>
      <c r="C65" s="48">
        <f>+C61+C62</f>
        <v>525000</v>
      </c>
      <c r="D65" s="48">
        <f>+D61+D62</f>
        <v>0</v>
      </c>
      <c r="E65" s="48">
        <f>+E61+E62</f>
        <v>12021469000</v>
      </c>
      <c r="F65" s="49">
        <f>+F61+F62</f>
        <v>7530124000</v>
      </c>
      <c r="G65" s="50">
        <f>+G61+G62</f>
        <v>4781944000</v>
      </c>
      <c r="H65" s="49">
        <f>+H61+H62</f>
        <v>685068000</v>
      </c>
      <c r="I65" s="50">
        <f>+I61+I62</f>
        <v>747541742</v>
      </c>
      <c r="J65" s="49">
        <f>+J61+J62</f>
        <v>1349211000</v>
      </c>
      <c r="K65" s="50">
        <f>+K61+K62</f>
        <v>1660365411</v>
      </c>
      <c r="L65" s="49">
        <f>+L61+L62</f>
        <v>1013490000</v>
      </c>
      <c r="M65" s="51">
        <f>+M61+M62</f>
        <v>2019860149</v>
      </c>
      <c r="N65" s="49">
        <f>+N61+N62</f>
        <v>0</v>
      </c>
      <c r="O65" s="50">
        <f>+O61+O62</f>
        <v>0</v>
      </c>
      <c r="P65" s="49">
        <f>+P61+P62</f>
        <v>3047769000</v>
      </c>
      <c r="Q65" s="50">
        <f>+Q61+Q62</f>
        <v>4427767302</v>
      </c>
      <c r="R65" s="34">
        <f>IF(($J65      =0),0,((($L65      -$J65      )/$J65      )*100))</f>
        <v>-24.882764815881281</v>
      </c>
      <c r="S65" s="35">
        <f>IF(($K65      =0),0,((($M65      -$K65      )/$K65      )*100))</f>
        <v>21.651543426424702</v>
      </c>
      <c r="T65" s="34">
        <f>IF(($E65      =0),0,(($P65      /$E65      )*100))</f>
        <v>25.352716876781034</v>
      </c>
      <c r="U65" s="35">
        <f>IF(($E65      =0),0,(($Q65      /$E65      )*100))</f>
        <v>36.832165037401005</v>
      </c>
      <c r="V65" s="49">
        <f>+V61+V62</f>
        <v>12351000</v>
      </c>
      <c r="W65" s="50">
        <f>+W61+W62</f>
        <v>354000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93</v>
      </c>
    </row>
    <row r="74" spans="1:23" x14ac:dyDescent="0.2">
      <c r="A74" t="s">
        <v>94</v>
      </c>
    </row>
    <row r="75" spans="1:23" x14ac:dyDescent="0.2">
      <c r="A75" t="s">
        <v>95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96</v>
      </c>
      <c r="G78" s="5" t="s">
        <v>97</v>
      </c>
      <c r="W78" s="5"/>
    </row>
    <row r="80" spans="1:23" x14ac:dyDescent="0.2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C43C5-45BC-4CD4-A9D6-56C2E98138A0}">
  <sheetPr>
    <pageSetUpPr fitToPage="1"/>
  </sheetPr>
  <dimension ref="A1:W80"/>
  <sheetViews>
    <sheetView showGridLines="0" workbookViewId="0">
      <selection activeCell="A23" sqref="A23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>+B9+B28</f>
        <v>8181563000</v>
      </c>
      <c r="C8" s="36">
        <f>+C9+C28</f>
        <v>712534000</v>
      </c>
      <c r="D8" s="36">
        <f>+D9+D28</f>
        <v>0</v>
      </c>
      <c r="E8" s="36">
        <f>+E9+E28</f>
        <v>8894097000</v>
      </c>
      <c r="F8" s="37">
        <f>+F9+F28</f>
        <v>8544957000</v>
      </c>
      <c r="G8" s="38">
        <f>+G9+G28</f>
        <v>7838695000</v>
      </c>
      <c r="H8" s="37">
        <f>+H9+H28</f>
        <v>1815778000</v>
      </c>
      <c r="I8" s="38">
        <f>+I9+I28</f>
        <v>-220857546</v>
      </c>
      <c r="J8" s="37">
        <f>+J9+J28</f>
        <v>1912384000</v>
      </c>
      <c r="K8" s="38">
        <f>+K9+K28</f>
        <v>3205409169</v>
      </c>
      <c r="L8" s="37">
        <f>+L9+L28</f>
        <v>1569944000</v>
      </c>
      <c r="M8" s="38">
        <f>+M9+M28</f>
        <v>1339916740</v>
      </c>
      <c r="N8" s="37">
        <f>+N9+N28</f>
        <v>0</v>
      </c>
      <c r="O8" s="38">
        <f>+O9+O28</f>
        <v>0</v>
      </c>
      <c r="P8" s="37">
        <f>+P9+P28</f>
        <v>5298106000</v>
      </c>
      <c r="Q8" s="38">
        <f>+Q9+Q28</f>
        <v>4324468363</v>
      </c>
      <c r="R8" s="16">
        <f>IF(($J8       =0),0,((($L8       -$J8       )/$J8       )*100))</f>
        <v>-17.906445567417421</v>
      </c>
      <c r="S8" s="17">
        <f>IF(($K8       =0),0,((($M8       -$K8       )/$K8       )*100))</f>
        <v>-58.198262082777482</v>
      </c>
      <c r="T8" s="16">
        <f>IF(($E8       =0),0,(($P8       /$E8       )*100))</f>
        <v>59.56879040109412</v>
      </c>
      <c r="U8" s="18">
        <f>IF(($E8       =0),0,(($Q8       /$E8       )*100))</f>
        <v>48.621780974504773</v>
      </c>
      <c r="V8" s="37">
        <f>+V9+V28</f>
        <v>602979000</v>
      </c>
      <c r="W8" s="38">
        <f>+W9+W28</f>
        <v>215419000</v>
      </c>
    </row>
    <row r="9" spans="1:23" x14ac:dyDescent="0.2">
      <c r="A9" s="19" t="s">
        <v>35</v>
      </c>
      <c r="B9" s="39">
        <f>SUM(B10:B27)</f>
        <v>7820822000</v>
      </c>
      <c r="C9" s="39">
        <f>SUM(C10:C27)</f>
        <v>543627000</v>
      </c>
      <c r="D9" s="39">
        <f>SUM(D10:D27)</f>
        <v>0</v>
      </c>
      <c r="E9" s="39">
        <f>SUM(E10:E27)</f>
        <v>8364449000</v>
      </c>
      <c r="F9" s="40">
        <f>SUM(F10:F27)</f>
        <v>8015309000</v>
      </c>
      <c r="G9" s="41">
        <f>SUM(G10:G27)</f>
        <v>7309047000</v>
      </c>
      <c r="H9" s="40">
        <f>SUM(H10:H27)</f>
        <v>1731079000</v>
      </c>
      <c r="I9" s="41">
        <f>SUM(I10:I27)</f>
        <v>-230019536</v>
      </c>
      <c r="J9" s="40">
        <f>SUM(J10:J27)</f>
        <v>1832648000</v>
      </c>
      <c r="K9" s="41">
        <f>SUM(K10:K27)</f>
        <v>3100909464</v>
      </c>
      <c r="L9" s="40">
        <f>SUM(L10:L27)</f>
        <v>1523962000</v>
      </c>
      <c r="M9" s="41">
        <f>SUM(M10:M27)</f>
        <v>1221780336</v>
      </c>
      <c r="N9" s="40">
        <f>SUM(N10:N27)</f>
        <v>0</v>
      </c>
      <c r="O9" s="41">
        <f>SUM(O10:O27)</f>
        <v>0</v>
      </c>
      <c r="P9" s="40">
        <f>SUM(P10:P27)</f>
        <v>5087689000</v>
      </c>
      <c r="Q9" s="41">
        <f>SUM(Q10:Q27)</f>
        <v>4092670264</v>
      </c>
      <c r="R9" s="20">
        <f>IF(($J9       =0),0,((($L9       -$J9       )/$J9       )*100))</f>
        <v>-16.843714668610666</v>
      </c>
      <c r="S9" s="21">
        <f>IF(($K9       =0),0,((($M9       -$K9       )/$K9       )*100))</f>
        <v>-60.599290299047567</v>
      </c>
      <c r="T9" s="20">
        <f>IF(($E9       =0),0,(($P9       /$E9       )*100))</f>
        <v>60.825154173335271</v>
      </c>
      <c r="U9" s="22">
        <f>IF(($E9       =0),0,(($Q9       /$E9       )*100))</f>
        <v>48.929346858352538</v>
      </c>
      <c r="V9" s="40">
        <f>SUM(V10:V27)</f>
        <v>567682000</v>
      </c>
      <c r="W9" s="41">
        <f>SUM(W10:W27)</f>
        <v>209843000</v>
      </c>
    </row>
    <row r="10" spans="1:23" x14ac:dyDescent="0.2">
      <c r="A10" s="23" t="s">
        <v>36</v>
      </c>
      <c r="B10" s="42">
        <v>3615692000</v>
      </c>
      <c r="C10" s="42">
        <v>81629000</v>
      </c>
      <c r="D10" s="42"/>
      <c r="E10" s="42">
        <f>$B10      +$C10      +$D10</f>
        <v>3697321000</v>
      </c>
      <c r="F10" s="43">
        <v>3697321000</v>
      </c>
      <c r="G10" s="44">
        <v>3697321000</v>
      </c>
      <c r="H10" s="43">
        <v>952644000</v>
      </c>
      <c r="I10" s="44">
        <v>-538697371</v>
      </c>
      <c r="J10" s="43">
        <v>1004855000</v>
      </c>
      <c r="K10" s="44">
        <v>1977053054</v>
      </c>
      <c r="L10" s="43">
        <v>1081317000</v>
      </c>
      <c r="M10" s="44">
        <v>575898551</v>
      </c>
      <c r="N10" s="43"/>
      <c r="O10" s="44"/>
      <c r="P10" s="43">
        <f>$H10      +$J10      +$L10      +$N10</f>
        <v>3038816000</v>
      </c>
      <c r="Q10" s="44">
        <f>$I10      +$K10      +$M10      +$O10</f>
        <v>2014254234</v>
      </c>
      <c r="R10" s="24">
        <f>IF(($J10      =0),0,((($L10      -$J10      )/$J10      )*100))</f>
        <v>7.609257056988322</v>
      </c>
      <c r="S10" s="25">
        <f>IF(($K10      =0),0,((($M10      -$K10      )/$K10      )*100))</f>
        <v>-70.870860049261992</v>
      </c>
      <c r="T10" s="24">
        <f>IF(($E10      =0),0,(($P10      /$E10      )*100))</f>
        <v>82.189671927322522</v>
      </c>
      <c r="U10" s="26">
        <f>IF(($E10      =0),0,(($Q10      /$E10      )*100))</f>
        <v>54.478749180825794</v>
      </c>
      <c r="V10" s="43">
        <v>69985000</v>
      </c>
      <c r="W10" s="44">
        <v>11195000</v>
      </c>
    </row>
    <row r="11" spans="1:23" hidden="1" x14ac:dyDescent="0.2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x14ac:dyDescent="0.2">
      <c r="A12" s="23" t="s">
        <v>38</v>
      </c>
      <c r="B12" s="42">
        <v>971411000</v>
      </c>
      <c r="C12" s="42"/>
      <c r="D12" s="42"/>
      <c r="E12" s="42">
        <f>$B12      +$C12      +$D12</f>
        <v>971411000</v>
      </c>
      <c r="F12" s="43">
        <v>971411000</v>
      </c>
      <c r="G12" s="44">
        <v>177000000</v>
      </c>
      <c r="H12" s="43">
        <v>112531000</v>
      </c>
      <c r="I12" s="44">
        <v>96255969</v>
      </c>
      <c r="J12" s="43">
        <v>64469000</v>
      </c>
      <c r="K12" s="44">
        <v>55409229</v>
      </c>
      <c r="L12" s="43"/>
      <c r="M12" s="44">
        <v>2150819</v>
      </c>
      <c r="N12" s="43"/>
      <c r="O12" s="44"/>
      <c r="P12" s="43">
        <f>$H12      +$J12      +$L12      +$N12</f>
        <v>177000000</v>
      </c>
      <c r="Q12" s="44">
        <f>$I12      +$K12      +$M12      +$O12</f>
        <v>153816017</v>
      </c>
      <c r="R12" s="24">
        <f>IF(($J12      =0),0,((($L12      -$J12      )/$J12      )*100))</f>
        <v>-100</v>
      </c>
      <c r="S12" s="25">
        <f>IF(($K12      =0),0,((($M12      -$K12      )/$K12      )*100))</f>
        <v>-96.118301880720992</v>
      </c>
      <c r="T12" s="24">
        <f>IF(($E12      =0),0,(($P12      /$E12      )*100))</f>
        <v>18.220917819542912</v>
      </c>
      <c r="U12" s="26">
        <f>IF(($E12      =0),0,(($Q12      /$E12      )*100))</f>
        <v>15.834288164330031</v>
      </c>
      <c r="V12" s="43"/>
      <c r="W12" s="44"/>
    </row>
    <row r="13" spans="1:23" x14ac:dyDescent="0.2">
      <c r="A13" s="23" t="s">
        <v>39</v>
      </c>
      <c r="B13" s="42">
        <v>359739000</v>
      </c>
      <c r="C13" s="42">
        <v>-16206000</v>
      </c>
      <c r="D13" s="42"/>
      <c r="E13" s="42">
        <f>$B13      +$C13      +$D13</f>
        <v>343533000</v>
      </c>
      <c r="F13" s="43">
        <v>343533000</v>
      </c>
      <c r="G13" s="44">
        <v>343533000</v>
      </c>
      <c r="H13" s="43">
        <v>52565000</v>
      </c>
      <c r="I13" s="44">
        <v>46546883</v>
      </c>
      <c r="J13" s="43">
        <v>71038000</v>
      </c>
      <c r="K13" s="44">
        <v>87295275</v>
      </c>
      <c r="L13" s="43">
        <v>66067000</v>
      </c>
      <c r="M13" s="44">
        <v>59157573</v>
      </c>
      <c r="N13" s="43"/>
      <c r="O13" s="44"/>
      <c r="P13" s="43">
        <f>$H13      +$J13      +$L13      +$N13</f>
        <v>189670000</v>
      </c>
      <c r="Q13" s="44">
        <f>$I13      +$K13      +$M13      +$O13</f>
        <v>192999731</v>
      </c>
      <c r="R13" s="24">
        <f>IF(($J13      =0),0,((($L13      -$J13      )/$J13      )*100))</f>
        <v>-6.9976632225006332</v>
      </c>
      <c r="S13" s="25">
        <f>IF(($K13      =0),0,((($M13      -$K13      )/$K13      )*100))</f>
        <v>-32.232789231719586</v>
      </c>
      <c r="T13" s="24">
        <f>IF(($E13      =0),0,(($P13      /$E13      )*100))</f>
        <v>55.211580837939877</v>
      </c>
      <c r="U13" s="26">
        <f>IF(($E13      =0),0,(($Q13      /$E13      )*100))</f>
        <v>56.180841724084729</v>
      </c>
      <c r="V13" s="43">
        <v>12899000</v>
      </c>
      <c r="W13" s="44">
        <v>2266000</v>
      </c>
    </row>
    <row r="14" spans="1:23" x14ac:dyDescent="0.2">
      <c r="A14" s="23" t="s">
        <v>40</v>
      </c>
      <c r="B14" s="42">
        <v>234635000</v>
      </c>
      <c r="C14" s="42">
        <v>-23000000</v>
      </c>
      <c r="D14" s="42"/>
      <c r="E14" s="42">
        <f>$B14      +$C14      +$D14</f>
        <v>211635000</v>
      </c>
      <c r="F14" s="43">
        <v>211635000</v>
      </c>
      <c r="G14" s="44">
        <v>211635000</v>
      </c>
      <c r="H14" s="43">
        <v>21436000</v>
      </c>
      <c r="I14" s="44">
        <v>11516868</v>
      </c>
      <c r="J14" s="43">
        <v>20516000</v>
      </c>
      <c r="K14" s="44">
        <v>29253428</v>
      </c>
      <c r="L14" s="43">
        <v>22660000</v>
      </c>
      <c r="M14" s="44">
        <v>55407098</v>
      </c>
      <c r="N14" s="43"/>
      <c r="O14" s="44"/>
      <c r="P14" s="43">
        <f>$H14      +$J14      +$L14      +$N14</f>
        <v>64612000</v>
      </c>
      <c r="Q14" s="44">
        <f>$I14      +$K14      +$M14      +$O14</f>
        <v>96177394</v>
      </c>
      <c r="R14" s="24">
        <f>IF(($J14      =0),0,((($L14      -$J14      )/$J14      )*100))</f>
        <v>10.450380191070384</v>
      </c>
      <c r="S14" s="25">
        <f>IF(($K14      =0),0,((($M14      -$K14      )/$K14      )*100))</f>
        <v>89.403778593059243</v>
      </c>
      <c r="T14" s="24">
        <f>IF(($E14      =0),0,(($P14      /$E14      )*100))</f>
        <v>30.52992179932431</v>
      </c>
      <c r="U14" s="26">
        <f>IF(($E14      =0),0,(($Q14      /$E14      )*100))</f>
        <v>45.444937746592011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x14ac:dyDescent="0.2">
      <c r="A16" s="23" t="s">
        <v>42</v>
      </c>
      <c r="B16" s="42">
        <v>27137000</v>
      </c>
      <c r="C16" s="42">
        <v>-1814000</v>
      </c>
      <c r="D16" s="42"/>
      <c r="E16" s="42">
        <f>$B16      +$C16      +$D16</f>
        <v>25323000</v>
      </c>
      <c r="F16" s="43">
        <v>25323000</v>
      </c>
      <c r="G16" s="44">
        <v>25323000</v>
      </c>
      <c r="H16" s="43">
        <v>3598000</v>
      </c>
      <c r="I16" s="44">
        <v>-10841409</v>
      </c>
      <c r="J16" s="43">
        <v>5971000</v>
      </c>
      <c r="K16" s="44">
        <v>16410846</v>
      </c>
      <c r="L16" s="43">
        <v>4532000</v>
      </c>
      <c r="M16" s="44">
        <v>2452547</v>
      </c>
      <c r="N16" s="43"/>
      <c r="O16" s="44"/>
      <c r="P16" s="43">
        <f>$H16      +$J16      +$L16      +$N16</f>
        <v>14101000</v>
      </c>
      <c r="Q16" s="44">
        <f>$I16      +$K16      +$M16      +$O16</f>
        <v>8021984</v>
      </c>
      <c r="R16" s="24">
        <f>IF(($J16      =0),0,((($L16      -$J16      )/$J16      )*100))</f>
        <v>-24.099815776251884</v>
      </c>
      <c r="S16" s="25">
        <f>IF(($K16      =0),0,((($M16      -$K16      )/$K16      )*100))</f>
        <v>-85.055328652770243</v>
      </c>
      <c r="T16" s="24">
        <f>IF(($E16      =0),0,(($P16      /$E16      )*100))</f>
        <v>55.684555542392289</v>
      </c>
      <c r="U16" s="26">
        <f>IF(($E16      =0),0,(($Q16      /$E16      )*100))</f>
        <v>31.678647869525729</v>
      </c>
      <c r="V16" s="43">
        <v>1866000</v>
      </c>
      <c r="W16" s="44">
        <v>99000</v>
      </c>
    </row>
    <row r="17" spans="1:23" x14ac:dyDescent="0.2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x14ac:dyDescent="0.2">
      <c r="A20" s="23" t="s">
        <v>46</v>
      </c>
      <c r="B20" s="42">
        <v>90263000</v>
      </c>
      <c r="C20" s="42">
        <v>152416000</v>
      </c>
      <c r="D20" s="42"/>
      <c r="E20" s="42">
        <f>$B20      +$C20      +$D20</f>
        <v>242679000</v>
      </c>
      <c r="F20" s="43">
        <v>242679000</v>
      </c>
      <c r="G20" s="44">
        <v>242679000</v>
      </c>
      <c r="H20" s="43">
        <v>2562000</v>
      </c>
      <c r="I20" s="44">
        <v>33840027</v>
      </c>
      <c r="J20" s="43">
        <v>11060000</v>
      </c>
      <c r="K20" s="44">
        <v>29373241</v>
      </c>
      <c r="L20" s="43">
        <v>2413000</v>
      </c>
      <c r="M20" s="44">
        <v>53582620</v>
      </c>
      <c r="N20" s="43"/>
      <c r="O20" s="44"/>
      <c r="P20" s="43">
        <f>$H20      +$J20      +$L20      +$N20</f>
        <v>16035000</v>
      </c>
      <c r="Q20" s="44">
        <f>$I20      +$K20      +$M20      +$O20</f>
        <v>116795888</v>
      </c>
      <c r="R20" s="24">
        <f>IF(($J20      =0),0,((($L20      -$J20      )/$J20      )*100))</f>
        <v>-78.182640144665456</v>
      </c>
      <c r="S20" s="25">
        <f>IF(($K20      =0),0,((($M20      -$K20      )/$K20      )*100))</f>
        <v>82.419842604362245</v>
      </c>
      <c r="T20" s="24">
        <f>IF(($E20      =0),0,(($P20      /$E20      )*100))</f>
        <v>6.6074938499004867</v>
      </c>
      <c r="U20" s="26">
        <f>IF(($E20      =0),0,(($Q20      /$E20      )*100))</f>
        <v>48.127727574285373</v>
      </c>
      <c r="V20" s="43">
        <v>449337000</v>
      </c>
      <c r="W20" s="44">
        <v>196283000</v>
      </c>
    </row>
    <row r="21" spans="1:23" x14ac:dyDescent="0.2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x14ac:dyDescent="0.2">
      <c r="A22" s="23" t="s">
        <v>48</v>
      </c>
      <c r="B22" s="42">
        <v>428744000</v>
      </c>
      <c r="C22" s="42">
        <v>197247000</v>
      </c>
      <c r="D22" s="42"/>
      <c r="E22" s="42">
        <f>$B22      +$C22      +$D22</f>
        <v>625991000</v>
      </c>
      <c r="F22" s="43">
        <v>428744000</v>
      </c>
      <c r="G22" s="44">
        <v>365000000</v>
      </c>
      <c r="H22" s="43">
        <v>119561000</v>
      </c>
      <c r="I22" s="44">
        <v>111682469</v>
      </c>
      <c r="J22" s="43">
        <v>115209000</v>
      </c>
      <c r="K22" s="44">
        <v>150095886</v>
      </c>
      <c r="L22" s="43">
        <v>108483000</v>
      </c>
      <c r="M22" s="44">
        <v>71330361</v>
      </c>
      <c r="N22" s="43"/>
      <c r="O22" s="44"/>
      <c r="P22" s="43">
        <f>$H22      +$J22      +$L22      +$N22</f>
        <v>343253000</v>
      </c>
      <c r="Q22" s="44">
        <f>$I22      +$K22      +$M22      +$O22</f>
        <v>333108716</v>
      </c>
      <c r="R22" s="24">
        <f>IF(($J22      =0),0,((($L22      -$J22      )/$J22      )*100))</f>
        <v>-5.838085566231805</v>
      </c>
      <c r="S22" s="25">
        <f>IF(($K22      =0),0,((($M22      -$K22      )/$K22      )*100))</f>
        <v>-52.476804727346092</v>
      </c>
      <c r="T22" s="24">
        <f>IF(($E22      =0),0,(($P22      /$E22      )*100))</f>
        <v>54.833535945404968</v>
      </c>
      <c r="U22" s="26">
        <f>IF(($E22      =0),0,(($Q22      /$E22      )*100))</f>
        <v>53.213019995495145</v>
      </c>
      <c r="V22" s="43"/>
      <c r="W22" s="44"/>
    </row>
    <row r="23" spans="1:23" x14ac:dyDescent="0.2">
      <c r="A23" s="23" t="s">
        <v>49</v>
      </c>
      <c r="B23" s="42">
        <v>1070000000</v>
      </c>
      <c r="C23" s="42">
        <v>17534000</v>
      </c>
      <c r="D23" s="42"/>
      <c r="E23" s="42">
        <f>$B23      +$C23      +$D23</f>
        <v>1087534000</v>
      </c>
      <c r="F23" s="43">
        <v>1070000000</v>
      </c>
      <c r="G23" s="44">
        <v>1087534000</v>
      </c>
      <c r="H23" s="43">
        <v>276136000</v>
      </c>
      <c r="I23" s="44">
        <v>-133089287</v>
      </c>
      <c r="J23" s="43">
        <v>242766000</v>
      </c>
      <c r="K23" s="44">
        <v>604496152</v>
      </c>
      <c r="L23" s="43">
        <v>70149000</v>
      </c>
      <c r="M23" s="44">
        <v>149455014</v>
      </c>
      <c r="N23" s="43"/>
      <c r="O23" s="44"/>
      <c r="P23" s="43">
        <f>$H23      +$J23      +$L23      +$N23</f>
        <v>589051000</v>
      </c>
      <c r="Q23" s="44">
        <f>$I23      +$K23      +$M23      +$O23</f>
        <v>620861879</v>
      </c>
      <c r="R23" s="24">
        <f>IF(($J23      =0),0,((($L23      -$J23      )/$J23      )*100))</f>
        <v>-71.104273250784715</v>
      </c>
      <c r="S23" s="25">
        <f>IF(($K23      =0),0,((($M23      -$K23      )/$K23      )*100))</f>
        <v>-75.276101674837463</v>
      </c>
      <c r="T23" s="24">
        <f>IF(($E23      =0),0,(($P23      /$E23      )*100))</f>
        <v>54.163915794816532</v>
      </c>
      <c r="U23" s="26">
        <f>IF(($E23      =0),0,(($Q23      /$E23      )*100))</f>
        <v>57.088962643926536</v>
      </c>
      <c r="V23" s="43">
        <v>33595000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x14ac:dyDescent="0.2">
      <c r="A25" s="23" t="s">
        <v>51</v>
      </c>
      <c r="B25" s="42">
        <v>237716000</v>
      </c>
      <c r="C25" s="42">
        <v>1462000</v>
      </c>
      <c r="D25" s="42"/>
      <c r="E25" s="42">
        <f>$B25      +$C25      +$D25</f>
        <v>239178000</v>
      </c>
      <c r="F25" s="43">
        <v>239178000</v>
      </c>
      <c r="G25" s="44">
        <v>239178000</v>
      </c>
      <c r="H25" s="43">
        <v>75480000</v>
      </c>
      <c r="I25" s="44">
        <v>60289315</v>
      </c>
      <c r="J25" s="43">
        <v>46470000</v>
      </c>
      <c r="K25" s="44">
        <v>9635353</v>
      </c>
      <c r="L25" s="43">
        <v>39072000</v>
      </c>
      <c r="M25" s="44">
        <v>76607070</v>
      </c>
      <c r="N25" s="43"/>
      <c r="O25" s="44"/>
      <c r="P25" s="43">
        <f>$H25      +$J25      +$L25      +$N25</f>
        <v>161022000</v>
      </c>
      <c r="Q25" s="44">
        <f>$I25      +$K25      +$M25      +$O25</f>
        <v>146531738</v>
      </c>
      <c r="R25" s="24">
        <f>IF(($J25      =0),0,((($L25      -$J25      )/$J25      )*100))</f>
        <v>-15.919948353776631</v>
      </c>
      <c r="S25" s="25">
        <f>IF(($K25      =0),0,((($M25      -$K25      )/$K25      )*100))</f>
        <v>695.06241234752895</v>
      </c>
      <c r="T25" s="24">
        <f>IF(($E25      =0),0,(($P25      /$E25      )*100))</f>
        <v>67.323081554323565</v>
      </c>
      <c r="U25" s="26">
        <f>IF(($E25      =0),0,(($Q25      /$E25      )*100))</f>
        <v>61.264722507922961</v>
      </c>
      <c r="V25" s="43"/>
      <c r="W25" s="44"/>
    </row>
    <row r="26" spans="1:23" x14ac:dyDescent="0.2">
      <c r="A26" s="23" t="s">
        <v>52</v>
      </c>
      <c r="B26" s="42">
        <v>785485000</v>
      </c>
      <c r="C26" s="42">
        <v>134359000</v>
      </c>
      <c r="D26" s="42"/>
      <c r="E26" s="42">
        <f>$B26      +$C26      +$D26</f>
        <v>919844000</v>
      </c>
      <c r="F26" s="43">
        <v>785485000</v>
      </c>
      <c r="G26" s="44">
        <v>919844000</v>
      </c>
      <c r="H26" s="43">
        <v>114566000</v>
      </c>
      <c r="I26" s="44">
        <v>92477000</v>
      </c>
      <c r="J26" s="43">
        <v>250294000</v>
      </c>
      <c r="K26" s="44">
        <v>141887000</v>
      </c>
      <c r="L26" s="43">
        <v>129269000</v>
      </c>
      <c r="M26" s="44">
        <v>175738683</v>
      </c>
      <c r="N26" s="43"/>
      <c r="O26" s="44"/>
      <c r="P26" s="43">
        <f>$H26      +$J26      +$L26      +$N26</f>
        <v>494129000</v>
      </c>
      <c r="Q26" s="44">
        <f>$I26      +$K26      +$M26      +$O26</f>
        <v>410102683</v>
      </c>
      <c r="R26" s="24">
        <f>IF(($J26      =0),0,((($L26      -$J26      )/$J26      )*100))</f>
        <v>-48.353136711227599</v>
      </c>
      <c r="S26" s="25">
        <f>IF(($K26      =0),0,((($M26      -$K26      )/$K26      )*100))</f>
        <v>23.858199130293826</v>
      </c>
      <c r="T26" s="24">
        <f>IF(($E26      =0),0,(($P26      /$E26      )*100))</f>
        <v>53.7187827501185</v>
      </c>
      <c r="U26" s="26">
        <f>IF(($E26      =0),0,(($Q26      /$E26      )*100))</f>
        <v>44.583938472175717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x14ac:dyDescent="0.2">
      <c r="A28" s="19" t="s">
        <v>54</v>
      </c>
      <c r="B28" s="39">
        <f>SUM(B29:B42)</f>
        <v>360741000</v>
      </c>
      <c r="C28" s="39">
        <f>SUM(C29:C42)</f>
        <v>168907000</v>
      </c>
      <c r="D28" s="39">
        <f>SUM(D29:D42)</f>
        <v>0</v>
      </c>
      <c r="E28" s="39">
        <f>SUM(E29:E42)</f>
        <v>529648000</v>
      </c>
      <c r="F28" s="40">
        <f>SUM(F29:F42)</f>
        <v>529648000</v>
      </c>
      <c r="G28" s="41">
        <f>SUM(G29:G42)</f>
        <v>529648000</v>
      </c>
      <c r="H28" s="40">
        <f>SUM(H29:H42)</f>
        <v>84699000</v>
      </c>
      <c r="I28" s="41">
        <f>SUM(I29:I42)</f>
        <v>9161990</v>
      </c>
      <c r="J28" s="40">
        <f>SUM(J29:J42)</f>
        <v>79736000</v>
      </c>
      <c r="K28" s="41">
        <f>SUM(K29:K42)</f>
        <v>104499705</v>
      </c>
      <c r="L28" s="40">
        <f>SUM(L29:L42)</f>
        <v>45982000</v>
      </c>
      <c r="M28" s="41">
        <f>SUM(M29:M42)</f>
        <v>118136404</v>
      </c>
      <c r="N28" s="40">
        <f>SUM(N29:N42)</f>
        <v>0</v>
      </c>
      <c r="O28" s="41">
        <f>SUM(O29:O42)</f>
        <v>0</v>
      </c>
      <c r="P28" s="40">
        <f>SUM(P29:P42)</f>
        <v>210417000</v>
      </c>
      <c r="Q28" s="41">
        <f>SUM(Q29:Q42)</f>
        <v>231798099</v>
      </c>
      <c r="R28" s="20">
        <f>IF(($J28      =0),0,((($L28      -$J28      )/$J28      )*100))</f>
        <v>-42.332196247617141</v>
      </c>
      <c r="S28" s="21">
        <f>IF(($K28      =0),0,((($M28      -$K28      )/$K28      )*100))</f>
        <v>13.049509565601166</v>
      </c>
      <c r="T28" s="20">
        <f>IF(($E28      =0),0,(($P28      /$E28      )*100))</f>
        <v>39.727705948101381</v>
      </c>
      <c r="U28" s="22">
        <f>IF(($E28      =0),0,(($Q28      /$E28      )*100))</f>
        <v>43.7645566489442</v>
      </c>
      <c r="V28" s="40">
        <f>SUM(V29:V42)</f>
        <v>35297000</v>
      </c>
      <c r="W28" s="41">
        <f>SUM(W29:W42)</f>
        <v>5576000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x14ac:dyDescent="0.2">
      <c r="A30" s="23" t="s">
        <v>56</v>
      </c>
      <c r="B30" s="42">
        <v>40000000</v>
      </c>
      <c r="C30" s="42"/>
      <c r="D30" s="42"/>
      <c r="E30" s="42">
        <f>$B30      +$C30      +$D30</f>
        <v>40000000</v>
      </c>
      <c r="F30" s="43">
        <v>40000000</v>
      </c>
      <c r="G30" s="44">
        <v>40000000</v>
      </c>
      <c r="H30" s="43">
        <v>159000</v>
      </c>
      <c r="I30" s="44">
        <v>295964</v>
      </c>
      <c r="J30" s="43">
        <v>134000</v>
      </c>
      <c r="K30" s="44">
        <v>570950</v>
      </c>
      <c r="L30" s="43"/>
      <c r="M30" s="44">
        <v>4563096</v>
      </c>
      <c r="N30" s="43"/>
      <c r="O30" s="44"/>
      <c r="P30" s="43">
        <f>$H30      +$J30      +$L30      +$N30</f>
        <v>293000</v>
      </c>
      <c r="Q30" s="44">
        <f>$I30      +$K30      +$M30      +$O30</f>
        <v>5430010</v>
      </c>
      <c r="R30" s="24">
        <f>IF(($J30      =0),0,((($L30      -$J30      )/$J30      )*100))</f>
        <v>-100</v>
      </c>
      <c r="S30" s="25">
        <f>IF(($K30      =0),0,((($M30      -$K30      )/$K30      )*100))</f>
        <v>699.2111393291882</v>
      </c>
      <c r="T30" s="24">
        <f>IF(($E30      =0),0,(($P30      /$E30      )*100))</f>
        <v>0.73250000000000004</v>
      </c>
      <c r="U30" s="26">
        <f>IF(($E30      =0),0,(($Q30      /$E30      )*100))</f>
        <v>13.575024999999998</v>
      </c>
      <c r="V30" s="43"/>
      <c r="W30" s="44"/>
    </row>
    <row r="31" spans="1:23" x14ac:dyDescent="0.2">
      <c r="A31" s="23" t="s">
        <v>57</v>
      </c>
      <c r="B31" s="42">
        <v>116100000</v>
      </c>
      <c r="C31" s="42"/>
      <c r="D31" s="42"/>
      <c r="E31" s="42">
        <f>$B31      +$C31      +$D31</f>
        <v>116100000</v>
      </c>
      <c r="F31" s="43">
        <v>116100000</v>
      </c>
      <c r="G31" s="44">
        <v>116100000</v>
      </c>
      <c r="H31" s="43">
        <v>29959000</v>
      </c>
      <c r="I31" s="44">
        <v>1278530</v>
      </c>
      <c r="J31" s="43">
        <v>19327000</v>
      </c>
      <c r="K31" s="44">
        <v>39145428</v>
      </c>
      <c r="L31" s="43">
        <v>16986000</v>
      </c>
      <c r="M31" s="44">
        <v>27335625</v>
      </c>
      <c r="N31" s="43"/>
      <c r="O31" s="44"/>
      <c r="P31" s="43">
        <f>$H31      +$J31      +$L31      +$N31</f>
        <v>66272000</v>
      </c>
      <c r="Q31" s="44">
        <f>$I31      +$K31      +$M31      +$O31</f>
        <v>67759583</v>
      </c>
      <c r="R31" s="24">
        <f>IF(($J31      =0),0,((($L31      -$J31      )/$J31      )*100))</f>
        <v>-12.11258860661251</v>
      </c>
      <c r="S31" s="25">
        <f>IF(($K31      =0),0,((($M31      -$K31      )/$K31      )*100))</f>
        <v>-30.169048094198892</v>
      </c>
      <c r="T31" s="24">
        <f>IF(($E31      =0),0,(($P31      /$E31      )*100))</f>
        <v>57.081826012058571</v>
      </c>
      <c r="U31" s="26">
        <f>IF(($E31      =0),0,(($Q31      /$E31      )*100))</f>
        <v>58.363120585701978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x14ac:dyDescent="0.2">
      <c r="A33" s="23" t="s">
        <v>59</v>
      </c>
      <c r="B33" s="42">
        <v>139141000</v>
      </c>
      <c r="C33" s="42">
        <v>455000</v>
      </c>
      <c r="D33" s="42"/>
      <c r="E33" s="42">
        <f>$B33      +$C33      +$D33</f>
        <v>139596000</v>
      </c>
      <c r="F33" s="43">
        <v>139596000</v>
      </c>
      <c r="G33" s="44">
        <v>139596000</v>
      </c>
      <c r="H33" s="43">
        <v>45928000</v>
      </c>
      <c r="I33" s="44">
        <v>-4479571</v>
      </c>
      <c r="J33" s="43">
        <v>43397000</v>
      </c>
      <c r="K33" s="44">
        <v>75103322</v>
      </c>
      <c r="L33" s="43">
        <v>11752000</v>
      </c>
      <c r="M33" s="44">
        <v>46033195</v>
      </c>
      <c r="N33" s="43"/>
      <c r="O33" s="44"/>
      <c r="P33" s="43">
        <f>$H33      +$J33      +$L33      +$N33</f>
        <v>101077000</v>
      </c>
      <c r="Q33" s="44">
        <f>$I33      +$K33      +$M33      +$O33</f>
        <v>116656946</v>
      </c>
      <c r="R33" s="24">
        <f>IF(($J33      =0),0,((($L33      -$J33      )/$J33      )*100))</f>
        <v>-72.919787082056359</v>
      </c>
      <c r="S33" s="25">
        <f>IF(($K33      =0),0,((($M33      -$K33      )/$K33      )*100))</f>
        <v>-38.70684575044497</v>
      </c>
      <c r="T33" s="24">
        <f>IF(($E33      =0),0,(($P33      /$E33      )*100))</f>
        <v>72.406802487177274</v>
      </c>
      <c r="U33" s="26">
        <f>IF(($E33      =0),0,(($Q33      /$E33      )*100))</f>
        <v>83.56754204991546</v>
      </c>
      <c r="V33" s="43"/>
      <c r="W33" s="44"/>
    </row>
    <row r="34" spans="1:23" x14ac:dyDescent="0.2">
      <c r="A34" s="23" t="s">
        <v>60</v>
      </c>
      <c r="B34" s="42">
        <v>29500000</v>
      </c>
      <c r="C34" s="42"/>
      <c r="D34" s="42"/>
      <c r="E34" s="42">
        <f>$B34      +$C34      +$D34</f>
        <v>29500000</v>
      </c>
      <c r="F34" s="43">
        <v>29500000</v>
      </c>
      <c r="G34" s="44">
        <v>29500000</v>
      </c>
      <c r="H34" s="43">
        <v>8596000</v>
      </c>
      <c r="I34" s="44">
        <v>12463275</v>
      </c>
      <c r="J34" s="43">
        <v>7678000</v>
      </c>
      <c r="K34" s="44">
        <v>3909014</v>
      </c>
      <c r="L34" s="43">
        <v>7146000</v>
      </c>
      <c r="M34" s="44">
        <v>10041217</v>
      </c>
      <c r="N34" s="43"/>
      <c r="O34" s="44"/>
      <c r="P34" s="43">
        <f>$H34      +$J34      +$L34      +$N34</f>
        <v>23420000</v>
      </c>
      <c r="Q34" s="44">
        <f>$I34      +$K34      +$M34      +$O34</f>
        <v>26413506</v>
      </c>
      <c r="R34" s="24">
        <f>IF(($J34      =0),0,((($L34      -$J34      )/$J34      )*100))</f>
        <v>-6.9288877311799943</v>
      </c>
      <c r="S34" s="25">
        <f>IF(($K34      =0),0,((($M34      -$K34      )/$K34      )*100))</f>
        <v>156.87339569518042</v>
      </c>
      <c r="T34" s="24">
        <f>IF(($E34      =0),0,(($P34      /$E34      )*100))</f>
        <v>79.389830508474574</v>
      </c>
      <c r="U34" s="26">
        <f>IF(($E34      =0),0,(($Q34      /$E34      )*100))</f>
        <v>89.537308474576278</v>
      </c>
      <c r="V34" s="43">
        <v>1115000</v>
      </c>
      <c r="W34" s="44">
        <v>756000</v>
      </c>
    </row>
    <row r="35" spans="1:23" hidden="1" x14ac:dyDescent="0.2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x14ac:dyDescent="0.2">
      <c r="A36" s="23" t="s">
        <v>62</v>
      </c>
      <c r="B36" s="42">
        <v>36000000</v>
      </c>
      <c r="C36" s="42">
        <v>-1800000</v>
      </c>
      <c r="D36" s="42"/>
      <c r="E36" s="42">
        <f>$B36      +$C36      +$D36</f>
        <v>34200000</v>
      </c>
      <c r="F36" s="43">
        <v>34200000</v>
      </c>
      <c r="G36" s="44">
        <v>34200000</v>
      </c>
      <c r="H36" s="43">
        <v>57000</v>
      </c>
      <c r="I36" s="44">
        <v>96622</v>
      </c>
      <c r="J36" s="43">
        <v>9200000</v>
      </c>
      <c r="K36" s="44">
        <v>6717036</v>
      </c>
      <c r="L36" s="43">
        <v>10098000</v>
      </c>
      <c r="M36" s="44">
        <v>8681226</v>
      </c>
      <c r="N36" s="43"/>
      <c r="O36" s="44"/>
      <c r="P36" s="43">
        <f>$H36      +$J36      +$L36      +$N36</f>
        <v>19355000</v>
      </c>
      <c r="Q36" s="44">
        <f>$I36      +$K36      +$M36      +$O36</f>
        <v>15494884</v>
      </c>
      <c r="R36" s="24">
        <f>IF(($J36      =0),0,((($L36      -$J36      )/$J36      )*100))</f>
        <v>9.7608695652173907</v>
      </c>
      <c r="S36" s="25">
        <f>IF(($K36      =0),0,((($M36      -$K36      )/$K36      )*100))</f>
        <v>29.241915630644232</v>
      </c>
      <c r="T36" s="24">
        <f>IF(($E36      =0),0,(($P36      /$E36      )*100))</f>
        <v>56.593567251461984</v>
      </c>
      <c r="U36" s="26">
        <f>IF(($E36      =0),0,(($Q36      /$E36      )*100))</f>
        <v>45.306678362573102</v>
      </c>
      <c r="V36" s="43">
        <v>498000</v>
      </c>
      <c r="W36" s="44"/>
    </row>
    <row r="37" spans="1:23" x14ac:dyDescent="0.2">
      <c r="A37" s="23" t="s">
        <v>63</v>
      </c>
      <c r="B37" s="42"/>
      <c r="C37" s="42">
        <v>170252000</v>
      </c>
      <c r="D37" s="42"/>
      <c r="E37" s="42">
        <f>$B37      +$C37      +$D37</f>
        <v>170252000</v>
      </c>
      <c r="F37" s="43">
        <v>170252000</v>
      </c>
      <c r="G37" s="44">
        <v>170252000</v>
      </c>
      <c r="H37" s="43"/>
      <c r="I37" s="44">
        <v>-492830</v>
      </c>
      <c r="J37" s="43"/>
      <c r="K37" s="44">
        <v>-20946045</v>
      </c>
      <c r="L37" s="43"/>
      <c r="M37" s="44">
        <v>21482045</v>
      </c>
      <c r="N37" s="43"/>
      <c r="O37" s="44"/>
      <c r="P37" s="43">
        <f>$H37      +$J37      +$L37      +$N37</f>
        <v>0</v>
      </c>
      <c r="Q37" s="44">
        <f>$I37      +$K37      +$M37      +$O37</f>
        <v>43170</v>
      </c>
      <c r="R37" s="24">
        <f>IF(($J37      =0),0,((($L37      -$J37      )/$J37      )*100))</f>
        <v>0</v>
      </c>
      <c r="S37" s="25">
        <f>IF(($K37      =0),0,((($M37      -$K37      )/$K37      )*100))</f>
        <v>-202.55895564055174</v>
      </c>
      <c r="T37" s="24">
        <f>IF(($E37      =0),0,(($P37      /$E37      )*100))</f>
        <v>0</v>
      </c>
      <c r="U37" s="26">
        <f>IF(($E37      =0),0,(($Q37      /$E37      )*100))</f>
        <v>2.5356530319761292E-2</v>
      </c>
      <c r="V37" s="43">
        <v>33684000</v>
      </c>
      <c r="W37" s="44">
        <v>4820000</v>
      </c>
    </row>
    <row r="38" spans="1:23" hidden="1" x14ac:dyDescent="0.2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>+B44+B56</f>
        <v>694387000</v>
      </c>
      <c r="C43" s="45">
        <f>+C44+C56</f>
        <v>27311000</v>
      </c>
      <c r="D43" s="45">
        <f>+D44+D56</f>
        <v>0</v>
      </c>
      <c r="E43" s="45">
        <f>+E44+E56</f>
        <v>721698000</v>
      </c>
      <c r="F43" s="46">
        <f>+F44+F56</f>
        <v>721698000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x14ac:dyDescent="0.2">
      <c r="A44" s="19" t="s">
        <v>35</v>
      </c>
      <c r="B44" s="39">
        <f>SUM(B45:B55)</f>
        <v>663041000</v>
      </c>
      <c r="C44" s="39">
        <f>SUM(C45:C55)</f>
        <v>27311000</v>
      </c>
      <c r="D44" s="39">
        <f>SUM(D45:D55)</f>
        <v>0</v>
      </c>
      <c r="E44" s="39">
        <f>SUM(E45:E55)</f>
        <v>690352000</v>
      </c>
      <c r="F44" s="40">
        <f>SUM(F45:F55)</f>
        <v>690352000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2">
      <c r="A45" s="23" t="s">
        <v>70</v>
      </c>
      <c r="B45" s="42"/>
      <c r="C45" s="42"/>
      <c r="D45" s="42"/>
      <c r="E45" s="42">
        <f>$B45      +$C45      +$D45</f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x14ac:dyDescent="0.2">
      <c r="A46" s="23" t="s">
        <v>71</v>
      </c>
      <c r="B46" s="42">
        <v>418341000</v>
      </c>
      <c r="C46" s="42"/>
      <c r="D46" s="42"/>
      <c r="E46" s="42">
        <f>$B46      +$C46      +$D46</f>
        <v>418341000</v>
      </c>
      <c r="F46" s="43">
        <v>418341000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x14ac:dyDescent="0.2">
      <c r="A47" s="23" t="s">
        <v>72</v>
      </c>
      <c r="B47" s="42">
        <v>24700000</v>
      </c>
      <c r="C47" s="42">
        <v>27311000</v>
      </c>
      <c r="D47" s="42"/>
      <c r="E47" s="42">
        <f>$B47      +$C47      +$D47</f>
        <v>52011000</v>
      </c>
      <c r="F47" s="43">
        <v>52011000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x14ac:dyDescent="0.2">
      <c r="A53" s="23" t="s">
        <v>78</v>
      </c>
      <c r="B53" s="42">
        <v>200000000</v>
      </c>
      <c r="C53" s="42"/>
      <c r="D53" s="42"/>
      <c r="E53" s="42">
        <f>$B53      +$C53      +$D53</f>
        <v>200000000</v>
      </c>
      <c r="F53" s="43">
        <v>200000000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x14ac:dyDescent="0.2">
      <c r="A54" s="23" t="s">
        <v>79</v>
      </c>
      <c r="B54" s="42">
        <v>20000000</v>
      </c>
      <c r="C54" s="42"/>
      <c r="D54" s="42"/>
      <c r="E54" s="42">
        <f>$B54      +$C54      +$D54</f>
        <v>20000000</v>
      </c>
      <c r="F54" s="43">
        <v>20000000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x14ac:dyDescent="0.2">
      <c r="A55" s="23" t="s">
        <v>80</v>
      </c>
      <c r="B55" s="42"/>
      <c r="C55" s="42"/>
      <c r="D55" s="42"/>
      <c r="E55" s="42">
        <f>$B55      +$C55      +$D55</f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x14ac:dyDescent="0.2">
      <c r="A56" s="19" t="s">
        <v>54</v>
      </c>
      <c r="B56" s="39">
        <f>SUM(B57:B60)</f>
        <v>31346000</v>
      </c>
      <c r="C56" s="39">
        <f>SUM(C57:C60)</f>
        <v>0</v>
      </c>
      <c r="D56" s="39">
        <f>SUM(D57:D60)</f>
        <v>0</v>
      </c>
      <c r="E56" s="39">
        <f>SUM(E57:E60)</f>
        <v>31346000</v>
      </c>
      <c r="F56" s="40">
        <f>SUM(F57:F60)</f>
        <v>31346000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x14ac:dyDescent="0.2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x14ac:dyDescent="0.2">
      <c r="A59" s="23" t="s">
        <v>83</v>
      </c>
      <c r="B59" s="42">
        <v>31346000</v>
      </c>
      <c r="C59" s="42"/>
      <c r="D59" s="42"/>
      <c r="E59" s="42">
        <f>$B59      +$C59      +$D59</f>
        <v>31346000</v>
      </c>
      <c r="F59" s="43">
        <v>31346000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x14ac:dyDescent="0.2">
      <c r="A61" s="19" t="s">
        <v>85</v>
      </c>
      <c r="B61" s="39">
        <f>+B8+B43</f>
        <v>8875950000</v>
      </c>
      <c r="C61" s="39">
        <f>+C8+C43</f>
        <v>739845000</v>
      </c>
      <c r="D61" s="39">
        <f>+D8+D43</f>
        <v>0</v>
      </c>
      <c r="E61" s="39">
        <f>+E8+E43</f>
        <v>9615795000</v>
      </c>
      <c r="F61" s="40">
        <f>+F8+F43</f>
        <v>9266655000</v>
      </c>
      <c r="G61" s="41">
        <f>+G8+G43</f>
        <v>7838695000</v>
      </c>
      <c r="H61" s="40">
        <f>+H8+H43</f>
        <v>1815778000</v>
      </c>
      <c r="I61" s="41">
        <f>+I8+I43</f>
        <v>-220857546</v>
      </c>
      <c r="J61" s="40">
        <f>+J8+J43</f>
        <v>1912384000</v>
      </c>
      <c r="K61" s="41">
        <f>+K8+K43</f>
        <v>3205409169</v>
      </c>
      <c r="L61" s="40">
        <f>+L8+L43</f>
        <v>1569944000</v>
      </c>
      <c r="M61" s="41">
        <f>+M8+M43</f>
        <v>1339916740</v>
      </c>
      <c r="N61" s="40">
        <f>+N8+N43</f>
        <v>0</v>
      </c>
      <c r="O61" s="41">
        <f>+O8+O43</f>
        <v>0</v>
      </c>
      <c r="P61" s="40">
        <f>+P8+P43</f>
        <v>5298106000</v>
      </c>
      <c r="Q61" s="41">
        <f>+Q8+Q43</f>
        <v>4324468363</v>
      </c>
      <c r="R61" s="20">
        <f>IF(($J61      =0),0,((($L61      -$J61      )/$J61      )*100))</f>
        <v>-17.906445567417421</v>
      </c>
      <c r="S61" s="21">
        <f>IF(($K61      =0),0,((($M61      -$K61      )/$K61      )*100))</f>
        <v>-58.198262082777482</v>
      </c>
      <c r="T61" s="20">
        <f>IF(($E61      =0),0,(($P61      /$E61      )*100))</f>
        <v>55.09795081945903</v>
      </c>
      <c r="U61" s="22">
        <f>IF(($E61      =0),0,(($Q61      /$E61      )*100))</f>
        <v>44.972551546699982</v>
      </c>
      <c r="V61" s="40">
        <f>+V8+V43</f>
        <v>602979000</v>
      </c>
      <c r="W61" s="41">
        <f>+W8+W43</f>
        <v>215419000</v>
      </c>
    </row>
    <row r="62" spans="1:23" x14ac:dyDescent="0.2">
      <c r="A62" s="19" t="s">
        <v>86</v>
      </c>
      <c r="B62" s="39">
        <f>SUM(B63:B64)</f>
        <v>1498083000</v>
      </c>
      <c r="C62" s="39">
        <f>SUM(C63:C64)</f>
        <v>0</v>
      </c>
      <c r="D62" s="39">
        <f>SUM(D63:D64)</f>
        <v>0</v>
      </c>
      <c r="E62" s="39">
        <f>SUM(E63:E64)</f>
        <v>1498083000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151985000</v>
      </c>
      <c r="J62" s="40">
        <f>SUM(J63:J64)</f>
        <v>0</v>
      </c>
      <c r="K62" s="41">
        <f>SUM(K63:K64)</f>
        <v>320783000</v>
      </c>
      <c r="L62" s="40">
        <f>SUM(L63:L64)</f>
        <v>0</v>
      </c>
      <c r="M62" s="41">
        <f>SUM(M63:M64)</f>
        <v>316333560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789101560</v>
      </c>
      <c r="R62" s="20">
        <f>IF(($J62      =0),0,((($L62      -$J62      )/$J62      )*100))</f>
        <v>0</v>
      </c>
      <c r="S62" s="21">
        <f>IF(($K62      =0),0,((($M62      -$K62      )/$K62      )*100))</f>
        <v>-1.3870560472344231</v>
      </c>
      <c r="T62" s="20">
        <f>IF(($E62      =0),0,(($P62      /$E62      )*100))</f>
        <v>0</v>
      </c>
      <c r="U62" s="22">
        <f>IF(($E62      =0),0,(($Q62      /$E62      )*100))</f>
        <v>52.674088151324064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25">
      <c r="A63" s="23" t="s">
        <v>87</v>
      </c>
      <c r="B63" s="42">
        <v>1498083000</v>
      </c>
      <c r="C63" s="42"/>
      <c r="D63" s="42"/>
      <c r="E63" s="42">
        <f>$B63      +$C63      +$D63</f>
        <v>1498083000</v>
      </c>
      <c r="F63" s="43"/>
      <c r="G63" s="44"/>
      <c r="H63" s="43"/>
      <c r="I63" s="44">
        <v>151985000</v>
      </c>
      <c r="J63" s="43"/>
      <c r="K63" s="44">
        <v>320783000</v>
      </c>
      <c r="L63" s="43"/>
      <c r="M63" s="44">
        <v>316333560</v>
      </c>
      <c r="N63" s="43"/>
      <c r="O63" s="44"/>
      <c r="P63" s="43">
        <f>$H63      +$J63      +$L63      +$N63</f>
        <v>0</v>
      </c>
      <c r="Q63" s="44">
        <f>$I63      +$K63      +$M63      +$O63</f>
        <v>789101560</v>
      </c>
      <c r="R63" s="24">
        <f>IF(($J63      =0),0,((($L63      -$J63      )/$J63      )*100))</f>
        <v>0</v>
      </c>
      <c r="S63" s="25">
        <f>IF(($K63      =0),0,((($M63      -$K63      )/$K63      )*100))</f>
        <v>-1.3870560472344231</v>
      </c>
      <c r="T63" s="24">
        <f>IF(($E63      =0),0,(($P63      /$E63      )*100))</f>
        <v>0</v>
      </c>
      <c r="U63" s="26">
        <f>IF(($E63      =0),0,(($Q63      /$E63      )*100))</f>
        <v>52.674088151324064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>+B61+B62</f>
        <v>10374033000</v>
      </c>
      <c r="C65" s="48">
        <f>+C61+C62</f>
        <v>739845000</v>
      </c>
      <c r="D65" s="48">
        <f>+D61+D62</f>
        <v>0</v>
      </c>
      <c r="E65" s="48">
        <f>+E61+E62</f>
        <v>11113878000</v>
      </c>
      <c r="F65" s="49">
        <f>+F61+F62</f>
        <v>9266655000</v>
      </c>
      <c r="G65" s="50">
        <f>+G61+G62</f>
        <v>7838695000</v>
      </c>
      <c r="H65" s="49">
        <f>+H61+H62</f>
        <v>1815778000</v>
      </c>
      <c r="I65" s="50">
        <f>+I61+I62</f>
        <v>-68872546</v>
      </c>
      <c r="J65" s="49">
        <f>+J61+J62</f>
        <v>1912384000</v>
      </c>
      <c r="K65" s="50">
        <f>+K61+K62</f>
        <v>3526192169</v>
      </c>
      <c r="L65" s="49">
        <f>+L61+L62</f>
        <v>1569944000</v>
      </c>
      <c r="M65" s="51">
        <f>+M61+M62</f>
        <v>1656250300</v>
      </c>
      <c r="N65" s="49">
        <f>+N61+N62</f>
        <v>0</v>
      </c>
      <c r="O65" s="50">
        <f>+O61+O62</f>
        <v>0</v>
      </c>
      <c r="P65" s="49">
        <f>+P61+P62</f>
        <v>5298106000</v>
      </c>
      <c r="Q65" s="50">
        <f>+Q61+Q62</f>
        <v>5113569923</v>
      </c>
      <c r="R65" s="34">
        <f>IF(($J65      =0),0,((($L65      -$J65      )/$J65      )*100))</f>
        <v>-17.906445567417421</v>
      </c>
      <c r="S65" s="35">
        <f>IF(($K65      =0),0,((($M65      -$K65      )/$K65      )*100))</f>
        <v>-53.030061306338297</v>
      </c>
      <c r="T65" s="34">
        <f>IF(($E65      =0),0,(($P65      /$E65      )*100))</f>
        <v>47.671082946924557</v>
      </c>
      <c r="U65" s="35">
        <f>IF(($E65      =0),0,(($Q65      /$E65      )*100))</f>
        <v>46.010671729525917</v>
      </c>
      <c r="V65" s="49">
        <f>+V61+V62</f>
        <v>602979000</v>
      </c>
      <c r="W65" s="50">
        <f>+W61+W62</f>
        <v>215419000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93</v>
      </c>
    </row>
    <row r="74" spans="1:23" x14ac:dyDescent="0.2">
      <c r="A74" t="s">
        <v>94</v>
      </c>
    </row>
    <row r="75" spans="1:23" x14ac:dyDescent="0.2">
      <c r="A75" t="s">
        <v>95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96</v>
      </c>
      <c r="G78" s="5" t="s">
        <v>97</v>
      </c>
      <c r="W78" s="5"/>
    </row>
    <row r="80" spans="1:23" x14ac:dyDescent="0.2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8725-00E2-4C23-99A4-4E595BDCCD93}">
  <sheetPr>
    <pageSetUpPr fitToPage="1"/>
  </sheetPr>
  <dimension ref="A1:W80"/>
  <sheetViews>
    <sheetView showGridLines="0" workbookViewId="0">
      <selection activeCell="C21" sqref="C2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>+B9+B28</f>
        <v>5269225000</v>
      </c>
      <c r="C8" s="36">
        <f>+C9+C28</f>
        <v>124558000</v>
      </c>
      <c r="D8" s="36">
        <f>+D9+D28</f>
        <v>0</v>
      </c>
      <c r="E8" s="36">
        <f>+E9+E28</f>
        <v>5393783000</v>
      </c>
      <c r="F8" s="37">
        <f>+F9+F28</f>
        <v>5393783000</v>
      </c>
      <c r="G8" s="38">
        <f>+G9+G28</f>
        <v>5270849000</v>
      </c>
      <c r="H8" s="37">
        <f>+H9+H28</f>
        <v>1027163000</v>
      </c>
      <c r="I8" s="38">
        <f>+I9+I28</f>
        <v>929796980</v>
      </c>
      <c r="J8" s="37">
        <f>+J9+J28</f>
        <v>1458281000</v>
      </c>
      <c r="K8" s="38">
        <f>+K9+K28</f>
        <v>1352266061</v>
      </c>
      <c r="L8" s="37">
        <f>+L9+L28</f>
        <v>819594000</v>
      </c>
      <c r="M8" s="38">
        <f>+M9+M28</f>
        <v>1049265038</v>
      </c>
      <c r="N8" s="37">
        <f>+N9+N28</f>
        <v>0</v>
      </c>
      <c r="O8" s="38">
        <f>+O9+O28</f>
        <v>0</v>
      </c>
      <c r="P8" s="37">
        <f>+P9+P28</f>
        <v>3305038000</v>
      </c>
      <c r="Q8" s="38">
        <f>+Q9+Q28</f>
        <v>3331328079</v>
      </c>
      <c r="R8" s="16">
        <f>IF(($J8       =0),0,((($L8       -$J8       )/$J8       )*100))</f>
        <v>-43.797251695660847</v>
      </c>
      <c r="S8" s="17">
        <f>IF(($K8       =0),0,((($M8       -$K8       )/$K8       )*100))</f>
        <v>-22.406908798401027</v>
      </c>
      <c r="T8" s="16">
        <f>IF(($E8       =0),0,(($P8       /$E8       )*100))</f>
        <v>61.274953033891052</v>
      </c>
      <c r="U8" s="18">
        <f>IF(($E8       =0),0,(($Q8       /$E8       )*100))</f>
        <v>61.762367507183733</v>
      </c>
      <c r="V8" s="37">
        <f>+V9+V28</f>
        <v>273388000</v>
      </c>
      <c r="W8" s="38">
        <f>+W9+W28</f>
        <v>48542000</v>
      </c>
    </row>
    <row r="9" spans="1:23" x14ac:dyDescent="0.2">
      <c r="A9" s="19" t="s">
        <v>35</v>
      </c>
      <c r="B9" s="39">
        <f>SUM(B10:B27)</f>
        <v>5078766000</v>
      </c>
      <c r="C9" s="39">
        <f>SUM(C10:C27)</f>
        <v>127366000</v>
      </c>
      <c r="D9" s="39">
        <f>SUM(D10:D27)</f>
        <v>0</v>
      </c>
      <c r="E9" s="39">
        <f>SUM(E10:E27)</f>
        <v>5206132000</v>
      </c>
      <c r="F9" s="40">
        <f>SUM(F10:F27)</f>
        <v>5206132000</v>
      </c>
      <c r="G9" s="41">
        <f>SUM(G10:G27)</f>
        <v>5083198000</v>
      </c>
      <c r="H9" s="40">
        <f>SUM(H10:H27)</f>
        <v>996644000</v>
      </c>
      <c r="I9" s="41">
        <f>SUM(I10:I27)</f>
        <v>902733982</v>
      </c>
      <c r="J9" s="40">
        <f>SUM(J10:J27)</f>
        <v>1405174000</v>
      </c>
      <c r="K9" s="41">
        <f>SUM(K10:K27)</f>
        <v>1310149053</v>
      </c>
      <c r="L9" s="40">
        <f>SUM(L10:L27)</f>
        <v>780747000</v>
      </c>
      <c r="M9" s="41">
        <f>SUM(M10:M27)</f>
        <v>1003737998</v>
      </c>
      <c r="N9" s="40">
        <f>SUM(N10:N27)</f>
        <v>0</v>
      </c>
      <c r="O9" s="41">
        <f>SUM(O10:O27)</f>
        <v>0</v>
      </c>
      <c r="P9" s="40">
        <f>SUM(P10:P27)</f>
        <v>3182565000</v>
      </c>
      <c r="Q9" s="41">
        <f>SUM(Q10:Q27)</f>
        <v>3216621033</v>
      </c>
      <c r="R9" s="20">
        <f>IF(($J9       =0),0,((($L9       -$J9       )/$J9       )*100))</f>
        <v>-44.437699530449606</v>
      </c>
      <c r="S9" s="21">
        <f>IF(($K9       =0),0,((($M9       -$K9       )/$K9       )*100))</f>
        <v>-23.387495819531001</v>
      </c>
      <c r="T9" s="20">
        <f>IF(($E9       =0),0,(($P9       /$E9       )*100))</f>
        <v>61.131085420039291</v>
      </c>
      <c r="U9" s="22">
        <f>IF(($E9       =0),0,(($Q9       /$E9       )*100))</f>
        <v>61.785237735040141</v>
      </c>
      <c r="V9" s="40">
        <f>SUM(V10:V27)</f>
        <v>233096000</v>
      </c>
      <c r="W9" s="41">
        <f>SUM(W10:W27)</f>
        <v>34679000</v>
      </c>
    </row>
    <row r="10" spans="1:23" x14ac:dyDescent="0.2">
      <c r="A10" s="23" t="s">
        <v>36</v>
      </c>
      <c r="B10" s="42">
        <v>3420656000</v>
      </c>
      <c r="C10" s="42">
        <v>-23288000</v>
      </c>
      <c r="D10" s="42"/>
      <c r="E10" s="42">
        <f>$B10      +$C10      +$D10</f>
        <v>3397368000</v>
      </c>
      <c r="F10" s="43">
        <v>3397368000</v>
      </c>
      <c r="G10" s="44">
        <v>3397368000</v>
      </c>
      <c r="H10" s="43">
        <v>709944000</v>
      </c>
      <c r="I10" s="44">
        <v>627529268</v>
      </c>
      <c r="J10" s="43">
        <v>1021516000</v>
      </c>
      <c r="K10" s="44">
        <v>896427203</v>
      </c>
      <c r="L10" s="43">
        <v>548929000</v>
      </c>
      <c r="M10" s="44">
        <v>735096244</v>
      </c>
      <c r="N10" s="43"/>
      <c r="O10" s="44"/>
      <c r="P10" s="43">
        <f>$H10      +$J10      +$L10      +$N10</f>
        <v>2280389000</v>
      </c>
      <c r="Q10" s="44">
        <f>$I10      +$K10      +$M10      +$O10</f>
        <v>2259052715</v>
      </c>
      <c r="R10" s="24">
        <f>IF(($J10      =0),0,((($L10      -$J10      )/$J10      )*100))</f>
        <v>-46.263298861691837</v>
      </c>
      <c r="S10" s="25">
        <f>IF(($K10      =0),0,((($M10      -$K10      )/$K10      )*100))</f>
        <v>-17.997106564826101</v>
      </c>
      <c r="T10" s="24">
        <f>IF(($E10      =0),0,(($P10      /$E10      )*100))</f>
        <v>67.122225204923339</v>
      </c>
      <c r="U10" s="26">
        <f>IF(($E10      =0),0,(($Q10      /$E10      )*100))</f>
        <v>66.494201246376605</v>
      </c>
      <c r="V10" s="43">
        <v>139069000</v>
      </c>
      <c r="W10" s="44">
        <v>18437000</v>
      </c>
    </row>
    <row r="11" spans="1:23" hidden="1" x14ac:dyDescent="0.2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x14ac:dyDescent="0.2">
      <c r="A12" s="23" t="s">
        <v>38</v>
      </c>
      <c r="B12" s="42">
        <v>267249000</v>
      </c>
      <c r="C12" s="42"/>
      <c r="D12" s="42"/>
      <c r="E12" s="42">
        <f>$B12      +$C12      +$D12</f>
        <v>267249000</v>
      </c>
      <c r="F12" s="43">
        <v>267249000</v>
      </c>
      <c r="G12" s="44">
        <v>144315000</v>
      </c>
      <c r="H12" s="43">
        <v>26889000</v>
      </c>
      <c r="I12" s="44">
        <v>10338430</v>
      </c>
      <c r="J12" s="43">
        <v>40922000</v>
      </c>
      <c r="K12" s="44">
        <v>45602874</v>
      </c>
      <c r="L12" s="43"/>
      <c r="M12" s="44">
        <v>47034128</v>
      </c>
      <c r="N12" s="43"/>
      <c r="O12" s="44"/>
      <c r="P12" s="43">
        <f>$H12      +$J12      +$L12      +$N12</f>
        <v>67811000</v>
      </c>
      <c r="Q12" s="44">
        <f>$I12      +$K12      +$M12      +$O12</f>
        <v>102975432</v>
      </c>
      <c r="R12" s="24">
        <f>IF(($J12      =0),0,((($L12      -$J12      )/$J12      )*100))</f>
        <v>-100</v>
      </c>
      <c r="S12" s="25">
        <f>IF(($K12      =0),0,((($M12      -$K12      )/$K12      )*100))</f>
        <v>3.1385171031106505</v>
      </c>
      <c r="T12" s="24">
        <f>IF(($E12      =0),0,(($P12      /$E12      )*100))</f>
        <v>25.373715149542186</v>
      </c>
      <c r="U12" s="26">
        <f>IF(($E12      =0),0,(($Q12      /$E12      )*100))</f>
        <v>38.531643523455656</v>
      </c>
      <c r="V12" s="43"/>
      <c r="W12" s="44"/>
    </row>
    <row r="13" spans="1:23" x14ac:dyDescent="0.2">
      <c r="A13" s="23" t="s">
        <v>39</v>
      </c>
      <c r="B13" s="42">
        <v>248755000</v>
      </c>
      <c r="C13" s="42">
        <v>13571000</v>
      </c>
      <c r="D13" s="42"/>
      <c r="E13" s="42">
        <f>$B13      +$C13      +$D13</f>
        <v>262326000</v>
      </c>
      <c r="F13" s="43">
        <v>262326000</v>
      </c>
      <c r="G13" s="44">
        <v>262326000</v>
      </c>
      <c r="H13" s="43">
        <v>32635000</v>
      </c>
      <c r="I13" s="44">
        <v>23953649</v>
      </c>
      <c r="J13" s="43">
        <v>79639000</v>
      </c>
      <c r="K13" s="44">
        <v>66875843</v>
      </c>
      <c r="L13" s="43">
        <v>54822000</v>
      </c>
      <c r="M13" s="44">
        <v>61039790</v>
      </c>
      <c r="N13" s="43"/>
      <c r="O13" s="44"/>
      <c r="P13" s="43">
        <f>$H13      +$J13      +$L13      +$N13</f>
        <v>167096000</v>
      </c>
      <c r="Q13" s="44">
        <f>$I13      +$K13      +$M13      +$O13</f>
        <v>151869282</v>
      </c>
      <c r="R13" s="24">
        <f>IF(($J13      =0),0,((($L13      -$J13      )/$J13      )*100))</f>
        <v>-31.161867929029746</v>
      </c>
      <c r="S13" s="25">
        <f>IF(($K13      =0),0,((($M13      -$K13      )/$K13      )*100))</f>
        <v>-8.7266982189667495</v>
      </c>
      <c r="T13" s="24">
        <f>IF(($E13      =0),0,(($P13      /$E13      )*100))</f>
        <v>63.697841616919405</v>
      </c>
      <c r="U13" s="26">
        <f>IF(($E13      =0),0,(($Q13      /$E13      )*100))</f>
        <v>57.893339585096406</v>
      </c>
      <c r="V13" s="43">
        <v>25220000</v>
      </c>
      <c r="W13" s="44">
        <v>1790000</v>
      </c>
    </row>
    <row r="14" spans="1:23" x14ac:dyDescent="0.2">
      <c r="A14" s="23" t="s">
        <v>40</v>
      </c>
      <c r="B14" s="42">
        <v>61409000</v>
      </c>
      <c r="C14" s="42">
        <v>47718000</v>
      </c>
      <c r="D14" s="42"/>
      <c r="E14" s="42">
        <f>$B14      +$C14      +$D14</f>
        <v>109127000</v>
      </c>
      <c r="F14" s="43">
        <v>109127000</v>
      </c>
      <c r="G14" s="44">
        <v>109127000</v>
      </c>
      <c r="H14" s="43">
        <v>14947000</v>
      </c>
      <c r="I14" s="44">
        <v>15562685</v>
      </c>
      <c r="J14" s="43">
        <v>8077000</v>
      </c>
      <c r="K14" s="44">
        <v>31033032</v>
      </c>
      <c r="L14" s="43">
        <v>44651000</v>
      </c>
      <c r="M14" s="44">
        <v>-32949157</v>
      </c>
      <c r="N14" s="43"/>
      <c r="O14" s="44"/>
      <c r="P14" s="43">
        <f>$H14      +$J14      +$L14      +$N14</f>
        <v>67675000</v>
      </c>
      <c r="Q14" s="44">
        <f>$I14      +$K14      +$M14      +$O14</f>
        <v>13646560</v>
      </c>
      <c r="R14" s="24">
        <f>IF(($J14      =0),0,((($L14      -$J14      )/$J14      )*100))</f>
        <v>452.81663984152533</v>
      </c>
      <c r="S14" s="25">
        <f>IF(($K14      =0),0,((($M14      -$K14      )/$K14      )*100))</f>
        <v>-206.17446919140869</v>
      </c>
      <c r="T14" s="24">
        <f>IF(($E14      =0),0,(($P14      /$E14      )*100))</f>
        <v>62.014900070559989</v>
      </c>
      <c r="U14" s="26">
        <f>IF(($E14      =0),0,(($Q14      /$E14      )*100))</f>
        <v>12.50520952651498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x14ac:dyDescent="0.2">
      <c r="A16" s="23" t="s">
        <v>42</v>
      </c>
      <c r="B16" s="42">
        <v>12682000</v>
      </c>
      <c r="C16" s="42">
        <v>1238000</v>
      </c>
      <c r="D16" s="42"/>
      <c r="E16" s="42">
        <f>$B16      +$C16      +$D16</f>
        <v>13920000</v>
      </c>
      <c r="F16" s="43">
        <v>13920000</v>
      </c>
      <c r="G16" s="44">
        <v>13920000</v>
      </c>
      <c r="H16" s="43">
        <v>1240000</v>
      </c>
      <c r="I16" s="44">
        <v>1173430</v>
      </c>
      <c r="J16" s="43">
        <v>5070000</v>
      </c>
      <c r="K16" s="44">
        <v>1664355</v>
      </c>
      <c r="L16" s="43">
        <v>3240000</v>
      </c>
      <c r="M16" s="44">
        <v>3470751</v>
      </c>
      <c r="N16" s="43"/>
      <c r="O16" s="44"/>
      <c r="P16" s="43">
        <f>$H16      +$J16      +$L16      +$N16</f>
        <v>9550000</v>
      </c>
      <c r="Q16" s="44">
        <f>$I16      +$K16      +$M16      +$O16</f>
        <v>6308536</v>
      </c>
      <c r="R16" s="24">
        <f>IF(($J16      =0),0,((($L16      -$J16      )/$J16      )*100))</f>
        <v>-36.094674556213022</v>
      </c>
      <c r="S16" s="25">
        <f>IF(($K16      =0),0,((($M16      -$K16      )/$K16      )*100))</f>
        <v>108.53429707003615</v>
      </c>
      <c r="T16" s="24">
        <f>IF(($E16      =0),0,(($P16      /$E16      )*100))</f>
        <v>68.606321839080465</v>
      </c>
      <c r="U16" s="26">
        <f>IF(($E16      =0),0,(($Q16      /$E16      )*100))</f>
        <v>45.319942528735631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x14ac:dyDescent="0.2">
      <c r="A20" s="23" t="s">
        <v>46</v>
      </c>
      <c r="B20" s="42">
        <v>44745000</v>
      </c>
      <c r="C20" s="42">
        <v>87605000</v>
      </c>
      <c r="D20" s="42"/>
      <c r="E20" s="42">
        <f>$B20      +$C20      +$D20</f>
        <v>132350000</v>
      </c>
      <c r="F20" s="43">
        <v>132350000</v>
      </c>
      <c r="G20" s="44">
        <v>132350000</v>
      </c>
      <c r="H20" s="43"/>
      <c r="I20" s="44">
        <v>4405923</v>
      </c>
      <c r="J20" s="43">
        <v>8236000</v>
      </c>
      <c r="K20" s="44">
        <v>2006513</v>
      </c>
      <c r="L20" s="43">
        <v>1726000</v>
      </c>
      <c r="M20" s="44">
        <v>8942241</v>
      </c>
      <c r="N20" s="43"/>
      <c r="O20" s="44"/>
      <c r="P20" s="43">
        <f>$H20      +$J20      +$L20      +$N20</f>
        <v>9962000</v>
      </c>
      <c r="Q20" s="44">
        <f>$I20      +$K20      +$M20      +$O20</f>
        <v>15354677</v>
      </c>
      <c r="R20" s="24">
        <f>IF(($J20      =0),0,((($L20      -$J20      )/$J20      )*100))</f>
        <v>-79.043224866440028</v>
      </c>
      <c r="S20" s="25">
        <f>IF(($K20      =0),0,((($M20      -$K20      )/$K20      )*100))</f>
        <v>345.66075574890374</v>
      </c>
      <c r="T20" s="24">
        <f>IF(($E20      =0),0,(($P20      /$E20      )*100))</f>
        <v>7.5270117113713635</v>
      </c>
      <c r="U20" s="26">
        <f>IF(($E20      =0),0,(($Q20      /$E20      )*100))</f>
        <v>11.60156932376275</v>
      </c>
      <c r="V20" s="43">
        <v>68807000</v>
      </c>
      <c r="W20" s="44">
        <v>14452000</v>
      </c>
    </row>
    <row r="21" spans="1:23" x14ac:dyDescent="0.2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x14ac:dyDescent="0.2">
      <c r="A22" s="23" t="s">
        <v>48</v>
      </c>
      <c r="B22" s="42">
        <v>126013000</v>
      </c>
      <c r="C22" s="42"/>
      <c r="D22" s="42"/>
      <c r="E22" s="42">
        <f>$B22      +$C22      +$D22</f>
        <v>126013000</v>
      </c>
      <c r="F22" s="43">
        <v>126013000</v>
      </c>
      <c r="G22" s="44">
        <v>126013000</v>
      </c>
      <c r="H22" s="43"/>
      <c r="I22" s="44"/>
      <c r="J22" s="43">
        <v>56897000</v>
      </c>
      <c r="K22" s="44">
        <v>64486282</v>
      </c>
      <c r="L22" s="43">
        <v>37911000</v>
      </c>
      <c r="M22" s="44">
        <v>30796549</v>
      </c>
      <c r="N22" s="43"/>
      <c r="O22" s="44"/>
      <c r="P22" s="43">
        <f>$H22      +$J22      +$L22      +$N22</f>
        <v>94808000</v>
      </c>
      <c r="Q22" s="44">
        <f>$I22      +$K22      +$M22      +$O22</f>
        <v>95282831</v>
      </c>
      <c r="R22" s="24">
        <f>IF(($J22      =0),0,((($L22      -$J22      )/$J22      )*100))</f>
        <v>-33.36907042550574</v>
      </c>
      <c r="S22" s="25">
        <f>IF(($K22      =0),0,((($M22      -$K22      )/$K22      )*100))</f>
        <v>-52.243255395000133</v>
      </c>
      <c r="T22" s="24">
        <f>IF(($E22      =0),0,(($P22      /$E22      )*100))</f>
        <v>75.236681929642174</v>
      </c>
      <c r="U22" s="26">
        <f>IF(($E22      =0),0,(($Q22      /$E22      )*100))</f>
        <v>75.613493052304122</v>
      </c>
      <c r="V22" s="43"/>
      <c r="W22" s="44"/>
    </row>
    <row r="23" spans="1:23" x14ac:dyDescent="0.2">
      <c r="A23" s="23" t="s">
        <v>49</v>
      </c>
      <c r="B23" s="42">
        <v>483713000</v>
      </c>
      <c r="C23" s="42"/>
      <c r="D23" s="42"/>
      <c r="E23" s="42">
        <f>$B23      +$C23      +$D23</f>
        <v>483713000</v>
      </c>
      <c r="F23" s="43">
        <v>483713000</v>
      </c>
      <c r="G23" s="44">
        <v>483713000</v>
      </c>
      <c r="H23" s="43">
        <v>92546000</v>
      </c>
      <c r="I23" s="44">
        <v>97400352</v>
      </c>
      <c r="J23" s="43">
        <v>55133000</v>
      </c>
      <c r="K23" s="44">
        <v>64314198</v>
      </c>
      <c r="L23" s="43">
        <v>46731000</v>
      </c>
      <c r="M23" s="44">
        <v>116358692</v>
      </c>
      <c r="N23" s="43"/>
      <c r="O23" s="44"/>
      <c r="P23" s="43">
        <f>$H23      +$J23      +$L23      +$N23</f>
        <v>194410000</v>
      </c>
      <c r="Q23" s="44">
        <f>$I23      +$K23      +$M23      +$O23</f>
        <v>278073242</v>
      </c>
      <c r="R23" s="24">
        <f>IF(($J23      =0),0,((($L23      -$J23      )/$J23      )*100))</f>
        <v>-15.239511726189397</v>
      </c>
      <c r="S23" s="25">
        <f>IF(($K23      =0),0,((($M23      -$K23      )/$K23      )*100))</f>
        <v>80.922246748688366</v>
      </c>
      <c r="T23" s="24">
        <f>IF(($E23      =0),0,(($P23      /$E23      )*100))</f>
        <v>40.191187749760701</v>
      </c>
      <c r="U23" s="26">
        <f>IF(($E23      =0),0,(($Q23      /$E23      )*100))</f>
        <v>57.48723768019466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x14ac:dyDescent="0.2">
      <c r="A25" s="23" t="s">
        <v>51</v>
      </c>
      <c r="B25" s="42">
        <v>413544000</v>
      </c>
      <c r="C25" s="42">
        <v>522000</v>
      </c>
      <c r="D25" s="42"/>
      <c r="E25" s="42">
        <f>$B25      +$C25      +$D25</f>
        <v>414066000</v>
      </c>
      <c r="F25" s="43">
        <v>414066000</v>
      </c>
      <c r="G25" s="44">
        <v>414066000</v>
      </c>
      <c r="H25" s="43">
        <v>118443000</v>
      </c>
      <c r="I25" s="44">
        <v>122370245</v>
      </c>
      <c r="J25" s="43">
        <v>129684000</v>
      </c>
      <c r="K25" s="44">
        <v>137738753</v>
      </c>
      <c r="L25" s="43">
        <v>42737000</v>
      </c>
      <c r="M25" s="44">
        <v>33948760</v>
      </c>
      <c r="N25" s="43"/>
      <c r="O25" s="44"/>
      <c r="P25" s="43">
        <f>$H25      +$J25      +$L25      +$N25</f>
        <v>290864000</v>
      </c>
      <c r="Q25" s="44">
        <f>$I25      +$K25      +$M25      +$O25</f>
        <v>294057758</v>
      </c>
      <c r="R25" s="24">
        <f>IF(($J25      =0),0,((($L25      -$J25      )/$J25      )*100))</f>
        <v>-67.045279294284569</v>
      </c>
      <c r="S25" s="25">
        <f>IF(($K25      =0),0,((($M25      -$K25      )/$K25      )*100))</f>
        <v>-75.352789784585894</v>
      </c>
      <c r="T25" s="24">
        <f>IF(($E25      =0),0,(($P25      /$E25      )*100))</f>
        <v>70.245806224128515</v>
      </c>
      <c r="U25" s="26">
        <f>IF(($E25      =0),0,(($Q25      /$E25      )*100))</f>
        <v>71.017122391116388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IF(($J26      =0),0,((($L26      -$J26      )/$J26      )*100))</f>
        <v>0</v>
      </c>
      <c r="S26" s="25">
        <f>IF(($K26      =0),0,((($M26      -$K26      )/$K26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x14ac:dyDescent="0.2">
      <c r="A28" s="19" t="s">
        <v>54</v>
      </c>
      <c r="B28" s="39">
        <f>SUM(B29:B42)</f>
        <v>190459000</v>
      </c>
      <c r="C28" s="39">
        <f>SUM(C29:C42)</f>
        <v>-2808000</v>
      </c>
      <c r="D28" s="39">
        <f>SUM(D29:D42)</f>
        <v>0</v>
      </c>
      <c r="E28" s="39">
        <f>SUM(E29:E42)</f>
        <v>187651000</v>
      </c>
      <c r="F28" s="40">
        <f>SUM(F29:F42)</f>
        <v>187651000</v>
      </c>
      <c r="G28" s="41">
        <f>SUM(G29:G42)</f>
        <v>187651000</v>
      </c>
      <c r="H28" s="40">
        <f>SUM(H29:H42)</f>
        <v>30519000</v>
      </c>
      <c r="I28" s="41">
        <f>SUM(I29:I42)</f>
        <v>27062998</v>
      </c>
      <c r="J28" s="40">
        <f>SUM(J29:J42)</f>
        <v>53107000</v>
      </c>
      <c r="K28" s="41">
        <f>SUM(K29:K42)</f>
        <v>42117008</v>
      </c>
      <c r="L28" s="40">
        <f>SUM(L29:L42)</f>
        <v>38847000</v>
      </c>
      <c r="M28" s="41">
        <f>SUM(M29:M42)</f>
        <v>45527040</v>
      </c>
      <c r="N28" s="40">
        <f>SUM(N29:N42)</f>
        <v>0</v>
      </c>
      <c r="O28" s="41">
        <f>SUM(O29:O42)</f>
        <v>0</v>
      </c>
      <c r="P28" s="40">
        <f>SUM(P29:P42)</f>
        <v>122473000</v>
      </c>
      <c r="Q28" s="41">
        <f>SUM(Q29:Q42)</f>
        <v>114707046</v>
      </c>
      <c r="R28" s="20">
        <f>IF(($J28      =0),0,((($L28      -$J28      )/$J28      )*100))</f>
        <v>-26.851450844521441</v>
      </c>
      <c r="S28" s="21">
        <f>IF(($K28      =0),0,((($M28      -$K28      )/$K28      )*100))</f>
        <v>8.0965675434494297</v>
      </c>
      <c r="T28" s="20">
        <f>IF(($E28      =0),0,(($P28      /$E28      )*100))</f>
        <v>65.266372148296568</v>
      </c>
      <c r="U28" s="22">
        <f>IF(($E28      =0),0,(($Q28      /$E28      )*100))</f>
        <v>61.127862894415699</v>
      </c>
      <c r="V28" s="40">
        <f>SUM(V29:V42)</f>
        <v>40292000</v>
      </c>
      <c r="W28" s="41">
        <f>SUM(W29:W42)</f>
        <v>13863000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x14ac:dyDescent="0.2">
      <c r="A31" s="23" t="s">
        <v>57</v>
      </c>
      <c r="B31" s="42">
        <v>62600000</v>
      </c>
      <c r="C31" s="42"/>
      <c r="D31" s="42"/>
      <c r="E31" s="42">
        <f>$B31      +$C31      +$D31</f>
        <v>62600000</v>
      </c>
      <c r="F31" s="43">
        <v>62600000</v>
      </c>
      <c r="G31" s="44">
        <v>62600000</v>
      </c>
      <c r="H31" s="43">
        <v>13586000</v>
      </c>
      <c r="I31" s="44">
        <v>6184511</v>
      </c>
      <c r="J31" s="43">
        <v>12144000</v>
      </c>
      <c r="K31" s="44">
        <v>12328353</v>
      </c>
      <c r="L31" s="43">
        <v>8186000</v>
      </c>
      <c r="M31" s="44">
        <v>11482189</v>
      </c>
      <c r="N31" s="43"/>
      <c r="O31" s="44"/>
      <c r="P31" s="43">
        <f>$H31      +$J31      +$L31      +$N31</f>
        <v>33916000</v>
      </c>
      <c r="Q31" s="44">
        <f>$I31      +$K31      +$M31      +$O31</f>
        <v>29995053</v>
      </c>
      <c r="R31" s="24">
        <f>IF(($J31      =0),0,((($L31      -$J31      )/$J31      )*100))</f>
        <v>-32.592226613965749</v>
      </c>
      <c r="S31" s="25">
        <f>IF(($K31      =0),0,((($M31      -$K31      )/$K31      )*100))</f>
        <v>-6.8635607692284601</v>
      </c>
      <c r="T31" s="24">
        <f>IF(($E31      =0),0,(($P31      /$E31      )*100))</f>
        <v>54.178913738019176</v>
      </c>
      <c r="U31" s="26">
        <f>IF(($E31      =0),0,(($Q31      /$E31      )*100))</f>
        <v>47.915420127795528</v>
      </c>
      <c r="V31" s="43">
        <v>753000</v>
      </c>
      <c r="W31" s="44"/>
    </row>
    <row r="32" spans="1:23" x14ac:dyDescent="0.2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x14ac:dyDescent="0.2">
      <c r="A33" s="23" t="s">
        <v>59</v>
      </c>
      <c r="B33" s="42">
        <v>77059000</v>
      </c>
      <c r="C33" s="42">
        <v>492000</v>
      </c>
      <c r="D33" s="42"/>
      <c r="E33" s="42">
        <f>$B33      +$C33      +$D33</f>
        <v>77551000</v>
      </c>
      <c r="F33" s="43">
        <v>77551000</v>
      </c>
      <c r="G33" s="44">
        <v>77551000</v>
      </c>
      <c r="H33" s="43">
        <v>13121000</v>
      </c>
      <c r="I33" s="44">
        <v>16803032</v>
      </c>
      <c r="J33" s="43">
        <v>26659000</v>
      </c>
      <c r="K33" s="44">
        <v>22087274</v>
      </c>
      <c r="L33" s="43">
        <v>16124000</v>
      </c>
      <c r="M33" s="44">
        <v>27008881</v>
      </c>
      <c r="N33" s="43"/>
      <c r="O33" s="44"/>
      <c r="P33" s="43">
        <f>$H33      +$J33      +$L33      +$N33</f>
        <v>55904000</v>
      </c>
      <c r="Q33" s="44">
        <f>$I33      +$K33      +$M33      +$O33</f>
        <v>65899187</v>
      </c>
      <c r="R33" s="24">
        <f>IF(($J33      =0),0,((($L33      -$J33      )/$J33      )*100))</f>
        <v>-39.517611313252559</v>
      </c>
      <c r="S33" s="25">
        <f>IF(($K33      =0),0,((($M33      -$K33      )/$K33      )*100))</f>
        <v>22.282546048914863</v>
      </c>
      <c r="T33" s="24">
        <f>IF(($E33      =0),0,(($P33      /$E33      )*100))</f>
        <v>72.086755812304162</v>
      </c>
      <c r="U33" s="26">
        <f>IF(($E33      =0),0,(($Q33      /$E33      )*100))</f>
        <v>84.975289809286792</v>
      </c>
      <c r="V33" s="43"/>
      <c r="W33" s="44"/>
    </row>
    <row r="34" spans="1:23" x14ac:dyDescent="0.2">
      <c r="A34" s="23" t="s">
        <v>60</v>
      </c>
      <c r="B34" s="42">
        <v>19800000</v>
      </c>
      <c r="C34" s="42">
        <v>-1500000</v>
      </c>
      <c r="D34" s="42"/>
      <c r="E34" s="42">
        <f>$B34      +$C34      +$D34</f>
        <v>18300000</v>
      </c>
      <c r="F34" s="43">
        <v>18300000</v>
      </c>
      <c r="G34" s="44">
        <v>18300000</v>
      </c>
      <c r="H34" s="43">
        <v>3137000</v>
      </c>
      <c r="I34" s="44">
        <v>3257711</v>
      </c>
      <c r="J34" s="43">
        <v>7769000</v>
      </c>
      <c r="K34" s="44">
        <v>6502410</v>
      </c>
      <c r="L34" s="43">
        <v>2968000</v>
      </c>
      <c r="M34" s="44">
        <v>2252368</v>
      </c>
      <c r="N34" s="43"/>
      <c r="O34" s="44"/>
      <c r="P34" s="43">
        <f>$H34      +$J34      +$L34      +$N34</f>
        <v>13874000</v>
      </c>
      <c r="Q34" s="44">
        <f>$I34      +$K34      +$M34      +$O34</f>
        <v>12012489</v>
      </c>
      <c r="R34" s="24">
        <f>IF(($J34      =0),0,((($L34      -$J34      )/$J34      )*100))</f>
        <v>-61.796885055991758</v>
      </c>
      <c r="S34" s="25">
        <f>IF(($K34      =0),0,((($M34      -$K34      )/$K34      )*100))</f>
        <v>-65.361027680506155</v>
      </c>
      <c r="T34" s="24">
        <f>IF(($E34      =0),0,(($P34      /$E34      )*100))</f>
        <v>75.814207650273218</v>
      </c>
      <c r="U34" s="26">
        <f>IF(($E34      =0),0,(($Q34      /$E34      )*100))</f>
        <v>65.642016393442631</v>
      </c>
      <c r="V34" s="43">
        <v>2515000</v>
      </c>
      <c r="W34" s="44"/>
    </row>
    <row r="35" spans="1:23" hidden="1" x14ac:dyDescent="0.2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x14ac:dyDescent="0.2">
      <c r="A36" s="23" t="s">
        <v>62</v>
      </c>
      <c r="B36" s="42">
        <v>31000000</v>
      </c>
      <c r="C36" s="42">
        <v>-1800000</v>
      </c>
      <c r="D36" s="42"/>
      <c r="E36" s="42">
        <f>$B36      +$C36      +$D36</f>
        <v>29200000</v>
      </c>
      <c r="F36" s="43">
        <v>29200000</v>
      </c>
      <c r="G36" s="44">
        <v>29200000</v>
      </c>
      <c r="H36" s="43">
        <v>675000</v>
      </c>
      <c r="I36" s="44">
        <v>817744</v>
      </c>
      <c r="J36" s="43">
        <v>6535000</v>
      </c>
      <c r="K36" s="44">
        <v>1198971</v>
      </c>
      <c r="L36" s="43">
        <v>11569000</v>
      </c>
      <c r="M36" s="44">
        <v>4783602</v>
      </c>
      <c r="N36" s="43"/>
      <c r="O36" s="44"/>
      <c r="P36" s="43">
        <f>$H36      +$J36      +$L36      +$N36</f>
        <v>18779000</v>
      </c>
      <c r="Q36" s="44">
        <f>$I36      +$K36      +$M36      +$O36</f>
        <v>6800317</v>
      </c>
      <c r="R36" s="24">
        <f>IF(($J36      =0),0,((($L36      -$J36      )/$J36      )*100))</f>
        <v>77.03136954858455</v>
      </c>
      <c r="S36" s="25">
        <f>IF(($K36      =0),0,((($M36      -$K36      )/$K36      )*100))</f>
        <v>298.97562159551813</v>
      </c>
      <c r="T36" s="24">
        <f>IF(($E36      =0),0,(($P36      /$E36      )*100))</f>
        <v>64.311643835616437</v>
      </c>
      <c r="U36" s="26">
        <f>IF(($E36      =0),0,(($Q36      /$E36      )*100))</f>
        <v>23.288756849315067</v>
      </c>
      <c r="V36" s="43"/>
      <c r="W36" s="44"/>
    </row>
    <row r="37" spans="1:23" x14ac:dyDescent="0.2">
      <c r="A37" s="23" t="s">
        <v>63</v>
      </c>
      <c r="B37" s="42"/>
      <c r="C37" s="42"/>
      <c r="D37" s="42"/>
      <c r="E37" s="42">
        <f>$B37      +$C37      +$D37</f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>
        <v>37024000</v>
      </c>
      <c r="W37" s="44">
        <v>13863000</v>
      </c>
    </row>
    <row r="38" spans="1:23" hidden="1" x14ac:dyDescent="0.2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>+B44+B56</f>
        <v>1470988000</v>
      </c>
      <c r="C43" s="45">
        <f>+C44+C56</f>
        <v>109929000</v>
      </c>
      <c r="D43" s="45">
        <f>+D44+D56</f>
        <v>0</v>
      </c>
      <c r="E43" s="45">
        <f>+E44+E56</f>
        <v>1580917000</v>
      </c>
      <c r="F43" s="46">
        <f>+F44+F56</f>
        <v>1625527000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x14ac:dyDescent="0.2">
      <c r="A44" s="19" t="s">
        <v>35</v>
      </c>
      <c r="B44" s="39">
        <f>SUM(B45:B55)</f>
        <v>1450845000</v>
      </c>
      <c r="C44" s="39">
        <f>SUM(C45:C55)</f>
        <v>109929000</v>
      </c>
      <c r="D44" s="39">
        <f>SUM(D45:D55)</f>
        <v>0</v>
      </c>
      <c r="E44" s="39">
        <f>SUM(E45:E55)</f>
        <v>1560774000</v>
      </c>
      <c r="F44" s="40">
        <f>SUM(F45:F55)</f>
        <v>1605384000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2">
      <c r="A45" s="23" t="s">
        <v>70</v>
      </c>
      <c r="B45" s="42">
        <v>752661000</v>
      </c>
      <c r="C45" s="42"/>
      <c r="D45" s="42"/>
      <c r="E45" s="42">
        <f>$B45      +$C45      +$D45</f>
        <v>752661000</v>
      </c>
      <c r="F45" s="43">
        <v>752661000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x14ac:dyDescent="0.2">
      <c r="A46" s="23" t="s">
        <v>71</v>
      </c>
      <c r="B46" s="42">
        <v>262911000</v>
      </c>
      <c r="C46" s="42"/>
      <c r="D46" s="42"/>
      <c r="E46" s="42">
        <f>$B46      +$C46      +$D46</f>
        <v>262911000</v>
      </c>
      <c r="F46" s="43">
        <v>262911000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x14ac:dyDescent="0.2">
      <c r="A47" s="23" t="s">
        <v>72</v>
      </c>
      <c r="B47" s="42">
        <v>5300000</v>
      </c>
      <c r="C47" s="42">
        <v>9674000</v>
      </c>
      <c r="D47" s="42"/>
      <c r="E47" s="42">
        <f>$B47      +$C47      +$D47</f>
        <v>14974000</v>
      </c>
      <c r="F47" s="43">
        <v>14974000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x14ac:dyDescent="0.2">
      <c r="A53" s="23" t="s">
        <v>78</v>
      </c>
      <c r="B53" s="42">
        <v>429973000</v>
      </c>
      <c r="C53" s="42"/>
      <c r="D53" s="42"/>
      <c r="E53" s="42">
        <f>$B53      +$C53      +$D53</f>
        <v>429973000</v>
      </c>
      <c r="F53" s="43">
        <v>429973000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x14ac:dyDescent="0.2">
      <c r="A55" s="23" t="s">
        <v>80</v>
      </c>
      <c r="B55" s="42"/>
      <c r="C55" s="42">
        <v>100255000</v>
      </c>
      <c r="D55" s="42"/>
      <c r="E55" s="42">
        <f>$B55      +$C55      +$D55</f>
        <v>100255000</v>
      </c>
      <c r="F55" s="43">
        <v>144865000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x14ac:dyDescent="0.2">
      <c r="A56" s="19" t="s">
        <v>54</v>
      </c>
      <c r="B56" s="39">
        <f>SUM(B57:B60)</f>
        <v>20143000</v>
      </c>
      <c r="C56" s="39">
        <f>SUM(C57:C60)</f>
        <v>0</v>
      </c>
      <c r="D56" s="39">
        <f>SUM(D57:D60)</f>
        <v>0</v>
      </c>
      <c r="E56" s="39">
        <f>SUM(E57:E60)</f>
        <v>20143000</v>
      </c>
      <c r="F56" s="40">
        <f>SUM(F57:F60)</f>
        <v>20143000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x14ac:dyDescent="0.2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x14ac:dyDescent="0.2">
      <c r="A59" s="23" t="s">
        <v>83</v>
      </c>
      <c r="B59" s="42">
        <v>20143000</v>
      </c>
      <c r="C59" s="42"/>
      <c r="D59" s="42"/>
      <c r="E59" s="42">
        <f>$B59      +$C59      +$D59</f>
        <v>20143000</v>
      </c>
      <c r="F59" s="43">
        <v>20143000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x14ac:dyDescent="0.2">
      <c r="A61" s="19" t="s">
        <v>85</v>
      </c>
      <c r="B61" s="39">
        <f>+B8+B43</f>
        <v>6740213000</v>
      </c>
      <c r="C61" s="39">
        <f>+C8+C43</f>
        <v>234487000</v>
      </c>
      <c r="D61" s="39">
        <f>+D8+D43</f>
        <v>0</v>
      </c>
      <c r="E61" s="39">
        <f>+E8+E43</f>
        <v>6974700000</v>
      </c>
      <c r="F61" s="40">
        <f>+F8+F43</f>
        <v>7019310000</v>
      </c>
      <c r="G61" s="41">
        <f>+G8+G43</f>
        <v>5270849000</v>
      </c>
      <c r="H61" s="40">
        <f>+H8+H43</f>
        <v>1027163000</v>
      </c>
      <c r="I61" s="41">
        <f>+I8+I43</f>
        <v>929796980</v>
      </c>
      <c r="J61" s="40">
        <f>+J8+J43</f>
        <v>1458281000</v>
      </c>
      <c r="K61" s="41">
        <f>+K8+K43</f>
        <v>1352266061</v>
      </c>
      <c r="L61" s="40">
        <f>+L8+L43</f>
        <v>819594000</v>
      </c>
      <c r="M61" s="41">
        <f>+M8+M43</f>
        <v>1049265038</v>
      </c>
      <c r="N61" s="40">
        <f>+N8+N43</f>
        <v>0</v>
      </c>
      <c r="O61" s="41">
        <f>+O8+O43</f>
        <v>0</v>
      </c>
      <c r="P61" s="40">
        <f>+P8+P43</f>
        <v>3305038000</v>
      </c>
      <c r="Q61" s="41">
        <f>+Q8+Q43</f>
        <v>3331328079</v>
      </c>
      <c r="R61" s="20">
        <f>IF(($J61      =0),0,((($L61      -$J61      )/$J61      )*100))</f>
        <v>-43.797251695660847</v>
      </c>
      <c r="S61" s="21">
        <f>IF(($K61      =0),0,((($M61      -$K61      )/$K61      )*100))</f>
        <v>-22.406908798401027</v>
      </c>
      <c r="T61" s="20">
        <f>IF(($E61      =0),0,(($P61      /$E61      )*100))</f>
        <v>47.386095459302908</v>
      </c>
      <c r="U61" s="22">
        <f>IF(($E61      =0),0,(($Q61      /$E61      )*100))</f>
        <v>47.763030366897503</v>
      </c>
      <c r="V61" s="40">
        <f>+V8+V43</f>
        <v>273388000</v>
      </c>
      <c r="W61" s="41">
        <f>+W8+W43</f>
        <v>48542000</v>
      </c>
    </row>
    <row r="62" spans="1:23" x14ac:dyDescent="0.2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IF(($J62      =0),0,((($L62      -$J62      )/$J62      )*100))</f>
        <v>0</v>
      </c>
      <c r="S62" s="21">
        <f>IF(($K62      =0),0,((($M62      -$K62      )/$K62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IF(($J63      =0),0,((($L63      -$J63      )/$J63      )*100))</f>
        <v>0</v>
      </c>
      <c r="S63" s="25">
        <f>IF(($K63      =0),0,((($M63      -$K63      )/$K63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>+B61+B62</f>
        <v>6740213000</v>
      </c>
      <c r="C65" s="48">
        <f>+C61+C62</f>
        <v>234487000</v>
      </c>
      <c r="D65" s="48">
        <f>+D61+D62</f>
        <v>0</v>
      </c>
      <c r="E65" s="48">
        <f>+E61+E62</f>
        <v>6974700000</v>
      </c>
      <c r="F65" s="49">
        <f>+F61+F62</f>
        <v>7019310000</v>
      </c>
      <c r="G65" s="50">
        <f>+G61+G62</f>
        <v>5270849000</v>
      </c>
      <c r="H65" s="49">
        <f>+H61+H62</f>
        <v>1027163000</v>
      </c>
      <c r="I65" s="50">
        <f>+I61+I62</f>
        <v>929796980</v>
      </c>
      <c r="J65" s="49">
        <f>+J61+J62</f>
        <v>1458281000</v>
      </c>
      <c r="K65" s="50">
        <f>+K61+K62</f>
        <v>1352266061</v>
      </c>
      <c r="L65" s="49">
        <f>+L61+L62</f>
        <v>819594000</v>
      </c>
      <c r="M65" s="51">
        <f>+M61+M62</f>
        <v>1049265038</v>
      </c>
      <c r="N65" s="49">
        <f>+N61+N62</f>
        <v>0</v>
      </c>
      <c r="O65" s="50">
        <f>+O61+O62</f>
        <v>0</v>
      </c>
      <c r="P65" s="49">
        <f>+P61+P62</f>
        <v>3305038000</v>
      </c>
      <c r="Q65" s="50">
        <f>+Q61+Q62</f>
        <v>3331328079</v>
      </c>
      <c r="R65" s="34">
        <f>IF(($J65      =0),0,((($L65      -$J65      )/$J65      )*100))</f>
        <v>-43.797251695660847</v>
      </c>
      <c r="S65" s="35">
        <f>IF(($K65      =0),0,((($M65      -$K65      )/$K65      )*100))</f>
        <v>-22.406908798401027</v>
      </c>
      <c r="T65" s="34">
        <f>IF(($E65      =0),0,(($P65      /$E65      )*100))</f>
        <v>47.386095459302908</v>
      </c>
      <c r="U65" s="35">
        <f>IF(($E65      =0),0,(($Q65      /$E65      )*100))</f>
        <v>47.763030366897503</v>
      </c>
      <c r="V65" s="49">
        <f>+V61+V62</f>
        <v>273388000</v>
      </c>
      <c r="W65" s="50">
        <f>+W61+W62</f>
        <v>48542000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93</v>
      </c>
    </row>
    <row r="74" spans="1:23" x14ac:dyDescent="0.2">
      <c r="A74" t="s">
        <v>94</v>
      </c>
    </row>
    <row r="75" spans="1:23" x14ac:dyDescent="0.2">
      <c r="A75" t="s">
        <v>95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96</v>
      </c>
      <c r="G78" s="5" t="s">
        <v>97</v>
      </c>
      <c r="W78" s="5"/>
    </row>
    <row r="80" spans="1:23" x14ac:dyDescent="0.2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7E3D-618D-48A5-B37C-FA03C52A0CB3}">
  <sheetPr>
    <pageSetUpPr fitToPage="1"/>
  </sheetPr>
  <dimension ref="A1:W80"/>
  <sheetViews>
    <sheetView showGridLines="0" workbookViewId="0">
      <selection activeCell="A7" sqref="A7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>+B9+B28</f>
        <v>3600228000</v>
      </c>
      <c r="C8" s="36">
        <f>+C9+C28</f>
        <v>38659000</v>
      </c>
      <c r="D8" s="36">
        <f>+D9+D28</f>
        <v>0</v>
      </c>
      <c r="E8" s="36">
        <f>+E9+E28</f>
        <v>3638887000</v>
      </c>
      <c r="F8" s="37">
        <f>+F9+F28</f>
        <v>3737634000</v>
      </c>
      <c r="G8" s="38">
        <f>+G9+G28</f>
        <v>3512214000</v>
      </c>
      <c r="H8" s="37">
        <f>+H9+H28</f>
        <v>954140000</v>
      </c>
      <c r="I8" s="38">
        <f>+I9+I28</f>
        <v>458804722</v>
      </c>
      <c r="J8" s="37">
        <f>+J9+J28</f>
        <v>1078634000</v>
      </c>
      <c r="K8" s="38">
        <f>+K9+K28</f>
        <v>570993657</v>
      </c>
      <c r="L8" s="37">
        <f>+L9+L28</f>
        <v>422831000</v>
      </c>
      <c r="M8" s="38">
        <f>+M9+M28</f>
        <v>420645991</v>
      </c>
      <c r="N8" s="37">
        <f>+N9+N28</f>
        <v>0</v>
      </c>
      <c r="O8" s="38">
        <f>+O9+O28</f>
        <v>0</v>
      </c>
      <c r="P8" s="37">
        <f>+P9+P28</f>
        <v>2455605000</v>
      </c>
      <c r="Q8" s="38">
        <f>+Q9+Q28</f>
        <v>1450444370</v>
      </c>
      <c r="R8" s="16">
        <f>IF(($J8       =0),0,((($L8       -$J8       )/$J8       )*100))</f>
        <v>-60.79939998182887</v>
      </c>
      <c r="S8" s="17">
        <f>IF(($K8       =0),0,((($M8       -$K8       )/$K8       )*100))</f>
        <v>-26.330881990865969</v>
      </c>
      <c r="T8" s="16">
        <f>IF(($E8       =0),0,(($P8       /$E8       )*100))</f>
        <v>67.482309838145554</v>
      </c>
      <c r="U8" s="18">
        <f>IF(($E8       =0),0,(($Q8       /$E8       )*100))</f>
        <v>39.859560629390252</v>
      </c>
      <c r="V8" s="37">
        <f>+V9+V28</f>
        <v>143216000</v>
      </c>
      <c r="W8" s="38">
        <f>+W9+W28</f>
        <v>49949000</v>
      </c>
    </row>
    <row r="9" spans="1:23" x14ac:dyDescent="0.2">
      <c r="A9" s="19" t="s">
        <v>35</v>
      </c>
      <c r="B9" s="39">
        <f>SUM(B10:B27)</f>
        <v>3441330000</v>
      </c>
      <c r="C9" s="39">
        <f>SUM(C10:C27)</f>
        <v>18787000</v>
      </c>
      <c r="D9" s="39">
        <f>SUM(D10:D27)</f>
        <v>0</v>
      </c>
      <c r="E9" s="39">
        <f>SUM(E10:E27)</f>
        <v>3460117000</v>
      </c>
      <c r="F9" s="40">
        <f>SUM(F10:F27)</f>
        <v>3558864000</v>
      </c>
      <c r="G9" s="41">
        <f>SUM(G10:G27)</f>
        <v>3333444000</v>
      </c>
      <c r="H9" s="40">
        <f>SUM(H10:H27)</f>
        <v>925518000</v>
      </c>
      <c r="I9" s="41">
        <f>SUM(I10:I27)</f>
        <v>439285743</v>
      </c>
      <c r="J9" s="40">
        <f>SUM(J10:J27)</f>
        <v>1048282000</v>
      </c>
      <c r="K9" s="41">
        <f>SUM(K10:K27)</f>
        <v>535221682</v>
      </c>
      <c r="L9" s="40">
        <f>SUM(L10:L27)</f>
        <v>403461000</v>
      </c>
      <c r="M9" s="41">
        <f>SUM(M10:M27)</f>
        <v>404034307</v>
      </c>
      <c r="N9" s="40">
        <f>SUM(N10:N27)</f>
        <v>0</v>
      </c>
      <c r="O9" s="41">
        <f>SUM(O10:O27)</f>
        <v>0</v>
      </c>
      <c r="P9" s="40">
        <f>SUM(P10:P27)</f>
        <v>2377261000</v>
      </c>
      <c r="Q9" s="41">
        <f>SUM(Q10:Q27)</f>
        <v>1378541732</v>
      </c>
      <c r="R9" s="20">
        <f>IF(($J9       =0),0,((($L9       -$J9       )/$J9       )*100))</f>
        <v>-61.512169435323706</v>
      </c>
      <c r="S9" s="21">
        <f>IF(($K9       =0),0,((($M9       -$K9       )/$K9       )*100))</f>
        <v>-24.510848385249087</v>
      </c>
      <c r="T9" s="20">
        <f>IF(($E9       =0),0,(($P9       /$E9       )*100))</f>
        <v>68.704642068461851</v>
      </c>
      <c r="U9" s="22">
        <f>IF(($E9       =0),0,(($Q9       /$E9       )*100))</f>
        <v>39.840899368431756</v>
      </c>
      <c r="V9" s="40">
        <f>SUM(V10:V27)</f>
        <v>119416000</v>
      </c>
      <c r="W9" s="41">
        <f>SUM(W10:W27)</f>
        <v>49949000</v>
      </c>
    </row>
    <row r="10" spans="1:23" x14ac:dyDescent="0.2">
      <c r="A10" s="23" t="s">
        <v>36</v>
      </c>
      <c r="B10" s="42">
        <v>2071466000</v>
      </c>
      <c r="C10" s="42">
        <v>28741000</v>
      </c>
      <c r="D10" s="42"/>
      <c r="E10" s="42">
        <f>$B10      +$C10      +$D10</f>
        <v>2100207000</v>
      </c>
      <c r="F10" s="43">
        <v>2100207000</v>
      </c>
      <c r="G10" s="44">
        <v>2100207000</v>
      </c>
      <c r="H10" s="43">
        <v>741810000</v>
      </c>
      <c r="I10" s="44">
        <v>344638838</v>
      </c>
      <c r="J10" s="43">
        <v>714866000</v>
      </c>
      <c r="K10" s="44">
        <v>389772558</v>
      </c>
      <c r="L10" s="43">
        <v>287225000</v>
      </c>
      <c r="M10" s="44">
        <v>301566926</v>
      </c>
      <c r="N10" s="43"/>
      <c r="O10" s="44"/>
      <c r="P10" s="43">
        <f>$H10      +$J10      +$L10      +$N10</f>
        <v>1743901000</v>
      </c>
      <c r="Q10" s="44">
        <f>$I10      +$K10      +$M10      +$O10</f>
        <v>1035978322</v>
      </c>
      <c r="R10" s="24">
        <f>IF(($J10      =0),0,((($L10      -$J10      )/$J10      )*100))</f>
        <v>-59.82114130480398</v>
      </c>
      <c r="S10" s="25">
        <f>IF(($K10      =0),0,((($M10      -$K10      )/$K10      )*100))</f>
        <v>-22.630026201074934</v>
      </c>
      <c r="T10" s="24">
        <f>IF(($E10      =0),0,(($P10      /$E10      )*100))</f>
        <v>83.034719910942115</v>
      </c>
      <c r="U10" s="26">
        <f>IF(($E10      =0),0,(($Q10      /$E10      )*100))</f>
        <v>49.327438771511574</v>
      </c>
      <c r="V10" s="43">
        <v>309000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>$B12      +$C12      +$D12</f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>$H12      +$J12      +$L12      +$N12</f>
        <v>0</v>
      </c>
      <c r="Q12" s="44">
        <f>$I12      +$K12      +$M12      +$O12</f>
        <v>0</v>
      </c>
      <c r="R12" s="24">
        <f>IF(($J12      =0),0,((($L12      -$J12      )/$J12      )*100))</f>
        <v>0</v>
      </c>
      <c r="S12" s="25">
        <f>IF(($K12      =0),0,((($M12      -$K12      )/$K12      )*100))</f>
        <v>0</v>
      </c>
      <c r="T12" s="24">
        <f>IF(($E12      =0),0,(($P12      /$E12      )*100))</f>
        <v>0</v>
      </c>
      <c r="U12" s="26">
        <f>IF(($E12      =0),0,(($Q12      /$E12      )*100))</f>
        <v>0</v>
      </c>
      <c r="V12" s="43">
        <v>58193000</v>
      </c>
      <c r="W12" s="44">
        <v>28352000</v>
      </c>
    </row>
    <row r="13" spans="1:23" x14ac:dyDescent="0.2">
      <c r="A13" s="23" t="s">
        <v>39</v>
      </c>
      <c r="B13" s="42">
        <v>197279000</v>
      </c>
      <c r="C13" s="42">
        <v>7173000</v>
      </c>
      <c r="D13" s="42"/>
      <c r="E13" s="42">
        <f>$B13      +$C13      +$D13</f>
        <v>204452000</v>
      </c>
      <c r="F13" s="43">
        <v>204452000</v>
      </c>
      <c r="G13" s="44">
        <v>204452000</v>
      </c>
      <c r="H13" s="43">
        <v>38969000</v>
      </c>
      <c r="I13" s="44">
        <v>36425511</v>
      </c>
      <c r="J13" s="43">
        <v>43295000</v>
      </c>
      <c r="K13" s="44">
        <v>25985883</v>
      </c>
      <c r="L13" s="43">
        <v>18993000</v>
      </c>
      <c r="M13" s="44">
        <v>29114987</v>
      </c>
      <c r="N13" s="43"/>
      <c r="O13" s="44"/>
      <c r="P13" s="43">
        <f>$H13      +$J13      +$L13      +$N13</f>
        <v>101257000</v>
      </c>
      <c r="Q13" s="44">
        <f>$I13      +$K13      +$M13      +$O13</f>
        <v>91526381</v>
      </c>
      <c r="R13" s="24">
        <f>IF(($J13      =0),0,((($L13      -$J13      )/$J13      )*100))</f>
        <v>-56.131192978403973</v>
      </c>
      <c r="S13" s="25">
        <f>IF(($K13      =0),0,((($M13      -$K13      )/$K13      )*100))</f>
        <v>12.041553485021078</v>
      </c>
      <c r="T13" s="24">
        <f>IF(($E13      =0),0,(($P13      /$E13      )*100))</f>
        <v>49.526050124234537</v>
      </c>
      <c r="U13" s="26">
        <f>IF(($E13      =0),0,(($Q13      /$E13      )*100))</f>
        <v>44.766684111674131</v>
      </c>
      <c r="V13" s="43">
        <v>792000</v>
      </c>
      <c r="W13" s="44"/>
    </row>
    <row r="14" spans="1:23" x14ac:dyDescent="0.2">
      <c r="A14" s="23" t="s">
        <v>40</v>
      </c>
      <c r="B14" s="42">
        <v>40659000</v>
      </c>
      <c r="C14" s="42">
        <v>-1599000</v>
      </c>
      <c r="D14" s="42"/>
      <c r="E14" s="42">
        <f>$B14      +$C14      +$D14</f>
        <v>39060000</v>
      </c>
      <c r="F14" s="43">
        <v>39060000</v>
      </c>
      <c r="G14" s="44">
        <v>39060000</v>
      </c>
      <c r="H14" s="43">
        <v>2147000</v>
      </c>
      <c r="I14" s="44"/>
      <c r="J14" s="43">
        <v>11277000</v>
      </c>
      <c r="K14" s="44">
        <v>-8852766</v>
      </c>
      <c r="L14" s="43">
        <v>4448000</v>
      </c>
      <c r="M14" s="44">
        <v>612990</v>
      </c>
      <c r="N14" s="43"/>
      <c r="O14" s="44"/>
      <c r="P14" s="43">
        <f>$H14      +$J14      +$L14      +$N14</f>
        <v>17872000</v>
      </c>
      <c r="Q14" s="44">
        <f>$I14      +$K14      +$M14      +$O14</f>
        <v>-8239776</v>
      </c>
      <c r="R14" s="24">
        <f>IF(($J14      =0),0,((($L14      -$J14      )/$J14      )*100))</f>
        <v>-60.556885696550502</v>
      </c>
      <c r="S14" s="25">
        <f>IF(($K14      =0),0,((($M14      -$K14      )/$K14      )*100))</f>
        <v>-106.92427654814325</v>
      </c>
      <c r="T14" s="24">
        <f>IF(($E14      =0),0,(($P14      /$E14      )*100))</f>
        <v>45.755248335893498</v>
      </c>
      <c r="U14" s="26">
        <f>IF(($E14      =0),0,(($Q14      /$E14      )*100))</f>
        <v>-21.095176651305682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x14ac:dyDescent="0.2">
      <c r="A16" s="23" t="s">
        <v>42</v>
      </c>
      <c r="B16" s="42">
        <v>7683000</v>
      </c>
      <c r="C16" s="42">
        <v>619000</v>
      </c>
      <c r="D16" s="42"/>
      <c r="E16" s="42">
        <f>$B16      +$C16      +$D16</f>
        <v>8302000</v>
      </c>
      <c r="F16" s="43">
        <v>8302000</v>
      </c>
      <c r="G16" s="44">
        <v>8302000</v>
      </c>
      <c r="H16" s="43">
        <v>1004000</v>
      </c>
      <c r="I16" s="44">
        <v>218614</v>
      </c>
      <c r="J16" s="43">
        <v>2250000</v>
      </c>
      <c r="K16" s="44">
        <v>2373210</v>
      </c>
      <c r="L16" s="43">
        <v>694000</v>
      </c>
      <c r="M16" s="44">
        <v>1206194</v>
      </c>
      <c r="N16" s="43"/>
      <c r="O16" s="44"/>
      <c r="P16" s="43">
        <f>$H16      +$J16      +$L16      +$N16</f>
        <v>3948000</v>
      </c>
      <c r="Q16" s="44">
        <f>$I16      +$K16      +$M16      +$O16</f>
        <v>3798018</v>
      </c>
      <c r="R16" s="24">
        <f>IF(($J16      =0),0,((($L16      -$J16      )/$J16      )*100))</f>
        <v>-69.155555555555566</v>
      </c>
      <c r="S16" s="25">
        <f>IF(($K16      =0),0,((($M16      -$K16      )/$K16      )*100))</f>
        <v>-49.174577892390474</v>
      </c>
      <c r="T16" s="24">
        <f>IF(($E16      =0),0,(($P16      /$E16      )*100))</f>
        <v>47.554806070826302</v>
      </c>
      <c r="U16" s="26">
        <f>IF(($E16      =0),0,(($Q16      /$E16      )*100))</f>
        <v>45.74822934232715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x14ac:dyDescent="0.2">
      <c r="A20" s="23" t="s">
        <v>46</v>
      </c>
      <c r="B20" s="42">
        <v>111790000</v>
      </c>
      <c r="C20" s="42">
        <v>76600000</v>
      </c>
      <c r="D20" s="42"/>
      <c r="E20" s="42">
        <f>$B20      +$C20      +$D20</f>
        <v>188390000</v>
      </c>
      <c r="F20" s="43">
        <v>188390000</v>
      </c>
      <c r="G20" s="44">
        <v>188390000</v>
      </c>
      <c r="H20" s="43">
        <v>1868000</v>
      </c>
      <c r="I20" s="44">
        <v>3635846</v>
      </c>
      <c r="J20" s="43">
        <v>18019000</v>
      </c>
      <c r="K20" s="44">
        <v>32591169</v>
      </c>
      <c r="L20" s="43"/>
      <c r="M20" s="44">
        <v>29366409</v>
      </c>
      <c r="N20" s="43"/>
      <c r="O20" s="44"/>
      <c r="P20" s="43">
        <f>$H20      +$J20      +$L20      +$N20</f>
        <v>19887000</v>
      </c>
      <c r="Q20" s="44">
        <f>$I20      +$K20      +$M20      +$O20</f>
        <v>65593424</v>
      </c>
      <c r="R20" s="24">
        <f>IF(($J20      =0),0,((($L20      -$J20      )/$J20      )*100))</f>
        <v>-100</v>
      </c>
      <c r="S20" s="25">
        <f>IF(($K20      =0),0,((($M20      -$K20      )/$K20      )*100))</f>
        <v>-9.8945821796082249</v>
      </c>
      <c r="T20" s="24">
        <f>IF(($E20      =0),0,(($P20      /$E20      )*100))</f>
        <v>10.556292796857583</v>
      </c>
      <c r="U20" s="26">
        <f>IF(($E20      =0),0,(($Q20      /$E20      )*100))</f>
        <v>34.817890546207337</v>
      </c>
      <c r="V20" s="43">
        <v>60122000</v>
      </c>
      <c r="W20" s="44">
        <v>21597000</v>
      </c>
    </row>
    <row r="21" spans="1:23" x14ac:dyDescent="0.2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x14ac:dyDescent="0.2">
      <c r="A22" s="23" t="s">
        <v>48</v>
      </c>
      <c r="B22" s="42">
        <v>497246000</v>
      </c>
      <c r="C22" s="42">
        <v>-75658000</v>
      </c>
      <c r="D22" s="42"/>
      <c r="E22" s="42">
        <f>$B22      +$C22      +$D22</f>
        <v>421588000</v>
      </c>
      <c r="F22" s="43">
        <v>497246000</v>
      </c>
      <c r="G22" s="44">
        <v>294915000</v>
      </c>
      <c r="H22" s="43">
        <v>44973000</v>
      </c>
      <c r="I22" s="44">
        <v>20566151</v>
      </c>
      <c r="J22" s="43">
        <v>111957000</v>
      </c>
      <c r="K22" s="44">
        <v>45398069</v>
      </c>
      <c r="L22" s="43">
        <v>51072000</v>
      </c>
      <c r="M22" s="44">
        <v>15585862</v>
      </c>
      <c r="N22" s="43"/>
      <c r="O22" s="44"/>
      <c r="P22" s="43">
        <f>$H22      +$J22      +$L22      +$N22</f>
        <v>208002000</v>
      </c>
      <c r="Q22" s="44">
        <f>$I22      +$K22      +$M22      +$O22</f>
        <v>81550082</v>
      </c>
      <c r="R22" s="24">
        <f>IF(($J22      =0),0,((($L22      -$J22      )/$J22      )*100))</f>
        <v>-54.382486133068944</v>
      </c>
      <c r="S22" s="25">
        <f>IF(($K22      =0),0,((($M22      -$K22      )/$K22      )*100))</f>
        <v>-65.668447263693082</v>
      </c>
      <c r="T22" s="24">
        <f>IF(($E22      =0),0,(($P22      /$E22      )*100))</f>
        <v>49.337742060969475</v>
      </c>
      <c r="U22" s="26">
        <f>IF(($E22      =0),0,(($Q22      /$E22      )*100))</f>
        <v>19.343549152252908</v>
      </c>
      <c r="V22" s="43"/>
      <c r="W22" s="44"/>
    </row>
    <row r="23" spans="1:23" x14ac:dyDescent="0.2">
      <c r="A23" s="23" t="s">
        <v>49</v>
      </c>
      <c r="B23" s="42">
        <v>442470000</v>
      </c>
      <c r="C23" s="42">
        <v>-23089000</v>
      </c>
      <c r="D23" s="42"/>
      <c r="E23" s="42">
        <f>$B23      +$C23      +$D23</f>
        <v>419381000</v>
      </c>
      <c r="F23" s="43">
        <v>442470000</v>
      </c>
      <c r="G23" s="44">
        <v>419381000</v>
      </c>
      <c r="H23" s="43">
        <v>85044000</v>
      </c>
      <c r="I23" s="44">
        <v>33800783</v>
      </c>
      <c r="J23" s="43">
        <v>105643000</v>
      </c>
      <c r="K23" s="44">
        <v>47953559</v>
      </c>
      <c r="L23" s="43">
        <v>36438000</v>
      </c>
      <c r="M23" s="44">
        <v>26580939</v>
      </c>
      <c r="N23" s="43"/>
      <c r="O23" s="44"/>
      <c r="P23" s="43">
        <f>$H23      +$J23      +$L23      +$N23</f>
        <v>227125000</v>
      </c>
      <c r="Q23" s="44">
        <f>$I23      +$K23      +$M23      +$O23</f>
        <v>108335281</v>
      </c>
      <c r="R23" s="24">
        <f>IF(($J23      =0),0,((($L23      -$J23      )/$J23      )*100))</f>
        <v>-65.508363071855214</v>
      </c>
      <c r="S23" s="25">
        <f>IF(($K23      =0),0,((($M23      -$K23      )/$K23      )*100))</f>
        <v>-44.569413502760035</v>
      </c>
      <c r="T23" s="24">
        <f>IF(($E23      =0),0,(($P23      /$E23      )*100))</f>
        <v>54.157198347087729</v>
      </c>
      <c r="U23" s="26">
        <f>IF(($E23      =0),0,(($Q23      /$E23      )*100))</f>
        <v>25.83218624591958</v>
      </c>
      <c r="V23" s="43"/>
      <c r="W23" s="44"/>
    </row>
    <row r="24" spans="1:23" x14ac:dyDescent="0.2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x14ac:dyDescent="0.2">
      <c r="A25" s="23" t="s">
        <v>51</v>
      </c>
      <c r="B25" s="42">
        <v>72737000</v>
      </c>
      <c r="C25" s="42">
        <v>6000000</v>
      </c>
      <c r="D25" s="42"/>
      <c r="E25" s="42">
        <f>$B25      +$C25      +$D25</f>
        <v>78737000</v>
      </c>
      <c r="F25" s="43">
        <v>78737000</v>
      </c>
      <c r="G25" s="44">
        <v>78737000</v>
      </c>
      <c r="H25" s="43">
        <v>9703000</v>
      </c>
      <c r="I25" s="44"/>
      <c r="J25" s="43">
        <v>40975000</v>
      </c>
      <c r="K25" s="44"/>
      <c r="L25" s="43">
        <v>4591000</v>
      </c>
      <c r="M25" s="44"/>
      <c r="N25" s="43"/>
      <c r="O25" s="44"/>
      <c r="P25" s="43">
        <f>$H25      +$J25      +$L25      +$N25</f>
        <v>55269000</v>
      </c>
      <c r="Q25" s="44">
        <f>$I25      +$K25      +$M25      +$O25</f>
        <v>0</v>
      </c>
      <c r="R25" s="24">
        <f>IF(($J25      =0),0,((($L25      -$J25      )/$J25      )*100))</f>
        <v>-88.795607077486267</v>
      </c>
      <c r="S25" s="25">
        <f>IF(($K25      =0),0,((($M25      -$K25      )/$K25      )*100))</f>
        <v>0</v>
      </c>
      <c r="T25" s="24">
        <f>IF(($E25      =0),0,(($P25      /$E25      )*100))</f>
        <v>70.194444797236372</v>
      </c>
      <c r="U25" s="26">
        <f>IF(($E25      =0),0,(($Q25      /$E25      )*100))</f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IF(($J26      =0),0,((($L26      -$J26      )/$J26      )*100))</f>
        <v>0</v>
      </c>
      <c r="S26" s="25">
        <f>IF(($K26      =0),0,((($M26      -$K26      )/$K26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x14ac:dyDescent="0.2">
      <c r="A28" s="19" t="s">
        <v>54</v>
      </c>
      <c r="B28" s="39">
        <f>SUM(B29:B42)</f>
        <v>158898000</v>
      </c>
      <c r="C28" s="39">
        <f>SUM(C29:C42)</f>
        <v>19872000</v>
      </c>
      <c r="D28" s="39">
        <f>SUM(D29:D42)</f>
        <v>0</v>
      </c>
      <c r="E28" s="39">
        <f>SUM(E29:E42)</f>
        <v>178770000</v>
      </c>
      <c r="F28" s="40">
        <f>SUM(F29:F42)</f>
        <v>178770000</v>
      </c>
      <c r="G28" s="41">
        <f>SUM(G29:G42)</f>
        <v>178770000</v>
      </c>
      <c r="H28" s="40">
        <f>SUM(H29:H42)</f>
        <v>28622000</v>
      </c>
      <c r="I28" s="41">
        <f>SUM(I29:I42)</f>
        <v>19518979</v>
      </c>
      <c r="J28" s="40">
        <f>SUM(J29:J42)</f>
        <v>30352000</v>
      </c>
      <c r="K28" s="41">
        <f>SUM(K29:K42)</f>
        <v>35771975</v>
      </c>
      <c r="L28" s="40">
        <f>SUM(L29:L42)</f>
        <v>19370000</v>
      </c>
      <c r="M28" s="41">
        <f>SUM(M29:M42)</f>
        <v>16611684</v>
      </c>
      <c r="N28" s="40">
        <f>SUM(N29:N42)</f>
        <v>0</v>
      </c>
      <c r="O28" s="41">
        <f>SUM(O29:O42)</f>
        <v>0</v>
      </c>
      <c r="P28" s="40">
        <f>SUM(P29:P42)</f>
        <v>78344000</v>
      </c>
      <c r="Q28" s="41">
        <f>SUM(Q29:Q42)</f>
        <v>71902638</v>
      </c>
      <c r="R28" s="20">
        <f>IF(($J28      =0),0,((($L28      -$J28      )/$J28      )*100))</f>
        <v>-36.182129678439637</v>
      </c>
      <c r="S28" s="21">
        <f>IF(($K28      =0),0,((($M28      -$K28      )/$K28      )*100))</f>
        <v>-53.562295623878754</v>
      </c>
      <c r="T28" s="20">
        <f>IF(($E28      =0),0,(($P28      /$E28      )*100))</f>
        <v>43.823907814510264</v>
      </c>
      <c r="U28" s="22">
        <f>IF(($E28      =0),0,(($Q28      /$E28      )*100))</f>
        <v>40.220751803993963</v>
      </c>
      <c r="V28" s="40">
        <f>SUM(V29:V42)</f>
        <v>23800000</v>
      </c>
      <c r="W28" s="41">
        <f>SUM(W29:W42)</f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x14ac:dyDescent="0.2">
      <c r="A31" s="23" t="s">
        <v>57</v>
      </c>
      <c r="B31" s="42">
        <v>47900000</v>
      </c>
      <c r="C31" s="42"/>
      <c r="D31" s="42"/>
      <c r="E31" s="42">
        <f>$B31      +$C31      +$D31</f>
        <v>47900000</v>
      </c>
      <c r="F31" s="43">
        <v>47900000</v>
      </c>
      <c r="G31" s="44">
        <v>47900000</v>
      </c>
      <c r="H31" s="43">
        <v>8870000</v>
      </c>
      <c r="I31" s="44">
        <v>549854</v>
      </c>
      <c r="J31" s="43">
        <v>4779000</v>
      </c>
      <c r="K31" s="44">
        <v>7294967</v>
      </c>
      <c r="L31" s="43">
        <v>4103000</v>
      </c>
      <c r="M31" s="44">
        <v>3292928</v>
      </c>
      <c r="N31" s="43"/>
      <c r="O31" s="44"/>
      <c r="P31" s="43">
        <f>$H31      +$J31      +$L31      +$N31</f>
        <v>17752000</v>
      </c>
      <c r="Q31" s="44">
        <f>$I31      +$K31      +$M31      +$O31</f>
        <v>11137749</v>
      </c>
      <c r="R31" s="24">
        <f>IF(($J31      =0),0,((($L31      -$J31      )/$J31      )*100))</f>
        <v>-14.145218664992676</v>
      </c>
      <c r="S31" s="25">
        <f>IF(($K31      =0),0,((($M31      -$K31      )/$K31      )*100))</f>
        <v>-54.860275584522867</v>
      </c>
      <c r="T31" s="24">
        <f>IF(($E31      =0),0,(($P31      /$E31      )*100))</f>
        <v>37.060542797494783</v>
      </c>
      <c r="U31" s="26">
        <f>IF(($E31      =0),0,(($Q31      /$E31      )*100))</f>
        <v>23.252085594989559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x14ac:dyDescent="0.2">
      <c r="A33" s="23" t="s">
        <v>59</v>
      </c>
      <c r="B33" s="42">
        <v>41733000</v>
      </c>
      <c r="C33" s="42">
        <v>-128000</v>
      </c>
      <c r="D33" s="42"/>
      <c r="E33" s="42">
        <f>$B33      +$C33      +$D33</f>
        <v>41605000</v>
      </c>
      <c r="F33" s="43">
        <v>41605000</v>
      </c>
      <c r="G33" s="44">
        <v>41605000</v>
      </c>
      <c r="H33" s="43">
        <v>9164000</v>
      </c>
      <c r="I33" s="44">
        <v>15569985</v>
      </c>
      <c r="J33" s="43">
        <v>8692000</v>
      </c>
      <c r="K33" s="44">
        <v>6845659</v>
      </c>
      <c r="L33" s="43">
        <v>2958000</v>
      </c>
      <c r="M33" s="44">
        <v>-410466</v>
      </c>
      <c r="N33" s="43"/>
      <c r="O33" s="44"/>
      <c r="P33" s="43">
        <f>$H33      +$J33      +$L33      +$N33</f>
        <v>20814000</v>
      </c>
      <c r="Q33" s="44">
        <f>$I33      +$K33      +$M33      +$O33</f>
        <v>22005178</v>
      </c>
      <c r="R33" s="24">
        <f>IF(($J33      =0),0,((($L33      -$J33      )/$J33      )*100))</f>
        <v>-65.968706856879891</v>
      </c>
      <c r="S33" s="25">
        <f>IF(($K33      =0),0,((($M33      -$K33      )/$K33      )*100))</f>
        <v>-105.99600418308887</v>
      </c>
      <c r="T33" s="24">
        <f>IF(($E33      =0),0,(($P33      /$E33      )*100))</f>
        <v>50.027640908544647</v>
      </c>
      <c r="U33" s="26">
        <f>IF(($E33      =0),0,(($Q33      /$E33      )*100))</f>
        <v>52.890705444057204</v>
      </c>
      <c r="V33" s="43"/>
      <c r="W33" s="44"/>
    </row>
    <row r="34" spans="1:23" x14ac:dyDescent="0.2">
      <c r="A34" s="23" t="s">
        <v>60</v>
      </c>
      <c r="B34" s="42">
        <v>42265000</v>
      </c>
      <c r="C34" s="42"/>
      <c r="D34" s="42"/>
      <c r="E34" s="42">
        <f>$B34      +$C34      +$D34</f>
        <v>42265000</v>
      </c>
      <c r="F34" s="43">
        <v>42265000</v>
      </c>
      <c r="G34" s="44">
        <v>42265000</v>
      </c>
      <c r="H34" s="43">
        <v>9639000</v>
      </c>
      <c r="I34" s="44">
        <v>3399140</v>
      </c>
      <c r="J34" s="43">
        <v>8574000</v>
      </c>
      <c r="K34" s="44">
        <v>19973281</v>
      </c>
      <c r="L34" s="43">
        <v>6992000</v>
      </c>
      <c r="M34" s="44">
        <v>3250644</v>
      </c>
      <c r="N34" s="43"/>
      <c r="O34" s="44"/>
      <c r="P34" s="43">
        <f>$H34      +$J34      +$L34      +$N34</f>
        <v>25205000</v>
      </c>
      <c r="Q34" s="44">
        <f>$I34      +$K34      +$M34      +$O34</f>
        <v>26623065</v>
      </c>
      <c r="R34" s="24">
        <f>IF(($J34      =0),0,((($L34      -$J34      )/$J34      )*100))</f>
        <v>-18.451131327268484</v>
      </c>
      <c r="S34" s="25">
        <f>IF(($K34      =0),0,((($M34      -$K34      )/$K34      )*100))</f>
        <v>-83.725037463799765</v>
      </c>
      <c r="T34" s="24">
        <f>IF(($E34      =0),0,(($P34      /$E34      )*100))</f>
        <v>59.635632319886433</v>
      </c>
      <c r="U34" s="26">
        <f>IF(($E34      =0),0,(($Q34      /$E34      )*100))</f>
        <v>62.990807997160772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x14ac:dyDescent="0.2">
      <c r="A36" s="23" t="s">
        <v>62</v>
      </c>
      <c r="B36" s="42">
        <v>27000000</v>
      </c>
      <c r="C36" s="42">
        <v>8800000</v>
      </c>
      <c r="D36" s="42"/>
      <c r="E36" s="42">
        <f>$B36      +$C36      +$D36</f>
        <v>35800000</v>
      </c>
      <c r="F36" s="43">
        <v>35800000</v>
      </c>
      <c r="G36" s="44">
        <v>35800000</v>
      </c>
      <c r="H36" s="43">
        <v>949000</v>
      </c>
      <c r="I36" s="44"/>
      <c r="J36" s="43">
        <v>8307000</v>
      </c>
      <c r="K36" s="44">
        <v>1658068</v>
      </c>
      <c r="L36" s="43">
        <v>5317000</v>
      </c>
      <c r="M36" s="44">
        <v>10478578</v>
      </c>
      <c r="N36" s="43"/>
      <c r="O36" s="44"/>
      <c r="P36" s="43">
        <f>$H36      +$J36      +$L36      +$N36</f>
        <v>14573000</v>
      </c>
      <c r="Q36" s="44">
        <f>$I36      +$K36      +$M36      +$O36</f>
        <v>12136646</v>
      </c>
      <c r="R36" s="24">
        <f>IF(($J36      =0),0,((($L36      -$J36      )/$J36      )*100))</f>
        <v>-35.993740219092331</v>
      </c>
      <c r="S36" s="25">
        <f>IF(($K36      =0),0,((($M36      -$K36      )/$K36      )*100))</f>
        <v>531.97516627786069</v>
      </c>
      <c r="T36" s="24">
        <f>IF(($E36      =0),0,(($P36      /$E36      )*100))</f>
        <v>40.706703910614529</v>
      </c>
      <c r="U36" s="26">
        <f>IF(($E36      =0),0,(($Q36      /$E36      )*100))</f>
        <v>33.901245810055862</v>
      </c>
      <c r="V36" s="43"/>
      <c r="W36" s="44"/>
    </row>
    <row r="37" spans="1:23" x14ac:dyDescent="0.2">
      <c r="A37" s="23" t="s">
        <v>63</v>
      </c>
      <c r="B37" s="42"/>
      <c r="C37" s="42">
        <v>11200000</v>
      </c>
      <c r="D37" s="42"/>
      <c r="E37" s="42">
        <f>$B37      +$C37      +$D37</f>
        <v>11200000</v>
      </c>
      <c r="F37" s="43">
        <v>11200000</v>
      </c>
      <c r="G37" s="44">
        <v>11200000</v>
      </c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>
        <v>23800000</v>
      </c>
      <c r="W37" s="44"/>
    </row>
    <row r="38" spans="1:23" hidden="1" x14ac:dyDescent="0.2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>+B44+B56</f>
        <v>708978000</v>
      </c>
      <c r="C43" s="45">
        <f>+C44+C56</f>
        <v>96316000</v>
      </c>
      <c r="D43" s="45">
        <f>+D44+D56</f>
        <v>0</v>
      </c>
      <c r="E43" s="45">
        <f>+E44+E56</f>
        <v>805294000</v>
      </c>
      <c r="F43" s="46">
        <f>+F44+F56</f>
        <v>805294000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x14ac:dyDescent="0.2">
      <c r="A44" s="19" t="s">
        <v>35</v>
      </c>
      <c r="B44" s="39">
        <f>SUM(B45:B55)</f>
        <v>698374000</v>
      </c>
      <c r="C44" s="39">
        <f>SUM(C45:C55)</f>
        <v>96316000</v>
      </c>
      <c r="D44" s="39">
        <f>SUM(D45:D55)</f>
        <v>0</v>
      </c>
      <c r="E44" s="39">
        <f>SUM(E45:E55)</f>
        <v>794690000</v>
      </c>
      <c r="F44" s="40">
        <f>SUM(F45:F55)</f>
        <v>794690000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2">
      <c r="A45" s="23" t="s">
        <v>70</v>
      </c>
      <c r="B45" s="42">
        <v>351595000</v>
      </c>
      <c r="C45" s="42"/>
      <c r="D45" s="42"/>
      <c r="E45" s="42">
        <f>$B45      +$C45      +$D45</f>
        <v>351595000</v>
      </c>
      <c r="F45" s="43">
        <v>351595000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x14ac:dyDescent="0.2">
      <c r="A46" s="23" t="s">
        <v>71</v>
      </c>
      <c r="B46" s="42">
        <v>227764000</v>
      </c>
      <c r="C46" s="42"/>
      <c r="D46" s="42"/>
      <c r="E46" s="42">
        <f>$B46      +$C46      +$D46</f>
        <v>227764000</v>
      </c>
      <c r="F46" s="43">
        <v>227764000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x14ac:dyDescent="0.2">
      <c r="A47" s="23" t="s">
        <v>72</v>
      </c>
      <c r="B47" s="42">
        <v>5600000</v>
      </c>
      <c r="C47" s="42">
        <v>-3679000</v>
      </c>
      <c r="D47" s="42"/>
      <c r="E47" s="42">
        <f>$B47      +$C47      +$D47</f>
        <v>1921000</v>
      </c>
      <c r="F47" s="43">
        <v>1921000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x14ac:dyDescent="0.2">
      <c r="A53" s="23" t="s">
        <v>78</v>
      </c>
      <c r="B53" s="42">
        <v>113415000</v>
      </c>
      <c r="C53" s="42"/>
      <c r="D53" s="42"/>
      <c r="E53" s="42">
        <f>$B53      +$C53      +$D53</f>
        <v>113415000</v>
      </c>
      <c r="F53" s="43">
        <v>113415000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x14ac:dyDescent="0.2">
      <c r="A55" s="23" t="s">
        <v>80</v>
      </c>
      <c r="B55" s="42"/>
      <c r="C55" s="42">
        <v>99995000</v>
      </c>
      <c r="D55" s="42"/>
      <c r="E55" s="42">
        <f>$B55      +$C55      +$D55</f>
        <v>99995000</v>
      </c>
      <c r="F55" s="43">
        <v>99995000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x14ac:dyDescent="0.2">
      <c r="A56" s="19" t="s">
        <v>54</v>
      </c>
      <c r="B56" s="39">
        <f>SUM(B57:B60)</f>
        <v>10604000</v>
      </c>
      <c r="C56" s="39">
        <f>SUM(C57:C60)</f>
        <v>0</v>
      </c>
      <c r="D56" s="39">
        <f>SUM(D57:D60)</f>
        <v>0</v>
      </c>
      <c r="E56" s="39">
        <f>SUM(E57:E60)</f>
        <v>10604000</v>
      </c>
      <c r="F56" s="40">
        <f>SUM(F57:F60)</f>
        <v>10604000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x14ac:dyDescent="0.2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x14ac:dyDescent="0.2">
      <c r="A59" s="23" t="s">
        <v>83</v>
      </c>
      <c r="B59" s="42">
        <v>10604000</v>
      </c>
      <c r="C59" s="42"/>
      <c r="D59" s="42"/>
      <c r="E59" s="42">
        <f>$B59      +$C59      +$D59</f>
        <v>10604000</v>
      </c>
      <c r="F59" s="43">
        <v>10604000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x14ac:dyDescent="0.2">
      <c r="A61" s="19" t="s">
        <v>85</v>
      </c>
      <c r="B61" s="39">
        <f>+B8+B43</f>
        <v>4309206000</v>
      </c>
      <c r="C61" s="39">
        <f>+C8+C43</f>
        <v>134975000</v>
      </c>
      <c r="D61" s="39">
        <f>+D8+D43</f>
        <v>0</v>
      </c>
      <c r="E61" s="39">
        <f>+E8+E43</f>
        <v>4444181000</v>
      </c>
      <c r="F61" s="40">
        <f>+F8+F43</f>
        <v>4542928000</v>
      </c>
      <c r="G61" s="41">
        <f>+G8+G43</f>
        <v>3512214000</v>
      </c>
      <c r="H61" s="40">
        <f>+H8+H43</f>
        <v>954140000</v>
      </c>
      <c r="I61" s="41">
        <f>+I8+I43</f>
        <v>458804722</v>
      </c>
      <c r="J61" s="40">
        <f>+J8+J43</f>
        <v>1078634000</v>
      </c>
      <c r="K61" s="41">
        <f>+K8+K43</f>
        <v>570993657</v>
      </c>
      <c r="L61" s="40">
        <f>+L8+L43</f>
        <v>422831000</v>
      </c>
      <c r="M61" s="41">
        <f>+M8+M43</f>
        <v>420645991</v>
      </c>
      <c r="N61" s="40">
        <f>+N8+N43</f>
        <v>0</v>
      </c>
      <c r="O61" s="41">
        <f>+O8+O43</f>
        <v>0</v>
      </c>
      <c r="P61" s="40">
        <f>+P8+P43</f>
        <v>2455605000</v>
      </c>
      <c r="Q61" s="41">
        <f>+Q8+Q43</f>
        <v>1450444370</v>
      </c>
      <c r="R61" s="20">
        <f>IF(($J61      =0),0,((($L61      -$J61      )/$J61      )*100))</f>
        <v>-60.79939998182887</v>
      </c>
      <c r="S61" s="21">
        <f>IF(($K61      =0),0,((($M61      -$K61      )/$K61      )*100))</f>
        <v>-26.330881990865969</v>
      </c>
      <c r="T61" s="20">
        <f>IF(($E61      =0),0,(($P61      /$E61      )*100))</f>
        <v>55.254387703831142</v>
      </c>
      <c r="U61" s="22">
        <f>IF(($E61      =0),0,(($Q61      /$E61      )*100))</f>
        <v>32.636932879196415</v>
      </c>
      <c r="V61" s="40">
        <f>+V8+V43</f>
        <v>143216000</v>
      </c>
      <c r="W61" s="41">
        <f>+W8+W43</f>
        <v>49949000</v>
      </c>
    </row>
    <row r="62" spans="1:23" x14ac:dyDescent="0.2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IF(($J62      =0),0,((($L62      -$J62      )/$J62      )*100))</f>
        <v>0</v>
      </c>
      <c r="S62" s="21">
        <f>IF(($K62      =0),0,((($M62      -$K62      )/$K62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IF(($J63      =0),0,((($L63      -$J63      )/$J63      )*100))</f>
        <v>0</v>
      </c>
      <c r="S63" s="25">
        <f>IF(($K63      =0),0,((($M63      -$K63      )/$K63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>+B61+B62</f>
        <v>4309206000</v>
      </c>
      <c r="C65" s="48">
        <f>+C61+C62</f>
        <v>134975000</v>
      </c>
      <c r="D65" s="48">
        <f>+D61+D62</f>
        <v>0</v>
      </c>
      <c r="E65" s="48">
        <f>+E61+E62</f>
        <v>4444181000</v>
      </c>
      <c r="F65" s="49">
        <f>+F61+F62</f>
        <v>4542928000</v>
      </c>
      <c r="G65" s="50">
        <f>+G61+G62</f>
        <v>3512214000</v>
      </c>
      <c r="H65" s="49">
        <f>+H61+H62</f>
        <v>954140000</v>
      </c>
      <c r="I65" s="50">
        <f>+I61+I62</f>
        <v>458804722</v>
      </c>
      <c r="J65" s="49">
        <f>+J61+J62</f>
        <v>1078634000</v>
      </c>
      <c r="K65" s="50">
        <f>+K61+K62</f>
        <v>570993657</v>
      </c>
      <c r="L65" s="49">
        <f>+L61+L62</f>
        <v>422831000</v>
      </c>
      <c r="M65" s="51">
        <f>+M61+M62</f>
        <v>420645991</v>
      </c>
      <c r="N65" s="49">
        <f>+N61+N62</f>
        <v>0</v>
      </c>
      <c r="O65" s="50">
        <f>+O61+O62</f>
        <v>0</v>
      </c>
      <c r="P65" s="49">
        <f>+P61+P62</f>
        <v>2455605000</v>
      </c>
      <c r="Q65" s="50">
        <f>+Q61+Q62</f>
        <v>1450444370</v>
      </c>
      <c r="R65" s="34">
        <f>IF(($J65      =0),0,((($L65      -$J65      )/$J65      )*100))</f>
        <v>-60.79939998182887</v>
      </c>
      <c r="S65" s="35">
        <f>IF(($K65      =0),0,((($M65      -$K65      )/$K65      )*100))</f>
        <v>-26.330881990865969</v>
      </c>
      <c r="T65" s="34">
        <f>IF(($E65      =0),0,(($P65      /$E65      )*100))</f>
        <v>55.254387703831142</v>
      </c>
      <c r="U65" s="35">
        <f>IF(($E65      =0),0,(($Q65      /$E65      )*100))</f>
        <v>32.636932879196415</v>
      </c>
      <c r="V65" s="49">
        <f>+V61+V62</f>
        <v>143216000</v>
      </c>
      <c r="W65" s="50">
        <f>+W61+W62</f>
        <v>49949000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93</v>
      </c>
    </row>
    <row r="74" spans="1:23" x14ac:dyDescent="0.2">
      <c r="A74" t="s">
        <v>94</v>
      </c>
    </row>
    <row r="75" spans="1:23" x14ac:dyDescent="0.2">
      <c r="A75" t="s">
        <v>95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96</v>
      </c>
      <c r="G78" s="5" t="s">
        <v>97</v>
      </c>
      <c r="W78" s="5"/>
    </row>
    <row r="80" spans="1:23" x14ac:dyDescent="0.2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CBFB8-C8BC-4E9C-8950-7512575A19EA}">
  <sheetPr>
    <pageSetUpPr fitToPage="1"/>
  </sheetPr>
  <dimension ref="A1:W80"/>
  <sheetViews>
    <sheetView showGridLines="0" workbookViewId="0">
      <selection activeCell="B7" sqref="B7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>+B9+B28</f>
        <v>3481310000</v>
      </c>
      <c r="C8" s="36">
        <f>+C9+C28</f>
        <v>-30444000</v>
      </c>
      <c r="D8" s="36">
        <f>+D9+D28</f>
        <v>0</v>
      </c>
      <c r="E8" s="36">
        <f>+E9+E28</f>
        <v>3450866000</v>
      </c>
      <c r="F8" s="37">
        <f>+F9+F28</f>
        <v>3450866000</v>
      </c>
      <c r="G8" s="38">
        <f>+G9+G28</f>
        <v>3138675000</v>
      </c>
      <c r="H8" s="37">
        <f>+H9+H28</f>
        <v>697588000</v>
      </c>
      <c r="I8" s="38">
        <f>+I9+I28</f>
        <v>405949205</v>
      </c>
      <c r="J8" s="37">
        <f>+J9+J28</f>
        <v>949801000</v>
      </c>
      <c r="K8" s="38">
        <f>+K9+K28</f>
        <v>52964803</v>
      </c>
      <c r="L8" s="37">
        <f>+L9+L28</f>
        <v>448285000</v>
      </c>
      <c r="M8" s="38">
        <f>+M9+M28</f>
        <v>-9754399</v>
      </c>
      <c r="N8" s="37">
        <f>+N9+N28</f>
        <v>0</v>
      </c>
      <c r="O8" s="38">
        <f>+O9+O28</f>
        <v>0</v>
      </c>
      <c r="P8" s="37">
        <f>+P9+P28</f>
        <v>2095674000</v>
      </c>
      <c r="Q8" s="38">
        <f>+Q9+Q28</f>
        <v>449159609</v>
      </c>
      <c r="R8" s="16">
        <f>IF(($J8       =0),0,((($L8       -$J8       )/$J8       )*100))</f>
        <v>-52.802218569995183</v>
      </c>
      <c r="S8" s="17">
        <f>IF(($K8       =0),0,((($M8       -$K8       )/$K8       )*100))</f>
        <v>-118.41675687909195</v>
      </c>
      <c r="T8" s="16">
        <f>IF(($E8       =0),0,(($P8       /$E8       )*100))</f>
        <v>60.728930071466117</v>
      </c>
      <c r="U8" s="18">
        <f>IF(($E8       =0),0,(($Q8       /$E8       )*100))</f>
        <v>13.015851933978311</v>
      </c>
      <c r="V8" s="37">
        <f>+V9+V28</f>
        <v>95415000</v>
      </c>
      <c r="W8" s="38">
        <f>+W9+W28</f>
        <v>8148000</v>
      </c>
    </row>
    <row r="9" spans="1:23" x14ac:dyDescent="0.2">
      <c r="A9" s="19" t="s">
        <v>35</v>
      </c>
      <c r="B9" s="39">
        <f>SUM(B10:B27)</f>
        <v>3356627000</v>
      </c>
      <c r="C9" s="39">
        <f>SUM(C10:C27)</f>
        <v>-28107000</v>
      </c>
      <c r="D9" s="39">
        <f>SUM(D10:D27)</f>
        <v>0</v>
      </c>
      <c r="E9" s="39">
        <f>SUM(E10:E27)</f>
        <v>3328520000</v>
      </c>
      <c r="F9" s="40">
        <f>SUM(F10:F27)</f>
        <v>3328520000</v>
      </c>
      <c r="G9" s="41">
        <f>SUM(G10:G27)</f>
        <v>3016329000</v>
      </c>
      <c r="H9" s="40">
        <f>SUM(H10:H27)</f>
        <v>673437000</v>
      </c>
      <c r="I9" s="41">
        <f>SUM(I10:I27)</f>
        <v>391480885</v>
      </c>
      <c r="J9" s="40">
        <f>SUM(J10:J27)</f>
        <v>925272000</v>
      </c>
      <c r="K9" s="41">
        <f>SUM(K10:K27)</f>
        <v>40622628</v>
      </c>
      <c r="L9" s="40">
        <f>SUM(L10:L27)</f>
        <v>429834000</v>
      </c>
      <c r="M9" s="41">
        <f>SUM(M10:M27)</f>
        <v>-29468915</v>
      </c>
      <c r="N9" s="40">
        <f>SUM(N10:N27)</f>
        <v>0</v>
      </c>
      <c r="O9" s="41">
        <f>SUM(O10:O27)</f>
        <v>0</v>
      </c>
      <c r="P9" s="40">
        <f>SUM(P10:P27)</f>
        <v>2028543000</v>
      </c>
      <c r="Q9" s="41">
        <f>SUM(Q10:Q27)</f>
        <v>402634598</v>
      </c>
      <c r="R9" s="20">
        <f>IF(($J9       =0),0,((($L9       -$J9       )/$J9       )*100))</f>
        <v>-53.545119705340703</v>
      </c>
      <c r="S9" s="21">
        <f>IF(($K9       =0),0,((($M9       -$K9       )/$K9       )*100))</f>
        <v>-172.5431033167032</v>
      </c>
      <c r="T9" s="20">
        <f>IF(($E9       =0),0,(($P9       /$E9       )*100))</f>
        <v>60.944293559900501</v>
      </c>
      <c r="U9" s="22">
        <f>IF(($E9       =0),0,(($Q9       /$E9       )*100))</f>
        <v>12.096505293644022</v>
      </c>
      <c r="V9" s="40">
        <f>SUM(V10:V27)</f>
        <v>71720000</v>
      </c>
      <c r="W9" s="41">
        <f>SUM(W10:W27)</f>
        <v>-4231000</v>
      </c>
    </row>
    <row r="10" spans="1:23" x14ac:dyDescent="0.2">
      <c r="A10" s="23" t="s">
        <v>36</v>
      </c>
      <c r="B10" s="42">
        <v>2103659000</v>
      </c>
      <c r="C10" s="42">
        <v>-19316000</v>
      </c>
      <c r="D10" s="42"/>
      <c r="E10" s="42">
        <f>$B10      +$C10      +$D10</f>
        <v>2084343000</v>
      </c>
      <c r="F10" s="43">
        <v>2084343000</v>
      </c>
      <c r="G10" s="44">
        <v>2084343000</v>
      </c>
      <c r="H10" s="43">
        <v>433844000</v>
      </c>
      <c r="I10" s="44">
        <v>281807264</v>
      </c>
      <c r="J10" s="43">
        <v>657589000</v>
      </c>
      <c r="K10" s="44">
        <v>-42253944</v>
      </c>
      <c r="L10" s="43">
        <v>346068000</v>
      </c>
      <c r="M10" s="44">
        <v>210023350</v>
      </c>
      <c r="N10" s="43"/>
      <c r="O10" s="44"/>
      <c r="P10" s="43">
        <f>$H10      +$J10      +$L10      +$N10</f>
        <v>1437501000</v>
      </c>
      <c r="Q10" s="44">
        <f>$I10      +$K10      +$M10      +$O10</f>
        <v>449576670</v>
      </c>
      <c r="R10" s="24">
        <f>IF(($J10      =0),0,((($L10      -$J10      )/$J10      )*100))</f>
        <v>-47.373207276885715</v>
      </c>
      <c r="S10" s="25">
        <f>IF(($K10      =0),0,((($M10      -$K10      )/$K10      )*100))</f>
        <v>-597.05028718739243</v>
      </c>
      <c r="T10" s="24">
        <f>IF(($E10      =0),0,(($P10      /$E10      )*100))</f>
        <v>68.966624015337203</v>
      </c>
      <c r="U10" s="26">
        <f>IF(($E10      =0),0,(($Q10      /$E10      )*100))</f>
        <v>21.569226849899465</v>
      </c>
      <c r="V10" s="43">
        <v>63107000</v>
      </c>
      <c r="W10" s="44">
        <v>-55000</v>
      </c>
    </row>
    <row r="11" spans="1:23" hidden="1" x14ac:dyDescent="0.2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x14ac:dyDescent="0.2">
      <c r="A12" s="23" t="s">
        <v>38</v>
      </c>
      <c r="B12" s="42">
        <v>254763000</v>
      </c>
      <c r="C12" s="42"/>
      <c r="D12" s="42"/>
      <c r="E12" s="42">
        <f>$B12      +$C12      +$D12</f>
        <v>254763000</v>
      </c>
      <c r="F12" s="43">
        <v>254763000</v>
      </c>
      <c r="G12" s="44">
        <v>137572000</v>
      </c>
      <c r="H12" s="43">
        <v>54691000</v>
      </c>
      <c r="I12" s="44">
        <v>51354125</v>
      </c>
      <c r="J12" s="43">
        <v>66586000</v>
      </c>
      <c r="K12" s="44">
        <v>30831696</v>
      </c>
      <c r="L12" s="43"/>
      <c r="M12" s="44">
        <v>-309602014</v>
      </c>
      <c r="N12" s="43"/>
      <c r="O12" s="44"/>
      <c r="P12" s="43">
        <f>$H12      +$J12      +$L12      +$N12</f>
        <v>121277000</v>
      </c>
      <c r="Q12" s="44">
        <f>$I12      +$K12      +$M12      +$O12</f>
        <v>-227416193</v>
      </c>
      <c r="R12" s="24">
        <f>IF(($J12      =0),0,((($L12      -$J12      )/$J12      )*100))</f>
        <v>-100</v>
      </c>
      <c r="S12" s="25">
        <f>IF(($K12      =0),0,((($M12      -$K12      )/$K12      )*100))</f>
        <v>-1104.1679640328575</v>
      </c>
      <c r="T12" s="24">
        <f>IF(($E12      =0),0,(($P12      /$E12      )*100))</f>
        <v>47.603851422694824</v>
      </c>
      <c r="U12" s="26">
        <f>IF(($E12      =0),0,(($Q12      /$E12      )*100))</f>
        <v>-89.265785455501785</v>
      </c>
      <c r="V12" s="43"/>
      <c r="W12" s="44"/>
    </row>
    <row r="13" spans="1:23" x14ac:dyDescent="0.2">
      <c r="A13" s="23" t="s">
        <v>39</v>
      </c>
      <c r="B13" s="42">
        <v>110206000</v>
      </c>
      <c r="C13" s="42">
        <v>9803000</v>
      </c>
      <c r="D13" s="42"/>
      <c r="E13" s="42">
        <f>$B13      +$C13      +$D13</f>
        <v>120009000</v>
      </c>
      <c r="F13" s="43">
        <v>120009000</v>
      </c>
      <c r="G13" s="44">
        <v>120009000</v>
      </c>
      <c r="H13" s="43">
        <v>20271000</v>
      </c>
      <c r="I13" s="44">
        <v>4859983</v>
      </c>
      <c r="J13" s="43">
        <v>16948000</v>
      </c>
      <c r="K13" s="44">
        <v>10395780</v>
      </c>
      <c r="L13" s="43">
        <v>14359000</v>
      </c>
      <c r="M13" s="44">
        <v>29557371</v>
      </c>
      <c r="N13" s="43"/>
      <c r="O13" s="44"/>
      <c r="P13" s="43">
        <f>$H13      +$J13      +$L13      +$N13</f>
        <v>51578000</v>
      </c>
      <c r="Q13" s="44">
        <f>$I13      +$K13      +$M13      +$O13</f>
        <v>44813134</v>
      </c>
      <c r="R13" s="24">
        <f>IF(($J13      =0),0,((($L13      -$J13      )/$J13      )*100))</f>
        <v>-15.276138777436865</v>
      </c>
      <c r="S13" s="25">
        <f>IF(($K13      =0),0,((($M13      -$K13      )/$K13      )*100))</f>
        <v>184.32085904088004</v>
      </c>
      <c r="T13" s="24">
        <f>IF(($E13      =0),0,(($P13      /$E13      )*100))</f>
        <v>42.978443283420411</v>
      </c>
      <c r="U13" s="26">
        <f>IF(($E13      =0),0,(($Q13      /$E13      )*100))</f>
        <v>37.341477722504145</v>
      </c>
      <c r="V13" s="43">
        <v>2384000</v>
      </c>
      <c r="W13" s="44"/>
    </row>
    <row r="14" spans="1:23" x14ac:dyDescent="0.2">
      <c r="A14" s="23" t="s">
        <v>40</v>
      </c>
      <c r="B14" s="42">
        <v>45662000</v>
      </c>
      <c r="C14" s="42">
        <v>-18390000</v>
      </c>
      <c r="D14" s="42"/>
      <c r="E14" s="42">
        <f>$B14      +$C14      +$D14</f>
        <v>27272000</v>
      </c>
      <c r="F14" s="43">
        <v>27272000</v>
      </c>
      <c r="G14" s="44">
        <v>27272000</v>
      </c>
      <c r="H14" s="43">
        <v>9264000</v>
      </c>
      <c r="I14" s="44">
        <v>9528733</v>
      </c>
      <c r="J14" s="43">
        <v>1217000</v>
      </c>
      <c r="K14" s="44">
        <v>2415127</v>
      </c>
      <c r="L14" s="43">
        <v>4985000</v>
      </c>
      <c r="M14" s="44">
        <v>236876</v>
      </c>
      <c r="N14" s="43"/>
      <c r="O14" s="44"/>
      <c r="P14" s="43">
        <f>$H14      +$J14      +$L14      +$N14</f>
        <v>15466000</v>
      </c>
      <c r="Q14" s="44">
        <f>$I14      +$K14      +$M14      +$O14</f>
        <v>12180736</v>
      </c>
      <c r="R14" s="24">
        <f>IF(($J14      =0),0,((($L14      -$J14      )/$J14      )*100))</f>
        <v>309.61380443714052</v>
      </c>
      <c r="S14" s="25">
        <f>IF(($K14      =0),0,((($M14      -$K14      )/$K14      )*100))</f>
        <v>-90.191985763067521</v>
      </c>
      <c r="T14" s="24">
        <f>IF(($E14      =0),0,(($P14      /$E14      )*100))</f>
        <v>56.710178938105017</v>
      </c>
      <c r="U14" s="26">
        <f>IF(($E14      =0),0,(($Q14      /$E14      )*100))</f>
        <v>44.663889703725431</v>
      </c>
      <c r="V14" s="43">
        <v>4176000</v>
      </c>
      <c r="W14" s="44">
        <v>-4176000</v>
      </c>
    </row>
    <row r="15" spans="1:23" hidden="1" x14ac:dyDescent="0.2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x14ac:dyDescent="0.2">
      <c r="A16" s="23" t="s">
        <v>42</v>
      </c>
      <c r="B16" s="42">
        <v>11008000</v>
      </c>
      <c r="C16" s="42">
        <v>-204000</v>
      </c>
      <c r="D16" s="42"/>
      <c r="E16" s="42">
        <f>$B16      +$C16      +$D16</f>
        <v>10804000</v>
      </c>
      <c r="F16" s="43">
        <v>10804000</v>
      </c>
      <c r="G16" s="44">
        <v>10804000</v>
      </c>
      <c r="H16" s="43">
        <v>1338000</v>
      </c>
      <c r="I16" s="44">
        <v>2727998</v>
      </c>
      <c r="J16" s="43">
        <v>3002000</v>
      </c>
      <c r="K16" s="44">
        <v>1156180</v>
      </c>
      <c r="L16" s="43">
        <v>3002000</v>
      </c>
      <c r="M16" s="44">
        <v>1837890</v>
      </c>
      <c r="N16" s="43"/>
      <c r="O16" s="44"/>
      <c r="P16" s="43">
        <f>$H16      +$J16      +$L16      +$N16</f>
        <v>7342000</v>
      </c>
      <c r="Q16" s="44">
        <f>$I16      +$K16      +$M16      +$O16</f>
        <v>5722068</v>
      </c>
      <c r="R16" s="24">
        <f>IF(($J16      =0),0,((($L16      -$J16      )/$J16      )*100))</f>
        <v>0</v>
      </c>
      <c r="S16" s="25">
        <f>IF(($K16      =0),0,((($M16      -$K16      )/$K16      )*100))</f>
        <v>58.962272310539873</v>
      </c>
      <c r="T16" s="24">
        <f>IF(($E16      =0),0,(($P16      /$E16      )*100))</f>
        <v>67.956312476860433</v>
      </c>
      <c r="U16" s="26">
        <f>IF(($E16      =0),0,(($Q16      /$E16      )*100))</f>
        <v>52.962495372084419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IF(($J20      =0),0,((($L20      -$J20      )/$J20      )*100))</f>
        <v>0</v>
      </c>
      <c r="S20" s="25">
        <f>IF(($K20      =0),0,((($M20      -$K20      )/$K20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x14ac:dyDescent="0.2">
      <c r="A22" s="23" t="s">
        <v>48</v>
      </c>
      <c r="B22" s="42">
        <v>401333000</v>
      </c>
      <c r="C22" s="42"/>
      <c r="D22" s="42"/>
      <c r="E22" s="42">
        <f>$B22      +$C22      +$D22</f>
        <v>401333000</v>
      </c>
      <c r="F22" s="43">
        <v>401333000</v>
      </c>
      <c r="G22" s="44">
        <v>206333000</v>
      </c>
      <c r="H22" s="43">
        <v>92273000</v>
      </c>
      <c r="I22" s="44"/>
      <c r="J22" s="43">
        <v>114060000</v>
      </c>
      <c r="K22" s="44"/>
      <c r="L22" s="43"/>
      <c r="M22" s="44"/>
      <c r="N22" s="43"/>
      <c r="O22" s="44"/>
      <c r="P22" s="43">
        <f>$H22      +$J22      +$L22      +$N22</f>
        <v>206333000</v>
      </c>
      <c r="Q22" s="44">
        <f>$I22      +$K22      +$M22      +$O22</f>
        <v>0</v>
      </c>
      <c r="R22" s="24">
        <f>IF(($J22      =0),0,((($L22      -$J22      )/$J22      )*100))</f>
        <v>-100</v>
      </c>
      <c r="S22" s="25">
        <f>IF(($K22      =0),0,((($M22      -$K22      )/$K22      )*100))</f>
        <v>0</v>
      </c>
      <c r="T22" s="24">
        <f>IF(($E22      =0),0,(($P22      /$E22      )*100))</f>
        <v>51.411919777342007</v>
      </c>
      <c r="U22" s="26">
        <f>IF(($E22      =0),0,(($Q22      /$E22      )*100))</f>
        <v>0</v>
      </c>
      <c r="V22" s="43"/>
      <c r="W22" s="44"/>
    </row>
    <row r="23" spans="1:23" x14ac:dyDescent="0.2">
      <c r="A23" s="23" t="s">
        <v>49</v>
      </c>
      <c r="B23" s="42">
        <v>429996000</v>
      </c>
      <c r="C23" s="42"/>
      <c r="D23" s="42"/>
      <c r="E23" s="42">
        <f>$B23      +$C23      +$D23</f>
        <v>429996000</v>
      </c>
      <c r="F23" s="43">
        <v>429996000</v>
      </c>
      <c r="G23" s="44">
        <v>429996000</v>
      </c>
      <c r="H23" s="43">
        <v>61756000</v>
      </c>
      <c r="I23" s="44">
        <v>41202782</v>
      </c>
      <c r="J23" s="43">
        <v>65870000</v>
      </c>
      <c r="K23" s="44">
        <v>38077789</v>
      </c>
      <c r="L23" s="43">
        <v>61420000</v>
      </c>
      <c r="M23" s="44">
        <v>38477612</v>
      </c>
      <c r="N23" s="43"/>
      <c r="O23" s="44"/>
      <c r="P23" s="43">
        <f>$H23      +$J23      +$L23      +$N23</f>
        <v>189046000</v>
      </c>
      <c r="Q23" s="44">
        <f>$I23      +$K23      +$M23      +$O23</f>
        <v>117758183</v>
      </c>
      <c r="R23" s="24">
        <f>IF(($J23      =0),0,((($L23      -$J23      )/$J23      )*100))</f>
        <v>-6.7557309852740248</v>
      </c>
      <c r="S23" s="25">
        <f>IF(($K23      =0),0,((($M23      -$K23      )/$K23      )*100))</f>
        <v>1.0500163231641417</v>
      </c>
      <c r="T23" s="24">
        <f>IF(($E23      =0),0,(($P23      /$E23      )*100))</f>
        <v>43.964595019488556</v>
      </c>
      <c r="U23" s="26">
        <f>IF(($E23      =0),0,(($Q23      /$E23      )*100))</f>
        <v>27.385878705848427</v>
      </c>
      <c r="V23" s="43">
        <v>2053000</v>
      </c>
      <c r="W23" s="44"/>
    </row>
    <row r="24" spans="1:23" x14ac:dyDescent="0.2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x14ac:dyDescent="0.2">
      <c r="A25" s="23" t="s">
        <v>51</v>
      </c>
      <c r="B25" s="42"/>
      <c r="C25" s="42"/>
      <c r="D25" s="42"/>
      <c r="E25" s="42">
        <f>$B25      +$C25      +$D25</f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>$H25      +$J25      +$L25      +$N25</f>
        <v>0</v>
      </c>
      <c r="Q25" s="44">
        <f>$I25      +$K25      +$M25      +$O25</f>
        <v>0</v>
      </c>
      <c r="R25" s="24">
        <f>IF(($J25      =0),0,((($L25      -$J25      )/$J25      )*100))</f>
        <v>0</v>
      </c>
      <c r="S25" s="25">
        <f>IF(($K25      =0),0,((($M25      -$K25      )/$K25      )*100))</f>
        <v>0</v>
      </c>
      <c r="T25" s="24">
        <f>IF(($E25      =0),0,(($P25      /$E25      )*100))</f>
        <v>0</v>
      </c>
      <c r="U25" s="26">
        <f>IF(($E25      =0),0,(($Q25      /$E25      )*100))</f>
        <v>0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IF(($J26      =0),0,((($L26      -$J26      )/$J26      )*100))</f>
        <v>0</v>
      </c>
      <c r="S26" s="25">
        <f>IF(($K26      =0),0,((($M26      -$K26      )/$K26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x14ac:dyDescent="0.2">
      <c r="A28" s="19" t="s">
        <v>54</v>
      </c>
      <c r="B28" s="39">
        <f>SUM(B29:B42)</f>
        <v>124683000</v>
      </c>
      <c r="C28" s="39">
        <f>SUM(C29:C42)</f>
        <v>-2337000</v>
      </c>
      <c r="D28" s="39">
        <f>SUM(D29:D42)</f>
        <v>0</v>
      </c>
      <c r="E28" s="39">
        <f>SUM(E29:E42)</f>
        <v>122346000</v>
      </c>
      <c r="F28" s="40">
        <f>SUM(F29:F42)</f>
        <v>122346000</v>
      </c>
      <c r="G28" s="41">
        <f>SUM(G29:G42)</f>
        <v>122346000</v>
      </c>
      <c r="H28" s="40">
        <f>SUM(H29:H42)</f>
        <v>24151000</v>
      </c>
      <c r="I28" s="41">
        <f>SUM(I29:I42)</f>
        <v>14468320</v>
      </c>
      <c r="J28" s="40">
        <f>SUM(J29:J42)</f>
        <v>24529000</v>
      </c>
      <c r="K28" s="41">
        <f>SUM(K29:K42)</f>
        <v>12342175</v>
      </c>
      <c r="L28" s="40">
        <f>SUM(L29:L42)</f>
        <v>18451000</v>
      </c>
      <c r="M28" s="41">
        <f>SUM(M29:M42)</f>
        <v>19714516</v>
      </c>
      <c r="N28" s="40">
        <f>SUM(N29:N42)</f>
        <v>0</v>
      </c>
      <c r="O28" s="41">
        <f>SUM(O29:O42)</f>
        <v>0</v>
      </c>
      <c r="P28" s="40">
        <f>SUM(P29:P42)</f>
        <v>67131000</v>
      </c>
      <c r="Q28" s="41">
        <f>SUM(Q29:Q42)</f>
        <v>46525011</v>
      </c>
      <c r="R28" s="20">
        <f>IF(($J28      =0),0,((($L28      -$J28      )/$J28      )*100))</f>
        <v>-24.778833217823802</v>
      </c>
      <c r="S28" s="21">
        <f>IF(($K28      =0),0,((($M28      -$K28      )/$K28      )*100))</f>
        <v>59.732915794825473</v>
      </c>
      <c r="T28" s="20">
        <f>IF(($E28      =0),0,(($P28      /$E28      )*100))</f>
        <v>54.869795498013829</v>
      </c>
      <c r="U28" s="22">
        <f>IF(($E28      =0),0,(($Q28      /$E28      )*100))</f>
        <v>38.027406699033889</v>
      </c>
      <c r="V28" s="40">
        <f>SUM(V29:V42)</f>
        <v>23695000</v>
      </c>
      <c r="W28" s="41">
        <f>SUM(W29:W42)</f>
        <v>12379000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x14ac:dyDescent="0.2">
      <c r="A31" s="23" t="s">
        <v>57</v>
      </c>
      <c r="B31" s="42">
        <v>60900000</v>
      </c>
      <c r="C31" s="42"/>
      <c r="D31" s="42"/>
      <c r="E31" s="42">
        <f>$B31      +$C31      +$D31</f>
        <v>60900000</v>
      </c>
      <c r="F31" s="43">
        <v>60900000</v>
      </c>
      <c r="G31" s="44">
        <v>60900000</v>
      </c>
      <c r="H31" s="43">
        <v>15249000</v>
      </c>
      <c r="I31" s="44">
        <v>9549959</v>
      </c>
      <c r="J31" s="43">
        <v>5313000</v>
      </c>
      <c r="K31" s="44">
        <v>7001976</v>
      </c>
      <c r="L31" s="43">
        <v>4471000</v>
      </c>
      <c r="M31" s="44">
        <v>5956618</v>
      </c>
      <c r="N31" s="43"/>
      <c r="O31" s="44"/>
      <c r="P31" s="43">
        <f>$H31      +$J31      +$L31      +$N31</f>
        <v>25033000</v>
      </c>
      <c r="Q31" s="44">
        <f>$I31      +$K31      +$M31      +$O31</f>
        <v>22508553</v>
      </c>
      <c r="R31" s="24">
        <f>IF(($J31      =0),0,((($L31      -$J31      )/$J31      )*100))</f>
        <v>-15.847920195746282</v>
      </c>
      <c r="S31" s="25">
        <f>IF(($K31      =0),0,((($M31      -$K31      )/$K31      )*100))</f>
        <v>-14.929471337805214</v>
      </c>
      <c r="T31" s="24">
        <f>IF(($E31      =0),0,(($P31      /$E31      )*100))</f>
        <v>41.105090311986864</v>
      </c>
      <c r="U31" s="26">
        <f>IF(($E31      =0),0,(($Q31      /$E31      )*100))</f>
        <v>36.959857142857146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x14ac:dyDescent="0.2">
      <c r="A33" s="23" t="s">
        <v>59</v>
      </c>
      <c r="B33" s="42">
        <v>33583000</v>
      </c>
      <c r="C33" s="42">
        <v>-1337000</v>
      </c>
      <c r="D33" s="42"/>
      <c r="E33" s="42">
        <f>$B33      +$C33      +$D33</f>
        <v>32246000</v>
      </c>
      <c r="F33" s="43">
        <v>32246000</v>
      </c>
      <c r="G33" s="44">
        <v>32246000</v>
      </c>
      <c r="H33" s="43">
        <v>7072000</v>
      </c>
      <c r="I33" s="44">
        <v>4623792</v>
      </c>
      <c r="J33" s="43">
        <v>12350000</v>
      </c>
      <c r="K33" s="44">
        <v>3754010</v>
      </c>
      <c r="L33" s="43">
        <v>5442000</v>
      </c>
      <c r="M33" s="44">
        <v>5753517</v>
      </c>
      <c r="N33" s="43"/>
      <c r="O33" s="44"/>
      <c r="P33" s="43">
        <f>$H33      +$J33      +$L33      +$N33</f>
        <v>24864000</v>
      </c>
      <c r="Q33" s="44">
        <f>$I33      +$K33      +$M33      +$O33</f>
        <v>14131319</v>
      </c>
      <c r="R33" s="24">
        <f>IF(($J33      =0),0,((($L33      -$J33      )/$J33      )*100))</f>
        <v>-55.935222672064775</v>
      </c>
      <c r="S33" s="25">
        <f>IF(($K33      =0),0,((($M33      -$K33      )/$K33      )*100))</f>
        <v>53.263230518831861</v>
      </c>
      <c r="T33" s="24">
        <f>IF(($E33      =0),0,(($P33      /$E33      )*100))</f>
        <v>77.107238107052041</v>
      </c>
      <c r="U33" s="26">
        <f>IF(($E33      =0),0,(($Q33      /$E33      )*100))</f>
        <v>43.823478881101529</v>
      </c>
      <c r="V33" s="43"/>
      <c r="W33" s="44"/>
    </row>
    <row r="34" spans="1:23" x14ac:dyDescent="0.2">
      <c r="A34" s="23" t="s">
        <v>60</v>
      </c>
      <c r="B34" s="42">
        <v>3000000</v>
      </c>
      <c r="C34" s="42">
        <v>-1000000</v>
      </c>
      <c r="D34" s="42"/>
      <c r="E34" s="42">
        <f>$B34      +$C34      +$D34</f>
        <v>2000000</v>
      </c>
      <c r="F34" s="43">
        <v>2000000</v>
      </c>
      <c r="G34" s="44">
        <v>2000000</v>
      </c>
      <c r="H34" s="43"/>
      <c r="I34" s="44"/>
      <c r="J34" s="43">
        <v>247000</v>
      </c>
      <c r="K34" s="44"/>
      <c r="L34" s="43">
        <v>778000</v>
      </c>
      <c r="M34" s="44"/>
      <c r="N34" s="43"/>
      <c r="O34" s="44"/>
      <c r="P34" s="43">
        <f>$H34      +$J34      +$L34      +$N34</f>
        <v>1025000</v>
      </c>
      <c r="Q34" s="44">
        <f>$I34      +$K34      +$M34      +$O34</f>
        <v>0</v>
      </c>
      <c r="R34" s="24">
        <f>IF(($J34      =0),0,((($L34      -$J34      )/$J34      )*100))</f>
        <v>214.97975708502025</v>
      </c>
      <c r="S34" s="25">
        <f>IF(($K34      =0),0,((($M34      -$K34      )/$K34      )*100))</f>
        <v>0</v>
      </c>
      <c r="T34" s="24">
        <f>IF(($E34      =0),0,(($P34      /$E34      )*100))</f>
        <v>51.249999999999993</v>
      </c>
      <c r="U34" s="26">
        <f>IF(($E34      =0),0,(($Q34      /$E34      )*100))</f>
        <v>0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x14ac:dyDescent="0.2">
      <c r="A36" s="23" t="s">
        <v>62</v>
      </c>
      <c r="B36" s="42">
        <v>27200000</v>
      </c>
      <c r="C36" s="42"/>
      <c r="D36" s="42"/>
      <c r="E36" s="42">
        <f>$B36      +$C36      +$D36</f>
        <v>27200000</v>
      </c>
      <c r="F36" s="43">
        <v>27200000</v>
      </c>
      <c r="G36" s="44">
        <v>27200000</v>
      </c>
      <c r="H36" s="43">
        <v>1830000</v>
      </c>
      <c r="I36" s="44">
        <v>294569</v>
      </c>
      <c r="J36" s="43">
        <v>6619000</v>
      </c>
      <c r="K36" s="44">
        <v>1586189</v>
      </c>
      <c r="L36" s="43">
        <v>7760000</v>
      </c>
      <c r="M36" s="44">
        <v>8004381</v>
      </c>
      <c r="N36" s="43"/>
      <c r="O36" s="44"/>
      <c r="P36" s="43">
        <f>$H36      +$J36      +$L36      +$N36</f>
        <v>16209000</v>
      </c>
      <c r="Q36" s="44">
        <f>$I36      +$K36      +$M36      +$O36</f>
        <v>9885139</v>
      </c>
      <c r="R36" s="24">
        <f>IF(($J36      =0),0,((($L36      -$J36      )/$J36      )*100))</f>
        <v>17.238253512615199</v>
      </c>
      <c r="S36" s="25">
        <f>IF(($K36      =0),0,((($M36      -$K36      )/$K36      )*100))</f>
        <v>404.62971310480657</v>
      </c>
      <c r="T36" s="24">
        <f>IF(($E36      =0),0,(($P36      /$E36      )*100))</f>
        <v>59.591911764705884</v>
      </c>
      <c r="U36" s="26">
        <f>IF(($E36      =0),0,(($Q36      /$E36      )*100))</f>
        <v>36.342422794117645</v>
      </c>
      <c r="V36" s="43">
        <v>1540000</v>
      </c>
      <c r="W36" s="44"/>
    </row>
    <row r="37" spans="1:23" x14ac:dyDescent="0.2">
      <c r="A37" s="23" t="s">
        <v>63</v>
      </c>
      <c r="B37" s="42"/>
      <c r="C37" s="42"/>
      <c r="D37" s="42"/>
      <c r="E37" s="42">
        <f>$B37      +$C37      +$D37</f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>$H37      +$J37      +$L37      +$N37</f>
        <v>0</v>
      </c>
      <c r="Q37" s="44">
        <f>$I37      +$K37      +$M37      +$O37</f>
        <v>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0</v>
      </c>
      <c r="V37" s="43">
        <v>22155000</v>
      </c>
      <c r="W37" s="44">
        <v>12379000</v>
      </c>
    </row>
    <row r="38" spans="1:23" hidden="1" x14ac:dyDescent="0.2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>+B44+B56</f>
        <v>736882000</v>
      </c>
      <c r="C43" s="45">
        <f>+C44+C56</f>
        <v>101869000</v>
      </c>
      <c r="D43" s="45">
        <f>+D44+D56</f>
        <v>0</v>
      </c>
      <c r="E43" s="45">
        <f>+E44+E56</f>
        <v>838751000</v>
      </c>
      <c r="F43" s="46">
        <f>+F44+F56</f>
        <v>808304000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x14ac:dyDescent="0.2">
      <c r="A44" s="19" t="s">
        <v>35</v>
      </c>
      <c r="B44" s="39">
        <f>SUM(B45:B55)</f>
        <v>721765000</v>
      </c>
      <c r="C44" s="39">
        <f>SUM(C45:C55)</f>
        <v>101869000</v>
      </c>
      <c r="D44" s="39">
        <f>SUM(D45:D55)</f>
        <v>0</v>
      </c>
      <c r="E44" s="39">
        <f>SUM(E45:E55)</f>
        <v>823634000</v>
      </c>
      <c r="F44" s="40">
        <f>SUM(F45:F55)</f>
        <v>793187000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2">
      <c r="A45" s="23" t="s">
        <v>70</v>
      </c>
      <c r="B45" s="42">
        <v>226095000</v>
      </c>
      <c r="C45" s="42"/>
      <c r="D45" s="42"/>
      <c r="E45" s="42">
        <f>$B45      +$C45      +$D45</f>
        <v>226095000</v>
      </c>
      <c r="F45" s="43">
        <v>226095000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x14ac:dyDescent="0.2">
      <c r="A46" s="23" t="s">
        <v>71</v>
      </c>
      <c r="B46" s="42">
        <v>325365000</v>
      </c>
      <c r="C46" s="42">
        <v>30447000</v>
      </c>
      <c r="D46" s="42"/>
      <c r="E46" s="42">
        <f>$B46      +$C46      +$D46</f>
        <v>355812000</v>
      </c>
      <c r="F46" s="43">
        <v>325365000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x14ac:dyDescent="0.2">
      <c r="A47" s="23" t="s">
        <v>72</v>
      </c>
      <c r="B47" s="42">
        <v>2400000</v>
      </c>
      <c r="C47" s="42">
        <v>-2059000</v>
      </c>
      <c r="D47" s="42"/>
      <c r="E47" s="42">
        <f>$B47      +$C47      +$D47</f>
        <v>341000</v>
      </c>
      <c r="F47" s="43">
        <v>341000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x14ac:dyDescent="0.2">
      <c r="A53" s="23" t="s">
        <v>78</v>
      </c>
      <c r="B53" s="42">
        <v>167905000</v>
      </c>
      <c r="C53" s="42"/>
      <c r="D53" s="42"/>
      <c r="E53" s="42">
        <f>$B53      +$C53      +$D53</f>
        <v>167905000</v>
      </c>
      <c r="F53" s="43">
        <v>167905000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x14ac:dyDescent="0.2">
      <c r="A55" s="23" t="s">
        <v>80</v>
      </c>
      <c r="B55" s="42"/>
      <c r="C55" s="42">
        <v>73481000</v>
      </c>
      <c r="D55" s="42"/>
      <c r="E55" s="42">
        <f>$B55      +$C55      +$D55</f>
        <v>73481000</v>
      </c>
      <c r="F55" s="43">
        <v>73481000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x14ac:dyDescent="0.2">
      <c r="A56" s="19" t="s">
        <v>54</v>
      </c>
      <c r="B56" s="39">
        <f>SUM(B57:B60)</f>
        <v>15117000</v>
      </c>
      <c r="C56" s="39">
        <f>SUM(C57:C60)</f>
        <v>0</v>
      </c>
      <c r="D56" s="39">
        <f>SUM(D57:D60)</f>
        <v>0</v>
      </c>
      <c r="E56" s="39">
        <f>SUM(E57:E60)</f>
        <v>15117000</v>
      </c>
      <c r="F56" s="40">
        <f>SUM(F57:F60)</f>
        <v>15117000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x14ac:dyDescent="0.2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x14ac:dyDescent="0.2">
      <c r="A59" s="23" t="s">
        <v>83</v>
      </c>
      <c r="B59" s="42">
        <v>15117000</v>
      </c>
      <c r="C59" s="42"/>
      <c r="D59" s="42"/>
      <c r="E59" s="42">
        <f>$B59      +$C59      +$D59</f>
        <v>15117000</v>
      </c>
      <c r="F59" s="43">
        <v>15117000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x14ac:dyDescent="0.2">
      <c r="A61" s="19" t="s">
        <v>85</v>
      </c>
      <c r="B61" s="39">
        <f>+B8+B43</f>
        <v>4218192000</v>
      </c>
      <c r="C61" s="39">
        <f>+C8+C43</f>
        <v>71425000</v>
      </c>
      <c r="D61" s="39">
        <f>+D8+D43</f>
        <v>0</v>
      </c>
      <c r="E61" s="39">
        <f>+E8+E43</f>
        <v>4289617000</v>
      </c>
      <c r="F61" s="40">
        <f>+F8+F43</f>
        <v>4259170000</v>
      </c>
      <c r="G61" s="41">
        <f>+G8+G43</f>
        <v>3138675000</v>
      </c>
      <c r="H61" s="40">
        <f>+H8+H43</f>
        <v>697588000</v>
      </c>
      <c r="I61" s="41">
        <f>+I8+I43</f>
        <v>405949205</v>
      </c>
      <c r="J61" s="40">
        <f>+J8+J43</f>
        <v>949801000</v>
      </c>
      <c r="K61" s="41">
        <f>+K8+K43</f>
        <v>52964803</v>
      </c>
      <c r="L61" s="40">
        <f>+L8+L43</f>
        <v>448285000</v>
      </c>
      <c r="M61" s="41">
        <f>+M8+M43</f>
        <v>-9754399</v>
      </c>
      <c r="N61" s="40">
        <f>+N8+N43</f>
        <v>0</v>
      </c>
      <c r="O61" s="41">
        <f>+O8+O43</f>
        <v>0</v>
      </c>
      <c r="P61" s="40">
        <f>+P8+P43</f>
        <v>2095674000</v>
      </c>
      <c r="Q61" s="41">
        <f>+Q8+Q43</f>
        <v>449159609</v>
      </c>
      <c r="R61" s="20">
        <f>IF(($J61      =0),0,((($L61      -$J61      )/$J61      )*100))</f>
        <v>-52.802218569995183</v>
      </c>
      <c r="S61" s="21">
        <f>IF(($K61      =0),0,((($M61      -$K61      )/$K61      )*100))</f>
        <v>-118.41675687909195</v>
      </c>
      <c r="T61" s="20">
        <f>IF(($E61      =0),0,(($P61      /$E61      )*100))</f>
        <v>48.854571398798541</v>
      </c>
      <c r="U61" s="22">
        <f>IF(($E61      =0),0,(($Q61      /$E61      )*100))</f>
        <v>10.470855766377278</v>
      </c>
      <c r="V61" s="40">
        <f>+V8+V43</f>
        <v>95415000</v>
      </c>
      <c r="W61" s="41">
        <f>+W8+W43</f>
        <v>8148000</v>
      </c>
    </row>
    <row r="62" spans="1:23" x14ac:dyDescent="0.2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IF(($J62      =0),0,((($L62      -$J62      )/$J62      )*100))</f>
        <v>0</v>
      </c>
      <c r="S62" s="21">
        <f>IF(($K62      =0),0,((($M62      -$K62      )/$K62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IF(($J63      =0),0,((($L63      -$J63      )/$J63      )*100))</f>
        <v>0</v>
      </c>
      <c r="S63" s="25">
        <f>IF(($K63      =0),0,((($M63      -$K63      )/$K63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>+B61+B62</f>
        <v>4218192000</v>
      </c>
      <c r="C65" s="48">
        <f>+C61+C62</f>
        <v>71425000</v>
      </c>
      <c r="D65" s="48">
        <f>+D61+D62</f>
        <v>0</v>
      </c>
      <c r="E65" s="48">
        <f>+E61+E62</f>
        <v>4289617000</v>
      </c>
      <c r="F65" s="49">
        <f>+F61+F62</f>
        <v>4259170000</v>
      </c>
      <c r="G65" s="50">
        <f>+G61+G62</f>
        <v>3138675000</v>
      </c>
      <c r="H65" s="49">
        <f>+H61+H62</f>
        <v>697588000</v>
      </c>
      <c r="I65" s="50">
        <f>+I61+I62</f>
        <v>405949205</v>
      </c>
      <c r="J65" s="49">
        <f>+J61+J62</f>
        <v>949801000</v>
      </c>
      <c r="K65" s="50">
        <f>+K61+K62</f>
        <v>52964803</v>
      </c>
      <c r="L65" s="49">
        <f>+L61+L62</f>
        <v>448285000</v>
      </c>
      <c r="M65" s="51">
        <f>+M61+M62</f>
        <v>-9754399</v>
      </c>
      <c r="N65" s="49">
        <f>+N61+N62</f>
        <v>0</v>
      </c>
      <c r="O65" s="50">
        <f>+O61+O62</f>
        <v>0</v>
      </c>
      <c r="P65" s="49">
        <f>+P61+P62</f>
        <v>2095674000</v>
      </c>
      <c r="Q65" s="50">
        <f>+Q61+Q62</f>
        <v>449159609</v>
      </c>
      <c r="R65" s="34">
        <f>IF(($J65      =0),0,((($L65      -$J65      )/$J65      )*100))</f>
        <v>-52.802218569995183</v>
      </c>
      <c r="S65" s="35">
        <f>IF(($K65      =0),0,((($M65      -$K65      )/$K65      )*100))</f>
        <v>-118.41675687909195</v>
      </c>
      <c r="T65" s="34">
        <f>IF(($E65      =0),0,(($P65      /$E65      )*100))</f>
        <v>48.854571398798541</v>
      </c>
      <c r="U65" s="35">
        <f>IF(($E65      =0),0,(($Q65      /$E65      )*100))</f>
        <v>10.470855766377278</v>
      </c>
      <c r="V65" s="49">
        <f>+V61+V62</f>
        <v>95415000</v>
      </c>
      <c r="W65" s="50">
        <f>+W61+W62</f>
        <v>8148000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93</v>
      </c>
    </row>
    <row r="74" spans="1:23" x14ac:dyDescent="0.2">
      <c r="A74" t="s">
        <v>94</v>
      </c>
    </row>
    <row r="75" spans="1:23" x14ac:dyDescent="0.2">
      <c r="A75" t="s">
        <v>95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96</v>
      </c>
      <c r="G78" s="5" t="s">
        <v>97</v>
      </c>
      <c r="W78" s="5"/>
    </row>
    <row r="80" spans="1:23" x14ac:dyDescent="0.2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886F-07B2-4D99-8FDD-658B1CDDA4D6}">
  <sheetPr>
    <pageSetUpPr fitToPage="1"/>
  </sheetPr>
  <dimension ref="A1:W80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25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25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2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2">
      <c r="A6" s="9" t="s">
        <v>99</v>
      </c>
      <c r="B6" s="9" t="s">
        <v>1</v>
      </c>
      <c r="C6" s="9" t="s">
        <v>99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76.5" x14ac:dyDescent="0.2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x14ac:dyDescent="0.2">
      <c r="A8" s="15" t="s">
        <v>34</v>
      </c>
      <c r="B8" s="36">
        <f>+B9+B28</f>
        <v>1788802000</v>
      </c>
      <c r="C8" s="36">
        <f>+C9+C28</f>
        <v>44999000</v>
      </c>
      <c r="D8" s="36">
        <f>+D9+D28</f>
        <v>0</v>
      </c>
      <c r="E8" s="36">
        <f>+E9+E28</f>
        <v>1833801000</v>
      </c>
      <c r="F8" s="37">
        <f>+F9+F28</f>
        <v>1815412000</v>
      </c>
      <c r="G8" s="38">
        <f>+G9+G28</f>
        <v>1701801000</v>
      </c>
      <c r="H8" s="37">
        <f>+H9+H28</f>
        <v>295921000</v>
      </c>
      <c r="I8" s="38">
        <f>+I9+I28</f>
        <v>96197291</v>
      </c>
      <c r="J8" s="37">
        <f>+J9+J28</f>
        <v>470911000</v>
      </c>
      <c r="K8" s="38">
        <f>+K9+K28</f>
        <v>366265394</v>
      </c>
      <c r="L8" s="37">
        <f>+L9+L28</f>
        <v>274780000</v>
      </c>
      <c r="M8" s="38">
        <f>+M9+M28</f>
        <v>326878482</v>
      </c>
      <c r="N8" s="37">
        <f>+N9+N28</f>
        <v>0</v>
      </c>
      <c r="O8" s="38">
        <f>+O9+O28</f>
        <v>0</v>
      </c>
      <c r="P8" s="37">
        <f>+P9+P28</f>
        <v>1041612000</v>
      </c>
      <c r="Q8" s="38">
        <f>+Q9+Q28</f>
        <v>789341167</v>
      </c>
      <c r="R8" s="16">
        <f>IF(($J8       =0),0,((($L8       -$J8       )/$J8       )*100))</f>
        <v>-41.649271306042969</v>
      </c>
      <c r="S8" s="17">
        <f>IF(($K8       =0),0,((($M8       -$K8       )/$K8       )*100))</f>
        <v>-10.753653674417301</v>
      </c>
      <c r="T8" s="16">
        <f>IF(($E8       =0),0,(($P8       /$E8       )*100))</f>
        <v>56.800710655081986</v>
      </c>
      <c r="U8" s="18">
        <f>IF(($E8       =0),0,(($Q8       /$E8       )*100))</f>
        <v>43.043992614247671</v>
      </c>
      <c r="V8" s="37">
        <f>+V9+V28</f>
        <v>27530000</v>
      </c>
      <c r="W8" s="38">
        <f>+W9+W28</f>
        <v>1438000</v>
      </c>
    </row>
    <row r="9" spans="1:23" x14ac:dyDescent="0.2">
      <c r="A9" s="19" t="s">
        <v>35</v>
      </c>
      <c r="B9" s="39">
        <f>SUM(B10:B27)</f>
        <v>1642539000</v>
      </c>
      <c r="C9" s="39">
        <f>SUM(C10:C27)</f>
        <v>12516000</v>
      </c>
      <c r="D9" s="39">
        <f>SUM(D10:D27)</f>
        <v>0</v>
      </c>
      <c r="E9" s="39">
        <f>SUM(E10:E27)</f>
        <v>1655055000</v>
      </c>
      <c r="F9" s="40">
        <f>SUM(F10:F27)</f>
        <v>1636666000</v>
      </c>
      <c r="G9" s="41">
        <f>SUM(G10:G27)</f>
        <v>1523055000</v>
      </c>
      <c r="H9" s="40">
        <f>SUM(H10:H27)</f>
        <v>269089000</v>
      </c>
      <c r="I9" s="41">
        <f>SUM(I10:I27)</f>
        <v>101077486</v>
      </c>
      <c r="J9" s="40">
        <f>SUM(J10:J27)</f>
        <v>443115000</v>
      </c>
      <c r="K9" s="41">
        <f>SUM(K10:K27)</f>
        <v>337058558</v>
      </c>
      <c r="L9" s="40">
        <f>SUM(L10:L27)</f>
        <v>255261000</v>
      </c>
      <c r="M9" s="41">
        <f>SUM(M10:M27)</f>
        <v>296691701</v>
      </c>
      <c r="N9" s="40">
        <f>SUM(N10:N27)</f>
        <v>0</v>
      </c>
      <c r="O9" s="41">
        <f>SUM(O10:O27)</f>
        <v>0</v>
      </c>
      <c r="P9" s="40">
        <f>SUM(P10:P27)</f>
        <v>967465000</v>
      </c>
      <c r="Q9" s="41">
        <f>SUM(Q10:Q27)</f>
        <v>734827745</v>
      </c>
      <c r="R9" s="20">
        <f>IF(($J9       =0),0,((($L9       -$J9       )/$J9       )*100))</f>
        <v>-42.393960935648764</v>
      </c>
      <c r="S9" s="21">
        <f>IF(($K9       =0),0,((($M9       -$K9       )/$K9       )*100))</f>
        <v>-11.976214827335729</v>
      </c>
      <c r="T9" s="20">
        <f>IF(($E9       =0),0,(($P9       /$E9       )*100))</f>
        <v>58.455157079371986</v>
      </c>
      <c r="U9" s="22">
        <f>IF(($E9       =0),0,(($Q9       /$E9       )*100))</f>
        <v>44.398992480612428</v>
      </c>
      <c r="V9" s="40">
        <f>SUM(V10:V27)</f>
        <v>27530000</v>
      </c>
      <c r="W9" s="41">
        <f>SUM(W10:W27)</f>
        <v>1438000</v>
      </c>
    </row>
    <row r="10" spans="1:23" x14ac:dyDescent="0.2">
      <c r="A10" s="23" t="s">
        <v>36</v>
      </c>
      <c r="B10" s="42">
        <v>509901000</v>
      </c>
      <c r="C10" s="42">
        <v>-24620000</v>
      </c>
      <c r="D10" s="42"/>
      <c r="E10" s="42">
        <f>$B10      +$C10      +$D10</f>
        <v>485281000</v>
      </c>
      <c r="F10" s="43">
        <v>485281000</v>
      </c>
      <c r="G10" s="44">
        <v>485281000</v>
      </c>
      <c r="H10" s="43">
        <v>92227000</v>
      </c>
      <c r="I10" s="44">
        <v>30693512</v>
      </c>
      <c r="J10" s="43">
        <v>140430000</v>
      </c>
      <c r="K10" s="44">
        <v>55432577</v>
      </c>
      <c r="L10" s="43">
        <v>60935000</v>
      </c>
      <c r="M10" s="44">
        <v>53328727</v>
      </c>
      <c r="N10" s="43"/>
      <c r="O10" s="44"/>
      <c r="P10" s="43">
        <f>$H10      +$J10      +$L10      +$N10</f>
        <v>293592000</v>
      </c>
      <c r="Q10" s="44">
        <f>$I10      +$K10      +$M10      +$O10</f>
        <v>139454816</v>
      </c>
      <c r="R10" s="24">
        <f>IF(($J10      =0),0,((($L10      -$J10      )/$J10      )*100))</f>
        <v>-56.608274585202587</v>
      </c>
      <c r="S10" s="25">
        <f>IF(($K10      =0),0,((($M10      -$K10      )/$K10      )*100))</f>
        <v>-3.7953313987188437</v>
      </c>
      <c r="T10" s="24">
        <f>IF(($E10      =0),0,(($P10      /$E10      )*100))</f>
        <v>60.499380771140842</v>
      </c>
      <c r="U10" s="26">
        <f>IF(($E10      =0),0,(($Q10      /$E10      )*100))</f>
        <v>28.73692067070419</v>
      </c>
      <c r="V10" s="43">
        <v>11877000</v>
      </c>
      <c r="W10" s="44"/>
    </row>
    <row r="11" spans="1:23" hidden="1" x14ac:dyDescent="0.2">
      <c r="A11" s="23" t="s">
        <v>37</v>
      </c>
      <c r="B11" s="42"/>
      <c r="C11" s="42"/>
      <c r="D11" s="42"/>
      <c r="E11" s="42">
        <f>$B11      +$C11      +$D11</f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>$H11      +$J11      +$L11      +$N11</f>
        <v>0</v>
      </c>
      <c r="Q11" s="44">
        <f>$I11      +$K11      +$M11      +$O11</f>
        <v>0</v>
      </c>
      <c r="R11" s="24">
        <f>IF(($J11      =0),0,((($L11      -$J11      )/$J11      )*100))</f>
        <v>0</v>
      </c>
      <c r="S11" s="25">
        <f>IF(($K11      =0),0,((($M11      -$K11      )/$K11      )*100))</f>
        <v>0</v>
      </c>
      <c r="T11" s="24">
        <f>IF(($E11      =0),0,(($P11      /$E11      )*100))</f>
        <v>0</v>
      </c>
      <c r="U11" s="26">
        <f>IF(($E11      =0),0,(($Q11      /$E11      )*100))</f>
        <v>0</v>
      </c>
      <c r="V11" s="43"/>
      <c r="W11" s="44"/>
    </row>
    <row r="12" spans="1:23" x14ac:dyDescent="0.2">
      <c r="A12" s="23" t="s">
        <v>38</v>
      </c>
      <c r="B12" s="42"/>
      <c r="C12" s="42"/>
      <c r="D12" s="42"/>
      <c r="E12" s="42">
        <f>$B12      +$C12      +$D12</f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>$H12      +$J12      +$L12      +$N12</f>
        <v>0</v>
      </c>
      <c r="Q12" s="44">
        <f>$I12      +$K12      +$M12      +$O12</f>
        <v>0</v>
      </c>
      <c r="R12" s="24">
        <f>IF(($J12      =0),0,((($L12      -$J12      )/$J12      )*100))</f>
        <v>0</v>
      </c>
      <c r="S12" s="25">
        <f>IF(($K12      =0),0,((($M12      -$K12      )/$K12      )*100))</f>
        <v>0</v>
      </c>
      <c r="T12" s="24">
        <f>IF(($E12      =0),0,(($P12      /$E12      )*100))</f>
        <v>0</v>
      </c>
      <c r="U12" s="26">
        <f>IF(($E12      =0),0,(($Q12      /$E12      )*100))</f>
        <v>0</v>
      </c>
      <c r="V12" s="43"/>
      <c r="W12" s="44"/>
    </row>
    <row r="13" spans="1:23" x14ac:dyDescent="0.2">
      <c r="A13" s="23" t="s">
        <v>39</v>
      </c>
      <c r="B13" s="42">
        <v>107009000</v>
      </c>
      <c r="C13" s="42">
        <v>4497000</v>
      </c>
      <c r="D13" s="42"/>
      <c r="E13" s="42">
        <f>$B13      +$C13      +$D13</f>
        <v>111506000</v>
      </c>
      <c r="F13" s="43">
        <v>111506000</v>
      </c>
      <c r="G13" s="44">
        <v>111506000</v>
      </c>
      <c r="H13" s="43">
        <v>22583000</v>
      </c>
      <c r="I13" s="44">
        <v>16870703</v>
      </c>
      <c r="J13" s="43">
        <v>19445000</v>
      </c>
      <c r="K13" s="44">
        <v>15669251</v>
      </c>
      <c r="L13" s="43">
        <v>21481000</v>
      </c>
      <c r="M13" s="44">
        <v>22011436</v>
      </c>
      <c r="N13" s="43"/>
      <c r="O13" s="44"/>
      <c r="P13" s="43">
        <f>$H13      +$J13      +$L13      +$N13</f>
        <v>63509000</v>
      </c>
      <c r="Q13" s="44">
        <f>$I13      +$K13      +$M13      +$O13</f>
        <v>54551390</v>
      </c>
      <c r="R13" s="24">
        <f>IF(($J13      =0),0,((($L13      -$J13      )/$J13      )*100))</f>
        <v>10.470557984057598</v>
      </c>
      <c r="S13" s="25">
        <f>IF(($K13      =0),0,((($M13      -$K13      )/$K13      )*100))</f>
        <v>40.475355203640554</v>
      </c>
      <c r="T13" s="24">
        <f>IF(($E13      =0),0,(($P13      /$E13      )*100))</f>
        <v>56.955679515003673</v>
      </c>
      <c r="U13" s="26">
        <f>IF(($E13      =0),0,(($Q13      /$E13      )*100))</f>
        <v>48.922380858429143</v>
      </c>
      <c r="V13" s="43">
        <v>1122000</v>
      </c>
      <c r="W13" s="44"/>
    </row>
    <row r="14" spans="1:23" x14ac:dyDescent="0.2">
      <c r="A14" s="23" t="s">
        <v>40</v>
      </c>
      <c r="B14" s="42">
        <v>31000000</v>
      </c>
      <c r="C14" s="42">
        <v>13004000</v>
      </c>
      <c r="D14" s="42"/>
      <c r="E14" s="42">
        <f>$B14      +$C14      +$D14</f>
        <v>44004000</v>
      </c>
      <c r="F14" s="43">
        <v>44004000</v>
      </c>
      <c r="G14" s="44">
        <v>44004000</v>
      </c>
      <c r="H14" s="43"/>
      <c r="I14" s="44"/>
      <c r="J14" s="43">
        <v>969000</v>
      </c>
      <c r="K14" s="44">
        <v>968564</v>
      </c>
      <c r="L14" s="43">
        <v>1260000</v>
      </c>
      <c r="M14" s="44">
        <v>1374736</v>
      </c>
      <c r="N14" s="43"/>
      <c r="O14" s="44"/>
      <c r="P14" s="43">
        <f>$H14      +$J14      +$L14      +$N14</f>
        <v>2229000</v>
      </c>
      <c r="Q14" s="44">
        <f>$I14      +$K14      +$M14      +$O14</f>
        <v>2343300</v>
      </c>
      <c r="R14" s="24">
        <f>IF(($J14      =0),0,((($L14      -$J14      )/$J14      )*100))</f>
        <v>30.030959752321984</v>
      </c>
      <c r="S14" s="25">
        <f>IF(($K14      =0),0,((($M14      -$K14      )/$K14      )*100))</f>
        <v>41.935483870967744</v>
      </c>
      <c r="T14" s="24">
        <f>IF(($E14      =0),0,(($P14      /$E14      )*100))</f>
        <v>5.0654485955822199</v>
      </c>
      <c r="U14" s="26">
        <f>IF(($E14      =0),0,(($Q14      /$E14      )*100))</f>
        <v>5.3251977092991547</v>
      </c>
      <c r="V14" s="43"/>
      <c r="W14" s="44"/>
    </row>
    <row r="15" spans="1:23" hidden="1" x14ac:dyDescent="0.2">
      <c r="A15" s="23" t="s">
        <v>41</v>
      </c>
      <c r="B15" s="42"/>
      <c r="C15" s="42"/>
      <c r="D15" s="42"/>
      <c r="E15" s="42">
        <f>$B15      +$C15      +$D15</f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>$H15      +$J15      +$L15      +$N15</f>
        <v>0</v>
      </c>
      <c r="Q15" s="44">
        <f>$I15      +$K15      +$M15      +$O15</f>
        <v>0</v>
      </c>
      <c r="R15" s="24">
        <f>IF(($J15      =0),0,((($L15      -$J15      )/$J15      )*100))</f>
        <v>0</v>
      </c>
      <c r="S15" s="25">
        <f>IF(($K15      =0),0,((($M15      -$K15      )/$K15      )*100))</f>
        <v>0</v>
      </c>
      <c r="T15" s="24">
        <f>IF(($E15      =0),0,(($P15      /$E15      )*100))</f>
        <v>0</v>
      </c>
      <c r="U15" s="26">
        <f>IF(($E15      =0),0,(($Q15      /$E15      )*100))</f>
        <v>0</v>
      </c>
      <c r="V15" s="43"/>
      <c r="W15" s="44"/>
    </row>
    <row r="16" spans="1:23" x14ac:dyDescent="0.2">
      <c r="A16" s="23" t="s">
        <v>42</v>
      </c>
      <c r="B16" s="42">
        <v>14908000</v>
      </c>
      <c r="C16" s="42">
        <v>619000</v>
      </c>
      <c r="D16" s="42"/>
      <c r="E16" s="42">
        <f>$B16      +$C16      +$D16</f>
        <v>15527000</v>
      </c>
      <c r="F16" s="43">
        <v>15527000</v>
      </c>
      <c r="G16" s="44">
        <v>15527000</v>
      </c>
      <c r="H16" s="43">
        <v>1977000</v>
      </c>
      <c r="I16" s="44">
        <v>-10409595</v>
      </c>
      <c r="J16" s="43">
        <v>2207000</v>
      </c>
      <c r="K16" s="44">
        <v>3286979</v>
      </c>
      <c r="L16" s="43">
        <v>2026000</v>
      </c>
      <c r="M16" s="44">
        <v>3737315</v>
      </c>
      <c r="N16" s="43"/>
      <c r="O16" s="44"/>
      <c r="P16" s="43">
        <f>$H16      +$J16      +$L16      +$N16</f>
        <v>6210000</v>
      </c>
      <c r="Q16" s="44">
        <f>$I16      +$K16      +$M16      +$O16</f>
        <v>-3385301</v>
      </c>
      <c r="R16" s="24">
        <f>IF(($J16      =0),0,((($L16      -$J16      )/$J16      )*100))</f>
        <v>-8.2011780697779777</v>
      </c>
      <c r="S16" s="25">
        <f>IF(($K16      =0),0,((($M16      -$K16      )/$K16      )*100))</f>
        <v>13.700604719409526</v>
      </c>
      <c r="T16" s="24">
        <f>IF(($E16      =0),0,(($P16      /$E16      )*100))</f>
        <v>39.994847684678305</v>
      </c>
      <c r="U16" s="26">
        <f>IF(($E16      =0),0,(($Q16      /$E16      )*100))</f>
        <v>-21.802672763573131</v>
      </c>
      <c r="V16" s="43"/>
      <c r="W16" s="44"/>
    </row>
    <row r="17" spans="1:23" x14ac:dyDescent="0.2">
      <c r="A17" s="23" t="s">
        <v>43</v>
      </c>
      <c r="B17" s="42"/>
      <c r="C17" s="42"/>
      <c r="D17" s="42"/>
      <c r="E17" s="42">
        <f>$B17      +$C17      +$D17</f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>$H17      +$J17      +$L17      +$N17</f>
        <v>0</v>
      </c>
      <c r="Q17" s="44">
        <f>$I17      +$K17      +$M17      +$O17</f>
        <v>0</v>
      </c>
      <c r="R17" s="24">
        <f>IF(($J17      =0),0,((($L17      -$J17      )/$J17      )*100))</f>
        <v>0</v>
      </c>
      <c r="S17" s="25">
        <f>IF(($K17      =0),0,((($M17      -$K17      )/$K17      )*100))</f>
        <v>0</v>
      </c>
      <c r="T17" s="24">
        <f>IF(($E17      =0),0,(($P17      /$E17      )*100))</f>
        <v>0</v>
      </c>
      <c r="U17" s="26">
        <f>IF(($E17      =0),0,(($Q17      /$E17      )*100))</f>
        <v>0</v>
      </c>
      <c r="V17" s="43"/>
      <c r="W17" s="44"/>
    </row>
    <row r="18" spans="1:23" hidden="1" x14ac:dyDescent="0.2">
      <c r="A18" s="23" t="s">
        <v>44</v>
      </c>
      <c r="B18" s="42"/>
      <c r="C18" s="42"/>
      <c r="D18" s="42"/>
      <c r="E18" s="42">
        <f>$B18      +$C18      +$D18</f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>$H18      +$J18      +$L18      +$N18</f>
        <v>0</v>
      </c>
      <c r="Q18" s="44">
        <f>$I18      +$K18      +$M18      +$O18</f>
        <v>0</v>
      </c>
      <c r="R18" s="24">
        <f>IF(($J18      =0),0,((($L18      -$J18      )/$J18      )*100))</f>
        <v>0</v>
      </c>
      <c r="S18" s="25">
        <f>IF(($K18      =0),0,((($M18      -$K18      )/$K18      )*100))</f>
        <v>0</v>
      </c>
      <c r="T18" s="24">
        <f>IF(($E18      =0),0,(($P18      /$E18      )*100))</f>
        <v>0</v>
      </c>
      <c r="U18" s="26">
        <f>IF(($E18      =0),0,(($Q18      /$E18      )*100))</f>
        <v>0</v>
      </c>
      <c r="V18" s="43"/>
      <c r="W18" s="44"/>
    </row>
    <row r="19" spans="1:23" hidden="1" x14ac:dyDescent="0.2">
      <c r="A19" s="23" t="s">
        <v>45</v>
      </c>
      <c r="B19" s="42"/>
      <c r="C19" s="42"/>
      <c r="D19" s="42"/>
      <c r="E19" s="42">
        <f>$B19      +$C19      +$D19</f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>$H19      +$J19      +$L19      +$N19</f>
        <v>0</v>
      </c>
      <c r="Q19" s="44">
        <f>$I19      +$K19      +$M19      +$O19</f>
        <v>0</v>
      </c>
      <c r="R19" s="24">
        <f>IF(($J19      =0),0,((($L19      -$J19      )/$J19      )*100))</f>
        <v>0</v>
      </c>
      <c r="S19" s="25">
        <f>IF(($K19      =0),0,((($M19      -$K19      )/$K19      )*100))</f>
        <v>0</v>
      </c>
      <c r="T19" s="24">
        <f>IF(($E19      =0),0,(($P19      /$E19      )*100))</f>
        <v>0</v>
      </c>
      <c r="U19" s="26">
        <f>IF(($E19      =0),0,(($Q19      /$E19      )*100))</f>
        <v>0</v>
      </c>
      <c r="V19" s="43"/>
      <c r="W19" s="44"/>
    </row>
    <row r="20" spans="1:23" x14ac:dyDescent="0.2">
      <c r="A20" s="23" t="s">
        <v>46</v>
      </c>
      <c r="B20" s="42"/>
      <c r="C20" s="42"/>
      <c r="D20" s="42"/>
      <c r="E20" s="42">
        <f>$B20      +$C20      +$D20</f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>$H20      +$J20      +$L20      +$N20</f>
        <v>0</v>
      </c>
      <c r="Q20" s="44">
        <f>$I20      +$K20      +$M20      +$O20</f>
        <v>0</v>
      </c>
      <c r="R20" s="24">
        <f>IF(($J20      =0),0,((($L20      -$J20      )/$J20      )*100))</f>
        <v>0</v>
      </c>
      <c r="S20" s="25">
        <f>IF(($K20      =0),0,((($M20      -$K20      )/$K20      )*100))</f>
        <v>0</v>
      </c>
      <c r="T20" s="24">
        <f>IF(($E20      =0),0,(($P20      /$E20      )*100))</f>
        <v>0</v>
      </c>
      <c r="U20" s="26">
        <f>IF(($E20      =0),0,(($Q20      /$E20      )*100))</f>
        <v>0</v>
      </c>
      <c r="V20" s="43"/>
      <c r="W20" s="44"/>
    </row>
    <row r="21" spans="1:23" x14ac:dyDescent="0.2">
      <c r="A21" s="23" t="s">
        <v>47</v>
      </c>
      <c r="B21" s="42"/>
      <c r="C21" s="42"/>
      <c r="D21" s="42"/>
      <c r="E21" s="42">
        <f>$B21      +$C21      +$D21</f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>$H21      +$J21      +$L21      +$N21</f>
        <v>0</v>
      </c>
      <c r="Q21" s="44">
        <f>$I21      +$K21      +$M21      +$O21</f>
        <v>0</v>
      </c>
      <c r="R21" s="24">
        <f>IF(($J21      =0),0,((($L21      -$J21      )/$J21      )*100))</f>
        <v>0</v>
      </c>
      <c r="S21" s="25">
        <f>IF(($K21      =0),0,((($M21      -$K21      )/$K21      )*100))</f>
        <v>0</v>
      </c>
      <c r="T21" s="24">
        <f>IF(($E21      =0),0,(($P21      /$E21      )*100))</f>
        <v>0</v>
      </c>
      <c r="U21" s="26">
        <f>IF(($E21      =0),0,(($Q21      /$E21      )*100))</f>
        <v>0</v>
      </c>
      <c r="V21" s="43"/>
      <c r="W21" s="44"/>
    </row>
    <row r="22" spans="1:23" x14ac:dyDescent="0.2">
      <c r="A22" s="23" t="s">
        <v>48</v>
      </c>
      <c r="B22" s="42">
        <v>577000000</v>
      </c>
      <c r="C22" s="42"/>
      <c r="D22" s="42"/>
      <c r="E22" s="42">
        <f>$B22      +$C22      +$D22</f>
        <v>577000000</v>
      </c>
      <c r="F22" s="43">
        <v>577000000</v>
      </c>
      <c r="G22" s="44">
        <v>445000000</v>
      </c>
      <c r="H22" s="43">
        <v>68713000</v>
      </c>
      <c r="I22" s="44">
        <v>26764872</v>
      </c>
      <c r="J22" s="43">
        <v>199669000</v>
      </c>
      <c r="K22" s="44">
        <v>195220457</v>
      </c>
      <c r="L22" s="43">
        <v>142887000</v>
      </c>
      <c r="M22" s="44">
        <v>191557906</v>
      </c>
      <c r="N22" s="43"/>
      <c r="O22" s="44"/>
      <c r="P22" s="43">
        <f>$H22      +$J22      +$L22      +$N22</f>
        <v>411269000</v>
      </c>
      <c r="Q22" s="44">
        <f>$I22      +$K22      +$M22      +$O22</f>
        <v>413543235</v>
      </c>
      <c r="R22" s="24">
        <f>IF(($J22      =0),0,((($L22      -$J22      )/$J22      )*100))</f>
        <v>-28.438064997570976</v>
      </c>
      <c r="S22" s="25">
        <f>IF(($K22      =0),0,((($M22      -$K22      )/$K22      )*100))</f>
        <v>-1.8761102480156575</v>
      </c>
      <c r="T22" s="24">
        <f>IF(($E22      =0),0,(($P22      /$E22      )*100))</f>
        <v>71.277123050259959</v>
      </c>
      <c r="U22" s="26">
        <f>IF(($E22      =0),0,(($Q22      /$E22      )*100))</f>
        <v>71.671271230502597</v>
      </c>
      <c r="V22" s="43"/>
      <c r="W22" s="44"/>
    </row>
    <row r="23" spans="1:23" x14ac:dyDescent="0.2">
      <c r="A23" s="23" t="s">
        <v>49</v>
      </c>
      <c r="B23" s="42">
        <v>327492000</v>
      </c>
      <c r="C23" s="42">
        <v>18389000</v>
      </c>
      <c r="D23" s="42"/>
      <c r="E23" s="42">
        <f>$B23      +$C23      +$D23</f>
        <v>345881000</v>
      </c>
      <c r="F23" s="43">
        <v>327492000</v>
      </c>
      <c r="G23" s="44">
        <v>345881000</v>
      </c>
      <c r="H23" s="43">
        <v>71944000</v>
      </c>
      <c r="I23" s="44">
        <v>27031276</v>
      </c>
      <c r="J23" s="43">
        <v>57833000</v>
      </c>
      <c r="K23" s="44">
        <v>43399239</v>
      </c>
      <c r="L23" s="43">
        <v>20245000</v>
      </c>
      <c r="M23" s="44">
        <v>19578101</v>
      </c>
      <c r="N23" s="43"/>
      <c r="O23" s="44"/>
      <c r="P23" s="43">
        <f>$H23      +$J23      +$L23      +$N23</f>
        <v>150022000</v>
      </c>
      <c r="Q23" s="44">
        <f>$I23      +$K23      +$M23      +$O23</f>
        <v>90008616</v>
      </c>
      <c r="R23" s="24">
        <f>IF(($J23      =0),0,((($L23      -$J23      )/$J23      )*100))</f>
        <v>-64.994034547749564</v>
      </c>
      <c r="S23" s="25">
        <f>IF(($K23      =0),0,((($M23      -$K23      )/$K23      )*100))</f>
        <v>-54.888377190208338</v>
      </c>
      <c r="T23" s="24">
        <f>IF(($E23      =0),0,(($P23      /$E23      )*100))</f>
        <v>43.373877142716715</v>
      </c>
      <c r="U23" s="26">
        <f>IF(($E23      =0),0,(($Q23      /$E23      )*100))</f>
        <v>26.023000974323541</v>
      </c>
      <c r="V23" s="43">
        <v>14531000</v>
      </c>
      <c r="W23" s="44">
        <v>1438000</v>
      </c>
    </row>
    <row r="24" spans="1:23" x14ac:dyDescent="0.2">
      <c r="A24" s="23" t="s">
        <v>50</v>
      </c>
      <c r="B24" s="42"/>
      <c r="C24" s="42"/>
      <c r="D24" s="42"/>
      <c r="E24" s="42">
        <f>$B24      +$C24      +$D24</f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>$H24      +$J24      +$L24      +$N24</f>
        <v>0</v>
      </c>
      <c r="Q24" s="44">
        <f>$I24      +$K24      +$M24      +$O24</f>
        <v>0</v>
      </c>
      <c r="R24" s="24">
        <f>IF(($J24      =0),0,((($L24      -$J24      )/$J24      )*100))</f>
        <v>0</v>
      </c>
      <c r="S24" s="25">
        <f>IF(($K24      =0),0,((($M24      -$K24      )/$K24      )*100))</f>
        <v>0</v>
      </c>
      <c r="T24" s="24">
        <f>IF(($E24      =0),0,(($P24      /$E24      )*100))</f>
        <v>0</v>
      </c>
      <c r="U24" s="26">
        <f>IF(($E24      =0),0,(($Q24      /$E24      )*100))</f>
        <v>0</v>
      </c>
      <c r="V24" s="43"/>
      <c r="W24" s="44"/>
    </row>
    <row r="25" spans="1:23" x14ac:dyDescent="0.2">
      <c r="A25" s="23" t="s">
        <v>51</v>
      </c>
      <c r="B25" s="42">
        <v>75229000</v>
      </c>
      <c r="C25" s="42">
        <v>627000</v>
      </c>
      <c r="D25" s="42"/>
      <c r="E25" s="42">
        <f>$B25      +$C25      +$D25</f>
        <v>75856000</v>
      </c>
      <c r="F25" s="43">
        <v>75856000</v>
      </c>
      <c r="G25" s="44">
        <v>75856000</v>
      </c>
      <c r="H25" s="43">
        <v>11645000</v>
      </c>
      <c r="I25" s="44">
        <v>10126718</v>
      </c>
      <c r="J25" s="43">
        <v>22562000</v>
      </c>
      <c r="K25" s="44">
        <v>23081491</v>
      </c>
      <c r="L25" s="43">
        <v>6427000</v>
      </c>
      <c r="M25" s="44">
        <v>5103480</v>
      </c>
      <c r="N25" s="43"/>
      <c r="O25" s="44"/>
      <c r="P25" s="43">
        <f>$H25      +$J25      +$L25      +$N25</f>
        <v>40634000</v>
      </c>
      <c r="Q25" s="44">
        <f>$I25      +$K25      +$M25      +$O25</f>
        <v>38311689</v>
      </c>
      <c r="R25" s="24">
        <f>IF(($J25      =0),0,((($L25      -$J25      )/$J25      )*100))</f>
        <v>-71.514050172857011</v>
      </c>
      <c r="S25" s="25">
        <f>IF(($K25      =0),0,((($M25      -$K25      )/$K25      )*100))</f>
        <v>-77.88929666632022</v>
      </c>
      <c r="T25" s="24">
        <f>IF(($E25      =0),0,(($P25      /$E25      )*100))</f>
        <v>53.567285382830633</v>
      </c>
      <c r="U25" s="26">
        <f>IF(($E25      =0),0,(($Q25      /$E25      )*100))</f>
        <v>50.505812328622653</v>
      </c>
      <c r="V25" s="43"/>
      <c r="W25" s="44"/>
    </row>
    <row r="26" spans="1:23" x14ac:dyDescent="0.2">
      <c r="A26" s="23" t="s">
        <v>52</v>
      </c>
      <c r="B26" s="42"/>
      <c r="C26" s="42"/>
      <c r="D26" s="42"/>
      <c r="E26" s="42">
        <f>$B26      +$C26      +$D26</f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>$H26      +$J26      +$L26      +$N26</f>
        <v>0</v>
      </c>
      <c r="Q26" s="44">
        <f>$I26      +$K26      +$M26      +$O26</f>
        <v>0</v>
      </c>
      <c r="R26" s="24">
        <f>IF(($J26      =0),0,((($L26      -$J26      )/$J26      )*100))</f>
        <v>0</v>
      </c>
      <c r="S26" s="25">
        <f>IF(($K26      =0),0,((($M26      -$K26      )/$K26      )*100))</f>
        <v>0</v>
      </c>
      <c r="T26" s="24">
        <f>IF(($E26      =0),0,(($P26      /$E26      )*100))</f>
        <v>0</v>
      </c>
      <c r="U26" s="26">
        <f>IF(($E26      =0),0,(($Q26      /$E26      )*100))</f>
        <v>0</v>
      </c>
      <c r="V26" s="43"/>
      <c r="W26" s="44"/>
    </row>
    <row r="27" spans="1:23" x14ac:dyDescent="0.2">
      <c r="A27" s="23" t="s">
        <v>53</v>
      </c>
      <c r="B27" s="42"/>
      <c r="C27" s="42"/>
      <c r="D27" s="42"/>
      <c r="E27" s="42">
        <f>$B27      +$C27      +$D27</f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>$H27      +$J27      +$L27      +$N27</f>
        <v>0</v>
      </c>
      <c r="Q27" s="44">
        <f>$I27      +$K27      +$M27      +$O27</f>
        <v>0</v>
      </c>
      <c r="R27" s="24">
        <f>IF(($J27      =0),0,((($L27      -$J27      )/$J27      )*100))</f>
        <v>0</v>
      </c>
      <c r="S27" s="25">
        <f>IF(($K27      =0),0,((($M27      -$K27      )/$K27      )*100))</f>
        <v>0</v>
      </c>
      <c r="T27" s="24">
        <f>IF(($E27      =0),0,(($P27      /$E27      )*100))</f>
        <v>0</v>
      </c>
      <c r="U27" s="26">
        <f>IF(($E27      =0),0,(($Q27      /$E27      )*100))</f>
        <v>0</v>
      </c>
      <c r="V27" s="43"/>
      <c r="W27" s="44"/>
    </row>
    <row r="28" spans="1:23" x14ac:dyDescent="0.2">
      <c r="A28" s="19" t="s">
        <v>54</v>
      </c>
      <c r="B28" s="39">
        <f>SUM(B29:B42)</f>
        <v>146263000</v>
      </c>
      <c r="C28" s="39">
        <f>SUM(C29:C42)</f>
        <v>32483000</v>
      </c>
      <c r="D28" s="39">
        <f>SUM(D29:D42)</f>
        <v>0</v>
      </c>
      <c r="E28" s="39">
        <f>SUM(E29:E42)</f>
        <v>178746000</v>
      </c>
      <c r="F28" s="40">
        <f>SUM(F29:F42)</f>
        <v>178746000</v>
      </c>
      <c r="G28" s="41">
        <f>SUM(G29:G42)</f>
        <v>178746000</v>
      </c>
      <c r="H28" s="40">
        <f>SUM(H29:H42)</f>
        <v>26832000</v>
      </c>
      <c r="I28" s="41">
        <f>SUM(I29:I42)</f>
        <v>-4880195</v>
      </c>
      <c r="J28" s="40">
        <f>SUM(J29:J42)</f>
        <v>27796000</v>
      </c>
      <c r="K28" s="41">
        <f>SUM(K29:K42)</f>
        <v>29206836</v>
      </c>
      <c r="L28" s="40">
        <f>SUM(L29:L42)</f>
        <v>19519000</v>
      </c>
      <c r="M28" s="41">
        <f>SUM(M29:M42)</f>
        <v>30186781</v>
      </c>
      <c r="N28" s="40">
        <f>SUM(N29:N42)</f>
        <v>0</v>
      </c>
      <c r="O28" s="41">
        <f>SUM(O29:O42)</f>
        <v>0</v>
      </c>
      <c r="P28" s="40">
        <f>SUM(P29:P42)</f>
        <v>74147000</v>
      </c>
      <c r="Q28" s="41">
        <f>SUM(Q29:Q42)</f>
        <v>54513422</v>
      </c>
      <c r="R28" s="20">
        <f>IF(($J28      =0),0,((($L28      -$J28      )/$J28      )*100))</f>
        <v>-29.777665851201611</v>
      </c>
      <c r="S28" s="21">
        <f>IF(($K28      =0),0,((($M28      -$K28      )/$K28      )*100))</f>
        <v>3.3551905451175883</v>
      </c>
      <c r="T28" s="20">
        <f>IF(($E28      =0),0,(($P28      /$E28      )*100))</f>
        <v>41.481767424166129</v>
      </c>
      <c r="U28" s="22">
        <f>IF(($E28      =0),0,(($Q28      /$E28      )*100))</f>
        <v>30.497701766752822</v>
      </c>
      <c r="V28" s="40">
        <f>SUM(V29:V42)</f>
        <v>0</v>
      </c>
      <c r="W28" s="41">
        <f>SUM(W29:W42)</f>
        <v>0</v>
      </c>
    </row>
    <row r="29" spans="1:23" s="27" customFormat="1" ht="12.75" hidden="1" customHeight="1" x14ac:dyDescent="0.2">
      <c r="A29" s="23" t="s">
        <v>55</v>
      </c>
      <c r="B29" s="42"/>
      <c r="C29" s="42"/>
      <c r="D29" s="42"/>
      <c r="E29" s="42">
        <f>$B29      +$C29      +$D29</f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>$H29      +$J29      +$L29      +$N29</f>
        <v>0</v>
      </c>
      <c r="Q29" s="44">
        <f>$I29      +$K29      +$M29      +$O29</f>
        <v>0</v>
      </c>
      <c r="R29" s="24">
        <f>IF(($J29      =0),0,((($L29      -$J29      )/$J29      )*100))</f>
        <v>0</v>
      </c>
      <c r="S29" s="25">
        <f>IF(($K29      =0),0,((($M29      -$K29      )/$K29      )*100))</f>
        <v>0</v>
      </c>
      <c r="T29" s="24">
        <f>IF(($E29      =0),0,(($P29      /$E29      )*100))</f>
        <v>0</v>
      </c>
      <c r="U29" s="26">
        <f>IF(($E29      =0),0,(($Q29      /$E29      )*100))</f>
        <v>0</v>
      </c>
      <c r="V29" s="43"/>
      <c r="W29" s="44"/>
    </row>
    <row r="30" spans="1:23" x14ac:dyDescent="0.2">
      <c r="A30" s="23" t="s">
        <v>56</v>
      </c>
      <c r="B30" s="42"/>
      <c r="C30" s="42"/>
      <c r="D30" s="42"/>
      <c r="E30" s="42">
        <f>$B30      +$C30      +$D30</f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>$H30      +$J30      +$L30      +$N30</f>
        <v>0</v>
      </c>
      <c r="Q30" s="44">
        <f>$I30      +$K30      +$M30      +$O30</f>
        <v>0</v>
      </c>
      <c r="R30" s="24">
        <f>IF(($J30      =0),0,((($L30      -$J30      )/$J30      )*100))</f>
        <v>0</v>
      </c>
      <c r="S30" s="25">
        <f>IF(($K30      =0),0,((($M30      -$K30      )/$K30      )*100))</f>
        <v>0</v>
      </c>
      <c r="T30" s="24">
        <f>IF(($E30      =0),0,(($P30      /$E30      )*100))</f>
        <v>0</v>
      </c>
      <c r="U30" s="26">
        <f>IF(($E30      =0),0,(($Q30      /$E30      )*100))</f>
        <v>0</v>
      </c>
      <c r="V30" s="43"/>
      <c r="W30" s="44"/>
    </row>
    <row r="31" spans="1:23" x14ac:dyDescent="0.2">
      <c r="A31" s="23" t="s">
        <v>57</v>
      </c>
      <c r="B31" s="42">
        <v>79000000</v>
      </c>
      <c r="C31" s="42"/>
      <c r="D31" s="42"/>
      <c r="E31" s="42">
        <f>$B31      +$C31      +$D31</f>
        <v>79000000</v>
      </c>
      <c r="F31" s="43">
        <v>79000000</v>
      </c>
      <c r="G31" s="44">
        <v>79000000</v>
      </c>
      <c r="H31" s="43">
        <v>19585000</v>
      </c>
      <c r="I31" s="44">
        <v>12940747</v>
      </c>
      <c r="J31" s="43">
        <v>6983000</v>
      </c>
      <c r="K31" s="44">
        <v>13623076</v>
      </c>
      <c r="L31" s="43">
        <v>3455000</v>
      </c>
      <c r="M31" s="44">
        <v>13128323</v>
      </c>
      <c r="N31" s="43"/>
      <c r="O31" s="44"/>
      <c r="P31" s="43">
        <f>$H31      +$J31      +$L31      +$N31</f>
        <v>30023000</v>
      </c>
      <c r="Q31" s="44">
        <f>$I31      +$K31      +$M31      +$O31</f>
        <v>39692146</v>
      </c>
      <c r="R31" s="24">
        <f>IF(($J31      =0),0,((($L31      -$J31      )/$J31      )*100))</f>
        <v>-50.522697980810541</v>
      </c>
      <c r="S31" s="25">
        <f>IF(($K31      =0),0,((($M31      -$K31      )/$K31      )*100))</f>
        <v>-3.6317275188070597</v>
      </c>
      <c r="T31" s="24">
        <f>IF(($E31      =0),0,(($P31      /$E31      )*100))</f>
        <v>38.003797468354428</v>
      </c>
      <c r="U31" s="26">
        <f>IF(($E31      =0),0,(($Q31      /$E31      )*100))</f>
        <v>50.243222784810129</v>
      </c>
      <c r="V31" s="43"/>
      <c r="W31" s="44"/>
    </row>
    <row r="32" spans="1:23" x14ac:dyDescent="0.2">
      <c r="A32" s="23" t="s">
        <v>58</v>
      </c>
      <c r="B32" s="42"/>
      <c r="C32" s="42"/>
      <c r="D32" s="42"/>
      <c r="E32" s="42">
        <f>$B32      +$C32      +$D32</f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>$H32      +$J32      +$L32      +$N32</f>
        <v>0</v>
      </c>
      <c r="Q32" s="44">
        <f>$I32      +$K32      +$M32      +$O32</f>
        <v>0</v>
      </c>
      <c r="R32" s="24">
        <f>IF(($J32      =0),0,((($L32      -$J32      )/$J32      )*100))</f>
        <v>0</v>
      </c>
      <c r="S32" s="25">
        <f>IF(($K32      =0),0,((($M32      -$K32      )/$K32      )*100))</f>
        <v>0</v>
      </c>
      <c r="T32" s="24">
        <f>IF(($E32      =0),0,(($P32      /$E32      )*100))</f>
        <v>0</v>
      </c>
      <c r="U32" s="26">
        <f>IF(($E32      =0),0,(($Q32      /$E32      )*100))</f>
        <v>0</v>
      </c>
      <c r="V32" s="43"/>
      <c r="W32" s="44"/>
    </row>
    <row r="33" spans="1:23" x14ac:dyDescent="0.2">
      <c r="A33" s="23" t="s">
        <v>59</v>
      </c>
      <c r="B33" s="42">
        <v>38763000</v>
      </c>
      <c r="C33" s="42">
        <v>-517000</v>
      </c>
      <c r="D33" s="42"/>
      <c r="E33" s="42">
        <f>$B33      +$C33      +$D33</f>
        <v>38246000</v>
      </c>
      <c r="F33" s="43">
        <v>38246000</v>
      </c>
      <c r="G33" s="44">
        <v>38246000</v>
      </c>
      <c r="H33" s="43">
        <v>5259000</v>
      </c>
      <c r="I33" s="44">
        <v>-2872079</v>
      </c>
      <c r="J33" s="43">
        <v>11942000</v>
      </c>
      <c r="K33" s="44">
        <v>7776216</v>
      </c>
      <c r="L33" s="43">
        <v>6919000</v>
      </c>
      <c r="M33" s="44">
        <v>6060311</v>
      </c>
      <c r="N33" s="43"/>
      <c r="O33" s="44"/>
      <c r="P33" s="43">
        <f>$H33      +$J33      +$L33      +$N33</f>
        <v>24120000</v>
      </c>
      <c r="Q33" s="44">
        <f>$I33      +$K33      +$M33      +$O33</f>
        <v>10964448</v>
      </c>
      <c r="R33" s="24">
        <f>IF(($J33      =0),0,((($L33      -$J33      )/$J33      )*100))</f>
        <v>-42.061631217551501</v>
      </c>
      <c r="S33" s="25">
        <f>IF(($K33      =0),0,((($M33      -$K33      )/$K33      )*100))</f>
        <v>-22.066066580455072</v>
      </c>
      <c r="T33" s="24">
        <f>IF(($E33      =0),0,(($P33      /$E33      )*100))</f>
        <v>63.065418605867286</v>
      </c>
      <c r="U33" s="26">
        <f>IF(($E33      =0),0,(($Q33      /$E33      )*100))</f>
        <v>28.668221513360876</v>
      </c>
      <c r="V33" s="43"/>
      <c r="W33" s="44"/>
    </row>
    <row r="34" spans="1:23" x14ac:dyDescent="0.2">
      <c r="A34" s="23" t="s">
        <v>60</v>
      </c>
      <c r="B34" s="42">
        <v>9500000</v>
      </c>
      <c r="C34" s="42"/>
      <c r="D34" s="42"/>
      <c r="E34" s="42">
        <f>$B34      +$C34      +$D34</f>
        <v>9500000</v>
      </c>
      <c r="F34" s="43">
        <v>9500000</v>
      </c>
      <c r="G34" s="44">
        <v>9500000</v>
      </c>
      <c r="H34" s="43">
        <v>1713000</v>
      </c>
      <c r="I34" s="44">
        <v>-14948863</v>
      </c>
      <c r="J34" s="43">
        <v>1745000</v>
      </c>
      <c r="K34" s="44">
        <v>3468285</v>
      </c>
      <c r="L34" s="43">
        <v>1992000</v>
      </c>
      <c r="M34" s="44">
        <v>2084507</v>
      </c>
      <c r="N34" s="43"/>
      <c r="O34" s="44"/>
      <c r="P34" s="43">
        <f>$H34      +$J34      +$L34      +$N34</f>
        <v>5450000</v>
      </c>
      <c r="Q34" s="44">
        <f>$I34      +$K34      +$M34      +$O34</f>
        <v>-9396071</v>
      </c>
      <c r="R34" s="24">
        <f>IF(($J34      =0),0,((($L34      -$J34      )/$J34      )*100))</f>
        <v>14.154727793696276</v>
      </c>
      <c r="S34" s="25">
        <f>IF(($K34      =0),0,((($M34      -$K34      )/$K34      )*100))</f>
        <v>-39.898047594127931</v>
      </c>
      <c r="T34" s="24">
        <f>IF(($E34      =0),0,(($P34      /$E34      )*100))</f>
        <v>57.368421052631582</v>
      </c>
      <c r="U34" s="26">
        <f>IF(($E34      =0),0,(($Q34      /$E34      )*100))</f>
        <v>-98.906010526315796</v>
      </c>
      <c r="V34" s="43"/>
      <c r="W34" s="44"/>
    </row>
    <row r="35" spans="1:23" hidden="1" x14ac:dyDescent="0.2">
      <c r="A35" s="23" t="s">
        <v>61</v>
      </c>
      <c r="B35" s="42"/>
      <c r="C35" s="42"/>
      <c r="D35" s="42"/>
      <c r="E35" s="42">
        <f>$B35      +$C35      +$D35</f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>$H35      +$J35      +$L35      +$N35</f>
        <v>0</v>
      </c>
      <c r="Q35" s="44">
        <f>$I35      +$K35      +$M35      +$O35</f>
        <v>0</v>
      </c>
      <c r="R35" s="24">
        <f>IF(($J35      =0),0,((($L35      -$J35      )/$J35      )*100))</f>
        <v>0</v>
      </c>
      <c r="S35" s="25">
        <f>IF(($K35      =0),0,((($M35      -$K35      )/$K35      )*100))</f>
        <v>0</v>
      </c>
      <c r="T35" s="24">
        <f>IF(($E35      =0),0,(($P35      /$E35      )*100))</f>
        <v>0</v>
      </c>
      <c r="U35" s="26">
        <f>IF(($E35      =0),0,(($Q35      /$E35      )*100))</f>
        <v>0</v>
      </c>
      <c r="V35" s="43"/>
      <c r="W35" s="44"/>
    </row>
    <row r="36" spans="1:23" x14ac:dyDescent="0.2">
      <c r="A36" s="23" t="s">
        <v>62</v>
      </c>
      <c r="B36" s="42">
        <v>19000000</v>
      </c>
      <c r="C36" s="42"/>
      <c r="D36" s="42"/>
      <c r="E36" s="42">
        <f>$B36      +$C36      +$D36</f>
        <v>19000000</v>
      </c>
      <c r="F36" s="43">
        <v>19000000</v>
      </c>
      <c r="G36" s="44">
        <v>19000000</v>
      </c>
      <c r="H36" s="43">
        <v>275000</v>
      </c>
      <c r="I36" s="44"/>
      <c r="J36" s="43">
        <v>7126000</v>
      </c>
      <c r="K36" s="44">
        <v>4339259</v>
      </c>
      <c r="L36" s="43">
        <v>7153000</v>
      </c>
      <c r="M36" s="44">
        <v>6598860</v>
      </c>
      <c r="N36" s="43"/>
      <c r="O36" s="44"/>
      <c r="P36" s="43">
        <f>$H36      +$J36      +$L36      +$N36</f>
        <v>14554000</v>
      </c>
      <c r="Q36" s="44">
        <f>$I36      +$K36      +$M36      +$O36</f>
        <v>10938119</v>
      </c>
      <c r="R36" s="24">
        <f>IF(($J36      =0),0,((($L36      -$J36      )/$J36      )*100))</f>
        <v>0.37889419028908228</v>
      </c>
      <c r="S36" s="25">
        <f>IF(($K36      =0),0,((($M36      -$K36      )/$K36      )*100))</f>
        <v>52.073430048770994</v>
      </c>
      <c r="T36" s="24">
        <f>IF(($E36      =0),0,(($P36      /$E36      )*100))</f>
        <v>76.599999999999994</v>
      </c>
      <c r="U36" s="26">
        <f>IF(($E36      =0),0,(($Q36      /$E36      )*100))</f>
        <v>57.569047368421053</v>
      </c>
      <c r="V36" s="43"/>
      <c r="W36" s="44"/>
    </row>
    <row r="37" spans="1:23" x14ac:dyDescent="0.2">
      <c r="A37" s="23" t="s">
        <v>63</v>
      </c>
      <c r="B37" s="42"/>
      <c r="C37" s="42">
        <v>33000000</v>
      </c>
      <c r="D37" s="42"/>
      <c r="E37" s="42">
        <f>$B37      +$C37      +$D37</f>
        <v>33000000</v>
      </c>
      <c r="F37" s="43">
        <v>33000000</v>
      </c>
      <c r="G37" s="44">
        <v>33000000</v>
      </c>
      <c r="H37" s="43"/>
      <c r="I37" s="44"/>
      <c r="J37" s="43"/>
      <c r="K37" s="44"/>
      <c r="L37" s="43"/>
      <c r="M37" s="44">
        <v>2314780</v>
      </c>
      <c r="N37" s="43"/>
      <c r="O37" s="44"/>
      <c r="P37" s="43">
        <f>$H37      +$J37      +$L37      +$N37</f>
        <v>0</v>
      </c>
      <c r="Q37" s="44">
        <f>$I37      +$K37      +$M37      +$O37</f>
        <v>2314780</v>
      </c>
      <c r="R37" s="24">
        <f>IF(($J37      =0),0,((($L37      -$J37      )/$J37      )*100))</f>
        <v>0</v>
      </c>
      <c r="S37" s="25">
        <f>IF(($K37      =0),0,((($M37      -$K37      )/$K37      )*100))</f>
        <v>0</v>
      </c>
      <c r="T37" s="24">
        <f>IF(($E37      =0),0,(($P37      /$E37      )*100))</f>
        <v>0</v>
      </c>
      <c r="U37" s="26">
        <f>IF(($E37      =0),0,(($Q37      /$E37      )*100))</f>
        <v>7.014484848484849</v>
      </c>
      <c r="V37" s="43"/>
      <c r="W37" s="44"/>
    </row>
    <row r="38" spans="1:23" hidden="1" x14ac:dyDescent="0.2">
      <c r="A38" s="23" t="s">
        <v>64</v>
      </c>
      <c r="B38" s="42"/>
      <c r="C38" s="42"/>
      <c r="D38" s="42"/>
      <c r="E38" s="42">
        <f>$B38      +$C38      +$D38</f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>$H38      +$J38      +$L38      +$N38</f>
        <v>0</v>
      </c>
      <c r="Q38" s="44">
        <f>$I38      +$K38      +$M38      +$O38</f>
        <v>0</v>
      </c>
      <c r="R38" s="24">
        <f>IF(($J38      =0),0,((($L38      -$J38      )/$J38      )*100))</f>
        <v>0</v>
      </c>
      <c r="S38" s="25">
        <f>IF(($K38      =0),0,((($M38      -$K38      )/$K38      )*100))</f>
        <v>0</v>
      </c>
      <c r="T38" s="24">
        <f>IF(($E38      =0),0,(($P38      /$E38      )*100))</f>
        <v>0</v>
      </c>
      <c r="U38" s="26">
        <f>IF(($E38      =0),0,(($Q38      /$E38      )*100))</f>
        <v>0</v>
      </c>
      <c r="V38" s="43"/>
      <c r="W38" s="44"/>
    </row>
    <row r="39" spans="1:23" hidden="1" x14ac:dyDescent="0.2">
      <c r="A39" s="23" t="s">
        <v>65</v>
      </c>
      <c r="B39" s="42"/>
      <c r="C39" s="42"/>
      <c r="D39" s="42"/>
      <c r="E39" s="42">
        <f>$B39      +$C39      +$D39</f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>$H39      +$J39      +$L39      +$N39</f>
        <v>0</v>
      </c>
      <c r="Q39" s="44">
        <f>$I39      +$K39      +$M39      +$O39</f>
        <v>0</v>
      </c>
      <c r="R39" s="24">
        <f>IF(($J39      =0),0,((($L39      -$J39      )/$J39      )*100))</f>
        <v>0</v>
      </c>
      <c r="S39" s="25">
        <f>IF(($K39      =0),0,((($M39      -$K39      )/$K39      )*100))</f>
        <v>0</v>
      </c>
      <c r="T39" s="24">
        <f>IF(($E39      =0),0,(($P39      /$E39      )*100))</f>
        <v>0</v>
      </c>
      <c r="U39" s="26">
        <f>IF(($E39      =0),0,(($Q39      /$E39      )*100))</f>
        <v>0</v>
      </c>
      <c r="V39" s="43"/>
      <c r="W39" s="44"/>
    </row>
    <row r="40" spans="1:23" hidden="1" x14ac:dyDescent="0.2">
      <c r="A40" s="23" t="s">
        <v>66</v>
      </c>
      <c r="B40" s="42"/>
      <c r="C40" s="42"/>
      <c r="D40" s="42"/>
      <c r="E40" s="42">
        <f>$B40      +$C40      +$D40</f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>$H40      +$J40      +$L40      +$N40</f>
        <v>0</v>
      </c>
      <c r="Q40" s="44">
        <f>$I40      +$K40      +$M40      +$O40</f>
        <v>0</v>
      </c>
      <c r="R40" s="24">
        <f>IF(($J40      =0),0,((($L40      -$J40      )/$J40      )*100))</f>
        <v>0</v>
      </c>
      <c r="S40" s="25">
        <f>IF(($K40      =0),0,((($M40      -$K40      )/$K40      )*100))</f>
        <v>0</v>
      </c>
      <c r="T40" s="24">
        <f>IF(($E40      =0),0,(($P40      /$E40      )*100))</f>
        <v>0</v>
      </c>
      <c r="U40" s="26">
        <f>IF(($E40      =0),0,(($Q40      /$E40      )*100))</f>
        <v>0</v>
      </c>
      <c r="V40" s="43"/>
      <c r="W40" s="44"/>
    </row>
    <row r="41" spans="1:23" hidden="1" x14ac:dyDescent="0.2">
      <c r="A41" s="23" t="s">
        <v>67</v>
      </c>
      <c r="B41" s="42"/>
      <c r="C41" s="42"/>
      <c r="D41" s="42"/>
      <c r="E41" s="42">
        <f>$B41      +$C41      +$D41</f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>$H41      +$J41      +$L41      +$N41</f>
        <v>0</v>
      </c>
      <c r="Q41" s="44">
        <f>$I41      +$K41      +$M41      +$O41</f>
        <v>0</v>
      </c>
      <c r="R41" s="24">
        <f>IF(($J41      =0),0,((($L41      -$J41      )/$J41      )*100))</f>
        <v>0</v>
      </c>
      <c r="S41" s="25">
        <f>IF(($K41      =0),0,((($M41      -$K41      )/$K41      )*100))</f>
        <v>0</v>
      </c>
      <c r="T41" s="24">
        <f>IF(($E41      =0),0,(($P41      /$E41      )*100))</f>
        <v>0</v>
      </c>
      <c r="U41" s="26">
        <f>IF(($E41      =0),0,(($Q41      /$E41      )*100))</f>
        <v>0</v>
      </c>
      <c r="V41" s="43"/>
      <c r="W41" s="44"/>
    </row>
    <row r="42" spans="1:23" hidden="1" x14ac:dyDescent="0.2">
      <c r="A42" s="23" t="s">
        <v>68</v>
      </c>
      <c r="B42" s="42"/>
      <c r="C42" s="42"/>
      <c r="D42" s="42"/>
      <c r="E42" s="42">
        <f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>$H42      +$J42      +$L42      +$N42</f>
        <v>0</v>
      </c>
      <c r="Q42" s="44">
        <f>$I42      +$K42      +$M42      +$O42</f>
        <v>0</v>
      </c>
      <c r="R42" s="24">
        <f>IF(($J42      =0),0,((($L42      -$J42      )/$J42      )*100))</f>
        <v>0</v>
      </c>
      <c r="S42" s="25">
        <f>IF(($K42      =0),0,((($M42      -$K42      )/$K42      )*100))</f>
        <v>0</v>
      </c>
      <c r="T42" s="24">
        <f>IF(($E42      =0),0,(($P42      /$E42      )*100))</f>
        <v>0</v>
      </c>
      <c r="U42" s="26">
        <f>IF(($E42      =0),0,(($Q42      /$E42      )*100))</f>
        <v>0</v>
      </c>
      <c r="V42" s="43"/>
      <c r="W42" s="44"/>
    </row>
    <row r="43" spans="1:23" s="32" customFormat="1" x14ac:dyDescent="0.2">
      <c r="A43" s="28" t="s">
        <v>69</v>
      </c>
      <c r="B43" s="45">
        <f>+B44+B56</f>
        <v>270057000</v>
      </c>
      <c r="C43" s="45">
        <f>+C44+C56</f>
        <v>96925000</v>
      </c>
      <c r="D43" s="45">
        <f>+D44+D56</f>
        <v>0</v>
      </c>
      <c r="E43" s="45">
        <f>+E44+E56</f>
        <v>366982000</v>
      </c>
      <c r="F43" s="46">
        <f>+F44+F56</f>
        <v>366982000</v>
      </c>
      <c r="G43" s="47">
        <f>+G44+G56</f>
        <v>0</v>
      </c>
      <c r="H43" s="46">
        <f>+H44+H56</f>
        <v>0</v>
      </c>
      <c r="I43" s="47">
        <f>+I44+I56</f>
        <v>0</v>
      </c>
      <c r="J43" s="46">
        <f>+J44+J56</f>
        <v>0</v>
      </c>
      <c r="K43" s="47">
        <f>+K44+K56</f>
        <v>0</v>
      </c>
      <c r="L43" s="46">
        <f>+L44+L56</f>
        <v>0</v>
      </c>
      <c r="M43" s="47">
        <f>+M44+M56</f>
        <v>0</v>
      </c>
      <c r="N43" s="46">
        <f>+N44+N56</f>
        <v>0</v>
      </c>
      <c r="O43" s="47">
        <f>+O44+O56</f>
        <v>0</v>
      </c>
      <c r="P43" s="46">
        <f>+P44+P56</f>
        <v>0</v>
      </c>
      <c r="Q43" s="47">
        <f>+Q44+Q56</f>
        <v>0</v>
      </c>
      <c r="R43" s="29">
        <f>IF(($J43      =0),0,((($L43      -$J43      )/$J43      )*100))</f>
        <v>0</v>
      </c>
      <c r="S43" s="30">
        <f>IF(($K43      =0),0,((($M43      -$K43      )/$K43      )*100))</f>
        <v>0</v>
      </c>
      <c r="T43" s="29">
        <f>IF(($E43      =0),0,(($P43      /$E43      )*100))</f>
        <v>0</v>
      </c>
      <c r="U43" s="31">
        <f>IF(($E43      =0),0,(($Q43      /$E43      )*100))</f>
        <v>0</v>
      </c>
      <c r="V43" s="46">
        <f>+V44+V56</f>
        <v>0</v>
      </c>
      <c r="W43" s="47">
        <f>+W44+W56</f>
        <v>0</v>
      </c>
    </row>
    <row r="44" spans="1:23" x14ac:dyDescent="0.2">
      <c r="A44" s="19" t="s">
        <v>35</v>
      </c>
      <c r="B44" s="39">
        <f>SUM(B45:B55)</f>
        <v>258437000</v>
      </c>
      <c r="C44" s="39">
        <f>SUM(C45:C55)</f>
        <v>96925000</v>
      </c>
      <c r="D44" s="39">
        <f>SUM(D45:D55)</f>
        <v>0</v>
      </c>
      <c r="E44" s="39">
        <f>SUM(E45:E55)</f>
        <v>355362000</v>
      </c>
      <c r="F44" s="40">
        <f>SUM(F45:F55)</f>
        <v>355362000</v>
      </c>
      <c r="G44" s="41">
        <f>SUM(G45:G55)</f>
        <v>0</v>
      </c>
      <c r="H44" s="40">
        <f>SUM(H45:H55)</f>
        <v>0</v>
      </c>
      <c r="I44" s="41">
        <f>SUM(I45:I55)</f>
        <v>0</v>
      </c>
      <c r="J44" s="40">
        <f>SUM(J45:J55)</f>
        <v>0</v>
      </c>
      <c r="K44" s="41">
        <f>SUM(K45:K55)</f>
        <v>0</v>
      </c>
      <c r="L44" s="40">
        <f>SUM(L45:L55)</f>
        <v>0</v>
      </c>
      <c r="M44" s="41">
        <f>SUM(M45:M55)</f>
        <v>0</v>
      </c>
      <c r="N44" s="40">
        <f>SUM(N45:N55)</f>
        <v>0</v>
      </c>
      <c r="O44" s="41">
        <f>SUM(O45:O55)</f>
        <v>0</v>
      </c>
      <c r="P44" s="40">
        <f>SUM(P45:P55)</f>
        <v>0</v>
      </c>
      <c r="Q44" s="41">
        <f>SUM(Q45:Q55)</f>
        <v>0</v>
      </c>
      <c r="R44" s="20">
        <f>IF(($J44      =0),0,((($L44      -$J44      )/$J44      )*100))</f>
        <v>0</v>
      </c>
      <c r="S44" s="21">
        <f>IF(($K44      =0),0,((($M44      -$K44      )/$K44      )*100))</f>
        <v>0</v>
      </c>
      <c r="T44" s="20">
        <f>IF(($E44      =0),0,(($P44      /$E44      )*100))</f>
        <v>0</v>
      </c>
      <c r="U44" s="22">
        <f>IF(($E44      =0),0,(($Q44      /$E44      )*100))</f>
        <v>0</v>
      </c>
      <c r="V44" s="40">
        <f>SUM(V45:V55)</f>
        <v>0</v>
      </c>
      <c r="W44" s="41">
        <f>SUM(W45:W55)</f>
        <v>0</v>
      </c>
    </row>
    <row r="45" spans="1:23" s="27" customFormat="1" ht="12.75" customHeight="1" x14ac:dyDescent="0.2">
      <c r="A45" s="23" t="s">
        <v>70</v>
      </c>
      <c r="B45" s="42">
        <v>35281000</v>
      </c>
      <c r="C45" s="42"/>
      <c r="D45" s="42"/>
      <c r="E45" s="42">
        <f>$B45      +$C45      +$D45</f>
        <v>35281000</v>
      </c>
      <c r="F45" s="43">
        <v>35281000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>$H45      +$J45      +$L45      +$N45</f>
        <v>0</v>
      </c>
      <c r="Q45" s="44">
        <f>$I45      +$K45      +$M45      +$O45</f>
        <v>0</v>
      </c>
      <c r="R45" s="24">
        <f>IF(($J45      =0),0,((($L45      -$J45      )/$J45      )*100))</f>
        <v>0</v>
      </c>
      <c r="S45" s="25">
        <f>IF(($K45      =0),0,((($M45      -$K45      )/$K45      )*100))</f>
        <v>0</v>
      </c>
      <c r="T45" s="24">
        <f>IF(($E45      =0),0,(($P45      /$E45      )*100))</f>
        <v>0</v>
      </c>
      <c r="U45" s="26">
        <f>IF(($E45      =0),0,(($Q45      /$E45      )*100))</f>
        <v>0</v>
      </c>
      <c r="V45" s="43"/>
      <c r="W45" s="44"/>
    </row>
    <row r="46" spans="1:23" x14ac:dyDescent="0.2">
      <c r="A46" s="23" t="s">
        <v>71</v>
      </c>
      <c r="B46" s="42">
        <v>187556000</v>
      </c>
      <c r="C46" s="42"/>
      <c r="D46" s="42"/>
      <c r="E46" s="42">
        <f>$B46      +$C46      +$D46</f>
        <v>187556000</v>
      </c>
      <c r="F46" s="43">
        <v>187556000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>$H46      +$J46      +$L46      +$N46</f>
        <v>0</v>
      </c>
      <c r="Q46" s="44">
        <f>$I46      +$K46      +$M46      +$O46</f>
        <v>0</v>
      </c>
      <c r="R46" s="24">
        <f>IF(($J46      =0),0,((($L46      -$J46      )/$J46      )*100))</f>
        <v>0</v>
      </c>
      <c r="S46" s="25">
        <f>IF(($K46      =0),0,((($M46      -$K46      )/$K46      )*100))</f>
        <v>0</v>
      </c>
      <c r="T46" s="24">
        <f>IF(($E46      =0),0,(($P46      /$E46      )*100))</f>
        <v>0</v>
      </c>
      <c r="U46" s="26">
        <f>IF(($E46      =0),0,(($Q46      /$E46      )*100))</f>
        <v>0</v>
      </c>
      <c r="V46" s="43"/>
      <c r="W46" s="44"/>
    </row>
    <row r="47" spans="1:23" x14ac:dyDescent="0.2">
      <c r="A47" s="23" t="s">
        <v>72</v>
      </c>
      <c r="B47" s="42">
        <v>5600000</v>
      </c>
      <c r="C47" s="42">
        <v>-4800000</v>
      </c>
      <c r="D47" s="42"/>
      <c r="E47" s="42">
        <f>$B47      +$C47      +$D47</f>
        <v>800000</v>
      </c>
      <c r="F47" s="43">
        <v>800000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>$H47      +$J47      +$L47      +$N47</f>
        <v>0</v>
      </c>
      <c r="Q47" s="44">
        <f>$I47      +$K47      +$M47      +$O47</f>
        <v>0</v>
      </c>
      <c r="R47" s="24">
        <f>IF(($J47      =0),0,((($L47      -$J47      )/$J47      )*100))</f>
        <v>0</v>
      </c>
      <c r="S47" s="25">
        <f>IF(($K47      =0),0,((($M47      -$K47      )/$K47      )*100))</f>
        <v>0</v>
      </c>
      <c r="T47" s="24">
        <f>IF(($E47      =0),0,(($P47      /$E47      )*100))</f>
        <v>0</v>
      </c>
      <c r="U47" s="26">
        <f>IF(($E47      =0),0,(($Q47      /$E47      )*100))</f>
        <v>0</v>
      </c>
      <c r="V47" s="43"/>
      <c r="W47" s="44"/>
    </row>
    <row r="48" spans="1:23" hidden="1" x14ac:dyDescent="0.2">
      <c r="A48" s="23" t="s">
        <v>73</v>
      </c>
      <c r="B48" s="42"/>
      <c r="C48" s="42"/>
      <c r="D48" s="42"/>
      <c r="E48" s="42">
        <f>$B48      +$C48      +$D48</f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>$H48      +$J48      +$L48      +$N48</f>
        <v>0</v>
      </c>
      <c r="Q48" s="44">
        <f>$I48      +$K48      +$M48      +$O48</f>
        <v>0</v>
      </c>
      <c r="R48" s="24">
        <f>IF(($J48      =0),0,((($L48      -$J48      )/$J48      )*100))</f>
        <v>0</v>
      </c>
      <c r="S48" s="25">
        <f>IF(($K48      =0),0,((($M48      -$K48      )/$K48      )*100))</f>
        <v>0</v>
      </c>
      <c r="T48" s="24">
        <f>IF(($E48      =0),0,(($P48      /$E48      )*100))</f>
        <v>0</v>
      </c>
      <c r="U48" s="26">
        <f>IF(($E48      =0),0,(($Q48      /$E48      )*100))</f>
        <v>0</v>
      </c>
      <c r="V48" s="43"/>
      <c r="W48" s="44"/>
    </row>
    <row r="49" spans="1:23" hidden="1" x14ac:dyDescent="0.2">
      <c r="A49" s="23" t="s">
        <v>74</v>
      </c>
      <c r="B49" s="42"/>
      <c r="C49" s="42"/>
      <c r="D49" s="42"/>
      <c r="E49" s="42">
        <f>$B49      +$C49      +$D49</f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>$H49      +$J49      +$L49      +$N49</f>
        <v>0</v>
      </c>
      <c r="Q49" s="44">
        <f>$I49      +$K49      +$M49      +$O49</f>
        <v>0</v>
      </c>
      <c r="R49" s="24">
        <f>IF(($J49      =0),0,((($L49      -$J49      )/$J49      )*100))</f>
        <v>0</v>
      </c>
      <c r="S49" s="25">
        <f>IF(($K49      =0),0,((($M49      -$K49      )/$K49      )*100))</f>
        <v>0</v>
      </c>
      <c r="T49" s="24">
        <f>IF(($E49      =0),0,(($P49      /$E49      )*100))</f>
        <v>0</v>
      </c>
      <c r="U49" s="26">
        <f>IF(($E49      =0),0,(($Q49      /$E49      )*100))</f>
        <v>0</v>
      </c>
      <c r="V49" s="43"/>
      <c r="W49" s="44"/>
    </row>
    <row r="50" spans="1:23" hidden="1" x14ac:dyDescent="0.2">
      <c r="A50" s="23" t="s">
        <v>75</v>
      </c>
      <c r="B50" s="42"/>
      <c r="C50" s="42"/>
      <c r="D50" s="42"/>
      <c r="E50" s="42">
        <f>$B50      +$C50      +$D50</f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>$H50      +$J50      +$L50      +$N50</f>
        <v>0</v>
      </c>
      <c r="Q50" s="44">
        <f>$I50      +$K50      +$M50      +$O50</f>
        <v>0</v>
      </c>
      <c r="R50" s="24">
        <f>IF(($J50      =0),0,((($L50      -$J50      )/$J50      )*100))</f>
        <v>0</v>
      </c>
      <c r="S50" s="25">
        <f>IF(($K50      =0),0,((($M50      -$K50      )/$K50      )*100))</f>
        <v>0</v>
      </c>
      <c r="T50" s="24">
        <f>IF(($E50      =0),0,(($P50      /$E50      )*100))</f>
        <v>0</v>
      </c>
      <c r="U50" s="26">
        <f>IF(($E50      =0),0,(($Q50      /$E50      )*100))</f>
        <v>0</v>
      </c>
      <c r="V50" s="43"/>
      <c r="W50" s="44"/>
    </row>
    <row r="51" spans="1:23" hidden="1" x14ac:dyDescent="0.2">
      <c r="A51" s="23" t="s">
        <v>76</v>
      </c>
      <c r="B51" s="42"/>
      <c r="C51" s="42"/>
      <c r="D51" s="42"/>
      <c r="E51" s="42">
        <f>$B51      +$C51      +$D51</f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>$H51      +$J51      +$L51      +$N51</f>
        <v>0</v>
      </c>
      <c r="Q51" s="44">
        <f>$I51      +$K51      +$M51      +$O51</f>
        <v>0</v>
      </c>
      <c r="R51" s="24">
        <f>IF(($J51      =0),0,((($L51      -$J51      )/$J51      )*100))</f>
        <v>0</v>
      </c>
      <c r="S51" s="25">
        <f>IF(($K51      =0),0,((($M51      -$K51      )/$K51      )*100))</f>
        <v>0</v>
      </c>
      <c r="T51" s="24">
        <f>IF(($E51      =0),0,(($P51      /$E51      )*100))</f>
        <v>0</v>
      </c>
      <c r="U51" s="26">
        <f>IF(($E51      =0),0,(($Q51      /$E51      )*100))</f>
        <v>0</v>
      </c>
      <c r="V51" s="43"/>
      <c r="W51" s="44"/>
    </row>
    <row r="52" spans="1:23" ht="12" hidden="1" customHeight="1" x14ac:dyDescent="0.2">
      <c r="A52" s="23" t="s">
        <v>77</v>
      </c>
      <c r="B52" s="42"/>
      <c r="C52" s="42"/>
      <c r="D52" s="42"/>
      <c r="E52" s="42">
        <f>$B52      +$C52      +$D52</f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>$H52      +$J52      +$L52      +$N52</f>
        <v>0</v>
      </c>
      <c r="Q52" s="44">
        <f>$I52      +$K52      +$M52      +$O52</f>
        <v>0</v>
      </c>
      <c r="R52" s="24">
        <f>IF(($J52      =0),0,((($L52      -$J52      )/$J52      )*100))</f>
        <v>0</v>
      </c>
      <c r="S52" s="25">
        <f>IF(($K52      =0),0,((($M52      -$K52      )/$K52      )*100))</f>
        <v>0</v>
      </c>
      <c r="T52" s="24">
        <f>IF(($E52      =0),0,(($P52      /$E52      )*100))</f>
        <v>0</v>
      </c>
      <c r="U52" s="26">
        <f>IF(($E52      =0),0,(($Q52      /$E52      )*100))</f>
        <v>0</v>
      </c>
      <c r="V52" s="43"/>
      <c r="W52" s="44"/>
    </row>
    <row r="53" spans="1:23" x14ac:dyDescent="0.2">
      <c r="A53" s="23" t="s">
        <v>78</v>
      </c>
      <c r="B53" s="42">
        <v>30000000</v>
      </c>
      <c r="C53" s="42"/>
      <c r="D53" s="42"/>
      <c r="E53" s="42">
        <f>$B53      +$C53      +$D53</f>
        <v>30000000</v>
      </c>
      <c r="F53" s="43">
        <v>30000000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>$H53      +$J53      +$L53      +$N53</f>
        <v>0</v>
      </c>
      <c r="Q53" s="44">
        <f>$I53      +$K53      +$M53      +$O53</f>
        <v>0</v>
      </c>
      <c r="R53" s="24">
        <f>IF(($J53      =0),0,((($L53      -$J53      )/$J53      )*100))</f>
        <v>0</v>
      </c>
      <c r="S53" s="25">
        <f>IF(($K53      =0),0,((($M53      -$K53      )/$K53      )*100))</f>
        <v>0</v>
      </c>
      <c r="T53" s="24">
        <f>IF(($E53      =0),0,(($P53      /$E53      )*100))</f>
        <v>0</v>
      </c>
      <c r="U53" s="26">
        <f>IF(($E53      =0),0,(($Q53      /$E53      )*100))</f>
        <v>0</v>
      </c>
      <c r="V53" s="43"/>
      <c r="W53" s="44"/>
    </row>
    <row r="54" spans="1:23" x14ac:dyDescent="0.2">
      <c r="A54" s="23" t="s">
        <v>79</v>
      </c>
      <c r="B54" s="42"/>
      <c r="C54" s="42"/>
      <c r="D54" s="42"/>
      <c r="E54" s="42">
        <f>$B54      +$C54      +$D54</f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>$H54      +$J54      +$L54      +$N54</f>
        <v>0</v>
      </c>
      <c r="Q54" s="44">
        <f>$I54      +$K54      +$M54      +$O54</f>
        <v>0</v>
      </c>
      <c r="R54" s="24">
        <f>IF(($J54      =0),0,((($L54      -$J54      )/$J54      )*100))</f>
        <v>0</v>
      </c>
      <c r="S54" s="25">
        <f>IF(($K54      =0),0,((($M54      -$K54      )/$K54      )*100))</f>
        <v>0</v>
      </c>
      <c r="T54" s="24">
        <f>IF(($E54      =0),0,(($P54      /$E54      )*100))</f>
        <v>0</v>
      </c>
      <c r="U54" s="26">
        <f>IF(($E54      =0),0,(($Q54      /$E54      )*100))</f>
        <v>0</v>
      </c>
      <c r="V54" s="43"/>
      <c r="W54" s="44"/>
    </row>
    <row r="55" spans="1:23" x14ac:dyDescent="0.2">
      <c r="A55" s="23" t="s">
        <v>80</v>
      </c>
      <c r="B55" s="42"/>
      <c r="C55" s="42">
        <v>101725000</v>
      </c>
      <c r="D55" s="42"/>
      <c r="E55" s="42">
        <f>$B55      +$C55      +$D55</f>
        <v>101725000</v>
      </c>
      <c r="F55" s="43">
        <v>101725000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>$H55      +$J55      +$L55      +$N55</f>
        <v>0</v>
      </c>
      <c r="Q55" s="44">
        <f>$I55      +$K55      +$M55      +$O55</f>
        <v>0</v>
      </c>
      <c r="R55" s="24">
        <f>IF(($J55      =0),0,((($L55      -$J55      )/$J55      )*100))</f>
        <v>0</v>
      </c>
      <c r="S55" s="25">
        <f>IF(($K55      =0),0,((($M55      -$K55      )/$K55      )*100))</f>
        <v>0</v>
      </c>
      <c r="T55" s="24">
        <f>IF(($E55      =0),0,(($P55      /$E55      )*100))</f>
        <v>0</v>
      </c>
      <c r="U55" s="26">
        <f>IF(($E55      =0),0,(($Q55      /$E55      )*100))</f>
        <v>0</v>
      </c>
      <c r="V55" s="43"/>
      <c r="W55" s="44"/>
    </row>
    <row r="56" spans="1:23" x14ac:dyDescent="0.2">
      <c r="A56" s="19" t="s">
        <v>54</v>
      </c>
      <c r="B56" s="39">
        <f>SUM(B57:B60)</f>
        <v>11620000</v>
      </c>
      <c r="C56" s="39">
        <f>SUM(C57:C60)</f>
        <v>0</v>
      </c>
      <c r="D56" s="39">
        <f>SUM(D57:D60)</f>
        <v>0</v>
      </c>
      <c r="E56" s="39">
        <f>SUM(E57:E60)</f>
        <v>11620000</v>
      </c>
      <c r="F56" s="40">
        <f>SUM(F57:F60)</f>
        <v>11620000</v>
      </c>
      <c r="G56" s="41">
        <f>SUM(G57:G60)</f>
        <v>0</v>
      </c>
      <c r="H56" s="40">
        <f>SUM(H57:H60)</f>
        <v>0</v>
      </c>
      <c r="I56" s="41">
        <f>SUM(I57:I60)</f>
        <v>0</v>
      </c>
      <c r="J56" s="40">
        <f>SUM(J57:J60)</f>
        <v>0</v>
      </c>
      <c r="K56" s="41">
        <f>SUM(K57:K60)</f>
        <v>0</v>
      </c>
      <c r="L56" s="40">
        <f>SUM(L57:L60)</f>
        <v>0</v>
      </c>
      <c r="M56" s="41">
        <f>SUM(M57:M60)</f>
        <v>0</v>
      </c>
      <c r="N56" s="40">
        <f>SUM(N57:N60)</f>
        <v>0</v>
      </c>
      <c r="O56" s="41">
        <f>SUM(O57:O60)</f>
        <v>0</v>
      </c>
      <c r="P56" s="40">
        <f>SUM(P57:P60)</f>
        <v>0</v>
      </c>
      <c r="Q56" s="41">
        <f>SUM(Q57:Q60)</f>
        <v>0</v>
      </c>
      <c r="R56" s="20">
        <f>IF(($J56      =0),0,((($L56      -$J56      )/$J56      )*100))</f>
        <v>0</v>
      </c>
      <c r="S56" s="21">
        <f>IF(($K56      =0),0,((($M56      -$K56      )/$K56      )*100))</f>
        <v>0</v>
      </c>
      <c r="T56" s="20">
        <f>IF(($E56      =0),0,(($P56      /$E56      )*100))</f>
        <v>0</v>
      </c>
      <c r="U56" s="22">
        <f>IF(($E56      =0),0,(($Q56      /$E56      )*100))</f>
        <v>0</v>
      </c>
      <c r="V56" s="40">
        <f>SUM(V57:V60)</f>
        <v>0</v>
      </c>
      <c r="W56" s="41">
        <f>SUM(W57:W60)</f>
        <v>0</v>
      </c>
    </row>
    <row r="57" spans="1:23" x14ac:dyDescent="0.2">
      <c r="A57" s="23" t="s">
        <v>81</v>
      </c>
      <c r="B57" s="42"/>
      <c r="C57" s="42"/>
      <c r="D57" s="42"/>
      <c r="E57" s="42">
        <f>$B57      +$C57      +$D57</f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>$H57      +$J57      +$L57      +$N57</f>
        <v>0</v>
      </c>
      <c r="Q57" s="44">
        <f>$I57      +$K57      +$M57      +$O57</f>
        <v>0</v>
      </c>
      <c r="R57" s="24">
        <f>IF(($J57      =0),0,((($L57      -$J57      )/$J57      )*100))</f>
        <v>0</v>
      </c>
      <c r="S57" s="25">
        <f>IF(($K57      =0),0,((($M57      -$K57      )/$K57      )*100))</f>
        <v>0</v>
      </c>
      <c r="T57" s="24">
        <f>IF(($E57      =0),0,(($P57      /$E57      )*100))</f>
        <v>0</v>
      </c>
      <c r="U57" s="26">
        <f>IF(($E57      =0),0,(($Q57      /$E57      )*100))</f>
        <v>0</v>
      </c>
      <c r="V57" s="43"/>
      <c r="W57" s="44"/>
    </row>
    <row r="58" spans="1:23" hidden="1" x14ac:dyDescent="0.2">
      <c r="A58" s="23" t="s">
        <v>82</v>
      </c>
      <c r="B58" s="42"/>
      <c r="C58" s="42"/>
      <c r="D58" s="42"/>
      <c r="E58" s="42">
        <f>$B58      +$C58      +$D58</f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>$H58      +$J58      +$L58      +$N58</f>
        <v>0</v>
      </c>
      <c r="Q58" s="44">
        <f>$I58      +$K58      +$M58      +$O58</f>
        <v>0</v>
      </c>
      <c r="R58" s="24">
        <f>IF(($J58      =0),0,((($L58      -$J58      )/$J58      )*100))</f>
        <v>0</v>
      </c>
      <c r="S58" s="25">
        <f>IF(($K58      =0),0,((($M58      -$K58      )/$K58      )*100))</f>
        <v>0</v>
      </c>
      <c r="T58" s="24">
        <f>IF(($E58      =0),0,(($P58      /$E58      )*100))</f>
        <v>0</v>
      </c>
      <c r="U58" s="26">
        <f>IF(($E58      =0),0,(($Q58      /$E58      )*100))</f>
        <v>0</v>
      </c>
      <c r="V58" s="43"/>
      <c r="W58" s="44"/>
    </row>
    <row r="59" spans="1:23" x14ac:dyDescent="0.2">
      <c r="A59" s="23" t="s">
        <v>83</v>
      </c>
      <c r="B59" s="42">
        <v>11620000</v>
      </c>
      <c r="C59" s="42"/>
      <c r="D59" s="42"/>
      <c r="E59" s="42">
        <f>$B59      +$C59      +$D59</f>
        <v>11620000</v>
      </c>
      <c r="F59" s="43">
        <v>11620000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>$H59      +$J59      +$L59      +$N59</f>
        <v>0</v>
      </c>
      <c r="Q59" s="44">
        <f>$I59      +$K59      +$M59      +$O59</f>
        <v>0</v>
      </c>
      <c r="R59" s="24">
        <f>IF(($J59      =0),0,((($L59      -$J59      )/$J59      )*100))</f>
        <v>0</v>
      </c>
      <c r="S59" s="25">
        <f>IF(($K59      =0),0,((($M59      -$K59      )/$K59      )*100))</f>
        <v>0</v>
      </c>
      <c r="T59" s="24">
        <f>IF(($E59      =0),0,(($P59      /$E59      )*100))</f>
        <v>0</v>
      </c>
      <c r="U59" s="26">
        <f>IF(($E59      =0),0,(($Q59      /$E59      )*100))</f>
        <v>0</v>
      </c>
      <c r="V59" s="43"/>
      <c r="W59" s="44"/>
    </row>
    <row r="60" spans="1:23" hidden="1" x14ac:dyDescent="0.2">
      <c r="A60" s="23" t="s">
        <v>84</v>
      </c>
      <c r="B60" s="42"/>
      <c r="C60" s="42"/>
      <c r="D60" s="42"/>
      <c r="E60" s="42">
        <f>$B60      +$C60      +$D60</f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>$H60      +$J60      +$L60      +$N60</f>
        <v>0</v>
      </c>
      <c r="Q60" s="44">
        <f>$I60      +$K60      +$M60      +$O60</f>
        <v>0</v>
      </c>
      <c r="R60" s="24">
        <f>IF(($J60      =0),0,((($L60      -$J60      )/$J60      )*100))</f>
        <v>0</v>
      </c>
      <c r="S60" s="25">
        <f>IF(($K60      =0),0,((($M60      -$K60      )/$K60      )*100))</f>
        <v>0</v>
      </c>
      <c r="T60" s="24">
        <f>IF(($E60      =0),0,(($P60      /$E60      )*100))</f>
        <v>0</v>
      </c>
      <c r="U60" s="26">
        <f>IF(($E60      =0),0,(($Q60      /$E60      )*100))</f>
        <v>0</v>
      </c>
      <c r="V60" s="43"/>
      <c r="W60" s="44"/>
    </row>
    <row r="61" spans="1:23" x14ac:dyDescent="0.2">
      <c r="A61" s="19" t="s">
        <v>85</v>
      </c>
      <c r="B61" s="39">
        <f>+B8+B43</f>
        <v>2058859000</v>
      </c>
      <c r="C61" s="39">
        <f>+C8+C43</f>
        <v>141924000</v>
      </c>
      <c r="D61" s="39">
        <f>+D8+D43</f>
        <v>0</v>
      </c>
      <c r="E61" s="39">
        <f>+E8+E43</f>
        <v>2200783000</v>
      </c>
      <c r="F61" s="40">
        <f>+F8+F43</f>
        <v>2182394000</v>
      </c>
      <c r="G61" s="41">
        <f>+G8+G43</f>
        <v>1701801000</v>
      </c>
      <c r="H61" s="40">
        <f>+H8+H43</f>
        <v>295921000</v>
      </c>
      <c r="I61" s="41">
        <f>+I8+I43</f>
        <v>96197291</v>
      </c>
      <c r="J61" s="40">
        <f>+J8+J43</f>
        <v>470911000</v>
      </c>
      <c r="K61" s="41">
        <f>+K8+K43</f>
        <v>366265394</v>
      </c>
      <c r="L61" s="40">
        <f>+L8+L43</f>
        <v>274780000</v>
      </c>
      <c r="M61" s="41">
        <f>+M8+M43</f>
        <v>326878482</v>
      </c>
      <c r="N61" s="40">
        <f>+N8+N43</f>
        <v>0</v>
      </c>
      <c r="O61" s="41">
        <f>+O8+O43</f>
        <v>0</v>
      </c>
      <c r="P61" s="40">
        <f>+P8+P43</f>
        <v>1041612000</v>
      </c>
      <c r="Q61" s="41">
        <f>+Q8+Q43</f>
        <v>789341167</v>
      </c>
      <c r="R61" s="20">
        <f>IF(($J61      =0),0,((($L61      -$J61      )/$J61      )*100))</f>
        <v>-41.649271306042969</v>
      </c>
      <c r="S61" s="21">
        <f>IF(($K61      =0),0,((($M61      -$K61      )/$K61      )*100))</f>
        <v>-10.753653674417301</v>
      </c>
      <c r="T61" s="20">
        <f>IF(($E61      =0),0,(($P61      /$E61      )*100))</f>
        <v>47.329155123426524</v>
      </c>
      <c r="U61" s="22">
        <f>IF(($E61      =0),0,(($Q61      /$E61      )*100))</f>
        <v>35.86637878427814</v>
      </c>
      <c r="V61" s="40">
        <f>+V8+V43</f>
        <v>27530000</v>
      </c>
      <c r="W61" s="41">
        <f>+W8+W43</f>
        <v>1438000</v>
      </c>
    </row>
    <row r="62" spans="1:23" x14ac:dyDescent="0.2">
      <c r="A62" s="19" t="s">
        <v>86</v>
      </c>
      <c r="B62" s="39">
        <f>SUM(B63:B64)</f>
        <v>0</v>
      </c>
      <c r="C62" s="39">
        <f>SUM(C63:C64)</f>
        <v>0</v>
      </c>
      <c r="D62" s="39">
        <f>SUM(D63:D64)</f>
        <v>0</v>
      </c>
      <c r="E62" s="39">
        <f>SUM(E63:E64)</f>
        <v>0</v>
      </c>
      <c r="F62" s="40">
        <f>SUM(F63:F64)</f>
        <v>0</v>
      </c>
      <c r="G62" s="41">
        <f>SUM(G63:G64)</f>
        <v>0</v>
      </c>
      <c r="H62" s="40">
        <f>SUM(H63:H64)</f>
        <v>0</v>
      </c>
      <c r="I62" s="41">
        <f>SUM(I63:I64)</f>
        <v>0</v>
      </c>
      <c r="J62" s="40">
        <f>SUM(J63:J64)</f>
        <v>0</v>
      </c>
      <c r="K62" s="41">
        <f>SUM(K63:K64)</f>
        <v>0</v>
      </c>
      <c r="L62" s="40">
        <f>SUM(L63:L64)</f>
        <v>0</v>
      </c>
      <c r="M62" s="41">
        <f>SUM(M63:M64)</f>
        <v>0</v>
      </c>
      <c r="N62" s="40">
        <f>SUM(N63:N64)</f>
        <v>0</v>
      </c>
      <c r="O62" s="41">
        <f>SUM(O63:O64)</f>
        <v>0</v>
      </c>
      <c r="P62" s="40">
        <f>SUM(P63:P64)</f>
        <v>0</v>
      </c>
      <c r="Q62" s="41">
        <f>SUM(Q63:Q64)</f>
        <v>0</v>
      </c>
      <c r="R62" s="20">
        <f>IF(($J62      =0),0,((($L62      -$J62      )/$J62      )*100))</f>
        <v>0</v>
      </c>
      <c r="S62" s="21">
        <f>IF(($K62      =0),0,((($M62      -$K62      )/$K62      )*100))</f>
        <v>0</v>
      </c>
      <c r="T62" s="20">
        <f>IF(($E62      =0),0,(($P62      /$E62      )*100))</f>
        <v>0</v>
      </c>
      <c r="U62" s="22">
        <f>IF(($E62      =0),0,(($Q62      /$E62      )*100))</f>
        <v>0</v>
      </c>
      <c r="V62" s="40">
        <f>SUM(V63:V64)</f>
        <v>0</v>
      </c>
      <c r="W62" s="41">
        <f>SUM(W63:W64)</f>
        <v>0</v>
      </c>
    </row>
    <row r="63" spans="1:23" s="27" customFormat="1" ht="12.75" customHeight="1" thickBot="1" x14ac:dyDescent="0.25">
      <c r="A63" s="23" t="s">
        <v>87</v>
      </c>
      <c r="B63" s="42"/>
      <c r="C63" s="42"/>
      <c r="D63" s="42"/>
      <c r="E63" s="42">
        <f>$B63      +$C63      +$D63</f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>$H63      +$J63      +$L63      +$N63</f>
        <v>0</v>
      </c>
      <c r="Q63" s="44">
        <f>$I63      +$K63      +$M63      +$O63</f>
        <v>0</v>
      </c>
      <c r="R63" s="24">
        <f>IF(($J63      =0),0,((($L63      -$J63      )/$J63      )*100))</f>
        <v>0</v>
      </c>
      <c r="S63" s="25">
        <f>IF(($K63      =0),0,((($M63      -$K63      )/$K63      )*100))</f>
        <v>0</v>
      </c>
      <c r="T63" s="24">
        <f>IF(($E63      =0),0,(($P63      /$E63      )*100))</f>
        <v>0</v>
      </c>
      <c r="U63" s="26">
        <f>IF(($E63      =0),0,(($Q63      /$E63      )*100))</f>
        <v>0</v>
      </c>
      <c r="V63" s="43"/>
      <c r="W63" s="44"/>
    </row>
    <row r="64" spans="1:23" ht="13.5" hidden="1" thickBot="1" x14ac:dyDescent="0.25">
      <c r="A64" s="23" t="s">
        <v>88</v>
      </c>
      <c r="B64" s="42"/>
      <c r="C64" s="42"/>
      <c r="D64" s="42"/>
      <c r="E64" s="42">
        <f>$B64      +$C64      +$D64</f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>$H64      +$J64      +$L64      +$N64</f>
        <v>0</v>
      </c>
      <c r="Q64" s="44">
        <f>$I64      +$K64      +$M64      +$O64</f>
        <v>0</v>
      </c>
      <c r="R64" s="24">
        <f>IF(($J64      =0),0,((($L64      -$J64      )/$J64      )*100))</f>
        <v>0</v>
      </c>
      <c r="S64" s="25">
        <f>IF(($K64      =0),0,((($M64      -$K64      )/$K64      )*100))</f>
        <v>0</v>
      </c>
      <c r="T64" s="24">
        <f>IF(($E64      =0),0,(($P64      /$E64      )*100))</f>
        <v>0</v>
      </c>
      <c r="U64" s="26">
        <f>IF(($E64      =0),0,(($Q64      /$E64      )*100))</f>
        <v>0</v>
      </c>
      <c r="V64" s="43"/>
      <c r="W64" s="44"/>
    </row>
    <row r="65" spans="1:23" s="27" customFormat="1" ht="13.5" thickTop="1" x14ac:dyDescent="0.2">
      <c r="A65" s="33" t="s">
        <v>89</v>
      </c>
      <c r="B65" s="48">
        <f>+B61+B62</f>
        <v>2058859000</v>
      </c>
      <c r="C65" s="48">
        <f>+C61+C62</f>
        <v>141924000</v>
      </c>
      <c r="D65" s="48">
        <f>+D61+D62</f>
        <v>0</v>
      </c>
      <c r="E65" s="48">
        <f>+E61+E62</f>
        <v>2200783000</v>
      </c>
      <c r="F65" s="49">
        <f>+F61+F62</f>
        <v>2182394000</v>
      </c>
      <c r="G65" s="50">
        <f>+G61+G62</f>
        <v>1701801000</v>
      </c>
      <c r="H65" s="49">
        <f>+H61+H62</f>
        <v>295921000</v>
      </c>
      <c r="I65" s="50">
        <f>+I61+I62</f>
        <v>96197291</v>
      </c>
      <c r="J65" s="49">
        <f>+J61+J62</f>
        <v>470911000</v>
      </c>
      <c r="K65" s="50">
        <f>+K61+K62</f>
        <v>366265394</v>
      </c>
      <c r="L65" s="49">
        <f>+L61+L62</f>
        <v>274780000</v>
      </c>
      <c r="M65" s="51">
        <f>+M61+M62</f>
        <v>326878482</v>
      </c>
      <c r="N65" s="49">
        <f>+N61+N62</f>
        <v>0</v>
      </c>
      <c r="O65" s="50">
        <f>+O61+O62</f>
        <v>0</v>
      </c>
      <c r="P65" s="49">
        <f>+P61+P62</f>
        <v>1041612000</v>
      </c>
      <c r="Q65" s="50">
        <f>+Q61+Q62</f>
        <v>789341167</v>
      </c>
      <c r="R65" s="34">
        <f>IF(($J65      =0),0,((($L65      -$J65      )/$J65      )*100))</f>
        <v>-41.649271306042969</v>
      </c>
      <c r="S65" s="35">
        <f>IF(($K65      =0),0,((($M65      -$K65      )/$K65      )*100))</f>
        <v>-10.753653674417301</v>
      </c>
      <c r="T65" s="34">
        <f>IF(($E65      =0),0,(($P65      /$E65      )*100))</f>
        <v>47.329155123426524</v>
      </c>
      <c r="U65" s="35">
        <f>IF(($E65      =0),0,(($Q65      /$E65      )*100))</f>
        <v>35.86637878427814</v>
      </c>
      <c r="V65" s="49">
        <f>+V61+V62</f>
        <v>27530000</v>
      </c>
      <c r="W65" s="50">
        <f>+W61+W62</f>
        <v>1438000</v>
      </c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">
      <c r="A67" s="4"/>
    </row>
    <row r="68" spans="1:23" x14ac:dyDescent="0.2">
      <c r="A68" s="4"/>
    </row>
    <row r="69" spans="1:23" x14ac:dyDescent="0.2">
      <c r="A69" s="4" t="s">
        <v>90</v>
      </c>
    </row>
    <row r="70" spans="1:23" x14ac:dyDescent="0.2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91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x14ac:dyDescent="0.2">
      <c r="A72" s="4" t="s">
        <v>92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">
      <c r="A73" s="4" t="s">
        <v>93</v>
      </c>
    </row>
    <row r="74" spans="1:23" x14ac:dyDescent="0.2">
      <c r="A74" t="s">
        <v>94</v>
      </c>
    </row>
    <row r="75" spans="1:23" x14ac:dyDescent="0.2">
      <c r="A75" t="s">
        <v>95</v>
      </c>
    </row>
    <row r="76" spans="1:23" x14ac:dyDescent="0.2">
      <c r="A76" s="5"/>
      <c r="G76" s="5"/>
      <c r="W76" s="5"/>
    </row>
    <row r="77" spans="1:23" x14ac:dyDescent="0.2">
      <c r="A77" s="5"/>
      <c r="G77" s="5"/>
      <c r="W77" s="5"/>
    </row>
    <row r="78" spans="1:23" x14ac:dyDescent="0.2">
      <c r="A78" s="5" t="s">
        <v>96</v>
      </c>
      <c r="G78" s="5" t="s">
        <v>97</v>
      </c>
      <c r="W78" s="5"/>
    </row>
    <row r="80" spans="1:23" x14ac:dyDescent="0.2">
      <c r="A80" t="s">
        <v>98</v>
      </c>
      <c r="G80" t="s">
        <v>98</v>
      </c>
    </row>
  </sheetData>
  <mergeCells count="14"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</mergeCells>
  <printOptions horizontalCentered="1"/>
  <pageMargins left="0.5" right="0.25" top="0.5" bottom="0.5" header="0.5" footer="0.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BD3D93-6788-4A28-8AE3-59CEA1FD908B}"/>
</file>

<file path=customXml/itemProps2.xml><?xml version="1.0" encoding="utf-8"?>
<ds:datastoreItem xmlns:ds="http://schemas.openxmlformats.org/officeDocument/2006/customXml" ds:itemID="{B6443D4A-9F60-4BF3-B3CD-6D131B16D0A9}"/>
</file>

<file path=customXml/itemProps3.xml><?xml version="1.0" encoding="utf-8"?>
<ds:datastoreItem xmlns:ds="http://schemas.openxmlformats.org/officeDocument/2006/customXml" ds:itemID="{80D25140-7077-4E60-87E5-93A1D2F094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KZN</vt:lpstr>
      <vt:lpstr>LP</vt:lpstr>
      <vt:lpstr>MP</vt:lpstr>
      <vt:lpstr>NW</vt:lpstr>
      <vt:lpstr>NC</vt:lpstr>
      <vt:lpstr>WC</vt:lpstr>
      <vt:lpstr>EC!Print_Area</vt:lpstr>
      <vt:lpstr>FS!Print_Area</vt:lpstr>
      <vt:lpstr>GT!Print_Area</vt:lpstr>
      <vt:lpstr>KZN!Print_Area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2025-05-26T10:09:16Z</dcterms:created>
  <dcterms:modified xsi:type="dcterms:W3CDTF">2025-05-26T10:30:52Z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