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14D01273-19F2-4D3D-AFC6-7F575A884575}" xr6:coauthVersionLast="47" xr6:coauthVersionMax="47" xr10:uidLastSave="{00000000-0000-0000-0000-000000000000}"/>
  <bookViews>
    <workbookView xWindow="34440" yWindow="360" windowWidth="21600" windowHeight="11820" xr2:uid="{00000000-000D-0000-FFFF-FFFF00000000}"/>
  </bookViews>
  <sheets>
    <sheet name="Summary per Province" sheetId="1" r:id="rId1"/>
    <sheet name="Summary per Metro" sheetId="2" r:id="rId2"/>
    <sheet name="EC" sheetId="3" r:id="rId3"/>
    <sheet name="FS" sheetId="4" r:id="rId4"/>
    <sheet name="GT" sheetId="5" r:id="rId5"/>
    <sheet name="KZ" sheetId="6" r:id="rId6"/>
    <sheet name="LP" sheetId="7" r:id="rId7"/>
    <sheet name="MP" sheetId="8" r:id="rId8"/>
    <sheet name="NC" sheetId="9" r:id="rId9"/>
    <sheet name="NW" sheetId="10" r:id="rId10"/>
    <sheet name="WC" sheetId="11" r:id="rId11"/>
  </sheets>
  <definedNames>
    <definedName name="_xlnm.Print_Area" localSheetId="2">EC!$A$1:$M$83</definedName>
    <definedName name="_xlnm.Print_Area" localSheetId="3">FS!$A$1:$M$83</definedName>
    <definedName name="_xlnm.Print_Area" localSheetId="4">GT!$A$1:$M$83</definedName>
    <definedName name="_xlnm.Print_Area" localSheetId="5">KZ!$A$1:$M$83</definedName>
    <definedName name="_xlnm.Print_Area" localSheetId="6">LP!$A$1:$M$83</definedName>
    <definedName name="_xlnm.Print_Area" localSheetId="7">MP!$A$1:$M$83</definedName>
    <definedName name="_xlnm.Print_Area" localSheetId="8">NC!$A$1:$M$83</definedName>
    <definedName name="_xlnm.Print_Area" localSheetId="9">NW!$A$1:$M$83</definedName>
    <definedName name="_xlnm.Print_Area" localSheetId="1">'Summary per Metro'!$A$1:$M$83</definedName>
    <definedName name="_xlnm.Print_Area" localSheetId="0">'Summary per Province'!$A$1:$M$83</definedName>
    <definedName name="_xlnm.Print_Area" localSheetId="10">WC!$A$1:$M$83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1" l="1"/>
  <c r="L45" i="11"/>
  <c r="K45" i="11"/>
  <c r="J45" i="11"/>
  <c r="I45" i="11"/>
  <c r="H45" i="11"/>
  <c r="G45" i="11"/>
  <c r="F45" i="11"/>
  <c r="E45" i="11"/>
  <c r="D45" i="11"/>
  <c r="M44" i="11"/>
  <c r="L44" i="11"/>
  <c r="K44" i="11"/>
  <c r="J44" i="11"/>
  <c r="I44" i="11"/>
  <c r="H44" i="11"/>
  <c r="G44" i="11"/>
  <c r="F44" i="11"/>
  <c r="E44" i="11"/>
  <c r="D44" i="11"/>
  <c r="M39" i="11"/>
  <c r="L39" i="11"/>
  <c r="K39" i="11"/>
  <c r="J39" i="11"/>
  <c r="I39" i="11"/>
  <c r="H39" i="11"/>
  <c r="G39" i="11"/>
  <c r="F39" i="11"/>
  <c r="E39" i="11"/>
  <c r="D39" i="11"/>
  <c r="M30" i="11"/>
  <c r="L30" i="11"/>
  <c r="K30" i="11"/>
  <c r="J30" i="11"/>
  <c r="I30" i="11"/>
  <c r="H30" i="11"/>
  <c r="G30" i="11"/>
  <c r="F30" i="11"/>
  <c r="E30" i="11"/>
  <c r="D30" i="11"/>
  <c r="M24" i="11"/>
  <c r="L24" i="11"/>
  <c r="K24" i="11"/>
  <c r="J24" i="11"/>
  <c r="I24" i="11"/>
  <c r="H24" i="11"/>
  <c r="G24" i="11"/>
  <c r="F24" i="11"/>
  <c r="E24" i="11"/>
  <c r="D24" i="11"/>
  <c r="M17" i="11"/>
  <c r="L17" i="11"/>
  <c r="K17" i="11"/>
  <c r="J17" i="11"/>
  <c r="I17" i="11"/>
  <c r="H17" i="11"/>
  <c r="G17" i="11"/>
  <c r="F17" i="11"/>
  <c r="E17" i="11"/>
  <c r="D17" i="11"/>
  <c r="M10" i="11"/>
  <c r="L10" i="11"/>
  <c r="K10" i="11"/>
  <c r="J10" i="11"/>
  <c r="I10" i="11"/>
  <c r="H10" i="11"/>
  <c r="G10" i="11"/>
  <c r="F10" i="11"/>
  <c r="E10" i="11"/>
  <c r="D10" i="11"/>
  <c r="M35" i="10"/>
  <c r="L35" i="10"/>
  <c r="K35" i="10"/>
  <c r="J35" i="10"/>
  <c r="I35" i="10"/>
  <c r="H35" i="10"/>
  <c r="G35" i="10"/>
  <c r="F35" i="10"/>
  <c r="E35" i="10"/>
  <c r="D35" i="10"/>
  <c r="M34" i="10"/>
  <c r="L34" i="10"/>
  <c r="K34" i="10"/>
  <c r="J34" i="10"/>
  <c r="I34" i="10"/>
  <c r="H34" i="10"/>
  <c r="G34" i="10"/>
  <c r="F34" i="10"/>
  <c r="E34" i="10"/>
  <c r="D34" i="10"/>
  <c r="M29" i="10"/>
  <c r="L29" i="10"/>
  <c r="K29" i="10"/>
  <c r="J29" i="10"/>
  <c r="I29" i="10"/>
  <c r="H29" i="10"/>
  <c r="G29" i="10"/>
  <c r="F29" i="10"/>
  <c r="E29" i="10"/>
  <c r="D29" i="10"/>
  <c r="M22" i="10"/>
  <c r="L22" i="10"/>
  <c r="K22" i="10"/>
  <c r="J22" i="10"/>
  <c r="I22" i="10"/>
  <c r="H22" i="10"/>
  <c r="G22" i="10"/>
  <c r="F22" i="10"/>
  <c r="E22" i="10"/>
  <c r="D22" i="10"/>
  <c r="M15" i="10"/>
  <c r="L15" i="10"/>
  <c r="K15" i="10"/>
  <c r="J15" i="10"/>
  <c r="I15" i="10"/>
  <c r="H15" i="10"/>
  <c r="G15" i="10"/>
  <c r="F15" i="10"/>
  <c r="E15" i="10"/>
  <c r="D15" i="10"/>
  <c r="M45" i="9"/>
  <c r="L45" i="9"/>
  <c r="K45" i="9"/>
  <c r="J45" i="9"/>
  <c r="I45" i="9"/>
  <c r="H45" i="9"/>
  <c r="G45" i="9"/>
  <c r="F45" i="9"/>
  <c r="E45" i="9"/>
  <c r="D45" i="9"/>
  <c r="M44" i="9"/>
  <c r="L44" i="9"/>
  <c r="K44" i="9"/>
  <c r="J44" i="9"/>
  <c r="I44" i="9"/>
  <c r="H44" i="9"/>
  <c r="G44" i="9"/>
  <c r="F44" i="9"/>
  <c r="E44" i="9"/>
  <c r="D44" i="9"/>
  <c r="M38" i="9"/>
  <c r="L38" i="9"/>
  <c r="K38" i="9"/>
  <c r="J38" i="9"/>
  <c r="I38" i="9"/>
  <c r="H38" i="9"/>
  <c r="G38" i="9"/>
  <c r="F38" i="9"/>
  <c r="E38" i="9"/>
  <c r="D38" i="9"/>
  <c r="M31" i="9"/>
  <c r="L31" i="9"/>
  <c r="K31" i="9"/>
  <c r="J31" i="9"/>
  <c r="I31" i="9"/>
  <c r="H31" i="9"/>
  <c r="G31" i="9"/>
  <c r="F31" i="9"/>
  <c r="E31" i="9"/>
  <c r="D31" i="9"/>
  <c r="M21" i="9"/>
  <c r="L21" i="9"/>
  <c r="K21" i="9"/>
  <c r="J21" i="9"/>
  <c r="I21" i="9"/>
  <c r="H21" i="9"/>
  <c r="G21" i="9"/>
  <c r="F21" i="9"/>
  <c r="E21" i="9"/>
  <c r="D21" i="9"/>
  <c r="M13" i="9"/>
  <c r="L13" i="9"/>
  <c r="K13" i="9"/>
  <c r="J13" i="9"/>
  <c r="I13" i="9"/>
  <c r="H13" i="9"/>
  <c r="G13" i="9"/>
  <c r="F13" i="9"/>
  <c r="E13" i="9"/>
  <c r="D13" i="9"/>
  <c r="M32" i="8"/>
  <c r="L32" i="8"/>
  <c r="K32" i="8"/>
  <c r="J32" i="8"/>
  <c r="I32" i="8"/>
  <c r="H32" i="8"/>
  <c r="G32" i="8"/>
  <c r="F32" i="8"/>
  <c r="E32" i="8"/>
  <c r="D32" i="8"/>
  <c r="M31" i="8"/>
  <c r="L31" i="8"/>
  <c r="K31" i="8"/>
  <c r="J31" i="8"/>
  <c r="I31" i="8"/>
  <c r="H31" i="8"/>
  <c r="G31" i="8"/>
  <c r="F31" i="8"/>
  <c r="E31" i="8"/>
  <c r="D31" i="8"/>
  <c r="M25" i="8"/>
  <c r="L25" i="8"/>
  <c r="K25" i="8"/>
  <c r="J25" i="8"/>
  <c r="I25" i="8"/>
  <c r="H25" i="8"/>
  <c r="G25" i="8"/>
  <c r="F25" i="8"/>
  <c r="E25" i="8"/>
  <c r="D25" i="8"/>
  <c r="M17" i="8"/>
  <c r="L17" i="8"/>
  <c r="K17" i="8"/>
  <c r="J17" i="8"/>
  <c r="I17" i="8"/>
  <c r="H17" i="8"/>
  <c r="G17" i="8"/>
  <c r="F17" i="8"/>
  <c r="E17" i="8"/>
  <c r="D17" i="8"/>
  <c r="M41" i="7"/>
  <c r="L41" i="7"/>
  <c r="K41" i="7"/>
  <c r="J41" i="7"/>
  <c r="I41" i="7"/>
  <c r="H41" i="7"/>
  <c r="G41" i="7"/>
  <c r="F41" i="7"/>
  <c r="E41" i="7"/>
  <c r="D41" i="7"/>
  <c r="M40" i="7"/>
  <c r="L40" i="7"/>
  <c r="K40" i="7"/>
  <c r="J40" i="7"/>
  <c r="I40" i="7"/>
  <c r="H40" i="7"/>
  <c r="G40" i="7"/>
  <c r="F40" i="7"/>
  <c r="E40" i="7"/>
  <c r="D40" i="7"/>
  <c r="M34" i="7"/>
  <c r="L34" i="7"/>
  <c r="K34" i="7"/>
  <c r="J34" i="7"/>
  <c r="I34" i="7"/>
  <c r="H34" i="7"/>
  <c r="G34" i="7"/>
  <c r="F34" i="7"/>
  <c r="E34" i="7"/>
  <c r="D34" i="7"/>
  <c r="M27" i="7"/>
  <c r="L27" i="7"/>
  <c r="K27" i="7"/>
  <c r="J27" i="7"/>
  <c r="I27" i="7"/>
  <c r="H27" i="7"/>
  <c r="G27" i="7"/>
  <c r="F27" i="7"/>
  <c r="E27" i="7"/>
  <c r="D27" i="7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74" i="6"/>
  <c r="L74" i="6"/>
  <c r="K74" i="6"/>
  <c r="J74" i="6"/>
  <c r="I74" i="6"/>
  <c r="H74" i="6"/>
  <c r="G74" i="6"/>
  <c r="F74" i="6"/>
  <c r="E74" i="6"/>
  <c r="D74" i="6"/>
  <c r="M73" i="6"/>
  <c r="L73" i="6"/>
  <c r="K73" i="6"/>
  <c r="J73" i="6"/>
  <c r="I73" i="6"/>
  <c r="H73" i="6"/>
  <c r="G73" i="6"/>
  <c r="F73" i="6"/>
  <c r="E73" i="6"/>
  <c r="D73" i="6"/>
  <c r="M67" i="6"/>
  <c r="L67" i="6"/>
  <c r="K67" i="6"/>
  <c r="J67" i="6"/>
  <c r="I67" i="6"/>
  <c r="H67" i="6"/>
  <c r="G67" i="6"/>
  <c r="F67" i="6"/>
  <c r="E67" i="6"/>
  <c r="D67" i="6"/>
  <c r="M61" i="6"/>
  <c r="L61" i="6"/>
  <c r="K61" i="6"/>
  <c r="J61" i="6"/>
  <c r="I61" i="6"/>
  <c r="H61" i="6"/>
  <c r="G61" i="6"/>
  <c r="F61" i="6"/>
  <c r="E61" i="6"/>
  <c r="D61" i="6"/>
  <c r="M54" i="6"/>
  <c r="L54" i="6"/>
  <c r="K54" i="6"/>
  <c r="J54" i="6"/>
  <c r="I54" i="6"/>
  <c r="H54" i="6"/>
  <c r="G54" i="6"/>
  <c r="F54" i="6"/>
  <c r="E54" i="6"/>
  <c r="D54" i="6"/>
  <c r="M48" i="6"/>
  <c r="L48" i="6"/>
  <c r="K48" i="6"/>
  <c r="J48" i="6"/>
  <c r="I48" i="6"/>
  <c r="H48" i="6"/>
  <c r="G48" i="6"/>
  <c r="F48" i="6"/>
  <c r="E48" i="6"/>
  <c r="D48" i="6"/>
  <c r="M41" i="6"/>
  <c r="L41" i="6"/>
  <c r="K41" i="6"/>
  <c r="J41" i="6"/>
  <c r="I41" i="6"/>
  <c r="H41" i="6"/>
  <c r="G41" i="6"/>
  <c r="F41" i="6"/>
  <c r="E41" i="6"/>
  <c r="D41" i="6"/>
  <c r="M36" i="6"/>
  <c r="L36" i="6"/>
  <c r="K36" i="6"/>
  <c r="J36" i="6"/>
  <c r="I36" i="6"/>
  <c r="H36" i="6"/>
  <c r="G36" i="6"/>
  <c r="F36" i="6"/>
  <c r="E36" i="6"/>
  <c r="D36" i="6"/>
  <c r="M30" i="6"/>
  <c r="L30" i="6"/>
  <c r="K30" i="6"/>
  <c r="J30" i="6"/>
  <c r="I30" i="6"/>
  <c r="H30" i="6"/>
  <c r="G30" i="6"/>
  <c r="F30" i="6"/>
  <c r="E30" i="6"/>
  <c r="D30" i="6"/>
  <c r="M25" i="6"/>
  <c r="L25" i="6"/>
  <c r="K25" i="6"/>
  <c r="J25" i="6"/>
  <c r="I25" i="6"/>
  <c r="H25" i="6"/>
  <c r="G25" i="6"/>
  <c r="F25" i="6"/>
  <c r="E25" i="6"/>
  <c r="D25" i="6"/>
  <c r="M16" i="6"/>
  <c r="L16" i="6"/>
  <c r="K16" i="6"/>
  <c r="J16" i="6"/>
  <c r="I16" i="6"/>
  <c r="H16" i="6"/>
  <c r="G16" i="6"/>
  <c r="F16" i="6"/>
  <c r="E16" i="6"/>
  <c r="D16" i="6"/>
  <c r="M10" i="6"/>
  <c r="L10" i="6"/>
  <c r="K10" i="6"/>
  <c r="J10" i="6"/>
  <c r="I10" i="6"/>
  <c r="H10" i="6"/>
  <c r="G10" i="6"/>
  <c r="F10" i="6"/>
  <c r="E10" i="6"/>
  <c r="D10" i="6"/>
  <c r="M23" i="5"/>
  <c r="L23" i="5"/>
  <c r="K23" i="5"/>
  <c r="J23" i="5"/>
  <c r="I23" i="5"/>
  <c r="H23" i="5"/>
  <c r="G23" i="5"/>
  <c r="F23" i="5"/>
  <c r="E23" i="5"/>
  <c r="D23" i="5"/>
  <c r="M22" i="5"/>
  <c r="L22" i="5"/>
  <c r="K22" i="5"/>
  <c r="J22" i="5"/>
  <c r="I22" i="5"/>
  <c r="H22" i="5"/>
  <c r="G22" i="5"/>
  <c r="F22" i="5"/>
  <c r="E22" i="5"/>
  <c r="D22" i="5"/>
  <c r="M17" i="5"/>
  <c r="L17" i="5"/>
  <c r="K17" i="5"/>
  <c r="J17" i="5"/>
  <c r="I17" i="5"/>
  <c r="H17" i="5"/>
  <c r="G17" i="5"/>
  <c r="F17" i="5"/>
  <c r="E17" i="5"/>
  <c r="D17" i="5"/>
  <c r="M12" i="5"/>
  <c r="L12" i="5"/>
  <c r="K12" i="5"/>
  <c r="J12" i="5"/>
  <c r="I12" i="5"/>
  <c r="H12" i="5"/>
  <c r="G12" i="5"/>
  <c r="F12" i="5"/>
  <c r="E12" i="5"/>
  <c r="D12" i="5"/>
  <c r="M37" i="4"/>
  <c r="L37" i="4"/>
  <c r="K37" i="4"/>
  <c r="J37" i="4"/>
  <c r="I37" i="4"/>
  <c r="H37" i="4"/>
  <c r="G37" i="4"/>
  <c r="F37" i="4"/>
  <c r="E37" i="4"/>
  <c r="D37" i="4"/>
  <c r="M36" i="4"/>
  <c r="L36" i="4"/>
  <c r="K36" i="4"/>
  <c r="J36" i="4"/>
  <c r="I36" i="4"/>
  <c r="H36" i="4"/>
  <c r="G36" i="4"/>
  <c r="F36" i="4"/>
  <c r="E36" i="4"/>
  <c r="D36" i="4"/>
  <c r="M30" i="4"/>
  <c r="L30" i="4"/>
  <c r="K30" i="4"/>
  <c r="J30" i="4"/>
  <c r="I30" i="4"/>
  <c r="H30" i="4"/>
  <c r="G30" i="4"/>
  <c r="F30" i="4"/>
  <c r="E30" i="4"/>
  <c r="D30" i="4"/>
  <c r="M22" i="4"/>
  <c r="L22" i="4"/>
  <c r="K22" i="4"/>
  <c r="J22" i="4"/>
  <c r="I22" i="4"/>
  <c r="H22" i="4"/>
  <c r="G22" i="4"/>
  <c r="F22" i="4"/>
  <c r="E22" i="4"/>
  <c r="D22" i="4"/>
  <c r="M15" i="4"/>
  <c r="L15" i="4"/>
  <c r="K15" i="4"/>
  <c r="J15" i="4"/>
  <c r="I15" i="4"/>
  <c r="H15" i="4"/>
  <c r="G15" i="4"/>
  <c r="F15" i="4"/>
  <c r="E15" i="4"/>
  <c r="D15" i="4"/>
  <c r="M10" i="4"/>
  <c r="L10" i="4"/>
  <c r="K10" i="4"/>
  <c r="J10" i="4"/>
  <c r="I10" i="4"/>
  <c r="H10" i="4"/>
  <c r="G10" i="4"/>
  <c r="F10" i="4"/>
  <c r="E10" i="4"/>
  <c r="D10" i="4"/>
  <c r="M55" i="3"/>
  <c r="L55" i="3"/>
  <c r="K55" i="3"/>
  <c r="J55" i="3"/>
  <c r="I55" i="3"/>
  <c r="H55" i="3"/>
  <c r="G55" i="3"/>
  <c r="F55" i="3"/>
  <c r="E55" i="3"/>
  <c r="D55" i="3"/>
  <c r="M54" i="3"/>
  <c r="L54" i="3"/>
  <c r="K54" i="3"/>
  <c r="J54" i="3"/>
  <c r="I54" i="3"/>
  <c r="H54" i="3"/>
  <c r="G54" i="3"/>
  <c r="F54" i="3"/>
  <c r="E54" i="3"/>
  <c r="D54" i="3"/>
  <c r="M48" i="3"/>
  <c r="L48" i="3"/>
  <c r="K48" i="3"/>
  <c r="J48" i="3"/>
  <c r="I48" i="3"/>
  <c r="H48" i="3"/>
  <c r="G48" i="3"/>
  <c r="F48" i="3"/>
  <c r="E48" i="3"/>
  <c r="D48" i="3"/>
  <c r="M41" i="3"/>
  <c r="L41" i="3"/>
  <c r="K41" i="3"/>
  <c r="J41" i="3"/>
  <c r="I41" i="3"/>
  <c r="H41" i="3"/>
  <c r="G41" i="3"/>
  <c r="F41" i="3"/>
  <c r="E41" i="3"/>
  <c r="D41" i="3"/>
  <c r="M36" i="3"/>
  <c r="L36" i="3"/>
  <c r="K36" i="3"/>
  <c r="J36" i="3"/>
  <c r="I36" i="3"/>
  <c r="H36" i="3"/>
  <c r="G36" i="3"/>
  <c r="F36" i="3"/>
  <c r="E36" i="3"/>
  <c r="D36" i="3"/>
  <c r="M28" i="3"/>
  <c r="L28" i="3"/>
  <c r="K28" i="3"/>
  <c r="J28" i="3"/>
  <c r="I28" i="3"/>
  <c r="H28" i="3"/>
  <c r="G28" i="3"/>
  <c r="F28" i="3"/>
  <c r="E28" i="3"/>
  <c r="D28" i="3"/>
  <c r="M20" i="3"/>
  <c r="L20" i="3"/>
  <c r="K20" i="3"/>
  <c r="J20" i="3"/>
  <c r="I20" i="3"/>
  <c r="H20" i="3"/>
  <c r="G20" i="3"/>
  <c r="F20" i="3"/>
  <c r="E20" i="3"/>
  <c r="D20" i="3"/>
  <c r="M11" i="3"/>
  <c r="L11" i="3"/>
  <c r="K11" i="3"/>
  <c r="J11" i="3"/>
  <c r="I11" i="3"/>
  <c r="H11" i="3"/>
  <c r="G11" i="3"/>
  <c r="F11" i="3"/>
  <c r="E11" i="3"/>
  <c r="D11" i="3"/>
  <c r="M17" i="2"/>
  <c r="L17" i="2"/>
  <c r="K17" i="2"/>
  <c r="J17" i="2"/>
  <c r="I17" i="2"/>
  <c r="H17" i="2"/>
  <c r="G17" i="2"/>
  <c r="F17" i="2"/>
  <c r="E17" i="2"/>
  <c r="D17" i="2"/>
  <c r="M18" i="1"/>
  <c r="L18" i="1"/>
  <c r="K18" i="1"/>
  <c r="J18" i="1"/>
  <c r="I18" i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<sst xmlns="http://schemas.openxmlformats.org/spreadsheetml/2006/main" count="1378" uniqueCount="615">
  <si>
    <t/>
  </si>
  <si>
    <t/>
  </si>
  <si>
    <t>ANALYSIS OF SOURCES OF REVENUE AS AT 3rd Quarter Ended 31 March 2025</t>
  </si>
  <si>
    <t>Third Quarter 2024/25</t>
  </si>
  <si>
    <t>Third Quarter 2023/24</t>
  </si>
  <si>
    <t>Own Revenue</t>
  </si>
  <si>
    <t>R thousands</t>
  </si>
  <si>
    <t>Code</t>
  </si>
  <si>
    <t>Property Rates</t>
  </si>
  <si>
    <t>Service Charges</t>
  </si>
  <si>
    <t>Other</t>
  </si>
  <si>
    <t>Grants Revenue</t>
  </si>
  <si>
    <t>Total</t>
  </si>
  <si>
    <t>Summary per Province</t>
  </si>
  <si>
    <t xml:space="preserve"> </t>
  </si>
  <si>
    <t>Eastern Cape</t>
  </si>
  <si>
    <t>EC</t>
  </si>
  <si>
    <t>Free State</t>
  </si>
  <si>
    <t>FS</t>
  </si>
  <si>
    <t>Gauteng</t>
  </si>
  <si>
    <t>GT</t>
  </si>
  <si>
    <t>Kwazulu-Natal</t>
  </si>
  <si>
    <t>KZ</t>
  </si>
  <si>
    <t>Limpopo</t>
  </si>
  <si>
    <t>LP</t>
  </si>
  <si>
    <t>Mpumalanga</t>
  </si>
  <si>
    <t>MP</t>
  </si>
  <si>
    <t>North West</t>
  </si>
  <si>
    <t>NW</t>
  </si>
  <si>
    <t>Northern Cape</t>
  </si>
  <si>
    <t>NC</t>
  </si>
  <si>
    <t>Western Cape</t>
  </si>
  <si>
    <t>WC</t>
  </si>
  <si>
    <t>Summary per Metro</t>
  </si>
  <si>
    <t>Buffalo City</t>
  </si>
  <si>
    <t>BUF</t>
  </si>
  <si>
    <t>Cape Town</t>
  </si>
  <si>
    <t>CPT</t>
  </si>
  <si>
    <t>City of Ekurhuleni</t>
  </si>
  <si>
    <t>EKU</t>
  </si>
  <si>
    <t>eThekwini</t>
  </si>
  <si>
    <t>ETH</t>
  </si>
  <si>
    <t>City of Johannesburg</t>
  </si>
  <si>
    <t>JHB</t>
  </si>
  <si>
    <t>Mangaung</t>
  </si>
  <si>
    <t>MAN</t>
  </si>
  <si>
    <t>Nelson Mandela Bay</t>
  </si>
  <si>
    <t>NMA</t>
  </si>
  <si>
    <t>City of Tshwane</t>
  </si>
  <si>
    <t>TSH</t>
  </si>
  <si>
    <t>EASTERN CAPE</t>
  </si>
  <si>
    <t>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</si>
  <si>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</si>
  <si>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</si>
  <si>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</si>
  <si>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</si>
  <si>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</si>
  <si>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</si>
  <si>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</si>
  <si>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</si>
  <si>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</si>
  <si>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</si>
  <si>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</si>
  <si>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</si>
  <si>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</si>
  <si>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</si>
  <si>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</si>
  <si>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</si>
  <si>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</si>
  <si>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</si>
  <si>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</si>
  <si>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</si>
  <si>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</si>
  <si>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</si>
  <si>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</si>
  <si>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</si>
  <si>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</si>
  <si>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</si>
  <si>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</si>
  <si>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</si>
  <si>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</si>
  <si>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</si>
  <si>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</si>
  <si>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</si>
  <si>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</si>
  <si>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</si>
  <si>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</si>
  <si>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</si>
  <si>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</si>
  <si>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</si>
  <si>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</si>
  <si>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</si>
  <si>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</si>
  <si>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</si>
  <si>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</si>
  <si>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</si>
  <si>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</si>
  <si>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</si>
  <si>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</si>
  <si>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</si>
  <si>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</si>
  <si>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</si>
  <si>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</si>
  <si>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</si>
  <si>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</si>
  <si>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</si>
  <si>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</si>
  <si>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</si>
  <si>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</si>
  <si>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</si>
  <si>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</si>
  <si>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</si>
  <si>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</si>
  <si>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</si>
  <si>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</si>
  <si>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</si>
  <si>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</si>
  <si>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</si>
  <si>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</si>
  <si>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</si>
  <si>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</si>
  <si>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</si>
  <si>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</si>
  <si>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</si>
  <si>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</si>
  <si>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</si>
  <si>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</si>
  <si>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</si>
  <si>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</si>
  <si>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</si>
  <si>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</si>
  <si>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</si>
  <si>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</si>
  <si>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</si>
  <si>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</si>
  <si>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</si>
  <si>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</si>
  <si>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</si>
  <si>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</si>
  <si>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</si>
  <si>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</si>
  <si>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</si>
  <si>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</si>
  <si>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</si>
  <si>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</si>
  <si>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</si>
  <si>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</si>
  <si>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</si>
  <si>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</si>
  <si>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</si>
  <si>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</si>
  <si>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</si>
  <si>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</si>
  <si>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</si>
  <si>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</si>
  <si>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</si>
  <si>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</si>
  <si>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</si>
  <si>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</si>
  <si>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</si>
  <si>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</si>
  <si>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</si>
  <si>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</si>
  <si>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</si>
  <si>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</si>
  <si>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</si>
  <si>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</si>
  <si>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</si>
  <si>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</si>
  <si>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</si>
  <si>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</si>
  <si>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</si>
  <si>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</si>
  <si>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</si>
  <si>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</si>
  <si>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</si>
  <si>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</si>
  <si>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</si>
  <si>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</si>
  <si>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</si>
  <si>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</si>
  <si>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</si>
  <si>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</si>
  <si>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</si>
  <si>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</si>
  <si>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</si>
  <si>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</si>
  <si>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</si>
  <si>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</si>
  <si>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</si>
  <si>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</si>
  <si>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</si>
  <si>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</si>
  <si>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</si>
  <si>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</si>
  <si>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</si>
  <si>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</si>
  <si>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</si>
  <si>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</si>
  <si>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</si>
  <si>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</si>
  <si>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</si>
  <si>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</si>
  <si>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</si>
  <si>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</si>
  <si>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</si>
  <si>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</si>
  <si>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</si>
  <si>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</si>
  <si>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</si>
  <si>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</si>
  <si>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</si>
  <si>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</si>
  <si>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</si>
  <si>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</si>
  <si>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</si>
  <si>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</si>
  <si>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</si>
  <si>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</si>
  <si>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</si>
  <si>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</si>
  <si>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</si>
  <si>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</si>
  <si>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</si>
  <si>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</si>
  <si>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</si>
  <si>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</si>
  <si>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</si>
  <si>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</si>
  <si>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</si>
  <si>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</si>
  <si>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</si>
  <si>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</si>
  <si>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</si>
  <si>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</si>
  <si>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</si>
  <si>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</si>
  <si>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</si>
  <si>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</si>
  <si>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</si>
  <si>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</si>
  <si>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</si>
  <si>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</si>
  <si>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</si>
  <si>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</si>
  <si>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</si>
  <si>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</si>
  <si>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</si>
  <si>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</si>
  <si>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</si>
  <si>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</si>
  <si>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</si>
  <si>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</si>
  <si>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</si>
  <si>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</si>
  <si>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</si>
  <si>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</si>
  <si>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</si>
  <si>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</si>
  <si>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</si>
  <si>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</si>
  <si>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</si>
  <si>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</si>
  <si>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</si>
  <si>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</si>
  <si>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</si>
  <si>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</si>
  <si>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</si>
  <si>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</si>
  <si>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</si>
  <si>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</si>
  <si>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</si>
  <si>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</si>
  <si>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</si>
  <si>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</si>
  <si>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</si>
  <si>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</si>
  <si>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</si>
  <si>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</si>
  <si>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</si>
  <si>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</si>
  <si>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</si>
  <si>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</si>
  <si>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</si>
  <si>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</si>
  <si>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</si>
  <si>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</si>
  <si>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</si>
  <si>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</si>
  <si>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</si>
  <si>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</si>
  <si>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</si>
  <si>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</si>
  <si>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</si>
  <si>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</si>
  <si>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</si>
  <si>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</si>
  <si>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</si>
  <si>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</si>
  <si>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</si>
  <si>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</si>
  <si>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</si>
  <si>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</si>
  <si>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</si>
  <si>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</si>
  <si>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</si>
  <si>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</si>
  <si>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</si>
  <si>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</si>
  <si>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</si>
  <si>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</si>
  <si>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</si>
  <si>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</si>
  <si>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</si>
  <si>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</si>
  <si>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</si>
  <si>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</si>
  <si>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</si>
  <si>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</si>
  <si>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</si>
  <si>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</si>
  <si>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</si>
  <si>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</si>
  <si>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</si>
  <si>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</si>
  <si>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</si>
  <si>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</si>
  <si>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</si>
  <si>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</si>
  <si>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</si>
  <si>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</si>
  <si>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</si>
  <si>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</si>
  <si>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</si>
  <si>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</si>
  <si>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</si>
  <si>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</si>
  <si>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</si>
  <si>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</si>
  <si>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</si>
  <si>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</si>
  <si>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</si>
  <si>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</si>
  <si>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</si>
  <si>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</si>
  <si>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</si>
  <si>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</si>
  <si>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</si>
  <si>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</si>
  <si>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</si>
  <si>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</si>
  <si>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</si>
  <si>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</si>
  <si>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</si>
  <si>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</si>
  <si>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</si>
  <si>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</si>
  <si>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</si>
  <si>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</si>
  <si>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</si>
  <si>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</si>
  <si>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</si>
  <si>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</si>
  <si>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</si>
  <si>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</si>
  <si>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</si>
  <si>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</si>
  <si>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</si>
  <si>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</si>
  <si>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</si>
  <si>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</si>
  <si>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</si>
  <si>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</si>
  <si>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</si>
  <si>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</si>
  <si>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</si>
  <si>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</si>
  <si>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</si>
  <si>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</si>
  <si>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</si>
  <si>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</si>
  <si>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</si>
  <si>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</si>
  <si>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</si>
  <si>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</si>
  <si>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</si>
  <si>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</si>
  <si>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</si>
  <si>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</si>
  <si>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</si>
  <si>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</si>
  <si>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</si>
  <si>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</si>
  <si>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</si>
  <si>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</si>
  <si>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</si>
  <si>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</si>
  <si>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</si>
  <si>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</si>
  <si>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</si>
  <si>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</si>
  <si>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</si>
  <si>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</si>
  <si>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</si>
  <si>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</si>
  <si>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</si>
  <si>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</si>
  <si>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</si>
  <si>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</si>
  <si>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</si>
  <si>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</si>
  <si>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</si>
  <si>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</si>
  <si>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</si>
  <si>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</si>
  <si>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</si>
  <si>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</si>
  <si>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</si>
  <si>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</si>
  <si>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</si>
  <si>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</si>
  <si>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</si>
  <si>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</si>
  <si>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</si>
  <si>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</si>
  <si>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</si>
  <si>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</si>
  <si>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</si>
  <si>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</si>
  <si>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</si>
  <si>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</si>
  <si>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</si>
  <si>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</si>
  <si>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</si>
  <si>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</si>
  <si>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</si>
  <si>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</si>
  <si>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</si>
  <si>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</si>
  <si>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</si>
  <si>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</si>
  <si>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</si>
  <si>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</si>
  <si>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</si>
  <si>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</si>
  <si>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</si>
  <si>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</si>
  <si>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</si>
  <si>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</si>
  <si>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</si>
  <si>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</si>
  <si>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</si>
  <si>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</si>
  <si>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</si>
  <si>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</si>
  <si>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</si>
  <si>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</si>
  <si>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</si>
  <si>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</si>
  <si>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</si>
  <si>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</si>
  <si>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</si>
  <si>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</si>
  <si>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</si>
  <si>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</si>
  <si>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</si>
  <si>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</si>
  <si>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</si>
  <si>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</si>
  <si>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</si>
  <si>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</si>
  <si>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</si>
  <si>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</si>
  <si>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</si>
  <si>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</si>
  <si>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</si>
  <si>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</si>
  <si>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</si>
  <si>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</si>
  <si>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</si>
  <si>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</si>
  <si>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</si>
  <si>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</si>
  <si>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</si>
  <si>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</si>
  <si>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</si>
  <si>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</si>
  <si>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</si>
  <si>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</si>
  <si>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</si>
  <si>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</si>
  <si>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</si>
  <si>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</si>
  <si>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</si>
  <si>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</si>
  <si>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</si>
  <si>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</si>
  <si>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</si>
  <si>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</si>
  <si>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</si>
  <si>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</si>
  <si>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</si>
  <si>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</si>
  <si>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</si>
  <si>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</si>
  <si>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</si>
  <si>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</si>
  <si>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</si>
  <si>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</si>
  <si>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</si>
  <si>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</si>
  <si>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</si>
  <si>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</si>
  <si>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</si>
  <si>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</si>
  <si>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</si>
  <si>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</si>
  <si>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</si>
  <si>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</si>
  <si>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</si>
  <si>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</si>
  <si>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</si>
  <si>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</si>
  <si>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</si>
  <si>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</si>
  <si>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</si>
  <si>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</si>
  <si>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</si>
  <si>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</si>
  <si>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</si>
  <si>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</si>
  <si>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</si>
  <si>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</si>
  <si>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</si>
  <si>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</si>
  <si>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</si>
  <si>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</si>
  <si>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</si>
  <si>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</si>
  <si>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</si>
  <si>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</si>
  <si>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</si>
  <si>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</si>
  <si>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</si>
  <si>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</si>
  <si>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</si>
  <si>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</si>
  <si>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</si>
  <si>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</si>
  <si>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WESTERN CAPE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</si>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</sst>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 &quot;?_);_(@_)"/>
    <numFmt numFmtId="165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12"/>
      <color indexed="8"/>
      <name val="ARIAL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name val="Arial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9" fillId="0" borderId="0" xfId="0" applyFont="1"/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center"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15" xfId="0" applyFont="1" applyBorder="1" applyAlignment="1">
      <alignment horizontal="center" wrapText="1"/>
    </xf>
    <xf numFmtId="0" fontId="9" fillId="0" borderId="2" xfId="0" applyFont="1" applyBorder="1"/>
    <xf numFmtId="0" fontId="9" fillId="0" borderId="9" xfId="0" applyFont="1" applyBorder="1"/>
    <xf numFmtId="164" fontId="9" fillId="0" borderId="20" xfId="0" applyNumberFormat="1" applyFont="1" applyBorder="1"/>
    <xf numFmtId="164" fontId="9" fillId="0" borderId="12" xfId="0" applyNumberFormat="1" applyFont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3" xfId="0" applyNumberFormat="1" applyFont="1" applyBorder="1"/>
    <xf numFmtId="164" fontId="9" fillId="0" borderId="24" xfId="0" applyNumberFormat="1" applyFont="1" applyBorder="1"/>
    <xf numFmtId="0" fontId="9" fillId="0" borderId="8" xfId="0" applyFont="1" applyBorder="1"/>
    <xf numFmtId="0" fontId="9" fillId="0" borderId="7" xfId="0" applyFont="1" applyBorder="1"/>
    <xf numFmtId="0" fontId="6" fillId="0" borderId="7" xfId="0" applyFont="1" applyBorder="1"/>
    <xf numFmtId="0" fontId="9" fillId="0" borderId="13" xfId="0" applyFont="1" applyBorder="1"/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6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9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2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0" fillId="0" borderId="7" xfId="0" applyBorder="1"/>
    <xf numFmtId="0" fontId="0" fillId="0" borderId="0" xfId="0" applyAlignment="1">
      <alignment horizontal="left" indent="1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0" fillId="0" borderId="24" xfId="0" applyBorder="1"/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65" fontId="10" fillId="0" borderId="8" xfId="0" applyNumberFormat="1" applyFont="1" applyBorder="1" applyAlignment="1">
      <alignment horizontal="left" indent="1"/>
    </xf>
    <xf numFmtId="165" fontId="10" fillId="0" borderId="7" xfId="0" applyNumberFormat="1" applyFont="1" applyBorder="1" applyAlignment="1">
      <alignment wrapText="1"/>
    </xf>
    <xf numFmtId="165" fontId="9" fillId="0" borderId="22" xfId="0" applyNumberFormat="1" applyFont="1" applyBorder="1"/>
    <xf numFmtId="165" fontId="9" fillId="0" borderId="23" xfId="0" applyNumberFormat="1" applyFont="1" applyBorder="1"/>
    <xf numFmtId="165" fontId="10" fillId="0" borderId="24" xfId="0" applyNumberFormat="1" applyFont="1" applyBorder="1" applyAlignment="1">
      <alignment wrapText="1"/>
    </xf>
    <xf numFmtId="165" fontId="10" fillId="0" borderId="22" xfId="0" applyNumberFormat="1" applyFont="1" applyBorder="1" applyAlignment="1">
      <alignment wrapText="1"/>
    </xf>
    <xf numFmtId="165" fontId="10" fillId="0" borderId="23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left" indent="1"/>
    </xf>
    <xf numFmtId="165" fontId="6" fillId="0" borderId="8" xfId="0" applyNumberFormat="1" applyFont="1" applyBorder="1"/>
    <xf numFmtId="165" fontId="6" fillId="0" borderId="7" xfId="0" applyNumberFormat="1" applyFont="1" applyBorder="1"/>
    <xf numFmtId="165" fontId="7" fillId="0" borderId="22" xfId="0" applyNumberFormat="1" applyFont="1" applyBorder="1"/>
    <xf numFmtId="165" fontId="7" fillId="0" borderId="23" xfId="0" applyNumberFormat="1" applyFont="1" applyBorder="1"/>
    <xf numFmtId="165" fontId="6" fillId="0" borderId="24" xfId="0" applyNumberFormat="1" applyFont="1" applyBorder="1"/>
    <xf numFmtId="165" fontId="6" fillId="0" borderId="22" xfId="0" applyNumberFormat="1" applyFont="1" applyBorder="1"/>
    <xf numFmtId="165" fontId="6" fillId="0" borderId="23" xfId="0" applyNumberFormat="1" applyFont="1" applyBorder="1"/>
    <xf numFmtId="165" fontId="9" fillId="0" borderId="14" xfId="0" applyNumberFormat="1" applyFont="1" applyBorder="1"/>
    <xf numFmtId="165" fontId="9" fillId="0" borderId="15" xfId="0" applyNumberFormat="1" applyFont="1" applyBorder="1"/>
    <xf numFmtId="165" fontId="7" fillId="0" borderId="25" xfId="0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5" fontId="0" fillId="0" borderId="0" xfId="0" applyNumberFormat="1"/>
    <xf numFmtId="165" fontId="1" fillId="0" borderId="0" xfId="0" applyNumberFormat="1" applyFont="1" applyAlignment="1">
      <alignment horizontal="left" wrapText="1" indent="1"/>
    </xf>
    <xf numFmtId="165" fontId="1" fillId="0" borderId="0" xfId="0" applyNumberFormat="1" applyFont="1" applyAlignment="1">
      <alignment horizontal="left" wrapText="1"/>
    </xf>
    <xf numFmtId="165" fontId="1" fillId="0" borderId="22" xfId="0" applyNumberFormat="1" applyFont="1" applyBorder="1" applyAlignment="1">
      <alignment horizontal="right"/>
    </xf>
    <xf numFmtId="165" fontId="1" fillId="0" borderId="23" xfId="0" applyNumberFormat="1" applyFont="1" applyBorder="1" applyAlignment="1">
      <alignment horizontal="right"/>
    </xf>
    <xf numFmtId="165" fontId="1" fillId="0" borderId="27" xfId="0" applyNumberFormat="1" applyFont="1" applyBorder="1" applyAlignment="1">
      <alignment horizontal="right"/>
    </xf>
    <xf numFmtId="165" fontId="1" fillId="0" borderId="2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22" xfId="0" applyNumberFormat="1" applyFont="1" applyBorder="1" applyAlignment="1">
      <alignment horizontal="right"/>
    </xf>
    <xf numFmtId="165" fontId="3" fillId="0" borderId="23" xfId="0" applyNumberFormat="1" applyFont="1" applyBorder="1" applyAlignment="1">
      <alignment horizontal="right"/>
    </xf>
    <xf numFmtId="165" fontId="3" fillId="0" borderId="27" xfId="0" applyNumberFormat="1" applyFont="1" applyBorder="1" applyAlignment="1">
      <alignment horizontal="right"/>
    </xf>
    <xf numFmtId="165" fontId="3" fillId="0" borderId="24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left"/>
    </xf>
    <xf numFmtId="165" fontId="3" fillId="0" borderId="26" xfId="0" applyNumberFormat="1" applyFont="1" applyBorder="1" applyAlignment="1">
      <alignment horizontal="right"/>
    </xf>
    <xf numFmtId="165" fontId="3" fillId="0" borderId="25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9" fillId="0" borderId="24" xfId="0" applyNumberFormat="1" applyFont="1" applyBorder="1"/>
    <xf numFmtId="165" fontId="6" fillId="0" borderId="8" xfId="0" applyNumberFormat="1" applyFont="1" applyBorder="1" applyAlignment="1">
      <alignment horizontal="left"/>
    </xf>
    <xf numFmtId="165" fontId="6" fillId="0" borderId="24" xfId="0" applyNumberFormat="1" applyFont="1" applyBorder="1" applyAlignment="1">
      <alignment wrapText="1"/>
    </xf>
    <xf numFmtId="165" fontId="6" fillId="0" borderId="22" xfId="0" applyNumberFormat="1" applyFont="1" applyBorder="1" applyAlignment="1">
      <alignment wrapText="1"/>
    </xf>
    <xf numFmtId="165" fontId="6" fillId="0" borderId="23" xfId="0" applyNumberFormat="1" applyFont="1" applyBorder="1" applyAlignment="1">
      <alignment wrapText="1"/>
    </xf>
    <xf numFmtId="165" fontId="7" fillId="0" borderId="24" xfId="0" applyNumberFormat="1" applyFont="1" applyBorder="1"/>
    <xf numFmtId="165" fontId="10" fillId="0" borderId="14" xfId="0" applyNumberFormat="1" applyFont="1" applyBorder="1" applyAlignment="1">
      <alignment horizontal="left" indent="1"/>
    </xf>
    <xf numFmtId="165" fontId="10" fillId="0" borderId="13" xfId="0" applyNumberFormat="1" applyFont="1" applyBorder="1" applyAlignment="1">
      <alignment wrapText="1"/>
    </xf>
    <xf numFmtId="165" fontId="9" fillId="0" borderId="25" xfId="0" applyNumberFormat="1" applyFont="1" applyBorder="1"/>
    <xf numFmtId="165" fontId="9" fillId="0" borderId="18" xfId="0" applyNumberFormat="1" applyFont="1" applyBorder="1"/>
    <xf numFmtId="165" fontId="10" fillId="0" borderId="19" xfId="0" applyNumberFormat="1" applyFont="1" applyBorder="1" applyAlignment="1">
      <alignment wrapText="1"/>
    </xf>
    <xf numFmtId="165" fontId="10" fillId="0" borderId="25" xfId="0" applyNumberFormat="1" applyFont="1" applyBorder="1" applyAlignment="1">
      <alignment wrapText="1"/>
    </xf>
    <xf numFmtId="165" fontId="10" fillId="0" borderId="18" xfId="0" applyNumberFormat="1" applyFont="1" applyBorder="1" applyAlignment="1">
      <alignment wrapText="1"/>
    </xf>
    <xf numFmtId="165" fontId="9" fillId="0" borderId="19" xfId="0" applyNumberFormat="1" applyFont="1" applyBorder="1"/>
    <xf numFmtId="165" fontId="11" fillId="0" borderId="0" xfId="0" applyNumberFormat="1" applyFont="1" applyAlignment="1">
      <alignment horizontal="left" vertical="center"/>
    </xf>
    <xf numFmtId="0" fontId="0" fillId="0" borderId="0" xfId="0" applyAlignment="1">
      <alignment horizontal="right" wrapText="1"/>
    </xf>
    <xf numFmtId="0" fontId="6" fillId="0" borderId="4" xfId="0" applyFon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5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1"/>
  <sheetViews>
    <sheetView showGridLines="0" tabSelected="1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3" width="10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s="6" customFormat="1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13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15</v>
      </c>
      <c r="C9" s="51" t="s">
        <v>16</v>
      </c>
      <c r="D9" s="52">
        <v>683639452</v>
      </c>
      <c r="E9" s="53">
        <v>4367665284</v>
      </c>
      <c r="F9" s="53">
        <v>4866899493</v>
      </c>
      <c r="G9" s="53">
        <v>1118762000</v>
      </c>
      <c r="H9" s="54">
        <v>11036966229</v>
      </c>
      <c r="I9" s="55">
        <v>678698254</v>
      </c>
      <c r="J9" s="56">
        <v>4242363999</v>
      </c>
      <c r="K9" s="53">
        <v>3441841204</v>
      </c>
      <c r="L9" s="56">
        <v>1818837000</v>
      </c>
      <c r="M9" s="54">
        <v>10181740457</v>
      </c>
    </row>
    <row r="10" spans="1:13" s="6" customFormat="1" x14ac:dyDescent="0.2">
      <c r="A10" s="22" t="s">
        <v>14</v>
      </c>
      <c r="B10" s="50" t="s">
        <v>17</v>
      </c>
      <c r="C10" s="51" t="s">
        <v>18</v>
      </c>
      <c r="D10" s="52">
        <v>836011503</v>
      </c>
      <c r="E10" s="53">
        <v>3170314276</v>
      </c>
      <c r="F10" s="53">
        <v>2279639483</v>
      </c>
      <c r="G10" s="53">
        <v>299818000</v>
      </c>
      <c r="H10" s="54">
        <v>6585783262</v>
      </c>
      <c r="I10" s="55">
        <v>833333372</v>
      </c>
      <c r="J10" s="56">
        <v>3217486263</v>
      </c>
      <c r="K10" s="53">
        <v>2511943618</v>
      </c>
      <c r="L10" s="56">
        <v>378989000</v>
      </c>
      <c r="M10" s="54">
        <v>6941752253</v>
      </c>
    </row>
    <row r="11" spans="1:13" s="6" customFormat="1" x14ac:dyDescent="0.2">
      <c r="A11" s="22" t="s">
        <v>14</v>
      </c>
      <c r="B11" s="50" t="s">
        <v>19</v>
      </c>
      <c r="C11" s="51" t="s">
        <v>20</v>
      </c>
      <c r="D11" s="52">
        <v>9740714624</v>
      </c>
      <c r="E11" s="53">
        <v>27364880572</v>
      </c>
      <c r="F11" s="53">
        <v>13508829515</v>
      </c>
      <c r="G11" s="53">
        <v>1214420000</v>
      </c>
      <c r="H11" s="54">
        <v>51828844711</v>
      </c>
      <c r="I11" s="55">
        <v>9680912156</v>
      </c>
      <c r="J11" s="56">
        <v>25047413178</v>
      </c>
      <c r="K11" s="53">
        <v>11638087919</v>
      </c>
      <c r="L11" s="56">
        <v>1958211000</v>
      </c>
      <c r="M11" s="54">
        <v>48324624253</v>
      </c>
    </row>
    <row r="12" spans="1:13" s="6" customFormat="1" x14ac:dyDescent="0.2">
      <c r="A12" s="22" t="s">
        <v>14</v>
      </c>
      <c r="B12" s="50" t="s">
        <v>21</v>
      </c>
      <c r="C12" s="51" t="s">
        <v>22</v>
      </c>
      <c r="D12" s="52">
        <v>4839410470</v>
      </c>
      <c r="E12" s="53">
        <v>11144978830</v>
      </c>
      <c r="F12" s="53">
        <v>7304595347</v>
      </c>
      <c r="G12" s="53">
        <v>1443199000</v>
      </c>
      <c r="H12" s="54">
        <v>24732183647</v>
      </c>
      <c r="I12" s="55">
        <v>4398234581</v>
      </c>
      <c r="J12" s="56">
        <v>10058019572</v>
      </c>
      <c r="K12" s="53">
        <v>7212724286</v>
      </c>
      <c r="L12" s="56">
        <v>1921445000</v>
      </c>
      <c r="M12" s="54">
        <v>23590423439</v>
      </c>
    </row>
    <row r="13" spans="1:13" s="6" customFormat="1" x14ac:dyDescent="0.2">
      <c r="A13" s="22" t="s">
        <v>14</v>
      </c>
      <c r="B13" s="50" t="s">
        <v>23</v>
      </c>
      <c r="C13" s="51" t="s">
        <v>24</v>
      </c>
      <c r="D13" s="52">
        <v>699753286</v>
      </c>
      <c r="E13" s="53">
        <v>1826291245</v>
      </c>
      <c r="F13" s="53">
        <v>3758192084</v>
      </c>
      <c r="G13" s="53">
        <v>683027000</v>
      </c>
      <c r="H13" s="54">
        <v>6967263615</v>
      </c>
      <c r="I13" s="55">
        <v>582996244</v>
      </c>
      <c r="J13" s="56">
        <v>1285063025</v>
      </c>
      <c r="K13" s="53">
        <v>3235876928</v>
      </c>
      <c r="L13" s="56">
        <v>995387000</v>
      </c>
      <c r="M13" s="54">
        <v>6099323197</v>
      </c>
    </row>
    <row r="14" spans="1:13" s="6" customFormat="1" x14ac:dyDescent="0.2">
      <c r="A14" s="22" t="s">
        <v>14</v>
      </c>
      <c r="B14" s="50" t="s">
        <v>25</v>
      </c>
      <c r="C14" s="51" t="s">
        <v>26</v>
      </c>
      <c r="D14" s="52">
        <v>1246947452</v>
      </c>
      <c r="E14" s="53">
        <v>2587703306</v>
      </c>
      <c r="F14" s="53">
        <v>2412797118</v>
      </c>
      <c r="G14" s="53">
        <v>424055000</v>
      </c>
      <c r="H14" s="54">
        <v>6671502876</v>
      </c>
      <c r="I14" s="55">
        <v>994839727</v>
      </c>
      <c r="J14" s="56">
        <v>2296097058</v>
      </c>
      <c r="K14" s="53">
        <v>2215523005</v>
      </c>
      <c r="L14" s="56">
        <v>727988000</v>
      </c>
      <c r="M14" s="54">
        <v>6234447790</v>
      </c>
    </row>
    <row r="15" spans="1:13" s="6" customFormat="1" x14ac:dyDescent="0.2">
      <c r="A15" s="22" t="s">
        <v>14</v>
      </c>
      <c r="B15" s="50" t="s">
        <v>27</v>
      </c>
      <c r="C15" s="51" t="s">
        <v>28</v>
      </c>
      <c r="D15" s="52">
        <v>657922478</v>
      </c>
      <c r="E15" s="53">
        <v>2099981550</v>
      </c>
      <c r="F15" s="53">
        <v>2454868598</v>
      </c>
      <c r="G15" s="53">
        <v>197955000</v>
      </c>
      <c r="H15" s="54">
        <v>5410727626</v>
      </c>
      <c r="I15" s="55">
        <v>566326053</v>
      </c>
      <c r="J15" s="56">
        <v>1961267002</v>
      </c>
      <c r="K15" s="53">
        <v>1697191560</v>
      </c>
      <c r="L15" s="56">
        <v>810334000</v>
      </c>
      <c r="M15" s="54">
        <v>5035118615</v>
      </c>
    </row>
    <row r="16" spans="1:13" s="6" customFormat="1" x14ac:dyDescent="0.2">
      <c r="A16" s="22" t="s">
        <v>14</v>
      </c>
      <c r="B16" s="50" t="s">
        <v>29</v>
      </c>
      <c r="C16" s="51" t="s">
        <v>30</v>
      </c>
      <c r="D16" s="52">
        <v>320927803</v>
      </c>
      <c r="E16" s="53">
        <v>1019337228</v>
      </c>
      <c r="F16" s="53">
        <v>986444097</v>
      </c>
      <c r="G16" s="53">
        <v>241767000</v>
      </c>
      <c r="H16" s="54">
        <v>2568476128</v>
      </c>
      <c r="I16" s="55">
        <v>297994352</v>
      </c>
      <c r="J16" s="56">
        <v>1185961894</v>
      </c>
      <c r="K16" s="53">
        <v>740089800</v>
      </c>
      <c r="L16" s="56">
        <v>256423000</v>
      </c>
      <c r="M16" s="54">
        <v>2480469046</v>
      </c>
    </row>
    <row r="17" spans="1:13" s="6" customFormat="1" x14ac:dyDescent="0.2">
      <c r="A17" s="22" t="s">
        <v>14</v>
      </c>
      <c r="B17" s="57" t="s">
        <v>31</v>
      </c>
      <c r="C17" s="51" t="s">
        <v>32</v>
      </c>
      <c r="D17" s="52">
        <v>4187934437</v>
      </c>
      <c r="E17" s="53">
        <v>11561206277</v>
      </c>
      <c r="F17" s="53">
        <v>7884166023</v>
      </c>
      <c r="G17" s="53">
        <v>494565000</v>
      </c>
      <c r="H17" s="54">
        <v>24127871737</v>
      </c>
      <c r="I17" s="55">
        <v>3827629819</v>
      </c>
      <c r="J17" s="56">
        <v>10370607626</v>
      </c>
      <c r="K17" s="53">
        <v>4271459309</v>
      </c>
      <c r="L17" s="56">
        <v>2421670000</v>
      </c>
      <c r="M17" s="54">
        <v>20891366754</v>
      </c>
    </row>
    <row r="18" spans="1:13" s="6" customFormat="1" x14ac:dyDescent="0.2">
      <c r="A18" s="23" t="s">
        <v>0</v>
      </c>
      <c r="B18" s="58" t="s">
        <v>614</v>
      </c>
      <c r="C18" s="59" t="s">
        <v>0</v>
      </c>
      <c r="D18" s="60">
        <f t="shared" ref="D18:M18" si="0">SUM(D9:D17)</f>
        <v>23213261505</v>
      </c>
      <c r="E18" s="61">
        <f t="shared" si="0"/>
        <v>65142358568</v>
      </c>
      <c r="F18" s="61">
        <f t="shared" si="0"/>
        <v>45456431758</v>
      </c>
      <c r="G18" s="61">
        <f t="shared" si="0"/>
        <v>6117568000</v>
      </c>
      <c r="H18" s="62">
        <f t="shared" si="0"/>
        <v>139929619831</v>
      </c>
      <c r="I18" s="63">
        <f t="shared" si="0"/>
        <v>21860964558</v>
      </c>
      <c r="J18" s="64">
        <f t="shared" si="0"/>
        <v>59664279617</v>
      </c>
      <c r="K18" s="61">
        <f t="shared" si="0"/>
        <v>36964737629</v>
      </c>
      <c r="L18" s="64">
        <f t="shared" si="0"/>
        <v>11289284000</v>
      </c>
      <c r="M18" s="62">
        <f t="shared" si="0"/>
        <v>129779265804</v>
      </c>
    </row>
    <row r="19" spans="1:13" s="6" customFormat="1" ht="12.75" customHeight="1" x14ac:dyDescent="0.2">
      <c r="A19" s="24"/>
      <c r="B19" s="65"/>
      <c r="C19" s="66"/>
      <c r="D19" s="67"/>
      <c r="E19" s="68"/>
      <c r="F19" s="68"/>
      <c r="G19" s="68"/>
      <c r="H19" s="69"/>
      <c r="I19" s="67"/>
      <c r="J19" s="68"/>
      <c r="K19" s="68"/>
      <c r="L19" s="68"/>
      <c r="M19" s="69"/>
    </row>
    <row r="20" spans="1:13" s="6" customFormat="1" x14ac:dyDescent="0.2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20:M20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499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500</v>
      </c>
      <c r="C9" s="72" t="s">
        <v>501</v>
      </c>
      <c r="D9" s="73">
        <v>4255404</v>
      </c>
      <c r="E9" s="74">
        <v>-118403869</v>
      </c>
      <c r="F9" s="74">
        <v>117177934</v>
      </c>
      <c r="G9" s="74">
        <v>20233000</v>
      </c>
      <c r="H9" s="75">
        <v>23262469</v>
      </c>
      <c r="I9" s="73">
        <v>3933041</v>
      </c>
      <c r="J9" s="74">
        <v>11861071</v>
      </c>
      <c r="K9" s="74">
        <v>119369303</v>
      </c>
      <c r="L9" s="74">
        <v>6994000</v>
      </c>
      <c r="M9" s="76">
        <v>142157415</v>
      </c>
    </row>
    <row r="10" spans="1:13" x14ac:dyDescent="0.2">
      <c r="A10" s="47" t="s">
        <v>53</v>
      </c>
      <c r="B10" s="71" t="s">
        <v>502</v>
      </c>
      <c r="C10" s="72" t="s">
        <v>503</v>
      </c>
      <c r="D10" s="73">
        <v>104713601</v>
      </c>
      <c r="E10" s="74">
        <v>247202781</v>
      </c>
      <c r="F10" s="74">
        <v>359142863</v>
      </c>
      <c r="G10" s="74">
        <v>14125000</v>
      </c>
      <c r="H10" s="75">
        <v>725184245</v>
      </c>
      <c r="I10" s="73">
        <v>89955077</v>
      </c>
      <c r="J10" s="74">
        <v>240346542</v>
      </c>
      <c r="K10" s="74">
        <v>199907934</v>
      </c>
      <c r="L10" s="74">
        <v>146000</v>
      </c>
      <c r="M10" s="76">
        <v>530355553</v>
      </c>
    </row>
    <row r="11" spans="1:13" x14ac:dyDescent="0.2">
      <c r="A11" s="47" t="s">
        <v>53</v>
      </c>
      <c r="B11" s="71" t="s">
        <v>504</v>
      </c>
      <c r="C11" s="72" t="s">
        <v>505</v>
      </c>
      <c r="D11" s="73">
        <v>143314772</v>
      </c>
      <c r="E11" s="74">
        <v>756443220</v>
      </c>
      <c r="F11" s="74">
        <v>335834643</v>
      </c>
      <c r="G11" s="74">
        <v>7022000</v>
      </c>
      <c r="H11" s="75">
        <v>1242614635</v>
      </c>
      <c r="I11" s="73">
        <v>131329347</v>
      </c>
      <c r="J11" s="74">
        <v>597784747</v>
      </c>
      <c r="K11" s="74">
        <v>-60600138</v>
      </c>
      <c r="L11" s="74">
        <v>453657000</v>
      </c>
      <c r="M11" s="76">
        <v>1122170956</v>
      </c>
    </row>
    <row r="12" spans="1:13" x14ac:dyDescent="0.2">
      <c r="A12" s="47" t="s">
        <v>53</v>
      </c>
      <c r="B12" s="71" t="s">
        <v>506</v>
      </c>
      <c r="C12" s="72" t="s">
        <v>507</v>
      </c>
      <c r="D12" s="73">
        <v>823028</v>
      </c>
      <c r="E12" s="74">
        <v>8056569</v>
      </c>
      <c r="F12" s="74">
        <v>39848916</v>
      </c>
      <c r="G12" s="74">
        <v>362000</v>
      </c>
      <c r="H12" s="75">
        <v>49090513</v>
      </c>
      <c r="I12" s="73">
        <v>2672949</v>
      </c>
      <c r="J12" s="74">
        <v>25239781</v>
      </c>
      <c r="K12" s="74">
        <v>38840031</v>
      </c>
      <c r="L12" s="74">
        <v>285000</v>
      </c>
      <c r="M12" s="76">
        <v>67037761</v>
      </c>
    </row>
    <row r="13" spans="1:13" x14ac:dyDescent="0.2">
      <c r="A13" s="47" t="s">
        <v>53</v>
      </c>
      <c r="B13" s="71" t="s">
        <v>508</v>
      </c>
      <c r="C13" s="72" t="s">
        <v>509</v>
      </c>
      <c r="D13" s="73">
        <v>52871969</v>
      </c>
      <c r="E13" s="74">
        <v>51726841</v>
      </c>
      <c r="F13" s="74">
        <v>185238705</v>
      </c>
      <c r="G13" s="74">
        <v>172000</v>
      </c>
      <c r="H13" s="75">
        <v>290009515</v>
      </c>
      <c r="I13" s="73">
        <v>38011720</v>
      </c>
      <c r="J13" s="74">
        <v>58373206</v>
      </c>
      <c r="K13" s="74">
        <v>140351364</v>
      </c>
      <c r="L13" s="74">
        <v>30489000</v>
      </c>
      <c r="M13" s="76">
        <v>267225290</v>
      </c>
    </row>
    <row r="14" spans="1:13" x14ac:dyDescent="0.2">
      <c r="A14" s="47" t="s">
        <v>68</v>
      </c>
      <c r="B14" s="71" t="s">
        <v>510</v>
      </c>
      <c r="C14" s="72" t="s">
        <v>511</v>
      </c>
      <c r="D14" s="73">
        <v>0</v>
      </c>
      <c r="E14" s="74">
        <v>0</v>
      </c>
      <c r="F14" s="74">
        <v>639311</v>
      </c>
      <c r="G14" s="74">
        <v>796000</v>
      </c>
      <c r="H14" s="75">
        <v>1435311</v>
      </c>
      <c r="I14" s="73">
        <v>0</v>
      </c>
      <c r="J14" s="74">
        <v>0</v>
      </c>
      <c r="K14" s="74">
        <v>102661874</v>
      </c>
      <c r="L14" s="74">
        <v>1703000</v>
      </c>
      <c r="M14" s="76">
        <v>104364874</v>
      </c>
    </row>
    <row r="15" spans="1:13" ht="16.5" x14ac:dyDescent="0.3">
      <c r="A15" s="48" t="s">
        <v>0</v>
      </c>
      <c r="B15" s="77" t="s">
        <v>512</v>
      </c>
      <c r="C15" s="78" t="s">
        <v>0</v>
      </c>
      <c r="D15" s="79">
        <f t="shared" ref="D15:M15" si="0">SUM(D9:D14)</f>
        <v>305978774</v>
      </c>
      <c r="E15" s="80">
        <f t="shared" si="0"/>
        <v>945025542</v>
      </c>
      <c r="F15" s="80">
        <f t="shared" si="0"/>
        <v>1037882372</v>
      </c>
      <c r="G15" s="80">
        <f t="shared" si="0"/>
        <v>42710000</v>
      </c>
      <c r="H15" s="81">
        <f t="shared" si="0"/>
        <v>2331596688</v>
      </c>
      <c r="I15" s="79">
        <f t="shared" si="0"/>
        <v>265902134</v>
      </c>
      <c r="J15" s="80">
        <f t="shared" si="0"/>
        <v>933605347</v>
      </c>
      <c r="K15" s="80">
        <f t="shared" si="0"/>
        <v>540530368</v>
      </c>
      <c r="L15" s="80">
        <f t="shared" si="0"/>
        <v>493274000</v>
      </c>
      <c r="M15" s="82">
        <f t="shared" si="0"/>
        <v>2233311849</v>
      </c>
    </row>
    <row r="16" spans="1:13" x14ac:dyDescent="0.2">
      <c r="A16" s="47" t="s">
        <v>53</v>
      </c>
      <c r="B16" s="71" t="s">
        <v>513</v>
      </c>
      <c r="C16" s="72" t="s">
        <v>514</v>
      </c>
      <c r="D16" s="73">
        <v>0</v>
      </c>
      <c r="E16" s="74">
        <v>112809</v>
      </c>
      <c r="F16" s="74">
        <v>45895941</v>
      </c>
      <c r="G16" s="74">
        <v>476000</v>
      </c>
      <c r="H16" s="75">
        <v>46484750</v>
      </c>
      <c r="I16" s="73">
        <v>0</v>
      </c>
      <c r="J16" s="74">
        <v>72064</v>
      </c>
      <c r="K16" s="74">
        <v>55357176</v>
      </c>
      <c r="L16" s="74">
        <v>925000</v>
      </c>
      <c r="M16" s="76">
        <v>56354240</v>
      </c>
    </row>
    <row r="17" spans="1:13" x14ac:dyDescent="0.2">
      <c r="A17" s="47" t="s">
        <v>53</v>
      </c>
      <c r="B17" s="71" t="s">
        <v>515</v>
      </c>
      <c r="C17" s="72" t="s">
        <v>516</v>
      </c>
      <c r="D17" s="73">
        <v>7623235</v>
      </c>
      <c r="E17" s="74">
        <v>19462402</v>
      </c>
      <c r="F17" s="74">
        <v>42296309</v>
      </c>
      <c r="G17" s="74">
        <v>398000</v>
      </c>
      <c r="H17" s="75">
        <v>69779946</v>
      </c>
      <c r="I17" s="73">
        <v>7833283</v>
      </c>
      <c r="J17" s="74">
        <v>24860467</v>
      </c>
      <c r="K17" s="74">
        <v>-43681</v>
      </c>
      <c r="L17" s="74">
        <v>824000</v>
      </c>
      <c r="M17" s="76">
        <v>33474069</v>
      </c>
    </row>
    <row r="18" spans="1:13" x14ac:dyDescent="0.2">
      <c r="A18" s="47" t="s">
        <v>53</v>
      </c>
      <c r="B18" s="71" t="s">
        <v>517</v>
      </c>
      <c r="C18" s="72" t="s">
        <v>518</v>
      </c>
      <c r="D18" s="73">
        <v>72326018</v>
      </c>
      <c r="E18" s="74">
        <v>63146658</v>
      </c>
      <c r="F18" s="74">
        <v>131805311</v>
      </c>
      <c r="G18" s="74">
        <v>3665000</v>
      </c>
      <c r="H18" s="75">
        <v>270942987</v>
      </c>
      <c r="I18" s="73">
        <v>68394363</v>
      </c>
      <c r="J18" s="74">
        <v>48705686</v>
      </c>
      <c r="K18" s="74">
        <v>127247588</v>
      </c>
      <c r="L18" s="74">
        <v>17839000</v>
      </c>
      <c r="M18" s="76">
        <v>262186637</v>
      </c>
    </row>
    <row r="19" spans="1:13" x14ac:dyDescent="0.2">
      <c r="A19" s="47" t="s">
        <v>53</v>
      </c>
      <c r="B19" s="71" t="s">
        <v>519</v>
      </c>
      <c r="C19" s="72" t="s">
        <v>520</v>
      </c>
      <c r="D19" s="73">
        <v>22258269</v>
      </c>
      <c r="E19" s="74">
        <v>41244254</v>
      </c>
      <c r="F19" s="74">
        <v>46794445</v>
      </c>
      <c r="G19" s="74">
        <v>1364000</v>
      </c>
      <c r="H19" s="75">
        <v>111660968</v>
      </c>
      <c r="I19" s="73">
        <v>13280159</v>
      </c>
      <c r="J19" s="74">
        <v>12724346</v>
      </c>
      <c r="K19" s="74">
        <v>283693</v>
      </c>
      <c r="L19" s="74">
        <v>0</v>
      </c>
      <c r="M19" s="76">
        <v>26288198</v>
      </c>
    </row>
    <row r="20" spans="1:13" x14ac:dyDescent="0.2">
      <c r="A20" s="47" t="s">
        <v>53</v>
      </c>
      <c r="B20" s="71" t="s">
        <v>521</v>
      </c>
      <c r="C20" s="72" t="s">
        <v>522</v>
      </c>
      <c r="D20" s="73">
        <v>18005418</v>
      </c>
      <c r="E20" s="74">
        <v>37086945</v>
      </c>
      <c r="F20" s="74">
        <v>63778674</v>
      </c>
      <c r="G20" s="74">
        <v>1469000</v>
      </c>
      <c r="H20" s="75">
        <v>120340037</v>
      </c>
      <c r="I20" s="73">
        <v>10601502</v>
      </c>
      <c r="J20" s="74">
        <v>33976250</v>
      </c>
      <c r="K20" s="74">
        <v>54858131</v>
      </c>
      <c r="L20" s="74">
        <v>1287000</v>
      </c>
      <c r="M20" s="76">
        <v>100722883</v>
      </c>
    </row>
    <row r="21" spans="1:13" x14ac:dyDescent="0.2">
      <c r="A21" s="47" t="s">
        <v>68</v>
      </c>
      <c r="B21" s="71" t="s">
        <v>523</v>
      </c>
      <c r="C21" s="72" t="s">
        <v>524</v>
      </c>
      <c r="D21" s="73">
        <v>0</v>
      </c>
      <c r="E21" s="74">
        <v>12513</v>
      </c>
      <c r="F21" s="74">
        <v>279685497</v>
      </c>
      <c r="G21" s="74">
        <v>2163000</v>
      </c>
      <c r="H21" s="75">
        <v>281861010</v>
      </c>
      <c r="I21" s="73">
        <v>0</v>
      </c>
      <c r="J21" s="74">
        <v>16445</v>
      </c>
      <c r="K21" s="74">
        <v>268013536</v>
      </c>
      <c r="L21" s="74">
        <v>1373000</v>
      </c>
      <c r="M21" s="76">
        <v>269402981</v>
      </c>
    </row>
    <row r="22" spans="1:13" ht="16.5" x14ac:dyDescent="0.3">
      <c r="A22" s="48" t="s">
        <v>0</v>
      </c>
      <c r="B22" s="77" t="s">
        <v>525</v>
      </c>
      <c r="C22" s="78" t="s">
        <v>0</v>
      </c>
      <c r="D22" s="79">
        <f t="shared" ref="D22:M22" si="1">SUM(D16:D21)</f>
        <v>120212940</v>
      </c>
      <c r="E22" s="80">
        <f t="shared" si="1"/>
        <v>161065581</v>
      </c>
      <c r="F22" s="80">
        <f t="shared" si="1"/>
        <v>610256177</v>
      </c>
      <c r="G22" s="80">
        <f t="shared" si="1"/>
        <v>9535000</v>
      </c>
      <c r="H22" s="81">
        <f t="shared" si="1"/>
        <v>901069698</v>
      </c>
      <c r="I22" s="79">
        <f t="shared" si="1"/>
        <v>100109307</v>
      </c>
      <c r="J22" s="80">
        <f t="shared" si="1"/>
        <v>120355258</v>
      </c>
      <c r="K22" s="80">
        <f t="shared" si="1"/>
        <v>505716443</v>
      </c>
      <c r="L22" s="80">
        <f t="shared" si="1"/>
        <v>22248000</v>
      </c>
      <c r="M22" s="82">
        <f t="shared" si="1"/>
        <v>748429008</v>
      </c>
    </row>
    <row r="23" spans="1:13" x14ac:dyDescent="0.2">
      <c r="A23" s="47" t="s">
        <v>53</v>
      </c>
      <c r="B23" s="71" t="s">
        <v>526</v>
      </c>
      <c r="C23" s="72" t="s">
        <v>527</v>
      </c>
      <c r="D23" s="73">
        <v>13074439</v>
      </c>
      <c r="E23" s="74">
        <v>67304469</v>
      </c>
      <c r="F23" s="74">
        <v>24889110</v>
      </c>
      <c r="G23" s="74">
        <v>6913000</v>
      </c>
      <c r="H23" s="75">
        <v>112181018</v>
      </c>
      <c r="I23" s="73">
        <v>12311676</v>
      </c>
      <c r="J23" s="74">
        <v>61048501</v>
      </c>
      <c r="K23" s="74">
        <v>34386863</v>
      </c>
      <c r="L23" s="74">
        <v>15530000</v>
      </c>
      <c r="M23" s="76">
        <v>123277040</v>
      </c>
    </row>
    <row r="24" spans="1:13" x14ac:dyDescent="0.2">
      <c r="A24" s="47" t="s">
        <v>53</v>
      </c>
      <c r="B24" s="71" t="s">
        <v>528</v>
      </c>
      <c r="C24" s="72" t="s">
        <v>529</v>
      </c>
      <c r="D24" s="73">
        <v>532844</v>
      </c>
      <c r="E24" s="74">
        <v>7284512</v>
      </c>
      <c r="F24" s="74">
        <v>-30139823</v>
      </c>
      <c r="G24" s="74">
        <v>1137000</v>
      </c>
      <c r="H24" s="75">
        <v>-21185467</v>
      </c>
      <c r="I24" s="73">
        <v>1076312</v>
      </c>
      <c r="J24" s="74">
        <v>12408972</v>
      </c>
      <c r="K24" s="74">
        <v>22618741</v>
      </c>
      <c r="L24" s="74">
        <v>1128000</v>
      </c>
      <c r="M24" s="76">
        <v>37232025</v>
      </c>
    </row>
    <row r="25" spans="1:13" x14ac:dyDescent="0.2">
      <c r="A25" s="47" t="s">
        <v>53</v>
      </c>
      <c r="B25" s="71" t="s">
        <v>530</v>
      </c>
      <c r="C25" s="72" t="s">
        <v>531</v>
      </c>
      <c r="D25" s="73">
        <v>2116360</v>
      </c>
      <c r="E25" s="74">
        <v>3170678</v>
      </c>
      <c r="F25" s="74">
        <v>70545844</v>
      </c>
      <c r="G25" s="74">
        <v>3715000</v>
      </c>
      <c r="H25" s="75">
        <v>79547882</v>
      </c>
      <c r="I25" s="73">
        <v>2117444</v>
      </c>
      <c r="J25" s="74">
        <v>2935726</v>
      </c>
      <c r="K25" s="74">
        <v>65910717</v>
      </c>
      <c r="L25" s="74">
        <v>789000</v>
      </c>
      <c r="M25" s="76">
        <v>71752887</v>
      </c>
    </row>
    <row r="26" spans="1:13" x14ac:dyDescent="0.2">
      <c r="A26" s="47" t="s">
        <v>53</v>
      </c>
      <c r="B26" s="71" t="s">
        <v>532</v>
      </c>
      <c r="C26" s="72" t="s">
        <v>533</v>
      </c>
      <c r="D26" s="73">
        <v>8974082</v>
      </c>
      <c r="E26" s="74">
        <v>38520085</v>
      </c>
      <c r="F26" s="74">
        <v>38864577</v>
      </c>
      <c r="G26" s="74">
        <v>4124000</v>
      </c>
      <c r="H26" s="75">
        <v>90482744</v>
      </c>
      <c r="I26" s="73">
        <v>9035773</v>
      </c>
      <c r="J26" s="74">
        <v>38287761</v>
      </c>
      <c r="K26" s="74">
        <v>21045639</v>
      </c>
      <c r="L26" s="74">
        <v>712000</v>
      </c>
      <c r="M26" s="76">
        <v>69081173</v>
      </c>
    </row>
    <row r="27" spans="1:13" x14ac:dyDescent="0.2">
      <c r="A27" s="47" t="s">
        <v>53</v>
      </c>
      <c r="B27" s="71" t="s">
        <v>534</v>
      </c>
      <c r="C27" s="72" t="s">
        <v>535</v>
      </c>
      <c r="D27" s="73">
        <v>0</v>
      </c>
      <c r="E27" s="74">
        <v>0</v>
      </c>
      <c r="F27" s="74">
        <v>35645924</v>
      </c>
      <c r="G27" s="74">
        <v>1612000</v>
      </c>
      <c r="H27" s="75">
        <v>37257924</v>
      </c>
      <c r="I27" s="73">
        <v>0</v>
      </c>
      <c r="J27" s="74">
        <v>0</v>
      </c>
      <c r="K27" s="74">
        <v>233766</v>
      </c>
      <c r="L27" s="74">
        <v>397000</v>
      </c>
      <c r="M27" s="76">
        <v>630766</v>
      </c>
    </row>
    <row r="28" spans="1:13" x14ac:dyDescent="0.2">
      <c r="A28" s="47" t="s">
        <v>68</v>
      </c>
      <c r="B28" s="71" t="s">
        <v>536</v>
      </c>
      <c r="C28" s="72" t="s">
        <v>537</v>
      </c>
      <c r="D28" s="73">
        <v>0</v>
      </c>
      <c r="E28" s="74">
        <v>0</v>
      </c>
      <c r="F28" s="74">
        <v>93722555</v>
      </c>
      <c r="G28" s="74">
        <v>40965000</v>
      </c>
      <c r="H28" s="75">
        <v>134687555</v>
      </c>
      <c r="I28" s="73">
        <v>0</v>
      </c>
      <c r="J28" s="74">
        <v>0</v>
      </c>
      <c r="K28" s="74">
        <v>-26301229</v>
      </c>
      <c r="L28" s="74">
        <v>213081000</v>
      </c>
      <c r="M28" s="76">
        <v>186779771</v>
      </c>
    </row>
    <row r="29" spans="1:13" ht="16.5" x14ac:dyDescent="0.3">
      <c r="A29" s="48" t="s">
        <v>0</v>
      </c>
      <c r="B29" s="77" t="s">
        <v>538</v>
      </c>
      <c r="C29" s="78" t="s">
        <v>0</v>
      </c>
      <c r="D29" s="79">
        <f t="shared" ref="D29:M29" si="2">SUM(D23:D28)</f>
        <v>24697725</v>
      </c>
      <c r="E29" s="80">
        <f t="shared" si="2"/>
        <v>116279744</v>
      </c>
      <c r="F29" s="80">
        <f t="shared" si="2"/>
        <v>233528187</v>
      </c>
      <c r="G29" s="80">
        <f t="shared" si="2"/>
        <v>58466000</v>
      </c>
      <c r="H29" s="81">
        <f t="shared" si="2"/>
        <v>432971656</v>
      </c>
      <c r="I29" s="79">
        <f t="shared" si="2"/>
        <v>24541205</v>
      </c>
      <c r="J29" s="80">
        <f t="shared" si="2"/>
        <v>114680960</v>
      </c>
      <c r="K29" s="80">
        <f t="shared" si="2"/>
        <v>117894497</v>
      </c>
      <c r="L29" s="80">
        <f t="shared" si="2"/>
        <v>231637000</v>
      </c>
      <c r="M29" s="82">
        <f t="shared" si="2"/>
        <v>488753662</v>
      </c>
    </row>
    <row r="30" spans="1:13" x14ac:dyDescent="0.2">
      <c r="A30" s="47" t="s">
        <v>53</v>
      </c>
      <c r="B30" s="71" t="s">
        <v>539</v>
      </c>
      <c r="C30" s="72" t="s">
        <v>540</v>
      </c>
      <c r="D30" s="73">
        <v>120072804</v>
      </c>
      <c r="E30" s="74">
        <v>581424402</v>
      </c>
      <c r="F30" s="74">
        <v>362386997</v>
      </c>
      <c r="G30" s="74">
        <v>16391000</v>
      </c>
      <c r="H30" s="75">
        <v>1080275203</v>
      </c>
      <c r="I30" s="73">
        <v>113792674</v>
      </c>
      <c r="J30" s="74">
        <v>498871313</v>
      </c>
      <c r="K30" s="74">
        <v>318065343</v>
      </c>
      <c r="L30" s="74">
        <v>17495000</v>
      </c>
      <c r="M30" s="76">
        <v>948224330</v>
      </c>
    </row>
    <row r="31" spans="1:13" x14ac:dyDescent="0.2">
      <c r="A31" s="47" t="s">
        <v>53</v>
      </c>
      <c r="B31" s="71" t="s">
        <v>541</v>
      </c>
      <c r="C31" s="72" t="s">
        <v>542</v>
      </c>
      <c r="D31" s="73">
        <v>16737720</v>
      </c>
      <c r="E31" s="74">
        <v>39624254</v>
      </c>
      <c r="F31" s="74">
        <v>68677138</v>
      </c>
      <c r="G31" s="74">
        <v>25394000</v>
      </c>
      <c r="H31" s="75">
        <v>150433112</v>
      </c>
      <c r="I31" s="73">
        <v>18867973</v>
      </c>
      <c r="J31" s="74">
        <v>42143081</v>
      </c>
      <c r="K31" s="74">
        <v>65064492</v>
      </c>
      <c r="L31" s="74">
        <v>25395000</v>
      </c>
      <c r="M31" s="76">
        <v>151470546</v>
      </c>
    </row>
    <row r="32" spans="1:13" x14ac:dyDescent="0.2">
      <c r="A32" s="47" t="s">
        <v>53</v>
      </c>
      <c r="B32" s="71" t="s">
        <v>543</v>
      </c>
      <c r="C32" s="72" t="s">
        <v>544</v>
      </c>
      <c r="D32" s="73">
        <v>70222515</v>
      </c>
      <c r="E32" s="74">
        <v>256562027</v>
      </c>
      <c r="F32" s="74">
        <v>82949556</v>
      </c>
      <c r="G32" s="74">
        <v>42872000</v>
      </c>
      <c r="H32" s="75">
        <v>452606098</v>
      </c>
      <c r="I32" s="73">
        <v>43112760</v>
      </c>
      <c r="J32" s="74">
        <v>251611043</v>
      </c>
      <c r="K32" s="74">
        <v>88616984</v>
      </c>
      <c r="L32" s="74">
        <v>17893000</v>
      </c>
      <c r="M32" s="76">
        <v>401233787</v>
      </c>
    </row>
    <row r="33" spans="1:13" x14ac:dyDescent="0.2">
      <c r="A33" s="47" t="s">
        <v>68</v>
      </c>
      <c r="B33" s="71" t="s">
        <v>545</v>
      </c>
      <c r="C33" s="72" t="s">
        <v>546</v>
      </c>
      <c r="D33" s="73">
        <v>0</v>
      </c>
      <c r="E33" s="74">
        <v>0</v>
      </c>
      <c r="F33" s="74">
        <v>59188171</v>
      </c>
      <c r="G33" s="74">
        <v>2587000</v>
      </c>
      <c r="H33" s="75">
        <v>61775171</v>
      </c>
      <c r="I33" s="73">
        <v>0</v>
      </c>
      <c r="J33" s="74">
        <v>0</v>
      </c>
      <c r="K33" s="74">
        <v>61303433</v>
      </c>
      <c r="L33" s="74">
        <v>2392000</v>
      </c>
      <c r="M33" s="76">
        <v>63695433</v>
      </c>
    </row>
    <row r="34" spans="1:13" ht="16.5" x14ac:dyDescent="0.3">
      <c r="A34" s="48" t="s">
        <v>0</v>
      </c>
      <c r="B34" s="77" t="s">
        <v>547</v>
      </c>
      <c r="C34" s="78" t="s">
        <v>0</v>
      </c>
      <c r="D34" s="79">
        <f t="shared" ref="D34:M34" si="3">SUM(D30:D33)</f>
        <v>207033039</v>
      </c>
      <c r="E34" s="80">
        <f t="shared" si="3"/>
        <v>877610683</v>
      </c>
      <c r="F34" s="80">
        <f t="shared" si="3"/>
        <v>573201862</v>
      </c>
      <c r="G34" s="80">
        <f t="shared" si="3"/>
        <v>87244000</v>
      </c>
      <c r="H34" s="81">
        <f t="shared" si="3"/>
        <v>1745089584</v>
      </c>
      <c r="I34" s="79">
        <f t="shared" si="3"/>
        <v>175773407</v>
      </c>
      <c r="J34" s="80">
        <f t="shared" si="3"/>
        <v>792625437</v>
      </c>
      <c r="K34" s="80">
        <f t="shared" si="3"/>
        <v>533050252</v>
      </c>
      <c r="L34" s="80">
        <f t="shared" si="3"/>
        <v>63175000</v>
      </c>
      <c r="M34" s="82">
        <f t="shared" si="3"/>
        <v>1564624096</v>
      </c>
    </row>
    <row r="35" spans="1:13" ht="16.5" x14ac:dyDescent="0.3">
      <c r="A35" s="49" t="s">
        <v>0</v>
      </c>
      <c r="B35" s="83" t="s">
        <v>548</v>
      </c>
      <c r="C35" s="84" t="s">
        <v>0</v>
      </c>
      <c r="D35" s="85">
        <f t="shared" ref="D35:M35" si="4">SUM(D9:D14,D16:D21,D23:D28,D30:D33)</f>
        <v>657922478</v>
      </c>
      <c r="E35" s="86">
        <f t="shared" si="4"/>
        <v>2099981550</v>
      </c>
      <c r="F35" s="86">
        <f t="shared" si="4"/>
        <v>2454868598</v>
      </c>
      <c r="G35" s="86">
        <f t="shared" si="4"/>
        <v>197955000</v>
      </c>
      <c r="H35" s="87">
        <f t="shared" si="4"/>
        <v>5410727626</v>
      </c>
      <c r="I35" s="85">
        <f t="shared" si="4"/>
        <v>566326053</v>
      </c>
      <c r="J35" s="86">
        <f t="shared" si="4"/>
        <v>1961267002</v>
      </c>
      <c r="K35" s="86">
        <f t="shared" si="4"/>
        <v>1697191560</v>
      </c>
      <c r="L35" s="86">
        <f t="shared" si="4"/>
        <v>810334000</v>
      </c>
      <c r="M35" s="88">
        <f t="shared" si="4"/>
        <v>5035118615</v>
      </c>
    </row>
    <row r="36" spans="1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549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36</v>
      </c>
      <c r="C9" s="72" t="s">
        <v>37</v>
      </c>
      <c r="D9" s="73">
        <v>3178999349</v>
      </c>
      <c r="E9" s="74">
        <v>7621001025</v>
      </c>
      <c r="F9" s="74">
        <v>5889305390</v>
      </c>
      <c r="G9" s="74">
        <v>235627000</v>
      </c>
      <c r="H9" s="75">
        <v>16924932764</v>
      </c>
      <c r="I9" s="73">
        <v>2966723198</v>
      </c>
      <c r="J9" s="74">
        <v>6824848831</v>
      </c>
      <c r="K9" s="74">
        <v>3157141401</v>
      </c>
      <c r="L9" s="74">
        <v>1165038000</v>
      </c>
      <c r="M9" s="76">
        <v>14113751430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3178999349</v>
      </c>
      <c r="E10" s="80">
        <f t="shared" si="0"/>
        <v>7621001025</v>
      </c>
      <c r="F10" s="80">
        <f t="shared" si="0"/>
        <v>5889305390</v>
      </c>
      <c r="G10" s="80">
        <f t="shared" si="0"/>
        <v>235627000</v>
      </c>
      <c r="H10" s="81">
        <f t="shared" si="0"/>
        <v>16924932764</v>
      </c>
      <c r="I10" s="79">
        <f t="shared" si="0"/>
        <v>2966723198</v>
      </c>
      <c r="J10" s="80">
        <f t="shared" si="0"/>
        <v>6824848831</v>
      </c>
      <c r="K10" s="80">
        <f t="shared" si="0"/>
        <v>3157141401</v>
      </c>
      <c r="L10" s="80">
        <f t="shared" si="0"/>
        <v>1165038000</v>
      </c>
      <c r="M10" s="82">
        <f t="shared" si="0"/>
        <v>14113751430</v>
      </c>
    </row>
    <row r="11" spans="1:13" x14ac:dyDescent="0.2">
      <c r="A11" s="47" t="s">
        <v>53</v>
      </c>
      <c r="B11" s="71" t="s">
        <v>550</v>
      </c>
      <c r="C11" s="72" t="s">
        <v>551</v>
      </c>
      <c r="D11" s="73">
        <v>11375858</v>
      </c>
      <c r="E11" s="74">
        <v>78407313</v>
      </c>
      <c r="F11" s="74">
        <v>72528143</v>
      </c>
      <c r="G11" s="74">
        <v>416000</v>
      </c>
      <c r="H11" s="75">
        <v>162727314</v>
      </c>
      <c r="I11" s="73">
        <v>11134517</v>
      </c>
      <c r="J11" s="74">
        <v>69378008</v>
      </c>
      <c r="K11" s="74">
        <v>26478160</v>
      </c>
      <c r="L11" s="74">
        <v>6390000</v>
      </c>
      <c r="M11" s="76">
        <v>113380685</v>
      </c>
    </row>
    <row r="12" spans="1:13" x14ac:dyDescent="0.2">
      <c r="A12" s="47" t="s">
        <v>53</v>
      </c>
      <c r="B12" s="71" t="s">
        <v>552</v>
      </c>
      <c r="C12" s="72" t="s">
        <v>553</v>
      </c>
      <c r="D12" s="73">
        <v>16539875</v>
      </c>
      <c r="E12" s="74">
        <v>51771586</v>
      </c>
      <c r="F12" s="74">
        <v>41685066</v>
      </c>
      <c r="G12" s="74">
        <v>13829000</v>
      </c>
      <c r="H12" s="75">
        <v>123825527</v>
      </c>
      <c r="I12" s="73">
        <v>16076145</v>
      </c>
      <c r="J12" s="74">
        <v>46418464</v>
      </c>
      <c r="K12" s="74">
        <v>-4463058</v>
      </c>
      <c r="L12" s="74">
        <v>33302000</v>
      </c>
      <c r="M12" s="76">
        <v>91333551</v>
      </c>
    </row>
    <row r="13" spans="1:13" x14ac:dyDescent="0.2">
      <c r="A13" s="47" t="s">
        <v>53</v>
      </c>
      <c r="B13" s="71" t="s">
        <v>554</v>
      </c>
      <c r="C13" s="72" t="s">
        <v>555</v>
      </c>
      <c r="D13" s="73">
        <v>27348377</v>
      </c>
      <c r="E13" s="74">
        <v>79111414</v>
      </c>
      <c r="F13" s="74">
        <v>46664622</v>
      </c>
      <c r="G13" s="74">
        <v>10431000</v>
      </c>
      <c r="H13" s="75">
        <v>163555413</v>
      </c>
      <c r="I13" s="73">
        <v>24790268</v>
      </c>
      <c r="J13" s="74">
        <v>67040755</v>
      </c>
      <c r="K13" s="74">
        <v>27863919</v>
      </c>
      <c r="L13" s="74">
        <v>5401000</v>
      </c>
      <c r="M13" s="76">
        <v>125095942</v>
      </c>
    </row>
    <row r="14" spans="1:13" x14ac:dyDescent="0.2">
      <c r="A14" s="47" t="s">
        <v>53</v>
      </c>
      <c r="B14" s="71" t="s">
        <v>556</v>
      </c>
      <c r="C14" s="72" t="s">
        <v>557</v>
      </c>
      <c r="D14" s="73">
        <v>86555064</v>
      </c>
      <c r="E14" s="74">
        <v>237594639</v>
      </c>
      <c r="F14" s="74">
        <v>72771896</v>
      </c>
      <c r="G14" s="74">
        <v>20868000</v>
      </c>
      <c r="H14" s="75">
        <v>417789599</v>
      </c>
      <c r="I14" s="73">
        <v>79451755</v>
      </c>
      <c r="J14" s="74">
        <v>219353301</v>
      </c>
      <c r="K14" s="74">
        <v>82380977</v>
      </c>
      <c r="L14" s="74">
        <v>9286000</v>
      </c>
      <c r="M14" s="76">
        <v>390472033</v>
      </c>
    </row>
    <row r="15" spans="1:13" x14ac:dyDescent="0.2">
      <c r="A15" s="47" t="s">
        <v>53</v>
      </c>
      <c r="B15" s="71" t="s">
        <v>558</v>
      </c>
      <c r="C15" s="72" t="s">
        <v>559</v>
      </c>
      <c r="D15" s="73">
        <v>52082471</v>
      </c>
      <c r="E15" s="74">
        <v>183871690</v>
      </c>
      <c r="F15" s="74">
        <v>51511904</v>
      </c>
      <c r="G15" s="74">
        <v>15537000</v>
      </c>
      <c r="H15" s="75">
        <v>303003065</v>
      </c>
      <c r="I15" s="73">
        <v>39492656</v>
      </c>
      <c r="J15" s="74">
        <v>160556759</v>
      </c>
      <c r="K15" s="74">
        <v>48595665</v>
      </c>
      <c r="L15" s="74">
        <v>9899000</v>
      </c>
      <c r="M15" s="76">
        <v>258544080</v>
      </c>
    </row>
    <row r="16" spans="1:13" x14ac:dyDescent="0.2">
      <c r="A16" s="47" t="s">
        <v>68</v>
      </c>
      <c r="B16" s="71" t="s">
        <v>560</v>
      </c>
      <c r="C16" s="72" t="s">
        <v>561</v>
      </c>
      <c r="D16" s="73">
        <v>0</v>
      </c>
      <c r="E16" s="74">
        <v>43929523</v>
      </c>
      <c r="F16" s="74">
        <v>76681600</v>
      </c>
      <c r="G16" s="74">
        <v>1236000</v>
      </c>
      <c r="H16" s="75">
        <v>121847123</v>
      </c>
      <c r="I16" s="73">
        <v>0</v>
      </c>
      <c r="J16" s="74">
        <v>42157007</v>
      </c>
      <c r="K16" s="74">
        <v>233158062</v>
      </c>
      <c r="L16" s="74">
        <v>1188000</v>
      </c>
      <c r="M16" s="76">
        <v>276503069</v>
      </c>
    </row>
    <row r="17" spans="1:13" ht="16.5" x14ac:dyDescent="0.3">
      <c r="A17" s="48" t="s">
        <v>0</v>
      </c>
      <c r="B17" s="77" t="s">
        <v>562</v>
      </c>
      <c r="C17" s="78" t="s">
        <v>0</v>
      </c>
      <c r="D17" s="79">
        <f t="shared" ref="D17:M17" si="1">SUM(D11:D16)</f>
        <v>193901645</v>
      </c>
      <c r="E17" s="80">
        <f t="shared" si="1"/>
        <v>674686165</v>
      </c>
      <c r="F17" s="80">
        <f t="shared" si="1"/>
        <v>361843231</v>
      </c>
      <c r="G17" s="80">
        <f t="shared" si="1"/>
        <v>62317000</v>
      </c>
      <c r="H17" s="81">
        <f t="shared" si="1"/>
        <v>1292748041</v>
      </c>
      <c r="I17" s="79">
        <f t="shared" si="1"/>
        <v>170945341</v>
      </c>
      <c r="J17" s="80">
        <f t="shared" si="1"/>
        <v>604904294</v>
      </c>
      <c r="K17" s="80">
        <f t="shared" si="1"/>
        <v>414013725</v>
      </c>
      <c r="L17" s="80">
        <f t="shared" si="1"/>
        <v>65466000</v>
      </c>
      <c r="M17" s="82">
        <f t="shared" si="1"/>
        <v>1255329360</v>
      </c>
    </row>
    <row r="18" spans="1:13" x14ac:dyDescent="0.2">
      <c r="A18" s="47" t="s">
        <v>53</v>
      </c>
      <c r="B18" s="71" t="s">
        <v>563</v>
      </c>
      <c r="C18" s="72" t="s">
        <v>564</v>
      </c>
      <c r="D18" s="73">
        <v>17074530</v>
      </c>
      <c r="E18" s="74">
        <v>122121155</v>
      </c>
      <c r="F18" s="74">
        <v>68376257</v>
      </c>
      <c r="G18" s="74">
        <v>11829000</v>
      </c>
      <c r="H18" s="75">
        <v>219400942</v>
      </c>
      <c r="I18" s="73">
        <v>15827331</v>
      </c>
      <c r="J18" s="74">
        <v>127414255</v>
      </c>
      <c r="K18" s="74">
        <v>64884794</v>
      </c>
      <c r="L18" s="74">
        <v>840000</v>
      </c>
      <c r="M18" s="76">
        <v>208966380</v>
      </c>
    </row>
    <row r="19" spans="1:13" x14ac:dyDescent="0.2">
      <c r="A19" s="47" t="s">
        <v>53</v>
      </c>
      <c r="B19" s="71" t="s">
        <v>565</v>
      </c>
      <c r="C19" s="72" t="s">
        <v>566</v>
      </c>
      <c r="D19" s="73">
        <v>117070901</v>
      </c>
      <c r="E19" s="74">
        <v>604552248</v>
      </c>
      <c r="F19" s="74">
        <v>73458321</v>
      </c>
      <c r="G19" s="74">
        <v>43921000</v>
      </c>
      <c r="H19" s="75">
        <v>839002470</v>
      </c>
      <c r="I19" s="73">
        <v>107940415</v>
      </c>
      <c r="J19" s="74">
        <v>544004585</v>
      </c>
      <c r="K19" s="74">
        <v>60666342</v>
      </c>
      <c r="L19" s="74">
        <v>114823000</v>
      </c>
      <c r="M19" s="76">
        <v>827434342</v>
      </c>
    </row>
    <row r="20" spans="1:13" x14ac:dyDescent="0.2">
      <c r="A20" s="47" t="s">
        <v>53</v>
      </c>
      <c r="B20" s="71" t="s">
        <v>567</v>
      </c>
      <c r="C20" s="72" t="s">
        <v>568</v>
      </c>
      <c r="D20" s="73">
        <v>113745909</v>
      </c>
      <c r="E20" s="74">
        <v>338276113</v>
      </c>
      <c r="F20" s="74">
        <v>197167668</v>
      </c>
      <c r="G20" s="74">
        <v>39155000</v>
      </c>
      <c r="H20" s="75">
        <v>688344690</v>
      </c>
      <c r="I20" s="73">
        <v>102471665</v>
      </c>
      <c r="J20" s="74">
        <v>313994159</v>
      </c>
      <c r="K20" s="74">
        <v>88529485</v>
      </c>
      <c r="L20" s="74">
        <v>59361000</v>
      </c>
      <c r="M20" s="76">
        <v>564356309</v>
      </c>
    </row>
    <row r="21" spans="1:13" x14ac:dyDescent="0.2">
      <c r="A21" s="47" t="s">
        <v>53</v>
      </c>
      <c r="B21" s="71" t="s">
        <v>569</v>
      </c>
      <c r="C21" s="72" t="s">
        <v>570</v>
      </c>
      <c r="D21" s="73">
        <v>42084201</v>
      </c>
      <c r="E21" s="74">
        <v>224116013</v>
      </c>
      <c r="F21" s="74">
        <v>62576484</v>
      </c>
      <c r="G21" s="74">
        <v>7834000</v>
      </c>
      <c r="H21" s="75">
        <v>336610698</v>
      </c>
      <c r="I21" s="73">
        <v>40092239</v>
      </c>
      <c r="J21" s="74">
        <v>201721632</v>
      </c>
      <c r="K21" s="74">
        <v>87650294</v>
      </c>
      <c r="L21" s="74">
        <v>17977000</v>
      </c>
      <c r="M21" s="76">
        <v>347441165</v>
      </c>
    </row>
    <row r="22" spans="1:13" x14ac:dyDescent="0.2">
      <c r="A22" s="47" t="s">
        <v>53</v>
      </c>
      <c r="B22" s="71" t="s">
        <v>571</v>
      </c>
      <c r="C22" s="72" t="s">
        <v>572</v>
      </c>
      <c r="D22" s="73">
        <v>26770753</v>
      </c>
      <c r="E22" s="74">
        <v>225444567</v>
      </c>
      <c r="F22" s="74">
        <v>61776711</v>
      </c>
      <c r="G22" s="74">
        <v>4266000</v>
      </c>
      <c r="H22" s="75">
        <v>318258031</v>
      </c>
      <c r="I22" s="73">
        <v>340146</v>
      </c>
      <c r="J22" s="74">
        <v>203998742</v>
      </c>
      <c r="K22" s="74">
        <v>26529808</v>
      </c>
      <c r="L22" s="74">
        <v>26551000</v>
      </c>
      <c r="M22" s="76">
        <v>257419696</v>
      </c>
    </row>
    <row r="23" spans="1:13" x14ac:dyDescent="0.2">
      <c r="A23" s="47" t="s">
        <v>68</v>
      </c>
      <c r="B23" s="71" t="s">
        <v>573</v>
      </c>
      <c r="C23" s="72" t="s">
        <v>574</v>
      </c>
      <c r="D23" s="73">
        <v>0</v>
      </c>
      <c r="E23" s="74">
        <v>0</v>
      </c>
      <c r="F23" s="74">
        <v>138737069</v>
      </c>
      <c r="G23" s="74">
        <v>1279000</v>
      </c>
      <c r="H23" s="75">
        <v>140016069</v>
      </c>
      <c r="I23" s="73">
        <v>0</v>
      </c>
      <c r="J23" s="74">
        <v>0</v>
      </c>
      <c r="K23" s="74">
        <v>131446148</v>
      </c>
      <c r="L23" s="74">
        <v>1454000</v>
      </c>
      <c r="M23" s="76">
        <v>132900148</v>
      </c>
    </row>
    <row r="24" spans="1:13" ht="16.5" x14ac:dyDescent="0.3">
      <c r="A24" s="48" t="s">
        <v>0</v>
      </c>
      <c r="B24" s="77" t="s">
        <v>575</v>
      </c>
      <c r="C24" s="78" t="s">
        <v>0</v>
      </c>
      <c r="D24" s="79">
        <f t="shared" ref="D24:M24" si="2">SUM(D18:D23)</f>
        <v>316746294</v>
      </c>
      <c r="E24" s="80">
        <f t="shared" si="2"/>
        <v>1514510096</v>
      </c>
      <c r="F24" s="80">
        <f t="shared" si="2"/>
        <v>602092510</v>
      </c>
      <c r="G24" s="80">
        <f t="shared" si="2"/>
        <v>108284000</v>
      </c>
      <c r="H24" s="81">
        <f t="shared" si="2"/>
        <v>2541632900</v>
      </c>
      <c r="I24" s="79">
        <f t="shared" si="2"/>
        <v>266671796</v>
      </c>
      <c r="J24" s="80">
        <f t="shared" si="2"/>
        <v>1391133373</v>
      </c>
      <c r="K24" s="80">
        <f t="shared" si="2"/>
        <v>459706871</v>
      </c>
      <c r="L24" s="80">
        <f t="shared" si="2"/>
        <v>221006000</v>
      </c>
      <c r="M24" s="82">
        <f t="shared" si="2"/>
        <v>2338518040</v>
      </c>
    </row>
    <row r="25" spans="1:13" x14ac:dyDescent="0.2">
      <c r="A25" s="47" t="s">
        <v>53</v>
      </c>
      <c r="B25" s="71" t="s">
        <v>576</v>
      </c>
      <c r="C25" s="72" t="s">
        <v>577</v>
      </c>
      <c r="D25" s="73">
        <v>31084167</v>
      </c>
      <c r="E25" s="74">
        <v>80014403</v>
      </c>
      <c r="F25" s="74">
        <v>56852508</v>
      </c>
      <c r="G25" s="74">
        <v>761000</v>
      </c>
      <c r="H25" s="75">
        <v>168712078</v>
      </c>
      <c r="I25" s="73">
        <v>29289327</v>
      </c>
      <c r="J25" s="74">
        <v>76205205</v>
      </c>
      <c r="K25" s="74">
        <v>-3819115</v>
      </c>
      <c r="L25" s="74">
        <v>51439000</v>
      </c>
      <c r="M25" s="76">
        <v>153114417</v>
      </c>
    </row>
    <row r="26" spans="1:13" x14ac:dyDescent="0.2">
      <c r="A26" s="47" t="s">
        <v>53</v>
      </c>
      <c r="B26" s="71" t="s">
        <v>578</v>
      </c>
      <c r="C26" s="72" t="s">
        <v>579</v>
      </c>
      <c r="D26" s="73">
        <v>90881000</v>
      </c>
      <c r="E26" s="74">
        <v>288124303</v>
      </c>
      <c r="F26" s="74">
        <v>124466688</v>
      </c>
      <c r="G26" s="74">
        <v>7529000</v>
      </c>
      <c r="H26" s="75">
        <v>511000991</v>
      </c>
      <c r="I26" s="73">
        <v>84761161</v>
      </c>
      <c r="J26" s="74">
        <v>256490614</v>
      </c>
      <c r="K26" s="74">
        <v>107138782</v>
      </c>
      <c r="L26" s="74">
        <v>21423000</v>
      </c>
      <c r="M26" s="76">
        <v>469813557</v>
      </c>
    </row>
    <row r="27" spans="1:13" x14ac:dyDescent="0.2">
      <c r="A27" s="47" t="s">
        <v>53</v>
      </c>
      <c r="B27" s="71" t="s">
        <v>580</v>
      </c>
      <c r="C27" s="72" t="s">
        <v>581</v>
      </c>
      <c r="D27" s="73">
        <v>17826434</v>
      </c>
      <c r="E27" s="74">
        <v>73043308</v>
      </c>
      <c r="F27" s="74">
        <v>22902318</v>
      </c>
      <c r="G27" s="74">
        <v>408000</v>
      </c>
      <c r="H27" s="75">
        <v>114180060</v>
      </c>
      <c r="I27" s="73">
        <v>16162541</v>
      </c>
      <c r="J27" s="74">
        <v>66046925</v>
      </c>
      <c r="K27" s="74">
        <v>21997258</v>
      </c>
      <c r="L27" s="74">
        <v>3637000</v>
      </c>
      <c r="M27" s="76">
        <v>107843724</v>
      </c>
    </row>
    <row r="28" spans="1:13" x14ac:dyDescent="0.2">
      <c r="A28" s="47" t="s">
        <v>53</v>
      </c>
      <c r="B28" s="71" t="s">
        <v>582</v>
      </c>
      <c r="C28" s="72" t="s">
        <v>583</v>
      </c>
      <c r="D28" s="73">
        <v>14876296</v>
      </c>
      <c r="E28" s="74">
        <v>55050708</v>
      </c>
      <c r="F28" s="74">
        <v>71082604</v>
      </c>
      <c r="G28" s="74">
        <v>5141000</v>
      </c>
      <c r="H28" s="75">
        <v>146150608</v>
      </c>
      <c r="I28" s="73">
        <v>13200744</v>
      </c>
      <c r="J28" s="74">
        <v>44988481</v>
      </c>
      <c r="K28" s="74">
        <v>51628984</v>
      </c>
      <c r="L28" s="74">
        <v>2873000</v>
      </c>
      <c r="M28" s="76">
        <v>112691209</v>
      </c>
    </row>
    <row r="29" spans="1:13" x14ac:dyDescent="0.2">
      <c r="A29" s="47" t="s">
        <v>68</v>
      </c>
      <c r="B29" s="71" t="s">
        <v>584</v>
      </c>
      <c r="C29" s="72" t="s">
        <v>585</v>
      </c>
      <c r="D29" s="73">
        <v>0</v>
      </c>
      <c r="E29" s="74">
        <v>5461676</v>
      </c>
      <c r="F29" s="74">
        <v>82482717</v>
      </c>
      <c r="G29" s="74">
        <v>379000</v>
      </c>
      <c r="H29" s="75">
        <v>88323393</v>
      </c>
      <c r="I29" s="73">
        <v>0</v>
      </c>
      <c r="J29" s="74">
        <v>4238907</v>
      </c>
      <c r="K29" s="74">
        <v>75389194</v>
      </c>
      <c r="L29" s="74">
        <v>1212000</v>
      </c>
      <c r="M29" s="76">
        <v>80840101</v>
      </c>
    </row>
    <row r="30" spans="1:13" ht="16.5" x14ac:dyDescent="0.3">
      <c r="A30" s="48" t="s">
        <v>0</v>
      </c>
      <c r="B30" s="77" t="s">
        <v>586</v>
      </c>
      <c r="C30" s="78" t="s">
        <v>0</v>
      </c>
      <c r="D30" s="79">
        <f t="shared" ref="D30:M30" si="3">SUM(D25:D29)</f>
        <v>154667897</v>
      </c>
      <c r="E30" s="80">
        <f t="shared" si="3"/>
        <v>501694398</v>
      </c>
      <c r="F30" s="80">
        <f t="shared" si="3"/>
        <v>357786835</v>
      </c>
      <c r="G30" s="80">
        <f t="shared" si="3"/>
        <v>14218000</v>
      </c>
      <c r="H30" s="81">
        <f t="shared" si="3"/>
        <v>1028367130</v>
      </c>
      <c r="I30" s="79">
        <f t="shared" si="3"/>
        <v>143413773</v>
      </c>
      <c r="J30" s="80">
        <f t="shared" si="3"/>
        <v>447970132</v>
      </c>
      <c r="K30" s="80">
        <f t="shared" si="3"/>
        <v>252335103</v>
      </c>
      <c r="L30" s="80">
        <f t="shared" si="3"/>
        <v>80584000</v>
      </c>
      <c r="M30" s="82">
        <f t="shared" si="3"/>
        <v>924303008</v>
      </c>
    </row>
    <row r="31" spans="1:13" x14ac:dyDescent="0.2">
      <c r="A31" s="47" t="s">
        <v>53</v>
      </c>
      <c r="B31" s="71" t="s">
        <v>587</v>
      </c>
      <c r="C31" s="72" t="s">
        <v>588</v>
      </c>
      <c r="D31" s="73">
        <v>7165603</v>
      </c>
      <c r="E31" s="74">
        <v>30530011</v>
      </c>
      <c r="F31" s="74">
        <v>15070077</v>
      </c>
      <c r="G31" s="74">
        <v>376000</v>
      </c>
      <c r="H31" s="75">
        <v>53141691</v>
      </c>
      <c r="I31" s="73">
        <v>6883723</v>
      </c>
      <c r="J31" s="74">
        <v>31520870</v>
      </c>
      <c r="K31" s="74">
        <v>14998655</v>
      </c>
      <c r="L31" s="74">
        <v>4366000</v>
      </c>
      <c r="M31" s="76">
        <v>57769248</v>
      </c>
    </row>
    <row r="32" spans="1:13" x14ac:dyDescent="0.2">
      <c r="A32" s="47" t="s">
        <v>53</v>
      </c>
      <c r="B32" s="71" t="s">
        <v>589</v>
      </c>
      <c r="C32" s="72" t="s">
        <v>590</v>
      </c>
      <c r="D32" s="73">
        <v>31485771</v>
      </c>
      <c r="E32" s="74">
        <v>91747419</v>
      </c>
      <c r="F32" s="74">
        <v>48821486</v>
      </c>
      <c r="G32" s="74">
        <v>1532000</v>
      </c>
      <c r="H32" s="75">
        <v>173586676</v>
      </c>
      <c r="I32" s="73">
        <v>20798</v>
      </c>
      <c r="J32" s="74">
        <v>87452129</v>
      </c>
      <c r="K32" s="74">
        <v>45286725</v>
      </c>
      <c r="L32" s="74">
        <v>9032000</v>
      </c>
      <c r="M32" s="76">
        <v>141791652</v>
      </c>
    </row>
    <row r="33" spans="1:13" x14ac:dyDescent="0.2">
      <c r="A33" s="47" t="s">
        <v>53</v>
      </c>
      <c r="B33" s="71" t="s">
        <v>591</v>
      </c>
      <c r="C33" s="72" t="s">
        <v>592</v>
      </c>
      <c r="D33" s="73">
        <v>61910061</v>
      </c>
      <c r="E33" s="74">
        <v>274949235</v>
      </c>
      <c r="F33" s="74">
        <v>88866714</v>
      </c>
      <c r="G33" s="74">
        <v>591000</v>
      </c>
      <c r="H33" s="75">
        <v>426317010</v>
      </c>
      <c r="I33" s="73">
        <v>53441583</v>
      </c>
      <c r="J33" s="74">
        <v>243934476</v>
      </c>
      <c r="K33" s="74">
        <v>91280664</v>
      </c>
      <c r="L33" s="74">
        <v>2820000</v>
      </c>
      <c r="M33" s="76">
        <v>391476723</v>
      </c>
    </row>
    <row r="34" spans="1:13" x14ac:dyDescent="0.2">
      <c r="A34" s="47" t="s">
        <v>53</v>
      </c>
      <c r="B34" s="71" t="s">
        <v>593</v>
      </c>
      <c r="C34" s="72" t="s">
        <v>594</v>
      </c>
      <c r="D34" s="73">
        <v>114630698</v>
      </c>
      <c r="E34" s="74">
        <v>412729258</v>
      </c>
      <c r="F34" s="74">
        <v>133633422</v>
      </c>
      <c r="G34" s="74">
        <v>28241000</v>
      </c>
      <c r="H34" s="75">
        <v>689234378</v>
      </c>
      <c r="I34" s="73">
        <v>104436378</v>
      </c>
      <c r="J34" s="74">
        <v>359732240</v>
      </c>
      <c r="K34" s="74">
        <v>-562992404</v>
      </c>
      <c r="L34" s="74">
        <v>839487000</v>
      </c>
      <c r="M34" s="76">
        <v>740663214</v>
      </c>
    </row>
    <row r="35" spans="1:13" x14ac:dyDescent="0.2">
      <c r="A35" s="47" t="s">
        <v>53</v>
      </c>
      <c r="B35" s="71" t="s">
        <v>595</v>
      </c>
      <c r="C35" s="72" t="s">
        <v>596</v>
      </c>
      <c r="D35" s="73">
        <v>-274444</v>
      </c>
      <c r="E35" s="74">
        <v>111506190</v>
      </c>
      <c r="F35" s="74">
        <v>48790395</v>
      </c>
      <c r="G35" s="74">
        <v>447000</v>
      </c>
      <c r="H35" s="75">
        <v>160469141</v>
      </c>
      <c r="I35" s="73">
        <v>502455</v>
      </c>
      <c r="J35" s="74">
        <v>99008159</v>
      </c>
      <c r="K35" s="74">
        <v>49699880</v>
      </c>
      <c r="L35" s="74">
        <v>4091000</v>
      </c>
      <c r="M35" s="76">
        <v>153301494</v>
      </c>
    </row>
    <row r="36" spans="1:13" x14ac:dyDescent="0.2">
      <c r="A36" s="47" t="s">
        <v>53</v>
      </c>
      <c r="B36" s="71" t="s">
        <v>597</v>
      </c>
      <c r="C36" s="72" t="s">
        <v>598</v>
      </c>
      <c r="D36" s="73">
        <v>45947619</v>
      </c>
      <c r="E36" s="74">
        <v>125215441</v>
      </c>
      <c r="F36" s="74">
        <v>80556494</v>
      </c>
      <c r="G36" s="74">
        <v>5522000</v>
      </c>
      <c r="H36" s="75">
        <v>257241554</v>
      </c>
      <c r="I36" s="73">
        <v>43877593</v>
      </c>
      <c r="J36" s="74">
        <v>107222753</v>
      </c>
      <c r="K36" s="74">
        <v>56791967</v>
      </c>
      <c r="L36" s="74">
        <v>3564000</v>
      </c>
      <c r="M36" s="76">
        <v>211456313</v>
      </c>
    </row>
    <row r="37" spans="1:13" x14ac:dyDescent="0.2">
      <c r="A37" s="47" t="s">
        <v>53</v>
      </c>
      <c r="B37" s="71" t="s">
        <v>599</v>
      </c>
      <c r="C37" s="72" t="s">
        <v>600</v>
      </c>
      <c r="D37" s="73">
        <v>67520776</v>
      </c>
      <c r="E37" s="74">
        <v>121133297</v>
      </c>
      <c r="F37" s="74">
        <v>70293982</v>
      </c>
      <c r="G37" s="74">
        <v>20880000</v>
      </c>
      <c r="H37" s="75">
        <v>279828055</v>
      </c>
      <c r="I37" s="73">
        <v>59530903</v>
      </c>
      <c r="J37" s="74">
        <v>119771381</v>
      </c>
      <c r="K37" s="74">
        <v>88262409</v>
      </c>
      <c r="L37" s="74">
        <v>11979000</v>
      </c>
      <c r="M37" s="76">
        <v>279543693</v>
      </c>
    </row>
    <row r="38" spans="1:13" x14ac:dyDescent="0.2">
      <c r="A38" s="47" t="s">
        <v>68</v>
      </c>
      <c r="B38" s="71" t="s">
        <v>601</v>
      </c>
      <c r="C38" s="72" t="s">
        <v>602</v>
      </c>
      <c r="D38" s="73">
        <v>0</v>
      </c>
      <c r="E38" s="74">
        <v>0</v>
      </c>
      <c r="F38" s="74">
        <v>117561340</v>
      </c>
      <c r="G38" s="74">
        <v>1279000</v>
      </c>
      <c r="H38" s="75">
        <v>118840340</v>
      </c>
      <c r="I38" s="73">
        <v>0</v>
      </c>
      <c r="J38" s="74">
        <v>0</v>
      </c>
      <c r="K38" s="74">
        <v>122264842</v>
      </c>
      <c r="L38" s="74">
        <v>2480000</v>
      </c>
      <c r="M38" s="76">
        <v>124744842</v>
      </c>
    </row>
    <row r="39" spans="1:13" ht="16.5" x14ac:dyDescent="0.3">
      <c r="A39" s="48" t="s">
        <v>0</v>
      </c>
      <c r="B39" s="77" t="s">
        <v>603</v>
      </c>
      <c r="C39" s="78" t="s">
        <v>0</v>
      </c>
      <c r="D39" s="79">
        <f t="shared" ref="D39:M39" si="4">SUM(D31:D38)</f>
        <v>328386084</v>
      </c>
      <c r="E39" s="80">
        <f t="shared" si="4"/>
        <v>1167810851</v>
      </c>
      <c r="F39" s="80">
        <f t="shared" si="4"/>
        <v>603593910</v>
      </c>
      <c r="G39" s="80">
        <f t="shared" si="4"/>
        <v>58868000</v>
      </c>
      <c r="H39" s="81">
        <f t="shared" si="4"/>
        <v>2158658845</v>
      </c>
      <c r="I39" s="79">
        <f t="shared" si="4"/>
        <v>268693433</v>
      </c>
      <c r="J39" s="80">
        <f t="shared" si="4"/>
        <v>1048642008</v>
      </c>
      <c r="K39" s="80">
        <f t="shared" si="4"/>
        <v>-94407262</v>
      </c>
      <c r="L39" s="80">
        <f t="shared" si="4"/>
        <v>877819000</v>
      </c>
      <c r="M39" s="82">
        <f t="shared" si="4"/>
        <v>2100747179</v>
      </c>
    </row>
    <row r="40" spans="1:13" x14ac:dyDescent="0.2">
      <c r="A40" s="47" t="s">
        <v>53</v>
      </c>
      <c r="B40" s="71" t="s">
        <v>604</v>
      </c>
      <c r="C40" s="72" t="s">
        <v>605</v>
      </c>
      <c r="D40" s="73">
        <v>20259</v>
      </c>
      <c r="E40" s="74">
        <v>8185129</v>
      </c>
      <c r="F40" s="74">
        <v>10234214</v>
      </c>
      <c r="G40" s="74">
        <v>5406000</v>
      </c>
      <c r="H40" s="75">
        <v>23845602</v>
      </c>
      <c r="I40" s="73">
        <v>24592</v>
      </c>
      <c r="J40" s="74">
        <v>5834000</v>
      </c>
      <c r="K40" s="74">
        <v>7804823</v>
      </c>
      <c r="L40" s="74">
        <v>6531000</v>
      </c>
      <c r="M40" s="76">
        <v>20194415</v>
      </c>
    </row>
    <row r="41" spans="1:13" x14ac:dyDescent="0.2">
      <c r="A41" s="47" t="s">
        <v>53</v>
      </c>
      <c r="B41" s="71" t="s">
        <v>606</v>
      </c>
      <c r="C41" s="72" t="s">
        <v>607</v>
      </c>
      <c r="D41" s="73">
        <v>1149336</v>
      </c>
      <c r="E41" s="74">
        <v>8476995</v>
      </c>
      <c r="F41" s="74">
        <v>3811190</v>
      </c>
      <c r="G41" s="74">
        <v>5360000</v>
      </c>
      <c r="H41" s="75">
        <v>18797521</v>
      </c>
      <c r="I41" s="73">
        <v>1190110</v>
      </c>
      <c r="J41" s="74">
        <v>7893540</v>
      </c>
      <c r="K41" s="74">
        <v>9773373</v>
      </c>
      <c r="L41" s="74">
        <v>2494000</v>
      </c>
      <c r="M41" s="76">
        <v>21351023</v>
      </c>
    </row>
    <row r="42" spans="1:13" x14ac:dyDescent="0.2">
      <c r="A42" s="47" t="s">
        <v>53</v>
      </c>
      <c r="B42" s="71" t="s">
        <v>608</v>
      </c>
      <c r="C42" s="72" t="s">
        <v>609</v>
      </c>
      <c r="D42" s="73">
        <v>14063573</v>
      </c>
      <c r="E42" s="74">
        <v>64841618</v>
      </c>
      <c r="F42" s="74">
        <v>10377981</v>
      </c>
      <c r="G42" s="74">
        <v>4040000</v>
      </c>
      <c r="H42" s="75">
        <v>93323172</v>
      </c>
      <c r="I42" s="73">
        <v>9967576</v>
      </c>
      <c r="J42" s="74">
        <v>39381448</v>
      </c>
      <c r="K42" s="74">
        <v>37323458</v>
      </c>
      <c r="L42" s="74">
        <v>412000</v>
      </c>
      <c r="M42" s="76">
        <v>87084482</v>
      </c>
    </row>
    <row r="43" spans="1:13" x14ac:dyDescent="0.2">
      <c r="A43" s="47" t="s">
        <v>68</v>
      </c>
      <c r="B43" s="71" t="s">
        <v>610</v>
      </c>
      <c r="C43" s="72" t="s">
        <v>611</v>
      </c>
      <c r="D43" s="73">
        <v>0</v>
      </c>
      <c r="E43" s="74">
        <v>0</v>
      </c>
      <c r="F43" s="74">
        <v>45120762</v>
      </c>
      <c r="G43" s="74">
        <v>445000</v>
      </c>
      <c r="H43" s="75">
        <v>45565762</v>
      </c>
      <c r="I43" s="73">
        <v>0</v>
      </c>
      <c r="J43" s="74">
        <v>0</v>
      </c>
      <c r="K43" s="74">
        <v>27767817</v>
      </c>
      <c r="L43" s="74">
        <v>2320000</v>
      </c>
      <c r="M43" s="76">
        <v>30087817</v>
      </c>
    </row>
    <row r="44" spans="1:13" ht="16.5" x14ac:dyDescent="0.3">
      <c r="A44" s="48" t="s">
        <v>0</v>
      </c>
      <c r="B44" s="77" t="s">
        <v>612</v>
      </c>
      <c r="C44" s="78" t="s">
        <v>0</v>
      </c>
      <c r="D44" s="79">
        <f t="shared" ref="D44:M44" si="5">SUM(D40:D43)</f>
        <v>15233168</v>
      </c>
      <c r="E44" s="80">
        <f t="shared" si="5"/>
        <v>81503742</v>
      </c>
      <c r="F44" s="80">
        <f t="shared" si="5"/>
        <v>69544147</v>
      </c>
      <c r="G44" s="80">
        <f t="shared" si="5"/>
        <v>15251000</v>
      </c>
      <c r="H44" s="81">
        <f t="shared" si="5"/>
        <v>181532057</v>
      </c>
      <c r="I44" s="79">
        <f t="shared" si="5"/>
        <v>11182278</v>
      </c>
      <c r="J44" s="80">
        <f t="shared" si="5"/>
        <v>53108988</v>
      </c>
      <c r="K44" s="80">
        <f t="shared" si="5"/>
        <v>82669471</v>
      </c>
      <c r="L44" s="80">
        <f t="shared" si="5"/>
        <v>11757000</v>
      </c>
      <c r="M44" s="82">
        <f t="shared" si="5"/>
        <v>158717737</v>
      </c>
    </row>
    <row r="45" spans="1:13" ht="16.5" x14ac:dyDescent="0.3">
      <c r="A45" s="49" t="s">
        <v>0</v>
      </c>
      <c r="B45" s="83" t="s">
        <v>613</v>
      </c>
      <c r="C45" s="84" t="s">
        <v>0</v>
      </c>
      <c r="D45" s="85">
        <f t="shared" ref="D45:M45" si="6">SUM(D9,D11:D16,D18:D23,D25:D29,D31:D38,D40:D43)</f>
        <v>4187934437</v>
      </c>
      <c r="E45" s="86">
        <f t="shared" si="6"/>
        <v>11561206277</v>
      </c>
      <c r="F45" s="86">
        <f t="shared" si="6"/>
        <v>7884166023</v>
      </c>
      <c r="G45" s="86">
        <f t="shared" si="6"/>
        <v>494565000</v>
      </c>
      <c r="H45" s="87">
        <f t="shared" si="6"/>
        <v>24127871737</v>
      </c>
      <c r="I45" s="85">
        <f t="shared" si="6"/>
        <v>3827629819</v>
      </c>
      <c r="J45" s="86">
        <f t="shared" si="6"/>
        <v>10370607626</v>
      </c>
      <c r="K45" s="86">
        <f t="shared" si="6"/>
        <v>4271459309</v>
      </c>
      <c r="L45" s="86">
        <f t="shared" si="6"/>
        <v>2421670000</v>
      </c>
      <c r="M45" s="88">
        <f t="shared" si="6"/>
        <v>20891366754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showGridLines="0" workbookViewId="0"/>
  </sheetViews>
  <sheetFormatPr defaultRowHeight="12.75" x14ac:dyDescent="0.2"/>
  <cols>
    <col min="1" max="1" width="1.5703125" customWidth="1"/>
    <col min="2" max="2" width="20.7109375" customWidth="1"/>
    <col min="3" max="3" width="6.7109375" customWidth="1"/>
    <col min="4" max="10" width="10.7109375" customWidth="1"/>
    <col min="11" max="11" width="11.7109375" customWidth="1"/>
    <col min="12" max="12" width="10.7109375" customWidth="1"/>
    <col min="13" max="13" width="11.7109375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75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6.5" customHeight="1" x14ac:dyDescent="0.2">
      <c r="A3" s="3" t="s">
        <v>0</v>
      </c>
      <c r="B3" s="4" t="s">
        <v>0</v>
      </c>
      <c r="C3" s="5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s="6" customFormat="1" ht="16.5" customHeight="1" x14ac:dyDescent="0.2">
      <c r="A4" s="7" t="s">
        <v>0</v>
      </c>
      <c r="B4" s="8" t="s">
        <v>0</v>
      </c>
      <c r="C4" s="9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s="6" customFormat="1" ht="81.75" customHeight="1" x14ac:dyDescent="0.2">
      <c r="A5" s="10" t="s">
        <v>0</v>
      </c>
      <c r="B5" s="11" t="s">
        <v>6</v>
      </c>
      <c r="C5" s="12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s="6" customFormat="1" x14ac:dyDescent="0.2">
      <c r="A6" s="3" t="s">
        <v>0</v>
      </c>
      <c r="B6" s="13"/>
      <c r="C6" s="14"/>
      <c r="D6" s="15"/>
      <c r="E6" s="16"/>
      <c r="F6" s="16"/>
      <c r="G6" s="16"/>
      <c r="H6" s="17"/>
      <c r="I6" s="15"/>
      <c r="J6" s="16"/>
      <c r="K6" s="16"/>
      <c r="L6" s="16"/>
      <c r="M6" s="17"/>
    </row>
    <row r="7" spans="1:13" s="6" customFormat="1" x14ac:dyDescent="0.2">
      <c r="A7" s="7" t="s">
        <v>0</v>
      </c>
      <c r="B7" s="8" t="s">
        <v>33</v>
      </c>
      <c r="C7" s="14"/>
      <c r="D7" s="18"/>
      <c r="E7" s="19"/>
      <c r="F7" s="19"/>
      <c r="G7" s="19"/>
      <c r="H7" s="20"/>
      <c r="I7" s="18"/>
      <c r="J7" s="19"/>
      <c r="K7" s="19"/>
      <c r="L7" s="19"/>
      <c r="M7" s="20"/>
    </row>
    <row r="8" spans="1:13" s="6" customFormat="1" x14ac:dyDescent="0.2">
      <c r="A8" s="7" t="s">
        <v>0</v>
      </c>
      <c r="B8" s="21"/>
      <c r="C8" s="14"/>
      <c r="D8" s="18"/>
      <c r="E8" s="19"/>
      <c r="F8" s="19"/>
      <c r="G8" s="19"/>
      <c r="H8" s="20"/>
      <c r="I8" s="18"/>
      <c r="J8" s="19"/>
      <c r="K8" s="19"/>
      <c r="L8" s="19"/>
      <c r="M8" s="20"/>
    </row>
    <row r="9" spans="1:13" s="6" customFormat="1" x14ac:dyDescent="0.2">
      <c r="A9" s="22" t="s">
        <v>14</v>
      </c>
      <c r="B9" s="50" t="s">
        <v>34</v>
      </c>
      <c r="C9" s="51" t="s">
        <v>35</v>
      </c>
      <c r="D9" s="52">
        <v>500805338</v>
      </c>
      <c r="E9" s="53">
        <v>1062565098</v>
      </c>
      <c r="F9" s="53">
        <v>922380712</v>
      </c>
      <c r="G9" s="53">
        <v>129518000</v>
      </c>
      <c r="H9" s="54">
        <v>2615269148</v>
      </c>
      <c r="I9" s="55">
        <v>508641508</v>
      </c>
      <c r="J9" s="56">
        <v>983479736</v>
      </c>
      <c r="K9" s="53">
        <v>647462567</v>
      </c>
      <c r="L9" s="56">
        <v>106692000</v>
      </c>
      <c r="M9" s="89">
        <v>2246275811</v>
      </c>
    </row>
    <row r="10" spans="1:13" s="6" customFormat="1" x14ac:dyDescent="0.2">
      <c r="A10" s="22" t="s">
        <v>14</v>
      </c>
      <c r="B10" s="50" t="s">
        <v>36</v>
      </c>
      <c r="C10" s="51" t="s">
        <v>37</v>
      </c>
      <c r="D10" s="52">
        <v>3178999349</v>
      </c>
      <c r="E10" s="53">
        <v>7621001025</v>
      </c>
      <c r="F10" s="53">
        <v>5889305390</v>
      </c>
      <c r="G10" s="53">
        <v>235627000</v>
      </c>
      <c r="H10" s="54">
        <v>16924932764</v>
      </c>
      <c r="I10" s="55">
        <v>2966723198</v>
      </c>
      <c r="J10" s="56">
        <v>6824848831</v>
      </c>
      <c r="K10" s="53">
        <v>3157141401</v>
      </c>
      <c r="L10" s="56">
        <v>1165038000</v>
      </c>
      <c r="M10" s="89">
        <v>14113751430</v>
      </c>
    </row>
    <row r="11" spans="1:13" s="6" customFormat="1" x14ac:dyDescent="0.2">
      <c r="A11" s="22" t="s">
        <v>14</v>
      </c>
      <c r="B11" s="50" t="s">
        <v>38</v>
      </c>
      <c r="C11" s="51" t="s">
        <v>39</v>
      </c>
      <c r="D11" s="52">
        <v>2132780782</v>
      </c>
      <c r="E11" s="53">
        <v>7341184050</v>
      </c>
      <c r="F11" s="53">
        <v>2941257497</v>
      </c>
      <c r="G11" s="53">
        <v>283201000</v>
      </c>
      <c r="H11" s="54">
        <v>12698423329</v>
      </c>
      <c r="I11" s="55">
        <v>2221372419</v>
      </c>
      <c r="J11" s="56">
        <v>7527990969</v>
      </c>
      <c r="K11" s="53">
        <v>2154235640</v>
      </c>
      <c r="L11" s="56">
        <v>770184000</v>
      </c>
      <c r="M11" s="89">
        <v>12673783028</v>
      </c>
    </row>
    <row r="12" spans="1:13" s="6" customFormat="1" x14ac:dyDescent="0.2">
      <c r="A12" s="22" t="s">
        <v>14</v>
      </c>
      <c r="B12" s="50" t="s">
        <v>40</v>
      </c>
      <c r="C12" s="51" t="s">
        <v>41</v>
      </c>
      <c r="D12" s="52">
        <v>3292421073</v>
      </c>
      <c r="E12" s="53">
        <v>7225500479</v>
      </c>
      <c r="F12" s="53">
        <v>3325123074</v>
      </c>
      <c r="G12" s="53">
        <v>448374000</v>
      </c>
      <c r="H12" s="54">
        <v>14291418626</v>
      </c>
      <c r="I12" s="55">
        <v>2943423987</v>
      </c>
      <c r="J12" s="56">
        <v>6734000064</v>
      </c>
      <c r="K12" s="53">
        <v>3403525589</v>
      </c>
      <c r="L12" s="56">
        <v>744782000</v>
      </c>
      <c r="M12" s="89">
        <v>13825731640</v>
      </c>
    </row>
    <row r="13" spans="1:13" s="6" customFormat="1" x14ac:dyDescent="0.2">
      <c r="A13" s="22" t="s">
        <v>14</v>
      </c>
      <c r="B13" s="50" t="s">
        <v>42</v>
      </c>
      <c r="C13" s="51" t="s">
        <v>43</v>
      </c>
      <c r="D13" s="52">
        <v>4392884396</v>
      </c>
      <c r="E13" s="53">
        <v>9987178764</v>
      </c>
      <c r="F13" s="53">
        <v>6741632336</v>
      </c>
      <c r="G13" s="53">
        <v>328480000</v>
      </c>
      <c r="H13" s="54">
        <v>21450175496</v>
      </c>
      <c r="I13" s="55">
        <v>4337572270</v>
      </c>
      <c r="J13" s="56">
        <v>9127123188</v>
      </c>
      <c r="K13" s="53">
        <v>6485382626</v>
      </c>
      <c r="L13" s="56">
        <v>375787000</v>
      </c>
      <c r="M13" s="89">
        <v>20325865084</v>
      </c>
    </row>
    <row r="14" spans="1:13" s="6" customFormat="1" x14ac:dyDescent="0.2">
      <c r="A14" s="22" t="s">
        <v>14</v>
      </c>
      <c r="B14" s="50" t="s">
        <v>44</v>
      </c>
      <c r="C14" s="51" t="s">
        <v>45</v>
      </c>
      <c r="D14" s="52">
        <v>413127036</v>
      </c>
      <c r="E14" s="53">
        <v>1475564180</v>
      </c>
      <c r="F14" s="53">
        <v>704836771</v>
      </c>
      <c r="G14" s="53">
        <v>42801000</v>
      </c>
      <c r="H14" s="54">
        <v>2636328987</v>
      </c>
      <c r="I14" s="55">
        <v>420698406</v>
      </c>
      <c r="J14" s="56">
        <v>1143326500</v>
      </c>
      <c r="K14" s="53">
        <v>1010396773</v>
      </c>
      <c r="L14" s="56">
        <v>93221000</v>
      </c>
      <c r="M14" s="89">
        <v>2667642679</v>
      </c>
    </row>
    <row r="15" spans="1:13" s="6" customFormat="1" x14ac:dyDescent="0.2">
      <c r="A15" s="22" t="s">
        <v>14</v>
      </c>
      <c r="B15" s="50" t="s">
        <v>46</v>
      </c>
      <c r="C15" s="51" t="s">
        <v>47</v>
      </c>
      <c r="D15" s="52">
        <v>-40371734</v>
      </c>
      <c r="E15" s="53">
        <v>2085062269</v>
      </c>
      <c r="F15" s="53">
        <v>1199330757</v>
      </c>
      <c r="G15" s="53">
        <v>218802000</v>
      </c>
      <c r="H15" s="54">
        <v>3462823292</v>
      </c>
      <c r="I15" s="55">
        <v>-34217076</v>
      </c>
      <c r="J15" s="56">
        <v>1894500678</v>
      </c>
      <c r="K15" s="53">
        <v>619670746</v>
      </c>
      <c r="L15" s="56">
        <v>451085000</v>
      </c>
      <c r="M15" s="89">
        <v>2931039348</v>
      </c>
    </row>
    <row r="16" spans="1:13" s="6" customFormat="1" x14ac:dyDescent="0.2">
      <c r="A16" s="22" t="s">
        <v>14</v>
      </c>
      <c r="B16" s="50" t="s">
        <v>48</v>
      </c>
      <c r="C16" s="51" t="s">
        <v>49</v>
      </c>
      <c r="D16" s="52">
        <v>2567626583</v>
      </c>
      <c r="E16" s="53">
        <v>6629557749</v>
      </c>
      <c r="F16" s="53">
        <v>2463977300</v>
      </c>
      <c r="G16" s="53">
        <v>348275000</v>
      </c>
      <c r="H16" s="54">
        <v>12009436632</v>
      </c>
      <c r="I16" s="55">
        <v>2449775103</v>
      </c>
      <c r="J16" s="56">
        <v>6116599967</v>
      </c>
      <c r="K16" s="53">
        <v>1993500555</v>
      </c>
      <c r="L16" s="56">
        <v>532374000</v>
      </c>
      <c r="M16" s="89">
        <v>11092249625</v>
      </c>
    </row>
    <row r="17" spans="1:13" s="6" customFormat="1" x14ac:dyDescent="0.2">
      <c r="A17" s="22" t="s">
        <v>0</v>
      </c>
      <c r="B17" s="90" t="s">
        <v>52</v>
      </c>
      <c r="C17" s="51" t="s">
        <v>0</v>
      </c>
      <c r="D17" s="60">
        <f t="shared" ref="D17:M17" si="0">SUM(D9:D16)</f>
        <v>16438272823</v>
      </c>
      <c r="E17" s="61">
        <f t="shared" si="0"/>
        <v>43427613614</v>
      </c>
      <c r="F17" s="61">
        <f t="shared" si="0"/>
        <v>24187843837</v>
      </c>
      <c r="G17" s="61">
        <f t="shared" si="0"/>
        <v>2035078000</v>
      </c>
      <c r="H17" s="91">
        <f t="shared" si="0"/>
        <v>86088808274</v>
      </c>
      <c r="I17" s="92">
        <f t="shared" si="0"/>
        <v>15813989815</v>
      </c>
      <c r="J17" s="93">
        <f t="shared" si="0"/>
        <v>40351869933</v>
      </c>
      <c r="K17" s="61">
        <f t="shared" si="0"/>
        <v>19471315897</v>
      </c>
      <c r="L17" s="93">
        <f t="shared" si="0"/>
        <v>4239163000</v>
      </c>
      <c r="M17" s="94">
        <f t="shared" si="0"/>
        <v>79876338645</v>
      </c>
    </row>
    <row r="18" spans="1:13" s="6" customFormat="1" x14ac:dyDescent="0.2">
      <c r="A18" s="24"/>
      <c r="B18" s="95"/>
      <c r="C18" s="96"/>
      <c r="D18" s="97"/>
      <c r="E18" s="98"/>
      <c r="F18" s="98"/>
      <c r="G18" s="98"/>
      <c r="H18" s="99"/>
      <c r="I18" s="100"/>
      <c r="J18" s="101"/>
      <c r="K18" s="98"/>
      <c r="L18" s="101"/>
      <c r="M18" s="102"/>
    </row>
    <row r="19" spans="1:13" x14ac:dyDescent="0.2"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pans="1:13" x14ac:dyDescent="0.2"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1:13" x14ac:dyDescent="0.2"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1:13" x14ac:dyDescent="0.2"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1:13" x14ac:dyDescent="0.2"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7">
    <mergeCell ref="B19:M19"/>
    <mergeCell ref="B1:M1"/>
    <mergeCell ref="D3:H3"/>
    <mergeCell ref="I3:M3"/>
    <mergeCell ref="D4:F4"/>
    <mergeCell ref="I4:K4"/>
    <mergeCell ref="B2:M2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50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34</v>
      </c>
      <c r="C9" s="72" t="s">
        <v>35</v>
      </c>
      <c r="D9" s="73">
        <v>500805338</v>
      </c>
      <c r="E9" s="74">
        <v>1062565098</v>
      </c>
      <c r="F9" s="74">
        <v>922380712</v>
      </c>
      <c r="G9" s="74">
        <v>129518000</v>
      </c>
      <c r="H9" s="75">
        <v>2615269148</v>
      </c>
      <c r="I9" s="73">
        <v>508641508</v>
      </c>
      <c r="J9" s="74">
        <v>983479736</v>
      </c>
      <c r="K9" s="74">
        <v>647462567</v>
      </c>
      <c r="L9" s="74">
        <v>106692000</v>
      </c>
      <c r="M9" s="76">
        <v>2246275811</v>
      </c>
    </row>
    <row r="10" spans="1:13" x14ac:dyDescent="0.2">
      <c r="A10" s="47" t="s">
        <v>51</v>
      </c>
      <c r="B10" s="71" t="s">
        <v>46</v>
      </c>
      <c r="C10" s="72" t="s">
        <v>47</v>
      </c>
      <c r="D10" s="73">
        <v>-40371734</v>
      </c>
      <c r="E10" s="74">
        <v>2085062269</v>
      </c>
      <c r="F10" s="74">
        <v>1199330757</v>
      </c>
      <c r="G10" s="74">
        <v>218802000</v>
      </c>
      <c r="H10" s="75">
        <v>3462823292</v>
      </c>
      <c r="I10" s="73">
        <v>-34217076</v>
      </c>
      <c r="J10" s="74">
        <v>1894500678</v>
      </c>
      <c r="K10" s="74">
        <v>619670746</v>
      </c>
      <c r="L10" s="74">
        <v>451085000</v>
      </c>
      <c r="M10" s="76">
        <v>2931039348</v>
      </c>
    </row>
    <row r="11" spans="1:13" ht="16.5" x14ac:dyDescent="0.3">
      <c r="A11" s="48" t="s">
        <v>0</v>
      </c>
      <c r="B11" s="77" t="s">
        <v>52</v>
      </c>
      <c r="C11" s="78" t="s">
        <v>0</v>
      </c>
      <c r="D11" s="79">
        <f t="shared" ref="D11:M11" si="0">SUM(D9:D10)</f>
        <v>460433604</v>
      </c>
      <c r="E11" s="80">
        <f t="shared" si="0"/>
        <v>3147627367</v>
      </c>
      <c r="F11" s="80">
        <f t="shared" si="0"/>
        <v>2121711469</v>
      </c>
      <c r="G11" s="80">
        <f t="shared" si="0"/>
        <v>348320000</v>
      </c>
      <c r="H11" s="81">
        <f t="shared" si="0"/>
        <v>6078092440</v>
      </c>
      <c r="I11" s="79">
        <f t="shared" si="0"/>
        <v>474424432</v>
      </c>
      <c r="J11" s="80">
        <f t="shared" si="0"/>
        <v>2877980414</v>
      </c>
      <c r="K11" s="80">
        <f t="shared" si="0"/>
        <v>1267133313</v>
      </c>
      <c r="L11" s="80">
        <f t="shared" si="0"/>
        <v>557777000</v>
      </c>
      <c r="M11" s="82">
        <f t="shared" si="0"/>
        <v>5177315159</v>
      </c>
    </row>
    <row r="12" spans="1:13" x14ac:dyDescent="0.2">
      <c r="A12" s="47" t="s">
        <v>53</v>
      </c>
      <c r="B12" s="71" t="s">
        <v>54</v>
      </c>
      <c r="C12" s="72" t="s">
        <v>55</v>
      </c>
      <c r="D12" s="73">
        <v>-137001</v>
      </c>
      <c r="E12" s="74">
        <v>75977485</v>
      </c>
      <c r="F12" s="74">
        <v>19029952</v>
      </c>
      <c r="G12" s="74">
        <v>21573000</v>
      </c>
      <c r="H12" s="75">
        <v>116443436</v>
      </c>
      <c r="I12" s="73">
        <v>34598</v>
      </c>
      <c r="J12" s="74">
        <v>70231855</v>
      </c>
      <c r="K12" s="74">
        <v>19512018</v>
      </c>
      <c r="L12" s="74">
        <v>21625000</v>
      </c>
      <c r="M12" s="76">
        <v>111403471</v>
      </c>
    </row>
    <row r="13" spans="1:13" x14ac:dyDescent="0.2">
      <c r="A13" s="47" t="s">
        <v>53</v>
      </c>
      <c r="B13" s="71" t="s">
        <v>56</v>
      </c>
      <c r="C13" s="72" t="s">
        <v>57</v>
      </c>
      <c r="D13" s="73">
        <v>1089982</v>
      </c>
      <c r="E13" s="74">
        <v>7783707</v>
      </c>
      <c r="F13" s="74">
        <v>2865771</v>
      </c>
      <c r="G13" s="74">
        <v>18688000</v>
      </c>
      <c r="H13" s="75">
        <v>30427460</v>
      </c>
      <c r="I13" s="73">
        <v>1707200</v>
      </c>
      <c r="J13" s="74">
        <v>44637426</v>
      </c>
      <c r="K13" s="74">
        <v>-19858086</v>
      </c>
      <c r="L13" s="74">
        <v>42599000</v>
      </c>
      <c r="M13" s="76">
        <v>69085540</v>
      </c>
    </row>
    <row r="14" spans="1:13" x14ac:dyDescent="0.2">
      <c r="A14" s="47" t="s">
        <v>53</v>
      </c>
      <c r="B14" s="71" t="s">
        <v>58</v>
      </c>
      <c r="C14" s="72" t="s">
        <v>59</v>
      </c>
      <c r="D14" s="73">
        <v>22576443</v>
      </c>
      <c r="E14" s="74">
        <v>97742986</v>
      </c>
      <c r="F14" s="74">
        <v>56696709</v>
      </c>
      <c r="G14" s="74">
        <v>34420000</v>
      </c>
      <c r="H14" s="75">
        <v>211436138</v>
      </c>
      <c r="I14" s="73">
        <v>34446513</v>
      </c>
      <c r="J14" s="74">
        <v>164601407</v>
      </c>
      <c r="K14" s="74">
        <v>73348979</v>
      </c>
      <c r="L14" s="74">
        <v>18282000</v>
      </c>
      <c r="M14" s="76">
        <v>290678899</v>
      </c>
    </row>
    <row r="15" spans="1:13" x14ac:dyDescent="0.2">
      <c r="A15" s="47" t="s">
        <v>53</v>
      </c>
      <c r="B15" s="71" t="s">
        <v>60</v>
      </c>
      <c r="C15" s="72" t="s">
        <v>61</v>
      </c>
      <c r="D15" s="73">
        <v>39663520</v>
      </c>
      <c r="E15" s="74">
        <v>57905640</v>
      </c>
      <c r="F15" s="74">
        <v>6921397</v>
      </c>
      <c r="G15" s="74">
        <v>47963000</v>
      </c>
      <c r="H15" s="75">
        <v>152453557</v>
      </c>
      <c r="I15" s="73">
        <v>36108074</v>
      </c>
      <c r="J15" s="74">
        <v>50029161</v>
      </c>
      <c r="K15" s="74">
        <v>38979855</v>
      </c>
      <c r="L15" s="74">
        <v>20658000</v>
      </c>
      <c r="M15" s="76">
        <v>145775090</v>
      </c>
    </row>
    <row r="16" spans="1:13" x14ac:dyDescent="0.2">
      <c r="A16" s="47" t="s">
        <v>53</v>
      </c>
      <c r="B16" s="71" t="s">
        <v>62</v>
      </c>
      <c r="C16" s="72" t="s">
        <v>63</v>
      </c>
      <c r="D16" s="73">
        <v>10498780</v>
      </c>
      <c r="E16" s="74">
        <v>15796913</v>
      </c>
      <c r="F16" s="74">
        <v>28208945</v>
      </c>
      <c r="G16" s="74">
        <v>10635000</v>
      </c>
      <c r="H16" s="75">
        <v>65139638</v>
      </c>
      <c r="I16" s="73">
        <v>7204880</v>
      </c>
      <c r="J16" s="74">
        <v>10134845</v>
      </c>
      <c r="K16" s="74">
        <v>14850881</v>
      </c>
      <c r="L16" s="74">
        <v>15979000</v>
      </c>
      <c r="M16" s="76">
        <v>48169606</v>
      </c>
    </row>
    <row r="17" spans="1:13" x14ac:dyDescent="0.2">
      <c r="A17" s="47" t="s">
        <v>53</v>
      </c>
      <c r="B17" s="71" t="s">
        <v>64</v>
      </c>
      <c r="C17" s="72" t="s">
        <v>65</v>
      </c>
      <c r="D17" s="73">
        <v>60800400</v>
      </c>
      <c r="E17" s="74">
        <v>155673983</v>
      </c>
      <c r="F17" s="74">
        <v>50699312</v>
      </c>
      <c r="G17" s="74">
        <v>17470000</v>
      </c>
      <c r="H17" s="75">
        <v>284643695</v>
      </c>
      <c r="I17" s="73">
        <v>54866563</v>
      </c>
      <c r="J17" s="74">
        <v>147777671</v>
      </c>
      <c r="K17" s="74">
        <v>60494629</v>
      </c>
      <c r="L17" s="74">
        <v>25539000</v>
      </c>
      <c r="M17" s="76">
        <v>288677863</v>
      </c>
    </row>
    <row r="18" spans="1:13" x14ac:dyDescent="0.2">
      <c r="A18" s="47" t="s">
        <v>53</v>
      </c>
      <c r="B18" s="71" t="s">
        <v>66</v>
      </c>
      <c r="C18" s="72" t="s">
        <v>67</v>
      </c>
      <c r="D18" s="73">
        <v>5894</v>
      </c>
      <c r="E18" s="74">
        <v>12288882</v>
      </c>
      <c r="F18" s="74">
        <v>14602156</v>
      </c>
      <c r="G18" s="74">
        <v>12353000</v>
      </c>
      <c r="H18" s="75">
        <v>39249932</v>
      </c>
      <c r="I18" s="73">
        <v>-84980</v>
      </c>
      <c r="J18" s="74">
        <v>11643711</v>
      </c>
      <c r="K18" s="74">
        <v>24833800</v>
      </c>
      <c r="L18" s="74">
        <v>3786000</v>
      </c>
      <c r="M18" s="76">
        <v>40178531</v>
      </c>
    </row>
    <row r="19" spans="1:13" x14ac:dyDescent="0.2">
      <c r="A19" s="47" t="s">
        <v>68</v>
      </c>
      <c r="B19" s="71" t="s">
        <v>69</v>
      </c>
      <c r="C19" s="72" t="s">
        <v>70</v>
      </c>
      <c r="D19" s="73">
        <v>0</v>
      </c>
      <c r="E19" s="74">
        <v>0</v>
      </c>
      <c r="F19" s="74">
        <v>78824817</v>
      </c>
      <c r="G19" s="74">
        <v>1114000</v>
      </c>
      <c r="H19" s="75">
        <v>79938817</v>
      </c>
      <c r="I19" s="73">
        <v>0</v>
      </c>
      <c r="J19" s="74">
        <v>0</v>
      </c>
      <c r="K19" s="74">
        <v>43662312</v>
      </c>
      <c r="L19" s="74">
        <v>1375000</v>
      </c>
      <c r="M19" s="76">
        <v>45037312</v>
      </c>
    </row>
    <row r="20" spans="1:13" ht="16.5" x14ac:dyDescent="0.3">
      <c r="A20" s="48" t="s">
        <v>0</v>
      </c>
      <c r="B20" s="77" t="s">
        <v>71</v>
      </c>
      <c r="C20" s="78" t="s">
        <v>0</v>
      </c>
      <c r="D20" s="79">
        <f t="shared" ref="D20:M20" si="1">SUM(D12:D19)</f>
        <v>134498018</v>
      </c>
      <c r="E20" s="80">
        <f t="shared" si="1"/>
        <v>423169596</v>
      </c>
      <c r="F20" s="80">
        <f t="shared" si="1"/>
        <v>257849059</v>
      </c>
      <c r="G20" s="80">
        <f t="shared" si="1"/>
        <v>164216000</v>
      </c>
      <c r="H20" s="81">
        <f t="shared" si="1"/>
        <v>979732673</v>
      </c>
      <c r="I20" s="79">
        <f t="shared" si="1"/>
        <v>134282848</v>
      </c>
      <c r="J20" s="80">
        <f t="shared" si="1"/>
        <v>499056076</v>
      </c>
      <c r="K20" s="80">
        <f t="shared" si="1"/>
        <v>255824388</v>
      </c>
      <c r="L20" s="80">
        <f t="shared" si="1"/>
        <v>149843000</v>
      </c>
      <c r="M20" s="82">
        <f t="shared" si="1"/>
        <v>1039006312</v>
      </c>
    </row>
    <row r="21" spans="1:13" x14ac:dyDescent="0.2">
      <c r="A21" s="47" t="s">
        <v>53</v>
      </c>
      <c r="B21" s="71" t="s">
        <v>72</v>
      </c>
      <c r="C21" s="72" t="s">
        <v>73</v>
      </c>
      <c r="D21" s="73">
        <v>3113161</v>
      </c>
      <c r="E21" s="74">
        <v>956156</v>
      </c>
      <c r="F21" s="74">
        <v>98464751</v>
      </c>
      <c r="G21" s="74">
        <v>21959000</v>
      </c>
      <c r="H21" s="75">
        <v>124493068</v>
      </c>
      <c r="I21" s="73">
        <v>1476517</v>
      </c>
      <c r="J21" s="74">
        <v>613058</v>
      </c>
      <c r="K21" s="74">
        <v>25240664</v>
      </c>
      <c r="L21" s="74">
        <v>35230000</v>
      </c>
      <c r="M21" s="76">
        <v>62560239</v>
      </c>
    </row>
    <row r="22" spans="1:13" x14ac:dyDescent="0.2">
      <c r="A22" s="47" t="s">
        <v>53</v>
      </c>
      <c r="B22" s="71" t="s">
        <v>74</v>
      </c>
      <c r="C22" s="72" t="s">
        <v>75</v>
      </c>
      <c r="D22" s="73">
        <v>13449574</v>
      </c>
      <c r="E22" s="74">
        <v>4102583</v>
      </c>
      <c r="F22" s="74">
        <v>99947279</v>
      </c>
      <c r="G22" s="74">
        <v>3719000</v>
      </c>
      <c r="H22" s="75">
        <v>121218436</v>
      </c>
      <c r="I22" s="73">
        <v>6985433</v>
      </c>
      <c r="J22" s="74">
        <v>2139934</v>
      </c>
      <c r="K22" s="74">
        <v>85186919</v>
      </c>
      <c r="L22" s="74">
        <v>14329000</v>
      </c>
      <c r="M22" s="76">
        <v>108641286</v>
      </c>
    </row>
    <row r="23" spans="1:13" x14ac:dyDescent="0.2">
      <c r="A23" s="47" t="s">
        <v>53</v>
      </c>
      <c r="B23" s="71" t="s">
        <v>76</v>
      </c>
      <c r="C23" s="72" t="s">
        <v>77</v>
      </c>
      <c r="D23" s="73">
        <v>9298204</v>
      </c>
      <c r="E23" s="74">
        <v>5006734</v>
      </c>
      <c r="F23" s="74">
        <v>923293</v>
      </c>
      <c r="G23" s="74">
        <v>18418000</v>
      </c>
      <c r="H23" s="75">
        <v>33646231</v>
      </c>
      <c r="I23" s="73">
        <v>7777138</v>
      </c>
      <c r="J23" s="74">
        <v>3683541</v>
      </c>
      <c r="K23" s="74">
        <v>-1205626</v>
      </c>
      <c r="L23" s="74">
        <v>21462000</v>
      </c>
      <c r="M23" s="76">
        <v>31717053</v>
      </c>
    </row>
    <row r="24" spans="1:13" x14ac:dyDescent="0.2">
      <c r="A24" s="47" t="s">
        <v>53</v>
      </c>
      <c r="B24" s="71" t="s">
        <v>78</v>
      </c>
      <c r="C24" s="72" t="s">
        <v>79</v>
      </c>
      <c r="D24" s="73">
        <v>5367412</v>
      </c>
      <c r="E24" s="74">
        <v>12973034</v>
      </c>
      <c r="F24" s="74">
        <v>31945205</v>
      </c>
      <c r="G24" s="74">
        <v>11735000</v>
      </c>
      <c r="H24" s="75">
        <v>62020651</v>
      </c>
      <c r="I24" s="73">
        <v>5277025</v>
      </c>
      <c r="J24" s="74">
        <v>17292087</v>
      </c>
      <c r="K24" s="74">
        <v>15536564</v>
      </c>
      <c r="L24" s="74">
        <v>25905000</v>
      </c>
      <c r="M24" s="76">
        <v>64010676</v>
      </c>
    </row>
    <row r="25" spans="1:13" x14ac:dyDescent="0.2">
      <c r="A25" s="47" t="s">
        <v>53</v>
      </c>
      <c r="B25" s="71" t="s">
        <v>80</v>
      </c>
      <c r="C25" s="72" t="s">
        <v>81</v>
      </c>
      <c r="D25" s="73">
        <v>1384695</v>
      </c>
      <c r="E25" s="74">
        <v>447051</v>
      </c>
      <c r="F25" s="74">
        <v>27120559</v>
      </c>
      <c r="G25" s="74">
        <v>10562000</v>
      </c>
      <c r="H25" s="75">
        <v>39514305</v>
      </c>
      <c r="I25" s="73">
        <v>1325918</v>
      </c>
      <c r="J25" s="74">
        <v>426168</v>
      </c>
      <c r="K25" s="74">
        <v>8958835</v>
      </c>
      <c r="L25" s="74">
        <v>21978000</v>
      </c>
      <c r="M25" s="76">
        <v>32688921</v>
      </c>
    </row>
    <row r="26" spans="1:13" x14ac:dyDescent="0.2">
      <c r="A26" s="47" t="s">
        <v>53</v>
      </c>
      <c r="B26" s="71" t="s">
        <v>82</v>
      </c>
      <c r="C26" s="72" t="s">
        <v>83</v>
      </c>
      <c r="D26" s="73">
        <v>11332273</v>
      </c>
      <c r="E26" s="74">
        <v>27589242</v>
      </c>
      <c r="F26" s="74">
        <v>63231652</v>
      </c>
      <c r="G26" s="74">
        <v>14602000</v>
      </c>
      <c r="H26" s="75">
        <v>116755167</v>
      </c>
      <c r="I26" s="73">
        <v>9770902</v>
      </c>
      <c r="J26" s="74">
        <v>20300964</v>
      </c>
      <c r="K26" s="74">
        <v>27094213</v>
      </c>
      <c r="L26" s="74">
        <v>40500000</v>
      </c>
      <c r="M26" s="76">
        <v>97666079</v>
      </c>
    </row>
    <row r="27" spans="1:13" x14ac:dyDescent="0.2">
      <c r="A27" s="47" t="s">
        <v>68</v>
      </c>
      <c r="B27" s="71" t="s">
        <v>84</v>
      </c>
      <c r="C27" s="72" t="s">
        <v>85</v>
      </c>
      <c r="D27" s="73">
        <v>0</v>
      </c>
      <c r="E27" s="74">
        <v>116305977</v>
      </c>
      <c r="F27" s="74">
        <v>309448913</v>
      </c>
      <c r="G27" s="74">
        <v>16968000</v>
      </c>
      <c r="H27" s="75">
        <v>442722890</v>
      </c>
      <c r="I27" s="73">
        <v>0</v>
      </c>
      <c r="J27" s="74">
        <v>148921558</v>
      </c>
      <c r="K27" s="74">
        <v>297848156</v>
      </c>
      <c r="L27" s="74">
        <v>32224000</v>
      </c>
      <c r="M27" s="76">
        <v>478993714</v>
      </c>
    </row>
    <row r="28" spans="1:13" ht="16.5" x14ac:dyDescent="0.3">
      <c r="A28" s="48" t="s">
        <v>0</v>
      </c>
      <c r="B28" s="77" t="s">
        <v>86</v>
      </c>
      <c r="C28" s="78" t="s">
        <v>0</v>
      </c>
      <c r="D28" s="79">
        <f t="shared" ref="D28:M28" si="2">SUM(D21:D27)</f>
        <v>43945319</v>
      </c>
      <c r="E28" s="80">
        <f t="shared" si="2"/>
        <v>167380777</v>
      </c>
      <c r="F28" s="80">
        <f t="shared" si="2"/>
        <v>631081652</v>
      </c>
      <c r="G28" s="80">
        <f t="shared" si="2"/>
        <v>97963000</v>
      </c>
      <c r="H28" s="81">
        <f t="shared" si="2"/>
        <v>940370748</v>
      </c>
      <c r="I28" s="79">
        <f t="shared" si="2"/>
        <v>32612933</v>
      </c>
      <c r="J28" s="80">
        <f t="shared" si="2"/>
        <v>193377310</v>
      </c>
      <c r="K28" s="80">
        <f t="shared" si="2"/>
        <v>458659725</v>
      </c>
      <c r="L28" s="80">
        <f t="shared" si="2"/>
        <v>191628000</v>
      </c>
      <c r="M28" s="82">
        <f t="shared" si="2"/>
        <v>876277968</v>
      </c>
    </row>
    <row r="29" spans="1:13" x14ac:dyDescent="0.2">
      <c r="A29" s="47" t="s">
        <v>53</v>
      </c>
      <c r="B29" s="71" t="s">
        <v>87</v>
      </c>
      <c r="C29" s="72" t="s">
        <v>88</v>
      </c>
      <c r="D29" s="73">
        <v>-213771</v>
      </c>
      <c r="E29" s="74">
        <v>37463227</v>
      </c>
      <c r="F29" s="74">
        <v>23134444</v>
      </c>
      <c r="G29" s="74">
        <v>5950000</v>
      </c>
      <c r="H29" s="75">
        <v>66333900</v>
      </c>
      <c r="I29" s="73">
        <v>-286790</v>
      </c>
      <c r="J29" s="74">
        <v>38380650</v>
      </c>
      <c r="K29" s="74">
        <v>11774396</v>
      </c>
      <c r="L29" s="74">
        <v>13023000</v>
      </c>
      <c r="M29" s="76">
        <v>62891256</v>
      </c>
    </row>
    <row r="30" spans="1:13" x14ac:dyDescent="0.2">
      <c r="A30" s="47" t="s">
        <v>53</v>
      </c>
      <c r="B30" s="71" t="s">
        <v>89</v>
      </c>
      <c r="C30" s="72" t="s">
        <v>90</v>
      </c>
      <c r="D30" s="73">
        <v>2798505</v>
      </c>
      <c r="E30" s="74">
        <v>379652</v>
      </c>
      <c r="F30" s="74">
        <v>43469465</v>
      </c>
      <c r="G30" s="74">
        <v>17204000</v>
      </c>
      <c r="H30" s="75">
        <v>63851622</v>
      </c>
      <c r="I30" s="73">
        <v>3438807</v>
      </c>
      <c r="J30" s="74">
        <v>363647</v>
      </c>
      <c r="K30" s="74">
        <v>7127374</v>
      </c>
      <c r="L30" s="74">
        <v>51016000</v>
      </c>
      <c r="M30" s="76">
        <v>61945828</v>
      </c>
    </row>
    <row r="31" spans="1:13" x14ac:dyDescent="0.2">
      <c r="A31" s="47" t="s">
        <v>53</v>
      </c>
      <c r="B31" s="71" t="s">
        <v>91</v>
      </c>
      <c r="C31" s="72" t="s">
        <v>92</v>
      </c>
      <c r="D31" s="73">
        <v>2156068</v>
      </c>
      <c r="E31" s="74">
        <v>7822462</v>
      </c>
      <c r="F31" s="74">
        <v>37803434</v>
      </c>
      <c r="G31" s="74">
        <v>28362000</v>
      </c>
      <c r="H31" s="75">
        <v>76143964</v>
      </c>
      <c r="I31" s="73">
        <v>3100071</v>
      </c>
      <c r="J31" s="74">
        <v>7518725</v>
      </c>
      <c r="K31" s="74">
        <v>-5932607</v>
      </c>
      <c r="L31" s="74">
        <v>53757000</v>
      </c>
      <c r="M31" s="76">
        <v>58443189</v>
      </c>
    </row>
    <row r="32" spans="1:13" x14ac:dyDescent="0.2">
      <c r="A32" s="47" t="s">
        <v>53</v>
      </c>
      <c r="B32" s="71" t="s">
        <v>93</v>
      </c>
      <c r="C32" s="72" t="s">
        <v>94</v>
      </c>
      <c r="D32" s="73">
        <v>0</v>
      </c>
      <c r="E32" s="74">
        <v>308530</v>
      </c>
      <c r="F32" s="74">
        <v>42889623</v>
      </c>
      <c r="G32" s="74">
        <v>15655000</v>
      </c>
      <c r="H32" s="75">
        <v>58853153</v>
      </c>
      <c r="I32" s="73">
        <v>-655428</v>
      </c>
      <c r="J32" s="74">
        <v>300626</v>
      </c>
      <c r="K32" s="74">
        <v>26654400</v>
      </c>
      <c r="L32" s="74">
        <v>31831000</v>
      </c>
      <c r="M32" s="76">
        <v>58130598</v>
      </c>
    </row>
    <row r="33" spans="1:13" x14ac:dyDescent="0.2">
      <c r="A33" s="47" t="s">
        <v>53</v>
      </c>
      <c r="B33" s="71" t="s">
        <v>95</v>
      </c>
      <c r="C33" s="72" t="s">
        <v>96</v>
      </c>
      <c r="D33" s="73">
        <v>1795015</v>
      </c>
      <c r="E33" s="74">
        <v>7120330</v>
      </c>
      <c r="F33" s="74">
        <v>-1597817</v>
      </c>
      <c r="G33" s="74">
        <v>29578000</v>
      </c>
      <c r="H33" s="75">
        <v>36895528</v>
      </c>
      <c r="I33" s="73">
        <v>1457827</v>
      </c>
      <c r="J33" s="74">
        <v>5690629</v>
      </c>
      <c r="K33" s="74">
        <v>-27313500</v>
      </c>
      <c r="L33" s="74">
        <v>52352000</v>
      </c>
      <c r="M33" s="76">
        <v>32186956</v>
      </c>
    </row>
    <row r="34" spans="1:13" x14ac:dyDescent="0.2">
      <c r="A34" s="47" t="s">
        <v>53</v>
      </c>
      <c r="B34" s="71" t="s">
        <v>97</v>
      </c>
      <c r="C34" s="72" t="s">
        <v>98</v>
      </c>
      <c r="D34" s="73">
        <v>15879</v>
      </c>
      <c r="E34" s="74">
        <v>93539268</v>
      </c>
      <c r="F34" s="74">
        <v>103073227</v>
      </c>
      <c r="G34" s="74">
        <v>30400000</v>
      </c>
      <c r="H34" s="75">
        <v>227028374</v>
      </c>
      <c r="I34" s="73">
        <v>-4284314</v>
      </c>
      <c r="J34" s="74">
        <v>100335432</v>
      </c>
      <c r="K34" s="74">
        <v>53278497</v>
      </c>
      <c r="L34" s="74">
        <v>43274000</v>
      </c>
      <c r="M34" s="76">
        <v>192603615</v>
      </c>
    </row>
    <row r="35" spans="1:13" x14ac:dyDescent="0.2">
      <c r="A35" s="47" t="s">
        <v>68</v>
      </c>
      <c r="B35" s="71" t="s">
        <v>99</v>
      </c>
      <c r="C35" s="72" t="s">
        <v>100</v>
      </c>
      <c r="D35" s="73">
        <v>0</v>
      </c>
      <c r="E35" s="74">
        <v>108004727</v>
      </c>
      <c r="F35" s="74">
        <v>207566570</v>
      </c>
      <c r="G35" s="74">
        <v>34427000</v>
      </c>
      <c r="H35" s="75">
        <v>349998297</v>
      </c>
      <c r="I35" s="73">
        <v>0</v>
      </c>
      <c r="J35" s="74">
        <v>113077973</v>
      </c>
      <c r="K35" s="74">
        <v>100830695</v>
      </c>
      <c r="L35" s="74">
        <v>154611000</v>
      </c>
      <c r="M35" s="76">
        <v>368519668</v>
      </c>
    </row>
    <row r="36" spans="1:13" ht="16.5" x14ac:dyDescent="0.3">
      <c r="A36" s="48" t="s">
        <v>0</v>
      </c>
      <c r="B36" s="77" t="s">
        <v>101</v>
      </c>
      <c r="C36" s="78" t="s">
        <v>0</v>
      </c>
      <c r="D36" s="79">
        <f t="shared" ref="D36:M36" si="3">SUM(D29:D35)</f>
        <v>6551696</v>
      </c>
      <c r="E36" s="80">
        <f t="shared" si="3"/>
        <v>254638196</v>
      </c>
      <c r="F36" s="80">
        <f t="shared" si="3"/>
        <v>456338946</v>
      </c>
      <c r="G36" s="80">
        <f t="shared" si="3"/>
        <v>161576000</v>
      </c>
      <c r="H36" s="81">
        <f t="shared" si="3"/>
        <v>879104838</v>
      </c>
      <c r="I36" s="79">
        <f t="shared" si="3"/>
        <v>2770173</v>
      </c>
      <c r="J36" s="80">
        <f t="shared" si="3"/>
        <v>265667682</v>
      </c>
      <c r="K36" s="80">
        <f t="shared" si="3"/>
        <v>166419255</v>
      </c>
      <c r="L36" s="80">
        <f t="shared" si="3"/>
        <v>399864000</v>
      </c>
      <c r="M36" s="82">
        <f t="shared" si="3"/>
        <v>834721110</v>
      </c>
    </row>
    <row r="37" spans="1:13" x14ac:dyDescent="0.2">
      <c r="A37" s="47" t="s">
        <v>53</v>
      </c>
      <c r="B37" s="71" t="s">
        <v>102</v>
      </c>
      <c r="C37" s="72" t="s">
        <v>103</v>
      </c>
      <c r="D37" s="73">
        <v>7411794</v>
      </c>
      <c r="E37" s="74">
        <v>13379433</v>
      </c>
      <c r="F37" s="74">
        <v>45940095</v>
      </c>
      <c r="G37" s="74">
        <v>5629000</v>
      </c>
      <c r="H37" s="75">
        <v>72360322</v>
      </c>
      <c r="I37" s="73">
        <v>8767829</v>
      </c>
      <c r="J37" s="74">
        <v>11736173</v>
      </c>
      <c r="K37" s="74">
        <v>35726013</v>
      </c>
      <c r="L37" s="74">
        <v>18831000</v>
      </c>
      <c r="M37" s="76">
        <v>75061015</v>
      </c>
    </row>
    <row r="38" spans="1:13" x14ac:dyDescent="0.2">
      <c r="A38" s="47" t="s">
        <v>53</v>
      </c>
      <c r="B38" s="71" t="s">
        <v>104</v>
      </c>
      <c r="C38" s="72" t="s">
        <v>105</v>
      </c>
      <c r="D38" s="73">
        <v>2617853</v>
      </c>
      <c r="E38" s="74">
        <v>20936010</v>
      </c>
      <c r="F38" s="74">
        <v>42068226</v>
      </c>
      <c r="G38" s="74">
        <v>20728000</v>
      </c>
      <c r="H38" s="75">
        <v>86350089</v>
      </c>
      <c r="I38" s="73">
        <v>2484933</v>
      </c>
      <c r="J38" s="74">
        <v>11095931</v>
      </c>
      <c r="K38" s="74">
        <v>52453038</v>
      </c>
      <c r="L38" s="74">
        <v>14626000</v>
      </c>
      <c r="M38" s="76">
        <v>80659902</v>
      </c>
    </row>
    <row r="39" spans="1:13" x14ac:dyDescent="0.2">
      <c r="A39" s="47" t="s">
        <v>53</v>
      </c>
      <c r="B39" s="71" t="s">
        <v>106</v>
      </c>
      <c r="C39" s="72" t="s">
        <v>107</v>
      </c>
      <c r="D39" s="73">
        <v>10798274</v>
      </c>
      <c r="E39" s="74">
        <v>28426389</v>
      </c>
      <c r="F39" s="74">
        <v>33356683</v>
      </c>
      <c r="G39" s="74">
        <v>3192000</v>
      </c>
      <c r="H39" s="75">
        <v>75773346</v>
      </c>
      <c r="I39" s="73">
        <v>2163359</v>
      </c>
      <c r="J39" s="74">
        <v>77666321</v>
      </c>
      <c r="K39" s="74">
        <v>35054188</v>
      </c>
      <c r="L39" s="74">
        <v>360000</v>
      </c>
      <c r="M39" s="76">
        <v>115243868</v>
      </c>
    </row>
    <row r="40" spans="1:13" x14ac:dyDescent="0.2">
      <c r="A40" s="47" t="s">
        <v>68</v>
      </c>
      <c r="B40" s="71" t="s">
        <v>108</v>
      </c>
      <c r="C40" s="72" t="s">
        <v>109</v>
      </c>
      <c r="D40" s="73">
        <v>0</v>
      </c>
      <c r="E40" s="74">
        <v>28840606</v>
      </c>
      <c r="F40" s="74">
        <v>118559973</v>
      </c>
      <c r="G40" s="74">
        <v>25997000</v>
      </c>
      <c r="H40" s="75">
        <v>173397579</v>
      </c>
      <c r="I40" s="73">
        <v>0</v>
      </c>
      <c r="J40" s="74">
        <v>53209708</v>
      </c>
      <c r="K40" s="74">
        <v>113744534</v>
      </c>
      <c r="L40" s="74">
        <v>35765000</v>
      </c>
      <c r="M40" s="76">
        <v>202719242</v>
      </c>
    </row>
    <row r="41" spans="1:13" ht="16.5" x14ac:dyDescent="0.3">
      <c r="A41" s="48" t="s">
        <v>0</v>
      </c>
      <c r="B41" s="77" t="s">
        <v>110</v>
      </c>
      <c r="C41" s="78" t="s">
        <v>0</v>
      </c>
      <c r="D41" s="79">
        <f t="shared" ref="D41:M41" si="4">SUM(D37:D40)</f>
        <v>20827921</v>
      </c>
      <c r="E41" s="80">
        <f t="shared" si="4"/>
        <v>91582438</v>
      </c>
      <c r="F41" s="80">
        <f t="shared" si="4"/>
        <v>239924977</v>
      </c>
      <c r="G41" s="80">
        <f t="shared" si="4"/>
        <v>55546000</v>
      </c>
      <c r="H41" s="81">
        <f t="shared" si="4"/>
        <v>407881336</v>
      </c>
      <c r="I41" s="79">
        <f t="shared" si="4"/>
        <v>13416121</v>
      </c>
      <c r="J41" s="80">
        <f t="shared" si="4"/>
        <v>153708133</v>
      </c>
      <c r="K41" s="80">
        <f t="shared" si="4"/>
        <v>236977773</v>
      </c>
      <c r="L41" s="80">
        <f t="shared" si="4"/>
        <v>69582000</v>
      </c>
      <c r="M41" s="82">
        <f t="shared" si="4"/>
        <v>473684027</v>
      </c>
    </row>
    <row r="42" spans="1:13" x14ac:dyDescent="0.2">
      <c r="A42" s="47" t="s">
        <v>53</v>
      </c>
      <c r="B42" s="71" t="s">
        <v>111</v>
      </c>
      <c r="C42" s="72" t="s">
        <v>112</v>
      </c>
      <c r="D42" s="73">
        <v>5898660</v>
      </c>
      <c r="E42" s="74">
        <v>348881</v>
      </c>
      <c r="F42" s="74">
        <v>85483843</v>
      </c>
      <c r="G42" s="74">
        <v>20753000</v>
      </c>
      <c r="H42" s="75">
        <v>112484384</v>
      </c>
      <c r="I42" s="73">
        <v>11865618</v>
      </c>
      <c r="J42" s="74">
        <v>583821</v>
      </c>
      <c r="K42" s="74">
        <v>77957043</v>
      </c>
      <c r="L42" s="74">
        <v>15086000</v>
      </c>
      <c r="M42" s="76">
        <v>105492482</v>
      </c>
    </row>
    <row r="43" spans="1:13" x14ac:dyDescent="0.2">
      <c r="A43" s="47" t="s">
        <v>53</v>
      </c>
      <c r="B43" s="71" t="s">
        <v>113</v>
      </c>
      <c r="C43" s="72" t="s">
        <v>114</v>
      </c>
      <c r="D43" s="73">
        <v>0</v>
      </c>
      <c r="E43" s="74">
        <v>298974</v>
      </c>
      <c r="F43" s="74">
        <v>55915776</v>
      </c>
      <c r="G43" s="74">
        <v>31009000</v>
      </c>
      <c r="H43" s="75">
        <v>87223750</v>
      </c>
      <c r="I43" s="73">
        <v>-6000</v>
      </c>
      <c r="J43" s="74">
        <v>379391</v>
      </c>
      <c r="K43" s="74">
        <v>52277332</v>
      </c>
      <c r="L43" s="74">
        <v>43246000</v>
      </c>
      <c r="M43" s="76">
        <v>95896723</v>
      </c>
    </row>
    <row r="44" spans="1:13" x14ac:dyDescent="0.2">
      <c r="A44" s="47" t="s">
        <v>53</v>
      </c>
      <c r="B44" s="71" t="s">
        <v>115</v>
      </c>
      <c r="C44" s="72" t="s">
        <v>116</v>
      </c>
      <c r="D44" s="73">
        <v>3419</v>
      </c>
      <c r="E44" s="74">
        <v>177221</v>
      </c>
      <c r="F44" s="74">
        <v>85723875</v>
      </c>
      <c r="G44" s="74">
        <v>36052000</v>
      </c>
      <c r="H44" s="75">
        <v>121956515</v>
      </c>
      <c r="I44" s="73">
        <v>0</v>
      </c>
      <c r="J44" s="74">
        <v>161760</v>
      </c>
      <c r="K44" s="74">
        <v>56231759</v>
      </c>
      <c r="L44" s="74">
        <v>55999000</v>
      </c>
      <c r="M44" s="76">
        <v>112392519</v>
      </c>
    </row>
    <row r="45" spans="1:13" x14ac:dyDescent="0.2">
      <c r="A45" s="47" t="s">
        <v>53</v>
      </c>
      <c r="B45" s="71" t="s">
        <v>117</v>
      </c>
      <c r="C45" s="72" t="s">
        <v>118</v>
      </c>
      <c r="D45" s="73">
        <v>0</v>
      </c>
      <c r="E45" s="74">
        <v>1016151</v>
      </c>
      <c r="F45" s="74">
        <v>45387198</v>
      </c>
      <c r="G45" s="74">
        <v>24620000</v>
      </c>
      <c r="H45" s="75">
        <v>71023349</v>
      </c>
      <c r="I45" s="73">
        <v>62467</v>
      </c>
      <c r="J45" s="74">
        <v>642501</v>
      </c>
      <c r="K45" s="74">
        <v>23834673</v>
      </c>
      <c r="L45" s="74">
        <v>39352000</v>
      </c>
      <c r="M45" s="76">
        <v>63891641</v>
      </c>
    </row>
    <row r="46" spans="1:13" x14ac:dyDescent="0.2">
      <c r="A46" s="47" t="s">
        <v>53</v>
      </c>
      <c r="B46" s="71" t="s">
        <v>119</v>
      </c>
      <c r="C46" s="72" t="s">
        <v>120</v>
      </c>
      <c r="D46" s="73">
        <v>-5289790</v>
      </c>
      <c r="E46" s="74">
        <v>158684309</v>
      </c>
      <c r="F46" s="74">
        <v>128099948</v>
      </c>
      <c r="G46" s="74">
        <v>30623000</v>
      </c>
      <c r="H46" s="75">
        <v>312117467</v>
      </c>
      <c r="I46" s="73">
        <v>-3078639</v>
      </c>
      <c r="J46" s="74">
        <v>140109667</v>
      </c>
      <c r="K46" s="74">
        <v>106984931</v>
      </c>
      <c r="L46" s="74">
        <v>43670000</v>
      </c>
      <c r="M46" s="76">
        <v>287685959</v>
      </c>
    </row>
    <row r="47" spans="1:13" x14ac:dyDescent="0.2">
      <c r="A47" s="47" t="s">
        <v>68</v>
      </c>
      <c r="B47" s="71" t="s">
        <v>121</v>
      </c>
      <c r="C47" s="72" t="s">
        <v>122</v>
      </c>
      <c r="D47" s="73">
        <v>0</v>
      </c>
      <c r="E47" s="74">
        <v>78052379</v>
      </c>
      <c r="F47" s="74">
        <v>308043095</v>
      </c>
      <c r="G47" s="74">
        <v>35143000</v>
      </c>
      <c r="H47" s="75">
        <v>421238474</v>
      </c>
      <c r="I47" s="73">
        <v>0</v>
      </c>
      <c r="J47" s="74">
        <v>69307478</v>
      </c>
      <c r="K47" s="74">
        <v>362992493</v>
      </c>
      <c r="L47" s="74">
        <v>65865000</v>
      </c>
      <c r="M47" s="76">
        <v>498164971</v>
      </c>
    </row>
    <row r="48" spans="1:13" ht="16.5" x14ac:dyDescent="0.3">
      <c r="A48" s="48" t="s">
        <v>0</v>
      </c>
      <c r="B48" s="77" t="s">
        <v>123</v>
      </c>
      <c r="C48" s="78" t="s">
        <v>0</v>
      </c>
      <c r="D48" s="79">
        <f t="shared" ref="D48:M48" si="5">SUM(D42:D47)</f>
        <v>612289</v>
      </c>
      <c r="E48" s="80">
        <f t="shared" si="5"/>
        <v>238577915</v>
      </c>
      <c r="F48" s="80">
        <f t="shared" si="5"/>
        <v>708653735</v>
      </c>
      <c r="G48" s="80">
        <f t="shared" si="5"/>
        <v>178200000</v>
      </c>
      <c r="H48" s="81">
        <f t="shared" si="5"/>
        <v>1126043939</v>
      </c>
      <c r="I48" s="79">
        <f t="shared" si="5"/>
        <v>8843446</v>
      </c>
      <c r="J48" s="80">
        <f t="shared" si="5"/>
        <v>211184618</v>
      </c>
      <c r="K48" s="80">
        <f t="shared" si="5"/>
        <v>680278231</v>
      </c>
      <c r="L48" s="80">
        <f t="shared" si="5"/>
        <v>263218000</v>
      </c>
      <c r="M48" s="82">
        <f t="shared" si="5"/>
        <v>1163524295</v>
      </c>
    </row>
    <row r="49" spans="1:13" x14ac:dyDescent="0.2">
      <c r="A49" s="47" t="s">
        <v>53</v>
      </c>
      <c r="B49" s="71" t="s">
        <v>124</v>
      </c>
      <c r="C49" s="72" t="s">
        <v>125</v>
      </c>
      <c r="D49" s="73">
        <v>7463573</v>
      </c>
      <c r="E49" s="74">
        <v>19962067</v>
      </c>
      <c r="F49" s="74">
        <v>68234379</v>
      </c>
      <c r="G49" s="74">
        <v>28120000</v>
      </c>
      <c r="H49" s="75">
        <v>123780019</v>
      </c>
      <c r="I49" s="73">
        <v>4700684</v>
      </c>
      <c r="J49" s="74">
        <v>18794270</v>
      </c>
      <c r="K49" s="74">
        <v>69767309</v>
      </c>
      <c r="L49" s="74">
        <v>46969000</v>
      </c>
      <c r="M49" s="76">
        <v>140231263</v>
      </c>
    </row>
    <row r="50" spans="1:13" x14ac:dyDescent="0.2">
      <c r="A50" s="47" t="s">
        <v>53</v>
      </c>
      <c r="B50" s="71" t="s">
        <v>126</v>
      </c>
      <c r="C50" s="72" t="s">
        <v>127</v>
      </c>
      <c r="D50" s="73">
        <v>2974748</v>
      </c>
      <c r="E50" s="74">
        <v>333319</v>
      </c>
      <c r="F50" s="74">
        <v>55947473</v>
      </c>
      <c r="G50" s="74">
        <v>29161000</v>
      </c>
      <c r="H50" s="75">
        <v>88416540</v>
      </c>
      <c r="I50" s="73">
        <v>1720015</v>
      </c>
      <c r="J50" s="74">
        <v>333096</v>
      </c>
      <c r="K50" s="74">
        <v>45103926</v>
      </c>
      <c r="L50" s="74">
        <v>43502000</v>
      </c>
      <c r="M50" s="76">
        <v>90659037</v>
      </c>
    </row>
    <row r="51" spans="1:13" x14ac:dyDescent="0.2">
      <c r="A51" s="47" t="s">
        <v>53</v>
      </c>
      <c r="B51" s="71" t="s">
        <v>128</v>
      </c>
      <c r="C51" s="72" t="s">
        <v>129</v>
      </c>
      <c r="D51" s="73">
        <v>402832</v>
      </c>
      <c r="E51" s="74">
        <v>12820849</v>
      </c>
      <c r="F51" s="74">
        <v>78613760</v>
      </c>
      <c r="G51" s="74">
        <v>28224000</v>
      </c>
      <c r="H51" s="75">
        <v>120061441</v>
      </c>
      <c r="I51" s="73">
        <v>1810692</v>
      </c>
      <c r="J51" s="74">
        <v>12105087</v>
      </c>
      <c r="K51" s="74">
        <v>73271224</v>
      </c>
      <c r="L51" s="74">
        <v>26177000</v>
      </c>
      <c r="M51" s="76">
        <v>113364003</v>
      </c>
    </row>
    <row r="52" spans="1:13" x14ac:dyDescent="0.2">
      <c r="A52" s="47" t="s">
        <v>53</v>
      </c>
      <c r="B52" s="71" t="s">
        <v>130</v>
      </c>
      <c r="C52" s="72" t="s">
        <v>131</v>
      </c>
      <c r="D52" s="73">
        <v>5929452</v>
      </c>
      <c r="E52" s="74">
        <v>188835</v>
      </c>
      <c r="F52" s="74">
        <v>20389219</v>
      </c>
      <c r="G52" s="74">
        <v>23354000</v>
      </c>
      <c r="H52" s="75">
        <v>49861506</v>
      </c>
      <c r="I52" s="73">
        <v>4116910</v>
      </c>
      <c r="J52" s="74">
        <v>164856</v>
      </c>
      <c r="K52" s="74">
        <v>10033988</v>
      </c>
      <c r="L52" s="74">
        <v>31600000</v>
      </c>
      <c r="M52" s="76">
        <v>45915754</v>
      </c>
    </row>
    <row r="53" spans="1:13" x14ac:dyDescent="0.2">
      <c r="A53" s="47" t="s">
        <v>68</v>
      </c>
      <c r="B53" s="71" t="s">
        <v>132</v>
      </c>
      <c r="C53" s="72" t="s">
        <v>133</v>
      </c>
      <c r="D53" s="73">
        <v>0</v>
      </c>
      <c r="E53" s="74">
        <v>11383925</v>
      </c>
      <c r="F53" s="74">
        <v>228154824</v>
      </c>
      <c r="G53" s="74">
        <v>4082000</v>
      </c>
      <c r="H53" s="75">
        <v>243620749</v>
      </c>
      <c r="I53" s="73">
        <v>0</v>
      </c>
      <c r="J53" s="74">
        <v>9992457</v>
      </c>
      <c r="K53" s="74">
        <v>178372072</v>
      </c>
      <c r="L53" s="74">
        <v>38677000</v>
      </c>
      <c r="M53" s="76">
        <v>227041529</v>
      </c>
    </row>
    <row r="54" spans="1:13" ht="16.5" x14ac:dyDescent="0.3">
      <c r="A54" s="48" t="s">
        <v>0</v>
      </c>
      <c r="B54" s="77" t="s">
        <v>134</v>
      </c>
      <c r="C54" s="78" t="s">
        <v>0</v>
      </c>
      <c r="D54" s="79">
        <f t="shared" ref="D54:M54" si="6">SUM(D49:D53)</f>
        <v>16770605</v>
      </c>
      <c r="E54" s="80">
        <f t="shared" si="6"/>
        <v>44688995</v>
      </c>
      <c r="F54" s="80">
        <f t="shared" si="6"/>
        <v>451339655</v>
      </c>
      <c r="G54" s="80">
        <f t="shared" si="6"/>
        <v>112941000</v>
      </c>
      <c r="H54" s="81">
        <f t="shared" si="6"/>
        <v>625740255</v>
      </c>
      <c r="I54" s="79">
        <f t="shared" si="6"/>
        <v>12348301</v>
      </c>
      <c r="J54" s="80">
        <f t="shared" si="6"/>
        <v>41389766</v>
      </c>
      <c r="K54" s="80">
        <f t="shared" si="6"/>
        <v>376548519</v>
      </c>
      <c r="L54" s="80">
        <f t="shared" si="6"/>
        <v>186925000</v>
      </c>
      <c r="M54" s="82">
        <f t="shared" si="6"/>
        <v>617211586</v>
      </c>
    </row>
    <row r="55" spans="1:13" ht="16.5" x14ac:dyDescent="0.3">
      <c r="A55" s="49" t="s">
        <v>0</v>
      </c>
      <c r="B55" s="83" t="s">
        <v>135</v>
      </c>
      <c r="C55" s="84" t="s">
        <v>0</v>
      </c>
      <c r="D55" s="85">
        <f t="shared" ref="D55:M55" si="7">SUM(D9:D10,D12:D19,D21:D27,D29:D35,D37:D40,D42:D47,D49:D53)</f>
        <v>683639452</v>
      </c>
      <c r="E55" s="86">
        <f t="shared" si="7"/>
        <v>4367665284</v>
      </c>
      <c r="F55" s="86">
        <f t="shared" si="7"/>
        <v>4866899493</v>
      </c>
      <c r="G55" s="86">
        <f t="shared" si="7"/>
        <v>1118762000</v>
      </c>
      <c r="H55" s="87">
        <f t="shared" si="7"/>
        <v>11036966229</v>
      </c>
      <c r="I55" s="85">
        <f t="shared" si="7"/>
        <v>678698254</v>
      </c>
      <c r="J55" s="86">
        <f t="shared" si="7"/>
        <v>4242363999</v>
      </c>
      <c r="K55" s="86">
        <f t="shared" si="7"/>
        <v>3441841204</v>
      </c>
      <c r="L55" s="86">
        <f t="shared" si="7"/>
        <v>1818837000</v>
      </c>
      <c r="M55" s="88">
        <f t="shared" si="7"/>
        <v>10181740457</v>
      </c>
    </row>
    <row r="56" spans="1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1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1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1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1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1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1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136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44</v>
      </c>
      <c r="C9" s="72" t="s">
        <v>45</v>
      </c>
      <c r="D9" s="73">
        <v>413127036</v>
      </c>
      <c r="E9" s="74">
        <v>1475564180</v>
      </c>
      <c r="F9" s="74">
        <v>704836771</v>
      </c>
      <c r="G9" s="74">
        <v>42801000</v>
      </c>
      <c r="H9" s="75">
        <v>2636328987</v>
      </c>
      <c r="I9" s="73">
        <v>420698406</v>
      </c>
      <c r="J9" s="74">
        <v>1143326500</v>
      </c>
      <c r="K9" s="74">
        <v>1010396773</v>
      </c>
      <c r="L9" s="74">
        <v>93221000</v>
      </c>
      <c r="M9" s="76">
        <v>2667642679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413127036</v>
      </c>
      <c r="E10" s="80">
        <f t="shared" si="0"/>
        <v>1475564180</v>
      </c>
      <c r="F10" s="80">
        <f t="shared" si="0"/>
        <v>704836771</v>
      </c>
      <c r="G10" s="80">
        <f t="shared" si="0"/>
        <v>42801000</v>
      </c>
      <c r="H10" s="81">
        <f t="shared" si="0"/>
        <v>2636328987</v>
      </c>
      <c r="I10" s="79">
        <f t="shared" si="0"/>
        <v>420698406</v>
      </c>
      <c r="J10" s="80">
        <f t="shared" si="0"/>
        <v>1143326500</v>
      </c>
      <c r="K10" s="80">
        <f t="shared" si="0"/>
        <v>1010396773</v>
      </c>
      <c r="L10" s="80">
        <f t="shared" si="0"/>
        <v>93221000</v>
      </c>
      <c r="M10" s="82">
        <f t="shared" si="0"/>
        <v>2667642679</v>
      </c>
    </row>
    <row r="11" spans="1:13" x14ac:dyDescent="0.2">
      <c r="A11" s="47" t="s">
        <v>53</v>
      </c>
      <c r="B11" s="71" t="s">
        <v>137</v>
      </c>
      <c r="C11" s="72" t="s">
        <v>138</v>
      </c>
      <c r="D11" s="73">
        <v>6932085</v>
      </c>
      <c r="E11" s="74">
        <v>16255846</v>
      </c>
      <c r="F11" s="74">
        <v>25388300</v>
      </c>
      <c r="G11" s="74">
        <v>4710000</v>
      </c>
      <c r="H11" s="75">
        <v>53286231</v>
      </c>
      <c r="I11" s="73">
        <v>6561960</v>
      </c>
      <c r="J11" s="74">
        <v>14926257</v>
      </c>
      <c r="K11" s="74">
        <v>25632687</v>
      </c>
      <c r="L11" s="74">
        <v>1000000</v>
      </c>
      <c r="M11" s="76">
        <v>48120904</v>
      </c>
    </row>
    <row r="12" spans="1:13" x14ac:dyDescent="0.2">
      <c r="A12" s="47" t="s">
        <v>53</v>
      </c>
      <c r="B12" s="71" t="s">
        <v>139</v>
      </c>
      <c r="C12" s="72" t="s">
        <v>140</v>
      </c>
      <c r="D12" s="73">
        <v>7506403</v>
      </c>
      <c r="E12" s="74">
        <v>50129017</v>
      </c>
      <c r="F12" s="74">
        <v>-254993</v>
      </c>
      <c r="G12" s="74">
        <v>553000</v>
      </c>
      <c r="H12" s="75">
        <v>57933427</v>
      </c>
      <c r="I12" s="73">
        <v>0</v>
      </c>
      <c r="J12" s="74">
        <v>2026</v>
      </c>
      <c r="K12" s="74">
        <v>-10635846</v>
      </c>
      <c r="L12" s="74">
        <v>10653000</v>
      </c>
      <c r="M12" s="76">
        <v>19180</v>
      </c>
    </row>
    <row r="13" spans="1:13" x14ac:dyDescent="0.2">
      <c r="A13" s="47" t="s">
        <v>53</v>
      </c>
      <c r="B13" s="71" t="s">
        <v>141</v>
      </c>
      <c r="C13" s="72" t="s">
        <v>142</v>
      </c>
      <c r="D13" s="73">
        <v>0</v>
      </c>
      <c r="E13" s="74">
        <v>0</v>
      </c>
      <c r="F13" s="74">
        <v>-617000</v>
      </c>
      <c r="G13" s="74">
        <v>617000</v>
      </c>
      <c r="H13" s="75">
        <v>0</v>
      </c>
      <c r="I13" s="73">
        <v>1857619</v>
      </c>
      <c r="J13" s="74">
        <v>4727506</v>
      </c>
      <c r="K13" s="74">
        <v>596036</v>
      </c>
      <c r="L13" s="74">
        <v>6930000</v>
      </c>
      <c r="M13" s="76">
        <v>14111161</v>
      </c>
    </row>
    <row r="14" spans="1:13" x14ac:dyDescent="0.2">
      <c r="A14" s="47" t="s">
        <v>68</v>
      </c>
      <c r="B14" s="71" t="s">
        <v>143</v>
      </c>
      <c r="C14" s="72" t="s">
        <v>144</v>
      </c>
      <c r="D14" s="73">
        <v>0</v>
      </c>
      <c r="E14" s="74">
        <v>0</v>
      </c>
      <c r="F14" s="74">
        <v>18453157</v>
      </c>
      <c r="G14" s="74">
        <v>1095000</v>
      </c>
      <c r="H14" s="75">
        <v>19548157</v>
      </c>
      <c r="I14" s="73">
        <v>0</v>
      </c>
      <c r="J14" s="74">
        <v>0</v>
      </c>
      <c r="K14" s="74">
        <v>5207766</v>
      </c>
      <c r="L14" s="74">
        <v>9554000</v>
      </c>
      <c r="M14" s="76">
        <v>14761766</v>
      </c>
    </row>
    <row r="15" spans="1:13" ht="16.5" x14ac:dyDescent="0.3">
      <c r="A15" s="48" t="s">
        <v>0</v>
      </c>
      <c r="B15" s="77" t="s">
        <v>145</v>
      </c>
      <c r="C15" s="78" t="s">
        <v>0</v>
      </c>
      <c r="D15" s="79">
        <f t="shared" ref="D15:M15" si="1">SUM(D11:D14)</f>
        <v>14438488</v>
      </c>
      <c r="E15" s="80">
        <f t="shared" si="1"/>
        <v>66384863</v>
      </c>
      <c r="F15" s="80">
        <f t="shared" si="1"/>
        <v>42969464</v>
      </c>
      <c r="G15" s="80">
        <f t="shared" si="1"/>
        <v>6975000</v>
      </c>
      <c r="H15" s="81">
        <f t="shared" si="1"/>
        <v>130767815</v>
      </c>
      <c r="I15" s="79">
        <f t="shared" si="1"/>
        <v>8419579</v>
      </c>
      <c r="J15" s="80">
        <f t="shared" si="1"/>
        <v>19655789</v>
      </c>
      <c r="K15" s="80">
        <f t="shared" si="1"/>
        <v>20800643</v>
      </c>
      <c r="L15" s="80">
        <f t="shared" si="1"/>
        <v>28137000</v>
      </c>
      <c r="M15" s="82">
        <f t="shared" si="1"/>
        <v>77013011</v>
      </c>
    </row>
    <row r="16" spans="1:13" x14ac:dyDescent="0.2">
      <c r="A16" s="47" t="s">
        <v>53</v>
      </c>
      <c r="B16" s="71" t="s">
        <v>146</v>
      </c>
      <c r="C16" s="72" t="s">
        <v>147</v>
      </c>
      <c r="D16" s="73">
        <v>27969767</v>
      </c>
      <c r="E16" s="74">
        <v>33997791</v>
      </c>
      <c r="F16" s="74">
        <v>-16297016</v>
      </c>
      <c r="G16" s="74">
        <v>40969000</v>
      </c>
      <c r="H16" s="75">
        <v>86639542</v>
      </c>
      <c r="I16" s="73">
        <v>16605585</v>
      </c>
      <c r="J16" s="74">
        <v>23386912</v>
      </c>
      <c r="K16" s="74">
        <v>-7847671</v>
      </c>
      <c r="L16" s="74">
        <v>8155000</v>
      </c>
      <c r="M16" s="76">
        <v>40299826</v>
      </c>
    </row>
    <row r="17" spans="1:13" x14ac:dyDescent="0.2">
      <c r="A17" s="47" t="s">
        <v>53</v>
      </c>
      <c r="B17" s="71" t="s">
        <v>148</v>
      </c>
      <c r="C17" s="72" t="s">
        <v>149</v>
      </c>
      <c r="D17" s="73">
        <v>6104992</v>
      </c>
      <c r="E17" s="74">
        <v>10195731</v>
      </c>
      <c r="F17" s="74">
        <v>13024431</v>
      </c>
      <c r="G17" s="74">
        <v>540000</v>
      </c>
      <c r="H17" s="75">
        <v>29865154</v>
      </c>
      <c r="I17" s="73">
        <v>4615451</v>
      </c>
      <c r="J17" s="74">
        <v>7557675</v>
      </c>
      <c r="K17" s="74">
        <v>-1114553</v>
      </c>
      <c r="L17" s="74">
        <v>16730000</v>
      </c>
      <c r="M17" s="76">
        <v>27788573</v>
      </c>
    </row>
    <row r="18" spans="1:13" x14ac:dyDescent="0.2">
      <c r="A18" s="47" t="s">
        <v>53</v>
      </c>
      <c r="B18" s="71" t="s">
        <v>150</v>
      </c>
      <c r="C18" s="72" t="s">
        <v>151</v>
      </c>
      <c r="D18" s="73">
        <v>5046613</v>
      </c>
      <c r="E18" s="74">
        <v>18328475</v>
      </c>
      <c r="F18" s="74">
        <v>20885148</v>
      </c>
      <c r="G18" s="74">
        <v>11000000</v>
      </c>
      <c r="H18" s="75">
        <v>55260236</v>
      </c>
      <c r="I18" s="73">
        <v>4769553</v>
      </c>
      <c r="J18" s="74">
        <v>18200770</v>
      </c>
      <c r="K18" s="74">
        <v>7257450</v>
      </c>
      <c r="L18" s="74">
        <v>19719000</v>
      </c>
      <c r="M18" s="76">
        <v>49946773</v>
      </c>
    </row>
    <row r="19" spans="1:13" x14ac:dyDescent="0.2">
      <c r="A19" s="47" t="s">
        <v>53</v>
      </c>
      <c r="B19" s="71" t="s">
        <v>152</v>
      </c>
      <c r="C19" s="72" t="s">
        <v>153</v>
      </c>
      <c r="D19" s="73">
        <v>126120264</v>
      </c>
      <c r="E19" s="74">
        <v>437932965</v>
      </c>
      <c r="F19" s="74">
        <v>326453241</v>
      </c>
      <c r="G19" s="74">
        <v>38671000</v>
      </c>
      <c r="H19" s="75">
        <v>929177470</v>
      </c>
      <c r="I19" s="73">
        <v>119438078</v>
      </c>
      <c r="J19" s="74">
        <v>412111856</v>
      </c>
      <c r="K19" s="74">
        <v>305883291</v>
      </c>
      <c r="L19" s="74">
        <v>26458000</v>
      </c>
      <c r="M19" s="76">
        <v>863891225</v>
      </c>
    </row>
    <row r="20" spans="1:13" x14ac:dyDescent="0.2">
      <c r="A20" s="47" t="s">
        <v>53</v>
      </c>
      <c r="B20" s="71" t="s">
        <v>154</v>
      </c>
      <c r="C20" s="72" t="s">
        <v>155</v>
      </c>
      <c r="D20" s="73">
        <v>7020153</v>
      </c>
      <c r="E20" s="74">
        <v>86664611</v>
      </c>
      <c r="F20" s="74">
        <v>34301880</v>
      </c>
      <c r="G20" s="74">
        <v>14898000</v>
      </c>
      <c r="H20" s="75">
        <v>142884644</v>
      </c>
      <c r="I20" s="73">
        <v>4494231</v>
      </c>
      <c r="J20" s="74">
        <v>26600319</v>
      </c>
      <c r="K20" s="74">
        <v>31354614</v>
      </c>
      <c r="L20" s="74">
        <v>13522000</v>
      </c>
      <c r="M20" s="76">
        <v>75971164</v>
      </c>
    </row>
    <row r="21" spans="1:13" x14ac:dyDescent="0.2">
      <c r="A21" s="47" t="s">
        <v>68</v>
      </c>
      <c r="B21" s="71" t="s">
        <v>156</v>
      </c>
      <c r="C21" s="72" t="s">
        <v>157</v>
      </c>
      <c r="D21" s="73">
        <v>0</v>
      </c>
      <c r="E21" s="74">
        <v>0</v>
      </c>
      <c r="F21" s="74">
        <v>343613</v>
      </c>
      <c r="G21" s="74">
        <v>1164000</v>
      </c>
      <c r="H21" s="75">
        <v>1507613</v>
      </c>
      <c r="I21" s="73">
        <v>0</v>
      </c>
      <c r="J21" s="74">
        <v>0</v>
      </c>
      <c r="K21" s="74">
        <v>37613034</v>
      </c>
      <c r="L21" s="74">
        <v>1337000</v>
      </c>
      <c r="M21" s="76">
        <v>38950034</v>
      </c>
    </row>
    <row r="22" spans="1:13" ht="16.5" x14ac:dyDescent="0.3">
      <c r="A22" s="48" t="s">
        <v>0</v>
      </c>
      <c r="B22" s="77" t="s">
        <v>158</v>
      </c>
      <c r="C22" s="78" t="s">
        <v>0</v>
      </c>
      <c r="D22" s="79">
        <f t="shared" ref="D22:M22" si="2">SUM(D16:D21)</f>
        <v>172261789</v>
      </c>
      <c r="E22" s="80">
        <f t="shared" si="2"/>
        <v>587119573</v>
      </c>
      <c r="F22" s="80">
        <f t="shared" si="2"/>
        <v>378711297</v>
      </c>
      <c r="G22" s="80">
        <f t="shared" si="2"/>
        <v>107242000</v>
      </c>
      <c r="H22" s="81">
        <f t="shared" si="2"/>
        <v>1245334659</v>
      </c>
      <c r="I22" s="79">
        <f t="shared" si="2"/>
        <v>149922898</v>
      </c>
      <c r="J22" s="80">
        <f t="shared" si="2"/>
        <v>487857532</v>
      </c>
      <c r="K22" s="80">
        <f t="shared" si="2"/>
        <v>373146165</v>
      </c>
      <c r="L22" s="80">
        <f t="shared" si="2"/>
        <v>85921000</v>
      </c>
      <c r="M22" s="82">
        <f t="shared" si="2"/>
        <v>1096847595</v>
      </c>
    </row>
    <row r="23" spans="1:13" x14ac:dyDescent="0.2">
      <c r="A23" s="47" t="s">
        <v>53</v>
      </c>
      <c r="B23" s="71" t="s">
        <v>159</v>
      </c>
      <c r="C23" s="72" t="s">
        <v>160</v>
      </c>
      <c r="D23" s="73">
        <v>21653447</v>
      </c>
      <c r="E23" s="74">
        <v>77126734</v>
      </c>
      <c r="F23" s="74">
        <v>168367432</v>
      </c>
      <c r="G23" s="74">
        <v>1018000</v>
      </c>
      <c r="H23" s="75">
        <v>268165613</v>
      </c>
      <c r="I23" s="73">
        <v>20993590</v>
      </c>
      <c r="J23" s="74">
        <v>78739314</v>
      </c>
      <c r="K23" s="74">
        <v>61124800</v>
      </c>
      <c r="L23" s="74">
        <v>20525000</v>
      </c>
      <c r="M23" s="76">
        <v>181382704</v>
      </c>
    </row>
    <row r="24" spans="1:13" x14ac:dyDescent="0.2">
      <c r="A24" s="47" t="s">
        <v>53</v>
      </c>
      <c r="B24" s="71" t="s">
        <v>161</v>
      </c>
      <c r="C24" s="72" t="s">
        <v>162</v>
      </c>
      <c r="D24" s="73">
        <v>53859270</v>
      </c>
      <c r="E24" s="74">
        <v>157676869</v>
      </c>
      <c r="F24" s="74">
        <v>162351557</v>
      </c>
      <c r="G24" s="74">
        <v>21832000</v>
      </c>
      <c r="H24" s="75">
        <v>395719696</v>
      </c>
      <c r="I24" s="73">
        <v>36223085</v>
      </c>
      <c r="J24" s="74">
        <v>106778256</v>
      </c>
      <c r="K24" s="74">
        <v>12577475</v>
      </c>
      <c r="L24" s="74">
        <v>25841000</v>
      </c>
      <c r="M24" s="76">
        <v>181419816</v>
      </c>
    </row>
    <row r="25" spans="1:13" x14ac:dyDescent="0.2">
      <c r="A25" s="47" t="s">
        <v>53</v>
      </c>
      <c r="B25" s="71" t="s">
        <v>163</v>
      </c>
      <c r="C25" s="72" t="s">
        <v>164</v>
      </c>
      <c r="D25" s="73">
        <v>4677440</v>
      </c>
      <c r="E25" s="74">
        <v>63616241</v>
      </c>
      <c r="F25" s="74">
        <v>41105971</v>
      </c>
      <c r="G25" s="74">
        <v>20396000</v>
      </c>
      <c r="H25" s="75">
        <v>129795652</v>
      </c>
      <c r="I25" s="73">
        <v>4576288</v>
      </c>
      <c r="J25" s="74">
        <v>68805143</v>
      </c>
      <c r="K25" s="74">
        <v>87142760</v>
      </c>
      <c r="L25" s="74">
        <v>570000</v>
      </c>
      <c r="M25" s="76">
        <v>161094191</v>
      </c>
    </row>
    <row r="26" spans="1:13" x14ac:dyDescent="0.2">
      <c r="A26" s="47" t="s">
        <v>53</v>
      </c>
      <c r="B26" s="71" t="s">
        <v>165</v>
      </c>
      <c r="C26" s="72" t="s">
        <v>166</v>
      </c>
      <c r="D26" s="73">
        <v>26350309</v>
      </c>
      <c r="E26" s="74">
        <v>105723637</v>
      </c>
      <c r="F26" s="74">
        <v>217681185</v>
      </c>
      <c r="G26" s="74">
        <v>18601000</v>
      </c>
      <c r="H26" s="75">
        <v>368356131</v>
      </c>
      <c r="I26" s="73">
        <v>28186942</v>
      </c>
      <c r="J26" s="74">
        <v>135550948</v>
      </c>
      <c r="K26" s="74">
        <v>263561124</v>
      </c>
      <c r="L26" s="74">
        <v>25505000</v>
      </c>
      <c r="M26" s="76">
        <v>452804014</v>
      </c>
    </row>
    <row r="27" spans="1:13" x14ac:dyDescent="0.2">
      <c r="A27" s="47" t="s">
        <v>53</v>
      </c>
      <c r="B27" s="71" t="s">
        <v>167</v>
      </c>
      <c r="C27" s="72" t="s">
        <v>168</v>
      </c>
      <c r="D27" s="73">
        <v>2532184</v>
      </c>
      <c r="E27" s="74">
        <v>30656929</v>
      </c>
      <c r="F27" s="74">
        <v>22370772</v>
      </c>
      <c r="G27" s="74">
        <v>8370000</v>
      </c>
      <c r="H27" s="75">
        <v>63929885</v>
      </c>
      <c r="I27" s="73">
        <v>2846703</v>
      </c>
      <c r="J27" s="74">
        <v>20961639</v>
      </c>
      <c r="K27" s="74">
        <v>27202761</v>
      </c>
      <c r="L27" s="74">
        <v>9164000</v>
      </c>
      <c r="M27" s="76">
        <v>60175103</v>
      </c>
    </row>
    <row r="28" spans="1:13" x14ac:dyDescent="0.2">
      <c r="A28" s="47" t="s">
        <v>53</v>
      </c>
      <c r="B28" s="71" t="s">
        <v>169</v>
      </c>
      <c r="C28" s="72" t="s">
        <v>170</v>
      </c>
      <c r="D28" s="73">
        <v>9598778</v>
      </c>
      <c r="E28" s="74">
        <v>31569758</v>
      </c>
      <c r="F28" s="74">
        <v>35093326</v>
      </c>
      <c r="G28" s="74">
        <v>17939000</v>
      </c>
      <c r="H28" s="75">
        <v>94200862</v>
      </c>
      <c r="I28" s="73">
        <v>8452288</v>
      </c>
      <c r="J28" s="74">
        <v>31371822</v>
      </c>
      <c r="K28" s="74">
        <v>55422984</v>
      </c>
      <c r="L28" s="74">
        <v>14619000</v>
      </c>
      <c r="M28" s="76">
        <v>109866094</v>
      </c>
    </row>
    <row r="29" spans="1:13" x14ac:dyDescent="0.2">
      <c r="A29" s="47" t="s">
        <v>68</v>
      </c>
      <c r="B29" s="71" t="s">
        <v>171</v>
      </c>
      <c r="C29" s="72" t="s">
        <v>172</v>
      </c>
      <c r="D29" s="73">
        <v>0</v>
      </c>
      <c r="E29" s="74">
        <v>0</v>
      </c>
      <c r="F29" s="74">
        <v>36334337</v>
      </c>
      <c r="G29" s="74">
        <v>4603000</v>
      </c>
      <c r="H29" s="75">
        <v>40937337</v>
      </c>
      <c r="I29" s="73">
        <v>0</v>
      </c>
      <c r="J29" s="74">
        <v>0</v>
      </c>
      <c r="K29" s="74">
        <v>36558199</v>
      </c>
      <c r="L29" s="74">
        <v>2650000</v>
      </c>
      <c r="M29" s="76">
        <v>39208199</v>
      </c>
    </row>
    <row r="30" spans="1:13" ht="16.5" x14ac:dyDescent="0.3">
      <c r="A30" s="48" t="s">
        <v>0</v>
      </c>
      <c r="B30" s="77" t="s">
        <v>173</v>
      </c>
      <c r="C30" s="78" t="s">
        <v>0</v>
      </c>
      <c r="D30" s="79">
        <f t="shared" ref="D30:M30" si="3">SUM(D23:D29)</f>
        <v>118671428</v>
      </c>
      <c r="E30" s="80">
        <f t="shared" si="3"/>
        <v>466370168</v>
      </c>
      <c r="F30" s="80">
        <f t="shared" si="3"/>
        <v>683304580</v>
      </c>
      <c r="G30" s="80">
        <f t="shared" si="3"/>
        <v>92759000</v>
      </c>
      <c r="H30" s="81">
        <f t="shared" si="3"/>
        <v>1361105176</v>
      </c>
      <c r="I30" s="79">
        <f t="shared" si="3"/>
        <v>101278896</v>
      </c>
      <c r="J30" s="80">
        <f t="shared" si="3"/>
        <v>442207122</v>
      </c>
      <c r="K30" s="80">
        <f t="shared" si="3"/>
        <v>543590103</v>
      </c>
      <c r="L30" s="80">
        <f t="shared" si="3"/>
        <v>98874000</v>
      </c>
      <c r="M30" s="82">
        <f t="shared" si="3"/>
        <v>1185950121</v>
      </c>
    </row>
    <row r="31" spans="1:13" x14ac:dyDescent="0.2">
      <c r="A31" s="47" t="s">
        <v>53</v>
      </c>
      <c r="B31" s="71" t="s">
        <v>174</v>
      </c>
      <c r="C31" s="72" t="s">
        <v>175</v>
      </c>
      <c r="D31" s="73">
        <v>23537839</v>
      </c>
      <c r="E31" s="74">
        <v>182597942</v>
      </c>
      <c r="F31" s="74">
        <v>108192496</v>
      </c>
      <c r="G31" s="74">
        <v>779000</v>
      </c>
      <c r="H31" s="75">
        <v>315107277</v>
      </c>
      <c r="I31" s="73">
        <v>66182542</v>
      </c>
      <c r="J31" s="74">
        <v>406477198</v>
      </c>
      <c r="K31" s="74">
        <v>336112418</v>
      </c>
      <c r="L31" s="74">
        <v>19479000</v>
      </c>
      <c r="M31" s="76">
        <v>828251158</v>
      </c>
    </row>
    <row r="32" spans="1:13" x14ac:dyDescent="0.2">
      <c r="A32" s="47" t="s">
        <v>53</v>
      </c>
      <c r="B32" s="71" t="s">
        <v>176</v>
      </c>
      <c r="C32" s="72" t="s">
        <v>177</v>
      </c>
      <c r="D32" s="73">
        <v>29963723</v>
      </c>
      <c r="E32" s="74">
        <v>106755801</v>
      </c>
      <c r="F32" s="74">
        <v>72804804</v>
      </c>
      <c r="G32" s="74">
        <v>11860000</v>
      </c>
      <c r="H32" s="75">
        <v>221384328</v>
      </c>
      <c r="I32" s="73">
        <v>25360428</v>
      </c>
      <c r="J32" s="74">
        <v>101171041</v>
      </c>
      <c r="K32" s="74">
        <v>46053939</v>
      </c>
      <c r="L32" s="74">
        <v>28167000</v>
      </c>
      <c r="M32" s="76">
        <v>200752408</v>
      </c>
    </row>
    <row r="33" spans="1:13" x14ac:dyDescent="0.2">
      <c r="A33" s="47" t="s">
        <v>53</v>
      </c>
      <c r="B33" s="71" t="s">
        <v>178</v>
      </c>
      <c r="C33" s="72" t="s">
        <v>179</v>
      </c>
      <c r="D33" s="73">
        <v>56242900</v>
      </c>
      <c r="E33" s="74">
        <v>261952955</v>
      </c>
      <c r="F33" s="74">
        <v>178812994</v>
      </c>
      <c r="G33" s="74">
        <v>35953000</v>
      </c>
      <c r="H33" s="75">
        <v>532961849</v>
      </c>
      <c r="I33" s="73">
        <v>54016355</v>
      </c>
      <c r="J33" s="74">
        <v>595473428</v>
      </c>
      <c r="K33" s="74">
        <v>87967963</v>
      </c>
      <c r="L33" s="74">
        <v>23330000</v>
      </c>
      <c r="M33" s="76">
        <v>760787746</v>
      </c>
    </row>
    <row r="34" spans="1:13" x14ac:dyDescent="0.2">
      <c r="A34" s="47" t="s">
        <v>53</v>
      </c>
      <c r="B34" s="71" t="s">
        <v>180</v>
      </c>
      <c r="C34" s="72" t="s">
        <v>181</v>
      </c>
      <c r="D34" s="73">
        <v>7768300</v>
      </c>
      <c r="E34" s="74">
        <v>23568794</v>
      </c>
      <c r="F34" s="74">
        <v>66750332</v>
      </c>
      <c r="G34" s="74">
        <v>677000</v>
      </c>
      <c r="H34" s="75">
        <v>98764426</v>
      </c>
      <c r="I34" s="73">
        <v>7454268</v>
      </c>
      <c r="J34" s="74">
        <v>21317653</v>
      </c>
      <c r="K34" s="74">
        <v>49696482</v>
      </c>
      <c r="L34" s="74">
        <v>332000</v>
      </c>
      <c r="M34" s="76">
        <v>78800403</v>
      </c>
    </row>
    <row r="35" spans="1:13" x14ac:dyDescent="0.2">
      <c r="A35" s="47" t="s">
        <v>68</v>
      </c>
      <c r="B35" s="71" t="s">
        <v>182</v>
      </c>
      <c r="C35" s="72" t="s">
        <v>183</v>
      </c>
      <c r="D35" s="73">
        <v>0</v>
      </c>
      <c r="E35" s="74">
        <v>0</v>
      </c>
      <c r="F35" s="74">
        <v>43256745</v>
      </c>
      <c r="G35" s="74">
        <v>772000</v>
      </c>
      <c r="H35" s="75">
        <v>44028745</v>
      </c>
      <c r="I35" s="73">
        <v>0</v>
      </c>
      <c r="J35" s="74">
        <v>0</v>
      </c>
      <c r="K35" s="74">
        <v>44179132</v>
      </c>
      <c r="L35" s="74">
        <v>1528000</v>
      </c>
      <c r="M35" s="76">
        <v>45707132</v>
      </c>
    </row>
    <row r="36" spans="1:13" ht="16.5" x14ac:dyDescent="0.3">
      <c r="A36" s="48" t="s">
        <v>0</v>
      </c>
      <c r="B36" s="77" t="s">
        <v>184</v>
      </c>
      <c r="C36" s="78" t="s">
        <v>0</v>
      </c>
      <c r="D36" s="79">
        <f t="shared" ref="D36:M36" si="4">SUM(D31:D35)</f>
        <v>117512762</v>
      </c>
      <c r="E36" s="80">
        <f t="shared" si="4"/>
        <v>574875492</v>
      </c>
      <c r="F36" s="80">
        <f t="shared" si="4"/>
        <v>469817371</v>
      </c>
      <c r="G36" s="80">
        <f t="shared" si="4"/>
        <v>50041000</v>
      </c>
      <c r="H36" s="81">
        <f t="shared" si="4"/>
        <v>1212246625</v>
      </c>
      <c r="I36" s="79">
        <f t="shared" si="4"/>
        <v>153013593</v>
      </c>
      <c r="J36" s="80">
        <f t="shared" si="4"/>
        <v>1124439320</v>
      </c>
      <c r="K36" s="80">
        <f t="shared" si="4"/>
        <v>564009934</v>
      </c>
      <c r="L36" s="80">
        <f t="shared" si="4"/>
        <v>72836000</v>
      </c>
      <c r="M36" s="82">
        <f t="shared" si="4"/>
        <v>1914298847</v>
      </c>
    </row>
    <row r="37" spans="1:13" ht="16.5" x14ac:dyDescent="0.3">
      <c r="A37" s="49" t="s">
        <v>0</v>
      </c>
      <c r="B37" s="83" t="s">
        <v>185</v>
      </c>
      <c r="C37" s="84" t="s">
        <v>0</v>
      </c>
      <c r="D37" s="85">
        <f t="shared" ref="D37:M37" si="5">SUM(D9,D11:D14,D16:D21,D23:D29,D31:D35)</f>
        <v>836011503</v>
      </c>
      <c r="E37" s="86">
        <f t="shared" si="5"/>
        <v>3170314276</v>
      </c>
      <c r="F37" s="86">
        <f t="shared" si="5"/>
        <v>2279639483</v>
      </c>
      <c r="G37" s="86">
        <f t="shared" si="5"/>
        <v>299818000</v>
      </c>
      <c r="H37" s="87">
        <f t="shared" si="5"/>
        <v>6585783262</v>
      </c>
      <c r="I37" s="85">
        <f t="shared" si="5"/>
        <v>833333372</v>
      </c>
      <c r="J37" s="86">
        <f t="shared" si="5"/>
        <v>3217486263</v>
      </c>
      <c r="K37" s="86">
        <f t="shared" si="5"/>
        <v>2511943618</v>
      </c>
      <c r="L37" s="86">
        <f t="shared" si="5"/>
        <v>378989000</v>
      </c>
      <c r="M37" s="88">
        <f t="shared" si="5"/>
        <v>6941752253</v>
      </c>
    </row>
    <row r="38" spans="1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186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38</v>
      </c>
      <c r="C9" s="72" t="s">
        <v>39</v>
      </c>
      <c r="D9" s="73">
        <v>2132780782</v>
      </c>
      <c r="E9" s="74">
        <v>7341184050</v>
      </c>
      <c r="F9" s="74">
        <v>2941257497</v>
      </c>
      <c r="G9" s="74">
        <v>283201000</v>
      </c>
      <c r="H9" s="75">
        <v>12698423329</v>
      </c>
      <c r="I9" s="73">
        <v>2221372419</v>
      </c>
      <c r="J9" s="74">
        <v>7527990969</v>
      </c>
      <c r="K9" s="74">
        <v>2154235640</v>
      </c>
      <c r="L9" s="74">
        <v>770184000</v>
      </c>
      <c r="M9" s="76">
        <v>12673783028</v>
      </c>
    </row>
    <row r="10" spans="1:13" x14ac:dyDescent="0.2">
      <c r="A10" s="47" t="s">
        <v>51</v>
      </c>
      <c r="B10" s="71" t="s">
        <v>42</v>
      </c>
      <c r="C10" s="72" t="s">
        <v>43</v>
      </c>
      <c r="D10" s="73">
        <v>4392884396</v>
      </c>
      <c r="E10" s="74">
        <v>9987178764</v>
      </c>
      <c r="F10" s="74">
        <v>6741632336</v>
      </c>
      <c r="G10" s="74">
        <v>328480000</v>
      </c>
      <c r="H10" s="75">
        <v>21450175496</v>
      </c>
      <c r="I10" s="73">
        <v>4337572270</v>
      </c>
      <c r="J10" s="74">
        <v>9127123188</v>
      </c>
      <c r="K10" s="74">
        <v>6485382626</v>
      </c>
      <c r="L10" s="74">
        <v>375787000</v>
      </c>
      <c r="M10" s="76">
        <v>20325865084</v>
      </c>
    </row>
    <row r="11" spans="1:13" x14ac:dyDescent="0.2">
      <c r="A11" s="47" t="s">
        <v>51</v>
      </c>
      <c r="B11" s="71" t="s">
        <v>48</v>
      </c>
      <c r="C11" s="72" t="s">
        <v>49</v>
      </c>
      <c r="D11" s="73">
        <v>2567626583</v>
      </c>
      <c r="E11" s="74">
        <v>6629557749</v>
      </c>
      <c r="F11" s="74">
        <v>2463977300</v>
      </c>
      <c r="G11" s="74">
        <v>348275000</v>
      </c>
      <c r="H11" s="75">
        <v>12009436632</v>
      </c>
      <c r="I11" s="73">
        <v>2449775103</v>
      </c>
      <c r="J11" s="74">
        <v>6116599967</v>
      </c>
      <c r="K11" s="74">
        <v>1993500555</v>
      </c>
      <c r="L11" s="74">
        <v>532374000</v>
      </c>
      <c r="M11" s="76">
        <v>11092249625</v>
      </c>
    </row>
    <row r="12" spans="1:13" ht="16.5" x14ac:dyDescent="0.3">
      <c r="A12" s="48" t="s">
        <v>0</v>
      </c>
      <c r="B12" s="77" t="s">
        <v>52</v>
      </c>
      <c r="C12" s="78" t="s">
        <v>0</v>
      </c>
      <c r="D12" s="79">
        <f t="shared" ref="D12:M12" si="0">SUM(D9:D11)</f>
        <v>9093291761</v>
      </c>
      <c r="E12" s="80">
        <f t="shared" si="0"/>
        <v>23957920563</v>
      </c>
      <c r="F12" s="80">
        <f t="shared" si="0"/>
        <v>12146867133</v>
      </c>
      <c r="G12" s="80">
        <f t="shared" si="0"/>
        <v>959956000</v>
      </c>
      <c r="H12" s="81">
        <f t="shared" si="0"/>
        <v>46158035457</v>
      </c>
      <c r="I12" s="79">
        <f t="shared" si="0"/>
        <v>9008719792</v>
      </c>
      <c r="J12" s="80">
        <f t="shared" si="0"/>
        <v>22771714124</v>
      </c>
      <c r="K12" s="80">
        <f t="shared" si="0"/>
        <v>10633118821</v>
      </c>
      <c r="L12" s="80">
        <f t="shared" si="0"/>
        <v>1678345000</v>
      </c>
      <c r="M12" s="82">
        <f t="shared" si="0"/>
        <v>44091897737</v>
      </c>
    </row>
    <row r="13" spans="1:13" x14ac:dyDescent="0.2">
      <c r="A13" s="47" t="s">
        <v>53</v>
      </c>
      <c r="B13" s="71" t="s">
        <v>187</v>
      </c>
      <c r="C13" s="72" t="s">
        <v>188</v>
      </c>
      <c r="D13" s="73">
        <v>324715776</v>
      </c>
      <c r="E13" s="74">
        <v>1310357483</v>
      </c>
      <c r="F13" s="74">
        <v>448722400</v>
      </c>
      <c r="G13" s="74">
        <v>5241000</v>
      </c>
      <c r="H13" s="75">
        <v>2089036659</v>
      </c>
      <c r="I13" s="73">
        <v>306176494</v>
      </c>
      <c r="J13" s="74">
        <v>1096837988</v>
      </c>
      <c r="K13" s="74">
        <v>518415771</v>
      </c>
      <c r="L13" s="74">
        <v>932000</v>
      </c>
      <c r="M13" s="76">
        <v>1922362253</v>
      </c>
    </row>
    <row r="14" spans="1:13" x14ac:dyDescent="0.2">
      <c r="A14" s="47" t="s">
        <v>53</v>
      </c>
      <c r="B14" s="71" t="s">
        <v>189</v>
      </c>
      <c r="C14" s="72" t="s">
        <v>190</v>
      </c>
      <c r="D14" s="73">
        <v>89421861</v>
      </c>
      <c r="E14" s="74">
        <v>234500865</v>
      </c>
      <c r="F14" s="74">
        <v>48497943</v>
      </c>
      <c r="G14" s="74">
        <v>30099000</v>
      </c>
      <c r="H14" s="75">
        <v>402519669</v>
      </c>
      <c r="I14" s="73">
        <v>81340942</v>
      </c>
      <c r="J14" s="74">
        <v>219600061</v>
      </c>
      <c r="K14" s="74">
        <v>59380957</v>
      </c>
      <c r="L14" s="74">
        <v>12131000</v>
      </c>
      <c r="M14" s="76">
        <v>372452960</v>
      </c>
    </row>
    <row r="15" spans="1:13" x14ac:dyDescent="0.2">
      <c r="A15" s="47" t="s">
        <v>53</v>
      </c>
      <c r="B15" s="71" t="s">
        <v>191</v>
      </c>
      <c r="C15" s="72" t="s">
        <v>192</v>
      </c>
      <c r="D15" s="73">
        <v>58644031</v>
      </c>
      <c r="E15" s="74">
        <v>175547364</v>
      </c>
      <c r="F15" s="74">
        <v>53942903</v>
      </c>
      <c r="G15" s="74">
        <v>31403000</v>
      </c>
      <c r="H15" s="75">
        <v>319537298</v>
      </c>
      <c r="I15" s="73">
        <v>41670877</v>
      </c>
      <c r="J15" s="74">
        <v>145454775</v>
      </c>
      <c r="K15" s="74">
        <v>53963997</v>
      </c>
      <c r="L15" s="74">
        <v>19327000</v>
      </c>
      <c r="M15" s="76">
        <v>260416649</v>
      </c>
    </row>
    <row r="16" spans="1:13" x14ac:dyDescent="0.2">
      <c r="A16" s="47" t="s">
        <v>68</v>
      </c>
      <c r="B16" s="71" t="s">
        <v>193</v>
      </c>
      <c r="C16" s="72" t="s">
        <v>194</v>
      </c>
      <c r="D16" s="73">
        <v>0</v>
      </c>
      <c r="E16" s="74">
        <v>0</v>
      </c>
      <c r="F16" s="74">
        <v>100939557</v>
      </c>
      <c r="G16" s="74">
        <v>3605000</v>
      </c>
      <c r="H16" s="75">
        <v>104544557</v>
      </c>
      <c r="I16" s="73">
        <v>0</v>
      </c>
      <c r="J16" s="74">
        <v>0</v>
      </c>
      <c r="K16" s="74">
        <v>96999770</v>
      </c>
      <c r="L16" s="74">
        <v>1594000</v>
      </c>
      <c r="M16" s="76">
        <v>98593770</v>
      </c>
    </row>
    <row r="17" spans="1:13" ht="16.5" x14ac:dyDescent="0.3">
      <c r="A17" s="48" t="s">
        <v>0</v>
      </c>
      <c r="B17" s="77" t="s">
        <v>195</v>
      </c>
      <c r="C17" s="78" t="s">
        <v>0</v>
      </c>
      <c r="D17" s="79">
        <f t="shared" ref="D17:M17" si="1">SUM(D13:D16)</f>
        <v>472781668</v>
      </c>
      <c r="E17" s="80">
        <f t="shared" si="1"/>
        <v>1720405712</v>
      </c>
      <c r="F17" s="80">
        <f t="shared" si="1"/>
        <v>652102803</v>
      </c>
      <c r="G17" s="80">
        <f t="shared" si="1"/>
        <v>70348000</v>
      </c>
      <c r="H17" s="81">
        <f t="shared" si="1"/>
        <v>2915638183</v>
      </c>
      <c r="I17" s="79">
        <f t="shared" si="1"/>
        <v>429188313</v>
      </c>
      <c r="J17" s="80">
        <f t="shared" si="1"/>
        <v>1461892824</v>
      </c>
      <c r="K17" s="80">
        <f t="shared" si="1"/>
        <v>728760495</v>
      </c>
      <c r="L17" s="80">
        <f t="shared" si="1"/>
        <v>33984000</v>
      </c>
      <c r="M17" s="82">
        <f t="shared" si="1"/>
        <v>2653825632</v>
      </c>
    </row>
    <row r="18" spans="1:13" x14ac:dyDescent="0.2">
      <c r="A18" s="47" t="s">
        <v>53</v>
      </c>
      <c r="B18" s="71" t="s">
        <v>196</v>
      </c>
      <c r="C18" s="72" t="s">
        <v>197</v>
      </c>
      <c r="D18" s="73">
        <v>20713699</v>
      </c>
      <c r="E18" s="74">
        <v>742776750</v>
      </c>
      <c r="F18" s="74">
        <v>462191354</v>
      </c>
      <c r="G18" s="74">
        <v>126620000</v>
      </c>
      <c r="H18" s="75">
        <v>1352301803</v>
      </c>
      <c r="I18" s="73">
        <v>161442041</v>
      </c>
      <c r="J18" s="74">
        <v>623975995</v>
      </c>
      <c r="K18" s="74">
        <v>90716114</v>
      </c>
      <c r="L18" s="74">
        <v>145763000</v>
      </c>
      <c r="M18" s="76">
        <v>1021897150</v>
      </c>
    </row>
    <row r="19" spans="1:13" x14ac:dyDescent="0.2">
      <c r="A19" s="47" t="s">
        <v>53</v>
      </c>
      <c r="B19" s="71" t="s">
        <v>198</v>
      </c>
      <c r="C19" s="72" t="s">
        <v>199</v>
      </c>
      <c r="D19" s="73">
        <v>30490042</v>
      </c>
      <c r="E19" s="74">
        <v>217702413</v>
      </c>
      <c r="F19" s="74">
        <v>384624869</v>
      </c>
      <c r="G19" s="74">
        <v>14137000</v>
      </c>
      <c r="H19" s="75">
        <v>646954324</v>
      </c>
      <c r="I19" s="73">
        <v>0</v>
      </c>
      <c r="J19" s="74">
        <v>0</v>
      </c>
      <c r="K19" s="74">
        <v>-23334000</v>
      </c>
      <c r="L19" s="74">
        <v>23334000</v>
      </c>
      <c r="M19" s="76">
        <v>0</v>
      </c>
    </row>
    <row r="20" spans="1:13" x14ac:dyDescent="0.2">
      <c r="A20" s="47" t="s">
        <v>53</v>
      </c>
      <c r="B20" s="71" t="s">
        <v>200</v>
      </c>
      <c r="C20" s="72" t="s">
        <v>201</v>
      </c>
      <c r="D20" s="73">
        <v>123437454</v>
      </c>
      <c r="E20" s="74">
        <v>727824164</v>
      </c>
      <c r="F20" s="74">
        <v>-186344008</v>
      </c>
      <c r="G20" s="74">
        <v>27111000</v>
      </c>
      <c r="H20" s="75">
        <v>692028610</v>
      </c>
      <c r="I20" s="73">
        <v>81562010</v>
      </c>
      <c r="J20" s="74">
        <v>189723063</v>
      </c>
      <c r="K20" s="74">
        <v>147426774</v>
      </c>
      <c r="L20" s="74">
        <v>72159000</v>
      </c>
      <c r="M20" s="76">
        <v>490870847</v>
      </c>
    </row>
    <row r="21" spans="1:13" x14ac:dyDescent="0.2">
      <c r="A21" s="47" t="s">
        <v>68</v>
      </c>
      <c r="B21" s="71" t="s">
        <v>202</v>
      </c>
      <c r="C21" s="72" t="s">
        <v>203</v>
      </c>
      <c r="D21" s="73">
        <v>0</v>
      </c>
      <c r="E21" s="74">
        <v>-1749030</v>
      </c>
      <c r="F21" s="74">
        <v>49387364</v>
      </c>
      <c r="G21" s="74">
        <v>16248000</v>
      </c>
      <c r="H21" s="75">
        <v>63886334</v>
      </c>
      <c r="I21" s="73">
        <v>0</v>
      </c>
      <c r="J21" s="74">
        <v>107172</v>
      </c>
      <c r="K21" s="74">
        <v>61399715</v>
      </c>
      <c r="L21" s="74">
        <v>4626000</v>
      </c>
      <c r="M21" s="76">
        <v>66132887</v>
      </c>
    </row>
    <row r="22" spans="1:13" ht="16.5" x14ac:dyDescent="0.3">
      <c r="A22" s="48" t="s">
        <v>0</v>
      </c>
      <c r="B22" s="77" t="s">
        <v>204</v>
      </c>
      <c r="C22" s="78" t="s">
        <v>0</v>
      </c>
      <c r="D22" s="79">
        <f t="shared" ref="D22:M22" si="2">SUM(D18:D21)</f>
        <v>174641195</v>
      </c>
      <c r="E22" s="80">
        <f t="shared" si="2"/>
        <v>1686554297</v>
      </c>
      <c r="F22" s="80">
        <f t="shared" si="2"/>
        <v>709859579</v>
      </c>
      <c r="G22" s="80">
        <f t="shared" si="2"/>
        <v>184116000</v>
      </c>
      <c r="H22" s="81">
        <f t="shared" si="2"/>
        <v>2755171071</v>
      </c>
      <c r="I22" s="79">
        <f t="shared" si="2"/>
        <v>243004051</v>
      </c>
      <c r="J22" s="80">
        <f t="shared" si="2"/>
        <v>813806230</v>
      </c>
      <c r="K22" s="80">
        <f t="shared" si="2"/>
        <v>276208603</v>
      </c>
      <c r="L22" s="80">
        <f t="shared" si="2"/>
        <v>245882000</v>
      </c>
      <c r="M22" s="82">
        <f t="shared" si="2"/>
        <v>1578900884</v>
      </c>
    </row>
    <row r="23" spans="1:13" ht="16.5" x14ac:dyDescent="0.3">
      <c r="A23" s="49" t="s">
        <v>0</v>
      </c>
      <c r="B23" s="83" t="s">
        <v>205</v>
      </c>
      <c r="C23" s="84" t="s">
        <v>0</v>
      </c>
      <c r="D23" s="85">
        <f t="shared" ref="D23:M23" si="3">SUM(D9:D11,D13:D16,D18:D21)</f>
        <v>9740714624</v>
      </c>
      <c r="E23" s="86">
        <f t="shared" si="3"/>
        <v>27364880572</v>
      </c>
      <c r="F23" s="86">
        <f t="shared" si="3"/>
        <v>13508829515</v>
      </c>
      <c r="G23" s="86">
        <f t="shared" si="3"/>
        <v>1214420000</v>
      </c>
      <c r="H23" s="87">
        <f t="shared" si="3"/>
        <v>51828844711</v>
      </c>
      <c r="I23" s="85">
        <f t="shared" si="3"/>
        <v>9680912156</v>
      </c>
      <c r="J23" s="86">
        <f t="shared" si="3"/>
        <v>25047413178</v>
      </c>
      <c r="K23" s="86">
        <f t="shared" si="3"/>
        <v>11638087919</v>
      </c>
      <c r="L23" s="86">
        <f t="shared" si="3"/>
        <v>1958211000</v>
      </c>
      <c r="M23" s="88">
        <f t="shared" si="3"/>
        <v>48324624253</v>
      </c>
    </row>
    <row r="24" spans="1:13" x14ac:dyDescent="0.2"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</row>
    <row r="25" spans="1:13" x14ac:dyDescent="0.2"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1:13" x14ac:dyDescent="0.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</row>
    <row r="27" spans="1:13" x14ac:dyDescent="0.2"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</row>
    <row r="28" spans="1:13" x14ac:dyDescent="0.2"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</row>
    <row r="29" spans="1:13" x14ac:dyDescent="0.2"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</row>
    <row r="30" spans="1:13" x14ac:dyDescent="0.2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  <row r="31" spans="1:13" x14ac:dyDescent="0.2"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</row>
    <row r="32" spans="1:13" x14ac:dyDescent="0.2"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2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206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51</v>
      </c>
      <c r="B9" s="71" t="s">
        <v>40</v>
      </c>
      <c r="C9" s="72" t="s">
        <v>41</v>
      </c>
      <c r="D9" s="73">
        <v>3292421073</v>
      </c>
      <c r="E9" s="74">
        <v>7225500479</v>
      </c>
      <c r="F9" s="74">
        <v>3325123074</v>
      </c>
      <c r="G9" s="74">
        <v>448374000</v>
      </c>
      <c r="H9" s="75">
        <v>14291418626</v>
      </c>
      <c r="I9" s="73">
        <v>2943423987</v>
      </c>
      <c r="J9" s="74">
        <v>6734000064</v>
      </c>
      <c r="K9" s="74">
        <v>3403525589</v>
      </c>
      <c r="L9" s="74">
        <v>744782000</v>
      </c>
      <c r="M9" s="76">
        <v>13825731640</v>
      </c>
    </row>
    <row r="10" spans="1:13" ht="16.5" x14ac:dyDescent="0.3">
      <c r="A10" s="48" t="s">
        <v>0</v>
      </c>
      <c r="B10" s="77" t="s">
        <v>52</v>
      </c>
      <c r="C10" s="78" t="s">
        <v>0</v>
      </c>
      <c r="D10" s="79">
        <f t="shared" ref="D10:M10" si="0">D9</f>
        <v>3292421073</v>
      </c>
      <c r="E10" s="80">
        <f t="shared" si="0"/>
        <v>7225500479</v>
      </c>
      <c r="F10" s="80">
        <f t="shared" si="0"/>
        <v>3325123074</v>
      </c>
      <c r="G10" s="80">
        <f t="shared" si="0"/>
        <v>448374000</v>
      </c>
      <c r="H10" s="81">
        <f t="shared" si="0"/>
        <v>14291418626</v>
      </c>
      <c r="I10" s="79">
        <f t="shared" si="0"/>
        <v>2943423987</v>
      </c>
      <c r="J10" s="80">
        <f t="shared" si="0"/>
        <v>6734000064</v>
      </c>
      <c r="K10" s="80">
        <f t="shared" si="0"/>
        <v>3403525589</v>
      </c>
      <c r="L10" s="80">
        <f t="shared" si="0"/>
        <v>744782000</v>
      </c>
      <c r="M10" s="82">
        <f t="shared" si="0"/>
        <v>13825731640</v>
      </c>
    </row>
    <row r="11" spans="1:13" x14ac:dyDescent="0.2">
      <c r="A11" s="47" t="s">
        <v>53</v>
      </c>
      <c r="B11" s="71" t="s">
        <v>207</v>
      </c>
      <c r="C11" s="72" t="s">
        <v>208</v>
      </c>
      <c r="D11" s="73">
        <v>25758620</v>
      </c>
      <c r="E11" s="74">
        <v>2508701</v>
      </c>
      <c r="F11" s="74">
        <v>64274051</v>
      </c>
      <c r="G11" s="74">
        <v>2861000</v>
      </c>
      <c r="H11" s="75">
        <v>95402372</v>
      </c>
      <c r="I11" s="73">
        <v>23387788</v>
      </c>
      <c r="J11" s="74">
        <v>2257561</v>
      </c>
      <c r="K11" s="74">
        <v>46879602</v>
      </c>
      <c r="L11" s="74">
        <v>10020000</v>
      </c>
      <c r="M11" s="76">
        <v>82544951</v>
      </c>
    </row>
    <row r="12" spans="1:13" x14ac:dyDescent="0.2">
      <c r="A12" s="47" t="s">
        <v>53</v>
      </c>
      <c r="B12" s="71" t="s">
        <v>209</v>
      </c>
      <c r="C12" s="72" t="s">
        <v>210</v>
      </c>
      <c r="D12" s="73">
        <v>0</v>
      </c>
      <c r="E12" s="74">
        <v>0</v>
      </c>
      <c r="F12" s="74">
        <v>42355693</v>
      </c>
      <c r="G12" s="74">
        <v>2017000</v>
      </c>
      <c r="H12" s="75">
        <v>44372693</v>
      </c>
      <c r="I12" s="73">
        <v>0</v>
      </c>
      <c r="J12" s="74">
        <v>0</v>
      </c>
      <c r="K12" s="74">
        <v>43961525</v>
      </c>
      <c r="L12" s="74">
        <v>8435000</v>
      </c>
      <c r="M12" s="76">
        <v>52396525</v>
      </c>
    </row>
    <row r="13" spans="1:13" x14ac:dyDescent="0.2">
      <c r="A13" s="47" t="s">
        <v>53</v>
      </c>
      <c r="B13" s="71" t="s">
        <v>211</v>
      </c>
      <c r="C13" s="72" t="s">
        <v>212</v>
      </c>
      <c r="D13" s="73">
        <v>6912461</v>
      </c>
      <c r="E13" s="74">
        <v>13061388</v>
      </c>
      <c r="F13" s="74">
        <v>34433872</v>
      </c>
      <c r="G13" s="74">
        <v>449000</v>
      </c>
      <c r="H13" s="75">
        <v>54856721</v>
      </c>
      <c r="I13" s="73">
        <v>11932700</v>
      </c>
      <c r="J13" s="74">
        <v>11888970</v>
      </c>
      <c r="K13" s="74">
        <v>-3447266</v>
      </c>
      <c r="L13" s="74">
        <v>7347000</v>
      </c>
      <c r="M13" s="76">
        <v>27721404</v>
      </c>
    </row>
    <row r="14" spans="1:13" x14ac:dyDescent="0.2">
      <c r="A14" s="47" t="s">
        <v>53</v>
      </c>
      <c r="B14" s="71" t="s">
        <v>213</v>
      </c>
      <c r="C14" s="72" t="s">
        <v>214</v>
      </c>
      <c r="D14" s="73">
        <v>141020262</v>
      </c>
      <c r="E14" s="74">
        <v>67600224</v>
      </c>
      <c r="F14" s="74">
        <v>85562924</v>
      </c>
      <c r="G14" s="74">
        <v>43948000</v>
      </c>
      <c r="H14" s="75">
        <v>338131410</v>
      </c>
      <c r="I14" s="73">
        <v>134862621</v>
      </c>
      <c r="J14" s="74">
        <v>62086613</v>
      </c>
      <c r="K14" s="74">
        <v>38275546</v>
      </c>
      <c r="L14" s="74">
        <v>72057000</v>
      </c>
      <c r="M14" s="76">
        <v>307281780</v>
      </c>
    </row>
    <row r="15" spans="1:13" x14ac:dyDescent="0.2">
      <c r="A15" s="47" t="s">
        <v>68</v>
      </c>
      <c r="B15" s="71" t="s">
        <v>215</v>
      </c>
      <c r="C15" s="72" t="s">
        <v>216</v>
      </c>
      <c r="D15" s="73">
        <v>0</v>
      </c>
      <c r="E15" s="74">
        <v>159205867</v>
      </c>
      <c r="F15" s="74">
        <v>157906454</v>
      </c>
      <c r="G15" s="74">
        <v>40860000</v>
      </c>
      <c r="H15" s="75">
        <v>357972321</v>
      </c>
      <c r="I15" s="73">
        <v>0</v>
      </c>
      <c r="J15" s="74">
        <v>124408947</v>
      </c>
      <c r="K15" s="74">
        <v>94903158</v>
      </c>
      <c r="L15" s="74">
        <v>87639000</v>
      </c>
      <c r="M15" s="76">
        <v>306951105</v>
      </c>
    </row>
    <row r="16" spans="1:13" ht="16.5" x14ac:dyDescent="0.3">
      <c r="A16" s="48" t="s">
        <v>0</v>
      </c>
      <c r="B16" s="77" t="s">
        <v>217</v>
      </c>
      <c r="C16" s="78" t="s">
        <v>0</v>
      </c>
      <c r="D16" s="79">
        <f t="shared" ref="D16:M16" si="1">SUM(D11:D15)</f>
        <v>173691343</v>
      </c>
      <c r="E16" s="80">
        <f t="shared" si="1"/>
        <v>242376180</v>
      </c>
      <c r="F16" s="80">
        <f t="shared" si="1"/>
        <v>384532994</v>
      </c>
      <c r="G16" s="80">
        <f t="shared" si="1"/>
        <v>90135000</v>
      </c>
      <c r="H16" s="81">
        <f t="shared" si="1"/>
        <v>890735517</v>
      </c>
      <c r="I16" s="79">
        <f t="shared" si="1"/>
        <v>170183109</v>
      </c>
      <c r="J16" s="80">
        <f t="shared" si="1"/>
        <v>200642091</v>
      </c>
      <c r="K16" s="80">
        <f t="shared" si="1"/>
        <v>220572565</v>
      </c>
      <c r="L16" s="80">
        <f t="shared" si="1"/>
        <v>185498000</v>
      </c>
      <c r="M16" s="82">
        <f t="shared" si="1"/>
        <v>776895765</v>
      </c>
    </row>
    <row r="17" spans="1:13" x14ac:dyDescent="0.2">
      <c r="A17" s="47" t="s">
        <v>53</v>
      </c>
      <c r="B17" s="71" t="s">
        <v>218</v>
      </c>
      <c r="C17" s="72" t="s">
        <v>219</v>
      </c>
      <c r="D17" s="73">
        <v>14937600</v>
      </c>
      <c r="E17" s="74">
        <v>860445</v>
      </c>
      <c r="F17" s="74">
        <v>6444026</v>
      </c>
      <c r="G17" s="74">
        <v>2293000</v>
      </c>
      <c r="H17" s="75">
        <v>24535071</v>
      </c>
      <c r="I17" s="73">
        <v>13753434</v>
      </c>
      <c r="J17" s="74">
        <v>881468</v>
      </c>
      <c r="K17" s="74">
        <v>48447440</v>
      </c>
      <c r="L17" s="74">
        <v>768000</v>
      </c>
      <c r="M17" s="76">
        <v>63850342</v>
      </c>
    </row>
    <row r="18" spans="1:13" x14ac:dyDescent="0.2">
      <c r="A18" s="47" t="s">
        <v>53</v>
      </c>
      <c r="B18" s="71" t="s">
        <v>220</v>
      </c>
      <c r="C18" s="72" t="s">
        <v>221</v>
      </c>
      <c r="D18" s="73">
        <v>68041424</v>
      </c>
      <c r="E18" s="74">
        <v>30613441</v>
      </c>
      <c r="F18" s="74">
        <v>26941383</v>
      </c>
      <c r="G18" s="74">
        <v>9335000</v>
      </c>
      <c r="H18" s="75">
        <v>134931248</v>
      </c>
      <c r="I18" s="73">
        <v>65728799</v>
      </c>
      <c r="J18" s="74">
        <v>28506428</v>
      </c>
      <c r="K18" s="74">
        <v>11066059</v>
      </c>
      <c r="L18" s="74">
        <v>24961000</v>
      </c>
      <c r="M18" s="76">
        <v>130262286</v>
      </c>
    </row>
    <row r="19" spans="1:13" x14ac:dyDescent="0.2">
      <c r="A19" s="47" t="s">
        <v>53</v>
      </c>
      <c r="B19" s="71" t="s">
        <v>222</v>
      </c>
      <c r="C19" s="72" t="s">
        <v>223</v>
      </c>
      <c r="D19" s="73">
        <v>3651580</v>
      </c>
      <c r="E19" s="74">
        <v>12565651</v>
      </c>
      <c r="F19" s="74">
        <v>-8213506</v>
      </c>
      <c r="G19" s="74">
        <v>19530000</v>
      </c>
      <c r="H19" s="75">
        <v>27533725</v>
      </c>
      <c r="I19" s="73">
        <v>4230651</v>
      </c>
      <c r="J19" s="74">
        <v>9148069</v>
      </c>
      <c r="K19" s="74">
        <v>-2773209</v>
      </c>
      <c r="L19" s="74">
        <v>18992000</v>
      </c>
      <c r="M19" s="76">
        <v>29597511</v>
      </c>
    </row>
    <row r="20" spans="1:13" x14ac:dyDescent="0.2">
      <c r="A20" s="47" t="s">
        <v>53</v>
      </c>
      <c r="B20" s="71" t="s">
        <v>224</v>
      </c>
      <c r="C20" s="72" t="s">
        <v>225</v>
      </c>
      <c r="D20" s="73">
        <v>2078397</v>
      </c>
      <c r="E20" s="74">
        <v>26261</v>
      </c>
      <c r="F20" s="74">
        <v>-20713300</v>
      </c>
      <c r="G20" s="74">
        <v>22124000</v>
      </c>
      <c r="H20" s="75">
        <v>3515358</v>
      </c>
      <c r="I20" s="73">
        <v>2619738</v>
      </c>
      <c r="J20" s="74">
        <v>8316</v>
      </c>
      <c r="K20" s="74">
        <v>-36601744</v>
      </c>
      <c r="L20" s="74">
        <v>47232000</v>
      </c>
      <c r="M20" s="76">
        <v>13258310</v>
      </c>
    </row>
    <row r="21" spans="1:13" x14ac:dyDescent="0.2">
      <c r="A21" s="47" t="s">
        <v>53</v>
      </c>
      <c r="B21" s="71" t="s">
        <v>226</v>
      </c>
      <c r="C21" s="72" t="s">
        <v>227</v>
      </c>
      <c r="D21" s="73">
        <v>382840503</v>
      </c>
      <c r="E21" s="74">
        <v>1177956736</v>
      </c>
      <c r="F21" s="74">
        <v>381961938</v>
      </c>
      <c r="G21" s="74">
        <v>43235000</v>
      </c>
      <c r="H21" s="75">
        <v>1985994177</v>
      </c>
      <c r="I21" s="73">
        <v>359188639</v>
      </c>
      <c r="J21" s="74">
        <v>874225670</v>
      </c>
      <c r="K21" s="74">
        <v>296618689</v>
      </c>
      <c r="L21" s="74">
        <v>64975000</v>
      </c>
      <c r="M21" s="76">
        <v>1595007998</v>
      </c>
    </row>
    <row r="22" spans="1:13" x14ac:dyDescent="0.2">
      <c r="A22" s="47" t="s">
        <v>53</v>
      </c>
      <c r="B22" s="71" t="s">
        <v>228</v>
      </c>
      <c r="C22" s="72" t="s">
        <v>229</v>
      </c>
      <c r="D22" s="73">
        <v>7888587</v>
      </c>
      <c r="E22" s="74">
        <v>168087</v>
      </c>
      <c r="F22" s="74">
        <v>23335255</v>
      </c>
      <c r="G22" s="74">
        <v>2875000</v>
      </c>
      <c r="H22" s="75">
        <v>34266929</v>
      </c>
      <c r="I22" s="73">
        <v>6279150</v>
      </c>
      <c r="J22" s="74">
        <v>157986</v>
      </c>
      <c r="K22" s="74">
        <v>9912891</v>
      </c>
      <c r="L22" s="74">
        <v>14492000</v>
      </c>
      <c r="M22" s="76">
        <v>30842027</v>
      </c>
    </row>
    <row r="23" spans="1:13" x14ac:dyDescent="0.2">
      <c r="A23" s="47" t="s">
        <v>53</v>
      </c>
      <c r="B23" s="71" t="s">
        <v>230</v>
      </c>
      <c r="C23" s="72" t="s">
        <v>231</v>
      </c>
      <c r="D23" s="73">
        <v>4210657</v>
      </c>
      <c r="E23" s="74">
        <v>270045</v>
      </c>
      <c r="F23" s="74">
        <v>29324156</v>
      </c>
      <c r="G23" s="74">
        <v>423000</v>
      </c>
      <c r="H23" s="75">
        <v>34227858</v>
      </c>
      <c r="I23" s="73">
        <v>4196213</v>
      </c>
      <c r="J23" s="74">
        <v>258186</v>
      </c>
      <c r="K23" s="74">
        <v>22215538</v>
      </c>
      <c r="L23" s="74">
        <v>5838000</v>
      </c>
      <c r="M23" s="76">
        <v>32507937</v>
      </c>
    </row>
    <row r="24" spans="1:13" x14ac:dyDescent="0.2">
      <c r="A24" s="47" t="s">
        <v>68</v>
      </c>
      <c r="B24" s="71" t="s">
        <v>232</v>
      </c>
      <c r="C24" s="72" t="s">
        <v>233</v>
      </c>
      <c r="D24" s="73">
        <v>0</v>
      </c>
      <c r="E24" s="74">
        <v>125486433</v>
      </c>
      <c r="F24" s="74">
        <v>180349696</v>
      </c>
      <c r="G24" s="74">
        <v>51419000</v>
      </c>
      <c r="H24" s="75">
        <v>357255129</v>
      </c>
      <c r="I24" s="73">
        <v>0</v>
      </c>
      <c r="J24" s="74">
        <v>120106713</v>
      </c>
      <c r="K24" s="74">
        <v>195162560</v>
      </c>
      <c r="L24" s="74">
        <v>19668000</v>
      </c>
      <c r="M24" s="76">
        <v>334937273</v>
      </c>
    </row>
    <row r="25" spans="1:13" ht="16.5" x14ac:dyDescent="0.3">
      <c r="A25" s="48" t="s">
        <v>0</v>
      </c>
      <c r="B25" s="77" t="s">
        <v>234</v>
      </c>
      <c r="C25" s="78" t="s">
        <v>0</v>
      </c>
      <c r="D25" s="79">
        <f t="shared" ref="D25:M25" si="2">SUM(D17:D24)</f>
        <v>483648748</v>
      </c>
      <c r="E25" s="80">
        <f t="shared" si="2"/>
        <v>1347947099</v>
      </c>
      <c r="F25" s="80">
        <f t="shared" si="2"/>
        <v>619429648</v>
      </c>
      <c r="G25" s="80">
        <f t="shared" si="2"/>
        <v>151234000</v>
      </c>
      <c r="H25" s="81">
        <f t="shared" si="2"/>
        <v>2602259495</v>
      </c>
      <c r="I25" s="79">
        <f t="shared" si="2"/>
        <v>455996624</v>
      </c>
      <c r="J25" s="80">
        <f t="shared" si="2"/>
        <v>1033292836</v>
      </c>
      <c r="K25" s="80">
        <f t="shared" si="2"/>
        <v>544048224</v>
      </c>
      <c r="L25" s="80">
        <f t="shared" si="2"/>
        <v>196926000</v>
      </c>
      <c r="M25" s="82">
        <f t="shared" si="2"/>
        <v>2230263684</v>
      </c>
    </row>
    <row r="26" spans="1:13" x14ac:dyDescent="0.2">
      <c r="A26" s="47" t="s">
        <v>53</v>
      </c>
      <c r="B26" s="71" t="s">
        <v>235</v>
      </c>
      <c r="C26" s="72" t="s">
        <v>236</v>
      </c>
      <c r="D26" s="73">
        <v>7668787</v>
      </c>
      <c r="E26" s="74">
        <v>494627</v>
      </c>
      <c r="F26" s="74">
        <v>47331321</v>
      </c>
      <c r="G26" s="74">
        <v>5929000</v>
      </c>
      <c r="H26" s="75">
        <v>61423735</v>
      </c>
      <c r="I26" s="73">
        <v>7279012</v>
      </c>
      <c r="J26" s="74">
        <v>480873</v>
      </c>
      <c r="K26" s="74">
        <v>15215117</v>
      </c>
      <c r="L26" s="74">
        <v>31179000</v>
      </c>
      <c r="M26" s="76">
        <v>54154002</v>
      </c>
    </row>
    <row r="27" spans="1:13" x14ac:dyDescent="0.2">
      <c r="A27" s="47" t="s">
        <v>53</v>
      </c>
      <c r="B27" s="71" t="s">
        <v>237</v>
      </c>
      <c r="C27" s="72" t="s">
        <v>238</v>
      </c>
      <c r="D27" s="73">
        <v>21987192</v>
      </c>
      <c r="E27" s="74">
        <v>78152502</v>
      </c>
      <c r="F27" s="74">
        <v>89148616</v>
      </c>
      <c r="G27" s="74">
        <v>3393000</v>
      </c>
      <c r="H27" s="75">
        <v>192681310</v>
      </c>
      <c r="I27" s="73">
        <v>20159986</v>
      </c>
      <c r="J27" s="74">
        <v>49297251</v>
      </c>
      <c r="K27" s="74">
        <v>151749628</v>
      </c>
      <c r="L27" s="74">
        <v>16058000</v>
      </c>
      <c r="M27" s="76">
        <v>237264865</v>
      </c>
    </row>
    <row r="28" spans="1:13" x14ac:dyDescent="0.2">
      <c r="A28" s="47" t="s">
        <v>53</v>
      </c>
      <c r="B28" s="71" t="s">
        <v>239</v>
      </c>
      <c r="C28" s="72" t="s">
        <v>240</v>
      </c>
      <c r="D28" s="73">
        <v>98985369</v>
      </c>
      <c r="E28" s="74">
        <v>131832863</v>
      </c>
      <c r="F28" s="74">
        <v>186355741</v>
      </c>
      <c r="G28" s="74">
        <v>55482000</v>
      </c>
      <c r="H28" s="75">
        <v>472655973</v>
      </c>
      <c r="I28" s="73">
        <v>68126197</v>
      </c>
      <c r="J28" s="74">
        <v>113572265</v>
      </c>
      <c r="K28" s="74">
        <v>100428247</v>
      </c>
      <c r="L28" s="74">
        <v>14885000</v>
      </c>
      <c r="M28" s="76">
        <v>297011709</v>
      </c>
    </row>
    <row r="29" spans="1:13" x14ac:dyDescent="0.2">
      <c r="A29" s="47" t="s">
        <v>68</v>
      </c>
      <c r="B29" s="71" t="s">
        <v>241</v>
      </c>
      <c r="C29" s="72" t="s">
        <v>242</v>
      </c>
      <c r="D29" s="73">
        <v>0</v>
      </c>
      <c r="E29" s="74">
        <v>66216717</v>
      </c>
      <c r="F29" s="74">
        <v>82663994</v>
      </c>
      <c r="G29" s="74">
        <v>58243000</v>
      </c>
      <c r="H29" s="75">
        <v>207123711</v>
      </c>
      <c r="I29" s="73">
        <v>0</v>
      </c>
      <c r="J29" s="74">
        <v>72818815</v>
      </c>
      <c r="K29" s="74">
        <v>152152814</v>
      </c>
      <c r="L29" s="74">
        <v>18347000</v>
      </c>
      <c r="M29" s="76">
        <v>243318629</v>
      </c>
    </row>
    <row r="30" spans="1:13" ht="16.5" x14ac:dyDescent="0.3">
      <c r="A30" s="48" t="s">
        <v>0</v>
      </c>
      <c r="B30" s="77" t="s">
        <v>243</v>
      </c>
      <c r="C30" s="78" t="s">
        <v>0</v>
      </c>
      <c r="D30" s="79">
        <f t="shared" ref="D30:M30" si="3">SUM(D26:D29)</f>
        <v>128641348</v>
      </c>
      <c r="E30" s="80">
        <f t="shared" si="3"/>
        <v>276696709</v>
      </c>
      <c r="F30" s="80">
        <f t="shared" si="3"/>
        <v>405499672</v>
      </c>
      <c r="G30" s="80">
        <f t="shared" si="3"/>
        <v>123047000</v>
      </c>
      <c r="H30" s="81">
        <f t="shared" si="3"/>
        <v>933884729</v>
      </c>
      <c r="I30" s="79">
        <f t="shared" si="3"/>
        <v>95565195</v>
      </c>
      <c r="J30" s="80">
        <f t="shared" si="3"/>
        <v>236169204</v>
      </c>
      <c r="K30" s="80">
        <f t="shared" si="3"/>
        <v>419545806</v>
      </c>
      <c r="L30" s="80">
        <f t="shared" si="3"/>
        <v>80469000</v>
      </c>
      <c r="M30" s="82">
        <f t="shared" si="3"/>
        <v>831749205</v>
      </c>
    </row>
    <row r="31" spans="1:13" x14ac:dyDescent="0.2">
      <c r="A31" s="47" t="s">
        <v>53</v>
      </c>
      <c r="B31" s="71" t="s">
        <v>244</v>
      </c>
      <c r="C31" s="72" t="s">
        <v>245</v>
      </c>
      <c r="D31" s="73">
        <v>22173028</v>
      </c>
      <c r="E31" s="74">
        <v>42161146</v>
      </c>
      <c r="F31" s="74">
        <v>21749704</v>
      </c>
      <c r="G31" s="74">
        <v>12330000</v>
      </c>
      <c r="H31" s="75">
        <v>98413878</v>
      </c>
      <c r="I31" s="73">
        <v>21027077</v>
      </c>
      <c r="J31" s="74">
        <v>35223246</v>
      </c>
      <c r="K31" s="74">
        <v>23535092</v>
      </c>
      <c r="L31" s="74">
        <v>7863000</v>
      </c>
      <c r="M31" s="76">
        <v>87648415</v>
      </c>
    </row>
    <row r="32" spans="1:13" x14ac:dyDescent="0.2">
      <c r="A32" s="47" t="s">
        <v>53</v>
      </c>
      <c r="B32" s="71" t="s">
        <v>246</v>
      </c>
      <c r="C32" s="72" t="s">
        <v>247</v>
      </c>
      <c r="D32" s="73">
        <v>15672586</v>
      </c>
      <c r="E32" s="74">
        <v>8766619</v>
      </c>
      <c r="F32" s="74">
        <v>40374942</v>
      </c>
      <c r="G32" s="74">
        <v>11928000</v>
      </c>
      <c r="H32" s="75">
        <v>76742147</v>
      </c>
      <c r="I32" s="73">
        <v>14390948</v>
      </c>
      <c r="J32" s="74">
        <v>7334765</v>
      </c>
      <c r="K32" s="74">
        <v>39816381</v>
      </c>
      <c r="L32" s="74">
        <v>8849000</v>
      </c>
      <c r="M32" s="76">
        <v>70391094</v>
      </c>
    </row>
    <row r="33" spans="1:13" x14ac:dyDescent="0.2">
      <c r="A33" s="47" t="s">
        <v>53</v>
      </c>
      <c r="B33" s="71" t="s">
        <v>248</v>
      </c>
      <c r="C33" s="72" t="s">
        <v>249</v>
      </c>
      <c r="D33" s="73">
        <v>3438718</v>
      </c>
      <c r="E33" s="74">
        <v>335102</v>
      </c>
      <c r="F33" s="74">
        <v>60379632</v>
      </c>
      <c r="G33" s="74">
        <v>12978000</v>
      </c>
      <c r="H33" s="75">
        <v>77131452</v>
      </c>
      <c r="I33" s="73">
        <v>6341637</v>
      </c>
      <c r="J33" s="74">
        <v>522518</v>
      </c>
      <c r="K33" s="74">
        <v>-9445533</v>
      </c>
      <c r="L33" s="74">
        <v>26076000</v>
      </c>
      <c r="M33" s="76">
        <v>23494622</v>
      </c>
    </row>
    <row r="34" spans="1:13" x14ac:dyDescent="0.2">
      <c r="A34" s="47" t="s">
        <v>53</v>
      </c>
      <c r="B34" s="71" t="s">
        <v>250</v>
      </c>
      <c r="C34" s="72" t="s">
        <v>251</v>
      </c>
      <c r="D34" s="73">
        <v>12325832</v>
      </c>
      <c r="E34" s="74">
        <v>30231638</v>
      </c>
      <c r="F34" s="74">
        <v>38558899</v>
      </c>
      <c r="G34" s="74">
        <v>12794000</v>
      </c>
      <c r="H34" s="75">
        <v>93910369</v>
      </c>
      <c r="I34" s="73">
        <v>11441479</v>
      </c>
      <c r="J34" s="74">
        <v>27842397</v>
      </c>
      <c r="K34" s="74">
        <v>41688634</v>
      </c>
      <c r="L34" s="74">
        <v>7890000</v>
      </c>
      <c r="M34" s="76">
        <v>88862510</v>
      </c>
    </row>
    <row r="35" spans="1:13" x14ac:dyDescent="0.2">
      <c r="A35" s="47" t="s">
        <v>68</v>
      </c>
      <c r="B35" s="71" t="s">
        <v>252</v>
      </c>
      <c r="C35" s="72" t="s">
        <v>253</v>
      </c>
      <c r="D35" s="73">
        <v>0</v>
      </c>
      <c r="E35" s="74">
        <v>20325011</v>
      </c>
      <c r="F35" s="74">
        <v>111976029</v>
      </c>
      <c r="G35" s="74">
        <v>37130000</v>
      </c>
      <c r="H35" s="75">
        <v>169431040</v>
      </c>
      <c r="I35" s="73">
        <v>0</v>
      </c>
      <c r="J35" s="74">
        <v>6225421</v>
      </c>
      <c r="K35" s="74">
        <v>-6582366</v>
      </c>
      <c r="L35" s="74">
        <v>17513000</v>
      </c>
      <c r="M35" s="76">
        <v>17156055</v>
      </c>
    </row>
    <row r="36" spans="1:13" ht="16.5" x14ac:dyDescent="0.3">
      <c r="A36" s="48" t="s">
        <v>0</v>
      </c>
      <c r="B36" s="77" t="s">
        <v>254</v>
      </c>
      <c r="C36" s="78" t="s">
        <v>0</v>
      </c>
      <c r="D36" s="79">
        <f t="shared" ref="D36:M36" si="4">SUM(D31:D35)</f>
        <v>53610164</v>
      </c>
      <c r="E36" s="80">
        <f t="shared" si="4"/>
        <v>101819516</v>
      </c>
      <c r="F36" s="80">
        <f t="shared" si="4"/>
        <v>273039206</v>
      </c>
      <c r="G36" s="80">
        <f t="shared" si="4"/>
        <v>87160000</v>
      </c>
      <c r="H36" s="81">
        <f t="shared" si="4"/>
        <v>515628886</v>
      </c>
      <c r="I36" s="79">
        <f t="shared" si="4"/>
        <v>53201141</v>
      </c>
      <c r="J36" s="80">
        <f t="shared" si="4"/>
        <v>77148347</v>
      </c>
      <c r="K36" s="80">
        <f t="shared" si="4"/>
        <v>89012208</v>
      </c>
      <c r="L36" s="80">
        <f t="shared" si="4"/>
        <v>68191000</v>
      </c>
      <c r="M36" s="82">
        <f t="shared" si="4"/>
        <v>287552696</v>
      </c>
    </row>
    <row r="37" spans="1:13" x14ac:dyDescent="0.2">
      <c r="A37" s="47" t="s">
        <v>53</v>
      </c>
      <c r="B37" s="71" t="s">
        <v>255</v>
      </c>
      <c r="C37" s="72" t="s">
        <v>256</v>
      </c>
      <c r="D37" s="73">
        <v>107430278</v>
      </c>
      <c r="E37" s="74">
        <v>335519855</v>
      </c>
      <c r="F37" s="74">
        <v>116375199</v>
      </c>
      <c r="G37" s="74">
        <v>44015000</v>
      </c>
      <c r="H37" s="75">
        <v>603340332</v>
      </c>
      <c r="I37" s="73">
        <v>97924468</v>
      </c>
      <c r="J37" s="74">
        <v>303992537</v>
      </c>
      <c r="K37" s="74">
        <v>103834202</v>
      </c>
      <c r="L37" s="74">
        <v>43460000</v>
      </c>
      <c r="M37" s="76">
        <v>549211207</v>
      </c>
    </row>
    <row r="38" spans="1:13" x14ac:dyDescent="0.2">
      <c r="A38" s="47" t="s">
        <v>53</v>
      </c>
      <c r="B38" s="71" t="s">
        <v>257</v>
      </c>
      <c r="C38" s="72" t="s">
        <v>258</v>
      </c>
      <c r="D38" s="73">
        <v>10949299</v>
      </c>
      <c r="E38" s="74">
        <v>5480294</v>
      </c>
      <c r="F38" s="74">
        <v>3679155</v>
      </c>
      <c r="G38" s="74">
        <v>12007000</v>
      </c>
      <c r="H38" s="75">
        <v>32115748</v>
      </c>
      <c r="I38" s="73">
        <v>9395036</v>
      </c>
      <c r="J38" s="74">
        <v>5823911</v>
      </c>
      <c r="K38" s="74">
        <v>-11638200</v>
      </c>
      <c r="L38" s="74">
        <v>30816000</v>
      </c>
      <c r="M38" s="76">
        <v>34396747</v>
      </c>
    </row>
    <row r="39" spans="1:13" x14ac:dyDescent="0.2">
      <c r="A39" s="47" t="s">
        <v>53</v>
      </c>
      <c r="B39" s="71" t="s">
        <v>259</v>
      </c>
      <c r="C39" s="72" t="s">
        <v>260</v>
      </c>
      <c r="D39" s="73">
        <v>15179077</v>
      </c>
      <c r="E39" s="74">
        <v>384624</v>
      </c>
      <c r="F39" s="74">
        <v>18696467</v>
      </c>
      <c r="G39" s="74">
        <v>11781000</v>
      </c>
      <c r="H39" s="75">
        <v>46041168</v>
      </c>
      <c r="I39" s="73">
        <v>11576021</v>
      </c>
      <c r="J39" s="74">
        <v>332353</v>
      </c>
      <c r="K39" s="74">
        <v>24309104</v>
      </c>
      <c r="L39" s="74">
        <v>6785000</v>
      </c>
      <c r="M39" s="76">
        <v>43002478</v>
      </c>
    </row>
    <row r="40" spans="1:13" x14ac:dyDescent="0.2">
      <c r="A40" s="47" t="s">
        <v>68</v>
      </c>
      <c r="B40" s="71" t="s">
        <v>261</v>
      </c>
      <c r="C40" s="72" t="s">
        <v>262</v>
      </c>
      <c r="D40" s="73">
        <v>0</v>
      </c>
      <c r="E40" s="74">
        <v>6776998</v>
      </c>
      <c r="F40" s="74">
        <v>-1016635</v>
      </c>
      <c r="G40" s="74">
        <v>63216000</v>
      </c>
      <c r="H40" s="75">
        <v>68976363</v>
      </c>
      <c r="I40" s="73">
        <v>0</v>
      </c>
      <c r="J40" s="74">
        <v>7036013</v>
      </c>
      <c r="K40" s="74">
        <v>30220486</v>
      </c>
      <c r="L40" s="74">
        <v>31581000</v>
      </c>
      <c r="M40" s="76">
        <v>68837499</v>
      </c>
    </row>
    <row r="41" spans="1:13" ht="16.5" x14ac:dyDescent="0.3">
      <c r="A41" s="48" t="s">
        <v>0</v>
      </c>
      <c r="B41" s="77" t="s">
        <v>263</v>
      </c>
      <c r="C41" s="78" t="s">
        <v>0</v>
      </c>
      <c r="D41" s="79">
        <f t="shared" ref="D41:M41" si="5">SUM(D37:D40)</f>
        <v>133558654</v>
      </c>
      <c r="E41" s="80">
        <f t="shared" si="5"/>
        <v>348161771</v>
      </c>
      <c r="F41" s="80">
        <f t="shared" si="5"/>
        <v>137734186</v>
      </c>
      <c r="G41" s="80">
        <f t="shared" si="5"/>
        <v>131019000</v>
      </c>
      <c r="H41" s="81">
        <f t="shared" si="5"/>
        <v>750473611</v>
      </c>
      <c r="I41" s="79">
        <f t="shared" si="5"/>
        <v>118895525</v>
      </c>
      <c r="J41" s="80">
        <f t="shared" si="5"/>
        <v>317184814</v>
      </c>
      <c r="K41" s="80">
        <f t="shared" si="5"/>
        <v>146725592</v>
      </c>
      <c r="L41" s="80">
        <f t="shared" si="5"/>
        <v>112642000</v>
      </c>
      <c r="M41" s="82">
        <f t="shared" si="5"/>
        <v>695447931</v>
      </c>
    </row>
    <row r="42" spans="1:13" x14ac:dyDescent="0.2">
      <c r="A42" s="47" t="s">
        <v>53</v>
      </c>
      <c r="B42" s="71" t="s">
        <v>264</v>
      </c>
      <c r="C42" s="72" t="s">
        <v>265</v>
      </c>
      <c r="D42" s="73">
        <v>4353792</v>
      </c>
      <c r="E42" s="74">
        <v>12291148</v>
      </c>
      <c r="F42" s="74">
        <v>21059453</v>
      </c>
      <c r="G42" s="74">
        <v>10397000</v>
      </c>
      <c r="H42" s="75">
        <v>48101393</v>
      </c>
      <c r="I42" s="73">
        <v>4425168</v>
      </c>
      <c r="J42" s="74">
        <v>10084476</v>
      </c>
      <c r="K42" s="74">
        <v>42058422</v>
      </c>
      <c r="L42" s="74">
        <v>7896000</v>
      </c>
      <c r="M42" s="76">
        <v>64464066</v>
      </c>
    </row>
    <row r="43" spans="1:13" x14ac:dyDescent="0.2">
      <c r="A43" s="47" t="s">
        <v>53</v>
      </c>
      <c r="B43" s="71" t="s">
        <v>266</v>
      </c>
      <c r="C43" s="72" t="s">
        <v>267</v>
      </c>
      <c r="D43" s="73">
        <v>14079723</v>
      </c>
      <c r="E43" s="74">
        <v>23761197</v>
      </c>
      <c r="F43" s="74">
        <v>51030460</v>
      </c>
      <c r="G43" s="74">
        <v>2374000</v>
      </c>
      <c r="H43" s="75">
        <v>91245380</v>
      </c>
      <c r="I43" s="73">
        <v>14448543</v>
      </c>
      <c r="J43" s="74">
        <v>16734242</v>
      </c>
      <c r="K43" s="74">
        <v>51415460</v>
      </c>
      <c r="L43" s="74">
        <v>561000</v>
      </c>
      <c r="M43" s="76">
        <v>83159245</v>
      </c>
    </row>
    <row r="44" spans="1:13" x14ac:dyDescent="0.2">
      <c r="A44" s="47" t="s">
        <v>53</v>
      </c>
      <c r="B44" s="71" t="s">
        <v>268</v>
      </c>
      <c r="C44" s="72" t="s">
        <v>269</v>
      </c>
      <c r="D44" s="73">
        <v>25953692</v>
      </c>
      <c r="E44" s="74">
        <v>107213890</v>
      </c>
      <c r="F44" s="74">
        <v>142000994</v>
      </c>
      <c r="G44" s="74">
        <v>9255000</v>
      </c>
      <c r="H44" s="75">
        <v>284423576</v>
      </c>
      <c r="I44" s="73">
        <v>22001573</v>
      </c>
      <c r="J44" s="74">
        <v>91922228</v>
      </c>
      <c r="K44" s="74">
        <v>59049450</v>
      </c>
      <c r="L44" s="74">
        <v>5575000</v>
      </c>
      <c r="M44" s="76">
        <v>178548251</v>
      </c>
    </row>
    <row r="45" spans="1:13" x14ac:dyDescent="0.2">
      <c r="A45" s="47" t="s">
        <v>53</v>
      </c>
      <c r="B45" s="71" t="s">
        <v>270</v>
      </c>
      <c r="C45" s="72" t="s">
        <v>271</v>
      </c>
      <c r="D45" s="73">
        <v>6369597</v>
      </c>
      <c r="E45" s="74">
        <v>548231</v>
      </c>
      <c r="F45" s="74">
        <v>55115885</v>
      </c>
      <c r="G45" s="74">
        <v>693000</v>
      </c>
      <c r="H45" s="75">
        <v>62726713</v>
      </c>
      <c r="I45" s="73">
        <v>3924635</v>
      </c>
      <c r="J45" s="74">
        <v>551013</v>
      </c>
      <c r="K45" s="74">
        <v>46026765</v>
      </c>
      <c r="L45" s="74">
        <v>4551000</v>
      </c>
      <c r="M45" s="76">
        <v>55053413</v>
      </c>
    </row>
    <row r="46" spans="1:13" x14ac:dyDescent="0.2">
      <c r="A46" s="47" t="s">
        <v>53</v>
      </c>
      <c r="B46" s="71" t="s">
        <v>272</v>
      </c>
      <c r="C46" s="72" t="s">
        <v>273</v>
      </c>
      <c r="D46" s="73">
        <v>19956632</v>
      </c>
      <c r="E46" s="74">
        <v>26378416</v>
      </c>
      <c r="F46" s="74">
        <v>50787531</v>
      </c>
      <c r="G46" s="74">
        <v>8266000</v>
      </c>
      <c r="H46" s="75">
        <v>105388579</v>
      </c>
      <c r="I46" s="73">
        <v>10192353</v>
      </c>
      <c r="J46" s="74">
        <v>20314096</v>
      </c>
      <c r="K46" s="74">
        <v>50243608</v>
      </c>
      <c r="L46" s="74">
        <v>3404000</v>
      </c>
      <c r="M46" s="76">
        <v>84154057</v>
      </c>
    </row>
    <row r="47" spans="1:13" x14ac:dyDescent="0.2">
      <c r="A47" s="47" t="s">
        <v>68</v>
      </c>
      <c r="B47" s="71" t="s">
        <v>274</v>
      </c>
      <c r="C47" s="72" t="s">
        <v>275</v>
      </c>
      <c r="D47" s="73">
        <v>0</v>
      </c>
      <c r="E47" s="74">
        <v>18698435</v>
      </c>
      <c r="F47" s="74">
        <v>81168909</v>
      </c>
      <c r="G47" s="74">
        <v>91088000</v>
      </c>
      <c r="H47" s="75">
        <v>190955344</v>
      </c>
      <c r="I47" s="73">
        <v>0</v>
      </c>
      <c r="J47" s="74">
        <v>20816316</v>
      </c>
      <c r="K47" s="74">
        <v>108211404</v>
      </c>
      <c r="L47" s="74">
        <v>111420000</v>
      </c>
      <c r="M47" s="76">
        <v>240447720</v>
      </c>
    </row>
    <row r="48" spans="1:13" ht="16.5" x14ac:dyDescent="0.3">
      <c r="A48" s="48" t="s">
        <v>0</v>
      </c>
      <c r="B48" s="77" t="s">
        <v>276</v>
      </c>
      <c r="C48" s="78" t="s">
        <v>0</v>
      </c>
      <c r="D48" s="79">
        <f t="shared" ref="D48:M48" si="6">SUM(D42:D47)</f>
        <v>70713436</v>
      </c>
      <c r="E48" s="80">
        <f t="shared" si="6"/>
        <v>188891317</v>
      </c>
      <c r="F48" s="80">
        <f t="shared" si="6"/>
        <v>401163232</v>
      </c>
      <c r="G48" s="80">
        <f t="shared" si="6"/>
        <v>122073000</v>
      </c>
      <c r="H48" s="81">
        <f t="shared" si="6"/>
        <v>782840985</v>
      </c>
      <c r="I48" s="79">
        <f t="shared" si="6"/>
        <v>54992272</v>
      </c>
      <c r="J48" s="80">
        <f t="shared" si="6"/>
        <v>160422371</v>
      </c>
      <c r="K48" s="80">
        <f t="shared" si="6"/>
        <v>357005109</v>
      </c>
      <c r="L48" s="80">
        <f t="shared" si="6"/>
        <v>133407000</v>
      </c>
      <c r="M48" s="82">
        <f t="shared" si="6"/>
        <v>705826752</v>
      </c>
    </row>
    <row r="49" spans="1:13" x14ac:dyDescent="0.2">
      <c r="A49" s="47" t="s">
        <v>53</v>
      </c>
      <c r="B49" s="71" t="s">
        <v>277</v>
      </c>
      <c r="C49" s="72" t="s">
        <v>278</v>
      </c>
      <c r="D49" s="73">
        <v>6458562</v>
      </c>
      <c r="E49" s="74">
        <v>150224</v>
      </c>
      <c r="F49" s="74">
        <v>53699393</v>
      </c>
      <c r="G49" s="74">
        <v>12131000</v>
      </c>
      <c r="H49" s="75">
        <v>72439179</v>
      </c>
      <c r="I49" s="73">
        <v>5976948</v>
      </c>
      <c r="J49" s="74">
        <v>133189</v>
      </c>
      <c r="K49" s="74">
        <v>47994434</v>
      </c>
      <c r="L49" s="74">
        <v>14371000</v>
      </c>
      <c r="M49" s="76">
        <v>68475571</v>
      </c>
    </row>
    <row r="50" spans="1:13" x14ac:dyDescent="0.2">
      <c r="A50" s="47" t="s">
        <v>53</v>
      </c>
      <c r="B50" s="71" t="s">
        <v>279</v>
      </c>
      <c r="C50" s="72" t="s">
        <v>280</v>
      </c>
      <c r="D50" s="73">
        <v>10426972</v>
      </c>
      <c r="E50" s="74">
        <v>1053914</v>
      </c>
      <c r="F50" s="74">
        <v>90556437</v>
      </c>
      <c r="G50" s="74">
        <v>10293000</v>
      </c>
      <c r="H50" s="75">
        <v>112330323</v>
      </c>
      <c r="I50" s="73">
        <v>9709500</v>
      </c>
      <c r="J50" s="74">
        <v>1063289</v>
      </c>
      <c r="K50" s="74">
        <v>34040898</v>
      </c>
      <c r="L50" s="74">
        <v>35009000</v>
      </c>
      <c r="M50" s="76">
        <v>79822687</v>
      </c>
    </row>
    <row r="51" spans="1:13" x14ac:dyDescent="0.2">
      <c r="A51" s="47" t="s">
        <v>53</v>
      </c>
      <c r="B51" s="71" t="s">
        <v>281</v>
      </c>
      <c r="C51" s="72" t="s">
        <v>282</v>
      </c>
      <c r="D51" s="73">
        <v>12652891</v>
      </c>
      <c r="E51" s="74">
        <v>1345053</v>
      </c>
      <c r="F51" s="74">
        <v>47508461</v>
      </c>
      <c r="G51" s="74">
        <v>20459000</v>
      </c>
      <c r="H51" s="75">
        <v>81965405</v>
      </c>
      <c r="I51" s="73">
        <v>11573623</v>
      </c>
      <c r="J51" s="74">
        <v>1411743</v>
      </c>
      <c r="K51" s="74">
        <v>58443536</v>
      </c>
      <c r="L51" s="74">
        <v>13698000</v>
      </c>
      <c r="M51" s="76">
        <v>85126902</v>
      </c>
    </row>
    <row r="52" spans="1:13" x14ac:dyDescent="0.2">
      <c r="A52" s="47" t="s">
        <v>53</v>
      </c>
      <c r="B52" s="71" t="s">
        <v>283</v>
      </c>
      <c r="C52" s="72" t="s">
        <v>284</v>
      </c>
      <c r="D52" s="73">
        <v>4783410</v>
      </c>
      <c r="E52" s="74">
        <v>575330</v>
      </c>
      <c r="F52" s="74">
        <v>43074782</v>
      </c>
      <c r="G52" s="74">
        <v>3840000</v>
      </c>
      <c r="H52" s="75">
        <v>52273522</v>
      </c>
      <c r="I52" s="73">
        <v>4443223</v>
      </c>
      <c r="J52" s="74">
        <v>555210</v>
      </c>
      <c r="K52" s="74">
        <v>40268525</v>
      </c>
      <c r="L52" s="74">
        <v>1871000</v>
      </c>
      <c r="M52" s="76">
        <v>47137958</v>
      </c>
    </row>
    <row r="53" spans="1:13" x14ac:dyDescent="0.2">
      <c r="A53" s="47" t="s">
        <v>68</v>
      </c>
      <c r="B53" s="71" t="s">
        <v>285</v>
      </c>
      <c r="C53" s="72" t="s">
        <v>286</v>
      </c>
      <c r="D53" s="73">
        <v>0</v>
      </c>
      <c r="E53" s="74">
        <v>14798094</v>
      </c>
      <c r="F53" s="74">
        <v>166556646</v>
      </c>
      <c r="G53" s="74">
        <v>2811000</v>
      </c>
      <c r="H53" s="75">
        <v>184165740</v>
      </c>
      <c r="I53" s="73">
        <v>0</v>
      </c>
      <c r="J53" s="74">
        <v>13200216</v>
      </c>
      <c r="K53" s="74">
        <v>199567222</v>
      </c>
      <c r="L53" s="74">
        <v>2160000</v>
      </c>
      <c r="M53" s="76">
        <v>214927438</v>
      </c>
    </row>
    <row r="54" spans="1:13" ht="16.5" x14ac:dyDescent="0.3">
      <c r="A54" s="48" t="s">
        <v>0</v>
      </c>
      <c r="B54" s="77" t="s">
        <v>287</v>
      </c>
      <c r="C54" s="78" t="s">
        <v>0</v>
      </c>
      <c r="D54" s="79">
        <f t="shared" ref="D54:M54" si="7">SUM(D49:D53)</f>
        <v>34321835</v>
      </c>
      <c r="E54" s="80">
        <f t="shared" si="7"/>
        <v>17922615</v>
      </c>
      <c r="F54" s="80">
        <f t="shared" si="7"/>
        <v>401395719</v>
      </c>
      <c r="G54" s="80">
        <f t="shared" si="7"/>
        <v>49534000</v>
      </c>
      <c r="H54" s="81">
        <f t="shared" si="7"/>
        <v>503174169</v>
      </c>
      <c r="I54" s="79">
        <f t="shared" si="7"/>
        <v>31703294</v>
      </c>
      <c r="J54" s="80">
        <f t="shared" si="7"/>
        <v>16363647</v>
      </c>
      <c r="K54" s="80">
        <f t="shared" si="7"/>
        <v>380314615</v>
      </c>
      <c r="L54" s="80">
        <f t="shared" si="7"/>
        <v>67109000</v>
      </c>
      <c r="M54" s="82">
        <f t="shared" si="7"/>
        <v>495490556</v>
      </c>
    </row>
    <row r="55" spans="1:13" x14ac:dyDescent="0.2">
      <c r="A55" s="47" t="s">
        <v>53</v>
      </c>
      <c r="B55" s="71" t="s">
        <v>288</v>
      </c>
      <c r="C55" s="72" t="s">
        <v>289</v>
      </c>
      <c r="D55" s="73">
        <v>5800706</v>
      </c>
      <c r="E55" s="74">
        <v>187971</v>
      </c>
      <c r="F55" s="74">
        <v>48619918</v>
      </c>
      <c r="G55" s="74">
        <v>5930000</v>
      </c>
      <c r="H55" s="75">
        <v>60538595</v>
      </c>
      <c r="I55" s="73">
        <v>24104257</v>
      </c>
      <c r="J55" s="74">
        <v>222700</v>
      </c>
      <c r="K55" s="74">
        <v>40450239</v>
      </c>
      <c r="L55" s="74">
        <v>7104000</v>
      </c>
      <c r="M55" s="76">
        <v>71881196</v>
      </c>
    </row>
    <row r="56" spans="1:13" x14ac:dyDescent="0.2">
      <c r="A56" s="47" t="s">
        <v>53</v>
      </c>
      <c r="B56" s="71" t="s">
        <v>290</v>
      </c>
      <c r="C56" s="72" t="s">
        <v>291</v>
      </c>
      <c r="D56" s="73">
        <v>171563653</v>
      </c>
      <c r="E56" s="74">
        <v>752249811</v>
      </c>
      <c r="F56" s="74">
        <v>283552871</v>
      </c>
      <c r="G56" s="74">
        <v>37776000</v>
      </c>
      <c r="H56" s="75">
        <v>1245142335</v>
      </c>
      <c r="I56" s="73">
        <v>156748839</v>
      </c>
      <c r="J56" s="74">
        <v>713120214</v>
      </c>
      <c r="K56" s="74">
        <v>300218780</v>
      </c>
      <c r="L56" s="74">
        <v>121174000</v>
      </c>
      <c r="M56" s="76">
        <v>1291261833</v>
      </c>
    </row>
    <row r="57" spans="1:13" x14ac:dyDescent="0.2">
      <c r="A57" s="47" t="s">
        <v>53</v>
      </c>
      <c r="B57" s="71" t="s">
        <v>292</v>
      </c>
      <c r="C57" s="72" t="s">
        <v>293</v>
      </c>
      <c r="D57" s="73">
        <v>7886924</v>
      </c>
      <c r="E57" s="74">
        <v>29196887</v>
      </c>
      <c r="F57" s="74">
        <v>62094860</v>
      </c>
      <c r="G57" s="74">
        <v>17536000</v>
      </c>
      <c r="H57" s="75">
        <v>116714671</v>
      </c>
      <c r="I57" s="73">
        <v>8595418</v>
      </c>
      <c r="J57" s="74">
        <v>26752396</v>
      </c>
      <c r="K57" s="74">
        <v>56283191</v>
      </c>
      <c r="L57" s="74">
        <v>10864000</v>
      </c>
      <c r="M57" s="76">
        <v>102495005</v>
      </c>
    </row>
    <row r="58" spans="1:13" x14ac:dyDescent="0.2">
      <c r="A58" s="47" t="s">
        <v>53</v>
      </c>
      <c r="B58" s="71" t="s">
        <v>294</v>
      </c>
      <c r="C58" s="72" t="s">
        <v>295</v>
      </c>
      <c r="D58" s="73">
        <v>3508972</v>
      </c>
      <c r="E58" s="74">
        <v>7948859</v>
      </c>
      <c r="F58" s="74">
        <v>23724656</v>
      </c>
      <c r="G58" s="74">
        <v>4923000</v>
      </c>
      <c r="H58" s="75">
        <v>40105487</v>
      </c>
      <c r="I58" s="73">
        <v>3206315</v>
      </c>
      <c r="J58" s="74">
        <v>8361932</v>
      </c>
      <c r="K58" s="74">
        <v>20964450</v>
      </c>
      <c r="L58" s="74">
        <v>5341000</v>
      </c>
      <c r="M58" s="76">
        <v>37873697</v>
      </c>
    </row>
    <row r="59" spans="1:13" x14ac:dyDescent="0.2">
      <c r="A59" s="47" t="s">
        <v>53</v>
      </c>
      <c r="B59" s="71" t="s">
        <v>296</v>
      </c>
      <c r="C59" s="72" t="s">
        <v>297</v>
      </c>
      <c r="D59" s="73">
        <v>16461661</v>
      </c>
      <c r="E59" s="74">
        <v>3402431</v>
      </c>
      <c r="F59" s="74">
        <v>29852911</v>
      </c>
      <c r="G59" s="74">
        <v>8268000</v>
      </c>
      <c r="H59" s="75">
        <v>57985003</v>
      </c>
      <c r="I59" s="73">
        <v>15682746</v>
      </c>
      <c r="J59" s="74">
        <v>3246876</v>
      </c>
      <c r="K59" s="74">
        <v>32058695</v>
      </c>
      <c r="L59" s="74">
        <v>6095000</v>
      </c>
      <c r="M59" s="76">
        <v>57083317</v>
      </c>
    </row>
    <row r="60" spans="1:13" x14ac:dyDescent="0.2">
      <c r="A60" s="47" t="s">
        <v>68</v>
      </c>
      <c r="B60" s="71" t="s">
        <v>298</v>
      </c>
      <c r="C60" s="72" t="s">
        <v>299</v>
      </c>
      <c r="D60" s="73">
        <v>0</v>
      </c>
      <c r="E60" s="74">
        <v>28445133</v>
      </c>
      <c r="F60" s="74">
        <v>167760270</v>
      </c>
      <c r="G60" s="74">
        <v>25864000</v>
      </c>
      <c r="H60" s="75">
        <v>222069403</v>
      </c>
      <c r="I60" s="73">
        <v>0</v>
      </c>
      <c r="J60" s="74">
        <v>25295879</v>
      </c>
      <c r="K60" s="74">
        <v>146772010</v>
      </c>
      <c r="L60" s="74">
        <v>52222000</v>
      </c>
      <c r="M60" s="76">
        <v>224289889</v>
      </c>
    </row>
    <row r="61" spans="1:13" ht="16.5" x14ac:dyDescent="0.3">
      <c r="A61" s="48" t="s">
        <v>0</v>
      </c>
      <c r="B61" s="77" t="s">
        <v>300</v>
      </c>
      <c r="C61" s="78" t="s">
        <v>0</v>
      </c>
      <c r="D61" s="79">
        <f t="shared" ref="D61:M61" si="8">SUM(D55:D60)</f>
        <v>205221916</v>
      </c>
      <c r="E61" s="80">
        <f t="shared" si="8"/>
        <v>821431092</v>
      </c>
      <c r="F61" s="80">
        <f t="shared" si="8"/>
        <v>615605486</v>
      </c>
      <c r="G61" s="80">
        <f t="shared" si="8"/>
        <v>100297000</v>
      </c>
      <c r="H61" s="81">
        <f t="shared" si="8"/>
        <v>1742555494</v>
      </c>
      <c r="I61" s="79">
        <f t="shared" si="8"/>
        <v>208337575</v>
      </c>
      <c r="J61" s="80">
        <f t="shared" si="8"/>
        <v>776999997</v>
      </c>
      <c r="K61" s="80">
        <f t="shared" si="8"/>
        <v>596747365</v>
      </c>
      <c r="L61" s="80">
        <f t="shared" si="8"/>
        <v>202800000</v>
      </c>
      <c r="M61" s="82">
        <f t="shared" si="8"/>
        <v>1784884937</v>
      </c>
    </row>
    <row r="62" spans="1:13" x14ac:dyDescent="0.2">
      <c r="A62" s="47" t="s">
        <v>53</v>
      </c>
      <c r="B62" s="71" t="s">
        <v>301</v>
      </c>
      <c r="C62" s="72" t="s">
        <v>302</v>
      </c>
      <c r="D62" s="73">
        <v>9928595</v>
      </c>
      <c r="E62" s="74">
        <v>16887682</v>
      </c>
      <c r="F62" s="74">
        <v>16610616</v>
      </c>
      <c r="G62" s="74">
        <v>5725000</v>
      </c>
      <c r="H62" s="75">
        <v>49151893</v>
      </c>
      <c r="I62" s="73">
        <v>19303622</v>
      </c>
      <c r="J62" s="74">
        <v>18503550</v>
      </c>
      <c r="K62" s="74">
        <v>64924212</v>
      </c>
      <c r="L62" s="74">
        <v>3849000</v>
      </c>
      <c r="M62" s="76">
        <v>106580384</v>
      </c>
    </row>
    <row r="63" spans="1:13" x14ac:dyDescent="0.2">
      <c r="A63" s="47" t="s">
        <v>53</v>
      </c>
      <c r="B63" s="71" t="s">
        <v>303</v>
      </c>
      <c r="C63" s="72" t="s">
        <v>304</v>
      </c>
      <c r="D63" s="73">
        <v>199248134</v>
      </c>
      <c r="E63" s="74">
        <v>370044129</v>
      </c>
      <c r="F63" s="74">
        <v>123395341</v>
      </c>
      <c r="G63" s="74">
        <v>9399000</v>
      </c>
      <c r="H63" s="75">
        <v>702086604</v>
      </c>
      <c r="I63" s="73">
        <v>184625515</v>
      </c>
      <c r="J63" s="74">
        <v>321975192</v>
      </c>
      <c r="K63" s="74">
        <v>112186384</v>
      </c>
      <c r="L63" s="74">
        <v>16088000</v>
      </c>
      <c r="M63" s="76">
        <v>634875091</v>
      </c>
    </row>
    <row r="64" spans="1:13" x14ac:dyDescent="0.2">
      <c r="A64" s="47" t="s">
        <v>53</v>
      </c>
      <c r="B64" s="71" t="s">
        <v>305</v>
      </c>
      <c r="C64" s="72" t="s">
        <v>306</v>
      </c>
      <c r="D64" s="73">
        <v>96</v>
      </c>
      <c r="E64" s="74">
        <v>163017</v>
      </c>
      <c r="F64" s="74">
        <v>26697853</v>
      </c>
      <c r="G64" s="74">
        <v>31339000</v>
      </c>
      <c r="H64" s="75">
        <v>58199966</v>
      </c>
      <c r="I64" s="73">
        <v>906903</v>
      </c>
      <c r="J64" s="74">
        <v>148695</v>
      </c>
      <c r="K64" s="74">
        <v>35843228</v>
      </c>
      <c r="L64" s="74">
        <v>18978000</v>
      </c>
      <c r="M64" s="76">
        <v>55876826</v>
      </c>
    </row>
    <row r="65" spans="1:13" x14ac:dyDescent="0.2">
      <c r="A65" s="47" t="s">
        <v>53</v>
      </c>
      <c r="B65" s="71" t="s">
        <v>307</v>
      </c>
      <c r="C65" s="72" t="s">
        <v>308</v>
      </c>
      <c r="D65" s="73">
        <v>447171</v>
      </c>
      <c r="E65" s="74">
        <v>72465</v>
      </c>
      <c r="F65" s="74">
        <v>15386827</v>
      </c>
      <c r="G65" s="74">
        <v>18191000</v>
      </c>
      <c r="H65" s="75">
        <v>34097463</v>
      </c>
      <c r="I65" s="73">
        <v>770949</v>
      </c>
      <c r="J65" s="74">
        <v>64481</v>
      </c>
      <c r="K65" s="74">
        <v>32679254</v>
      </c>
      <c r="L65" s="74">
        <v>17658000</v>
      </c>
      <c r="M65" s="76">
        <v>51172684</v>
      </c>
    </row>
    <row r="66" spans="1:13" x14ac:dyDescent="0.2">
      <c r="A66" s="47" t="s">
        <v>68</v>
      </c>
      <c r="B66" s="71" t="s">
        <v>309</v>
      </c>
      <c r="C66" s="72" t="s">
        <v>310</v>
      </c>
      <c r="D66" s="73">
        <v>0</v>
      </c>
      <c r="E66" s="74">
        <v>117177609</v>
      </c>
      <c r="F66" s="74">
        <v>248169583</v>
      </c>
      <c r="G66" s="74">
        <v>41687000</v>
      </c>
      <c r="H66" s="75">
        <v>407034192</v>
      </c>
      <c r="I66" s="73">
        <v>0</v>
      </c>
      <c r="J66" s="74">
        <v>99743360</v>
      </c>
      <c r="K66" s="74">
        <v>495814495</v>
      </c>
      <c r="L66" s="74">
        <v>41884000</v>
      </c>
      <c r="M66" s="76">
        <v>637441855</v>
      </c>
    </row>
    <row r="67" spans="1:13" ht="16.5" x14ac:dyDescent="0.3">
      <c r="A67" s="48" t="s">
        <v>0</v>
      </c>
      <c r="B67" s="77" t="s">
        <v>311</v>
      </c>
      <c r="C67" s="78" t="s">
        <v>0</v>
      </c>
      <c r="D67" s="79">
        <f t="shared" ref="D67:M67" si="9">SUM(D62:D66)</f>
        <v>209623996</v>
      </c>
      <c r="E67" s="80">
        <f t="shared" si="9"/>
        <v>504344902</v>
      </c>
      <c r="F67" s="80">
        <f t="shared" si="9"/>
        <v>430260220</v>
      </c>
      <c r="G67" s="80">
        <f t="shared" si="9"/>
        <v>106341000</v>
      </c>
      <c r="H67" s="81">
        <f t="shared" si="9"/>
        <v>1250570118</v>
      </c>
      <c r="I67" s="79">
        <f t="shared" si="9"/>
        <v>205606989</v>
      </c>
      <c r="J67" s="80">
        <f t="shared" si="9"/>
        <v>440435278</v>
      </c>
      <c r="K67" s="80">
        <f t="shared" si="9"/>
        <v>741447573</v>
      </c>
      <c r="L67" s="80">
        <f t="shared" si="9"/>
        <v>98457000</v>
      </c>
      <c r="M67" s="82">
        <f t="shared" si="9"/>
        <v>1485946840</v>
      </c>
    </row>
    <row r="68" spans="1:13" x14ac:dyDescent="0.2">
      <c r="A68" s="47" t="s">
        <v>53</v>
      </c>
      <c r="B68" s="71" t="s">
        <v>312</v>
      </c>
      <c r="C68" s="72" t="s">
        <v>313</v>
      </c>
      <c r="D68" s="73">
        <v>28739022</v>
      </c>
      <c r="E68" s="74">
        <v>49940678</v>
      </c>
      <c r="F68" s="74">
        <v>24877431</v>
      </c>
      <c r="G68" s="74">
        <v>4586000</v>
      </c>
      <c r="H68" s="75">
        <v>108143131</v>
      </c>
      <c r="I68" s="73">
        <v>27757112</v>
      </c>
      <c r="J68" s="74">
        <v>46032375</v>
      </c>
      <c r="K68" s="74">
        <v>31356618</v>
      </c>
      <c r="L68" s="74">
        <v>7209000</v>
      </c>
      <c r="M68" s="76">
        <v>112355105</v>
      </c>
    </row>
    <row r="69" spans="1:13" x14ac:dyDescent="0.2">
      <c r="A69" s="47" t="s">
        <v>53</v>
      </c>
      <c r="B69" s="71" t="s">
        <v>314</v>
      </c>
      <c r="C69" s="72" t="s">
        <v>315</v>
      </c>
      <c r="D69" s="73">
        <v>12595717</v>
      </c>
      <c r="E69" s="74">
        <v>938485</v>
      </c>
      <c r="F69" s="74">
        <v>43892686</v>
      </c>
      <c r="G69" s="74">
        <v>3016000</v>
      </c>
      <c r="H69" s="75">
        <v>60442888</v>
      </c>
      <c r="I69" s="73">
        <v>13621573</v>
      </c>
      <c r="J69" s="74">
        <v>917873</v>
      </c>
      <c r="K69" s="74">
        <v>42093386</v>
      </c>
      <c r="L69" s="74">
        <v>7412000</v>
      </c>
      <c r="M69" s="76">
        <v>64044832</v>
      </c>
    </row>
    <row r="70" spans="1:13" x14ac:dyDescent="0.2">
      <c r="A70" s="47" t="s">
        <v>53</v>
      </c>
      <c r="B70" s="71" t="s">
        <v>316</v>
      </c>
      <c r="C70" s="72" t="s">
        <v>317</v>
      </c>
      <c r="D70" s="73">
        <v>1781349</v>
      </c>
      <c r="E70" s="74">
        <v>800495</v>
      </c>
      <c r="F70" s="74">
        <v>70309396</v>
      </c>
      <c r="G70" s="74">
        <v>742000</v>
      </c>
      <c r="H70" s="75">
        <v>73633240</v>
      </c>
      <c r="I70" s="73">
        <v>1158737</v>
      </c>
      <c r="J70" s="74">
        <v>801184</v>
      </c>
      <c r="K70" s="74">
        <v>71608603</v>
      </c>
      <c r="L70" s="74">
        <v>671000</v>
      </c>
      <c r="M70" s="76">
        <v>74239524</v>
      </c>
    </row>
    <row r="71" spans="1:13" x14ac:dyDescent="0.2">
      <c r="A71" s="47" t="s">
        <v>53</v>
      </c>
      <c r="B71" s="71" t="s">
        <v>318</v>
      </c>
      <c r="C71" s="72" t="s">
        <v>319</v>
      </c>
      <c r="D71" s="73">
        <v>10841869</v>
      </c>
      <c r="E71" s="74">
        <v>1115047</v>
      </c>
      <c r="F71" s="74">
        <v>47700946</v>
      </c>
      <c r="G71" s="74">
        <v>3553000</v>
      </c>
      <c r="H71" s="75">
        <v>63210862</v>
      </c>
      <c r="I71" s="73">
        <v>17791448</v>
      </c>
      <c r="J71" s="74">
        <v>1471489</v>
      </c>
      <c r="K71" s="74">
        <v>49445321</v>
      </c>
      <c r="L71" s="74">
        <v>3650000</v>
      </c>
      <c r="M71" s="76">
        <v>72358258</v>
      </c>
    </row>
    <row r="72" spans="1:13" x14ac:dyDescent="0.2">
      <c r="A72" s="47" t="s">
        <v>68</v>
      </c>
      <c r="B72" s="71" t="s">
        <v>320</v>
      </c>
      <c r="C72" s="72" t="s">
        <v>321</v>
      </c>
      <c r="D72" s="73">
        <v>0</v>
      </c>
      <c r="E72" s="74">
        <v>17092445</v>
      </c>
      <c r="F72" s="74">
        <v>124031451</v>
      </c>
      <c r="G72" s="74">
        <v>22088000</v>
      </c>
      <c r="H72" s="75">
        <v>163211896</v>
      </c>
      <c r="I72" s="73">
        <v>0</v>
      </c>
      <c r="J72" s="74">
        <v>16138002</v>
      </c>
      <c r="K72" s="74">
        <v>119275712</v>
      </c>
      <c r="L72" s="74">
        <v>12222000</v>
      </c>
      <c r="M72" s="76">
        <v>147635714</v>
      </c>
    </row>
    <row r="73" spans="1:13" ht="16.5" x14ac:dyDescent="0.3">
      <c r="A73" s="48" t="s">
        <v>0</v>
      </c>
      <c r="B73" s="77" t="s">
        <v>322</v>
      </c>
      <c r="C73" s="78" t="s">
        <v>0</v>
      </c>
      <c r="D73" s="79">
        <f t="shared" ref="D73:M73" si="10">SUM(D68:D72)</f>
        <v>53957957</v>
      </c>
      <c r="E73" s="80">
        <f t="shared" si="10"/>
        <v>69887150</v>
      </c>
      <c r="F73" s="80">
        <f t="shared" si="10"/>
        <v>310811910</v>
      </c>
      <c r="G73" s="80">
        <f t="shared" si="10"/>
        <v>33985000</v>
      </c>
      <c r="H73" s="81">
        <f t="shared" si="10"/>
        <v>468642017</v>
      </c>
      <c r="I73" s="79">
        <f t="shared" si="10"/>
        <v>60328870</v>
      </c>
      <c r="J73" s="80">
        <f t="shared" si="10"/>
        <v>65360923</v>
      </c>
      <c r="K73" s="80">
        <f t="shared" si="10"/>
        <v>313779640</v>
      </c>
      <c r="L73" s="80">
        <f t="shared" si="10"/>
        <v>31164000</v>
      </c>
      <c r="M73" s="82">
        <f t="shared" si="10"/>
        <v>470633433</v>
      </c>
    </row>
    <row r="74" spans="1:13" ht="16.5" x14ac:dyDescent="0.3">
      <c r="A74" s="49" t="s">
        <v>0</v>
      </c>
      <c r="B74" s="83" t="s">
        <v>323</v>
      </c>
      <c r="C74" s="84" t="s">
        <v>0</v>
      </c>
      <c r="D74" s="85">
        <f t="shared" ref="D74:M74" si="11">SUM(D9,D11:D15,D17:D24,D26:D29,D31:D35,D37:D40,D42:D47,D49:D53,D55:D60,D62:D66,D68:D72)</f>
        <v>4839410470</v>
      </c>
      <c r="E74" s="86">
        <f t="shared" si="11"/>
        <v>11144978830</v>
      </c>
      <c r="F74" s="86">
        <f t="shared" si="11"/>
        <v>7304595347</v>
      </c>
      <c r="G74" s="86">
        <f t="shared" si="11"/>
        <v>1443199000</v>
      </c>
      <c r="H74" s="87">
        <f t="shared" si="11"/>
        <v>24732183647</v>
      </c>
      <c r="I74" s="85">
        <f t="shared" si="11"/>
        <v>4398234581</v>
      </c>
      <c r="J74" s="86">
        <f t="shared" si="11"/>
        <v>10058019572</v>
      </c>
      <c r="K74" s="86">
        <f t="shared" si="11"/>
        <v>7212724286</v>
      </c>
      <c r="L74" s="86">
        <f t="shared" si="11"/>
        <v>1921445000</v>
      </c>
      <c r="M74" s="88">
        <f t="shared" si="11"/>
        <v>23590423439</v>
      </c>
    </row>
    <row r="75" spans="1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1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1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1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7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324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325</v>
      </c>
      <c r="C9" s="72" t="s">
        <v>326</v>
      </c>
      <c r="D9" s="73">
        <v>21610092</v>
      </c>
      <c r="E9" s="74">
        <v>3723141</v>
      </c>
      <c r="F9" s="74">
        <v>148904763</v>
      </c>
      <c r="G9" s="74">
        <v>11334000</v>
      </c>
      <c r="H9" s="75">
        <v>185571996</v>
      </c>
      <c r="I9" s="73">
        <v>20759979</v>
      </c>
      <c r="J9" s="74">
        <v>2194220</v>
      </c>
      <c r="K9" s="74">
        <v>85112942</v>
      </c>
      <c r="L9" s="74">
        <v>28665000</v>
      </c>
      <c r="M9" s="76">
        <v>136732141</v>
      </c>
    </row>
    <row r="10" spans="1:13" x14ac:dyDescent="0.2">
      <c r="A10" s="47" t="s">
        <v>53</v>
      </c>
      <c r="B10" s="71" t="s">
        <v>327</v>
      </c>
      <c r="C10" s="72" t="s">
        <v>328</v>
      </c>
      <c r="D10" s="73">
        <v>5352408</v>
      </c>
      <c r="E10" s="74">
        <v>4538861</v>
      </c>
      <c r="F10" s="74">
        <v>88910520</v>
      </c>
      <c r="G10" s="74">
        <v>18960000</v>
      </c>
      <c r="H10" s="75">
        <v>117761789</v>
      </c>
      <c r="I10" s="73">
        <v>4960409</v>
      </c>
      <c r="J10" s="74">
        <v>7368850</v>
      </c>
      <c r="K10" s="74">
        <v>85614779</v>
      </c>
      <c r="L10" s="74">
        <v>18959000</v>
      </c>
      <c r="M10" s="76">
        <v>116903038</v>
      </c>
    </row>
    <row r="11" spans="1:13" x14ac:dyDescent="0.2">
      <c r="A11" s="47" t="s">
        <v>53</v>
      </c>
      <c r="B11" s="71" t="s">
        <v>329</v>
      </c>
      <c r="C11" s="72" t="s">
        <v>330</v>
      </c>
      <c r="D11" s="73">
        <v>49930928</v>
      </c>
      <c r="E11" s="74">
        <v>279421837</v>
      </c>
      <c r="F11" s="74">
        <v>159540880</v>
      </c>
      <c r="G11" s="74">
        <v>27643000</v>
      </c>
      <c r="H11" s="75">
        <v>516536645</v>
      </c>
      <c r="I11" s="73">
        <v>38063059</v>
      </c>
      <c r="J11" s="74">
        <v>192129347</v>
      </c>
      <c r="K11" s="74">
        <v>153650085</v>
      </c>
      <c r="L11" s="74">
        <v>15372000</v>
      </c>
      <c r="M11" s="76">
        <v>399214491</v>
      </c>
    </row>
    <row r="12" spans="1:13" x14ac:dyDescent="0.2">
      <c r="A12" s="47" t="s">
        <v>53</v>
      </c>
      <c r="B12" s="71" t="s">
        <v>331</v>
      </c>
      <c r="C12" s="72" t="s">
        <v>332</v>
      </c>
      <c r="D12" s="73">
        <v>52250800</v>
      </c>
      <c r="E12" s="74">
        <v>35610414</v>
      </c>
      <c r="F12" s="74">
        <v>70531402</v>
      </c>
      <c r="G12" s="74">
        <v>1418000</v>
      </c>
      <c r="H12" s="75">
        <v>159810616</v>
      </c>
      <c r="I12" s="73">
        <v>16616452</v>
      </c>
      <c r="J12" s="74">
        <v>40428389</v>
      </c>
      <c r="K12" s="74">
        <v>55022404</v>
      </c>
      <c r="L12" s="74">
        <v>13440000</v>
      </c>
      <c r="M12" s="76">
        <v>125507245</v>
      </c>
    </row>
    <row r="13" spans="1:13" x14ac:dyDescent="0.2">
      <c r="A13" s="47" t="s">
        <v>53</v>
      </c>
      <c r="B13" s="71" t="s">
        <v>333</v>
      </c>
      <c r="C13" s="72" t="s">
        <v>334</v>
      </c>
      <c r="D13" s="73">
        <v>46715564</v>
      </c>
      <c r="E13" s="74">
        <v>3314632</v>
      </c>
      <c r="F13" s="74">
        <v>109463221</v>
      </c>
      <c r="G13" s="74">
        <v>8532000</v>
      </c>
      <c r="H13" s="75">
        <v>168025417</v>
      </c>
      <c r="I13" s="73">
        <v>43766270</v>
      </c>
      <c r="J13" s="74">
        <v>1152393</v>
      </c>
      <c r="K13" s="74">
        <v>51228826</v>
      </c>
      <c r="L13" s="74">
        <v>389000</v>
      </c>
      <c r="M13" s="76">
        <v>96536489</v>
      </c>
    </row>
    <row r="14" spans="1:13" x14ac:dyDescent="0.2">
      <c r="A14" s="47" t="s">
        <v>68</v>
      </c>
      <c r="B14" s="71" t="s">
        <v>335</v>
      </c>
      <c r="C14" s="72" t="s">
        <v>336</v>
      </c>
      <c r="D14" s="73">
        <v>0</v>
      </c>
      <c r="E14" s="74">
        <v>43318397</v>
      </c>
      <c r="F14" s="74">
        <v>345690869</v>
      </c>
      <c r="G14" s="74">
        <v>2783000</v>
      </c>
      <c r="H14" s="75">
        <v>391792266</v>
      </c>
      <c r="I14" s="73">
        <v>0</v>
      </c>
      <c r="J14" s="74">
        <v>48815957</v>
      </c>
      <c r="K14" s="74">
        <v>354087914</v>
      </c>
      <c r="L14" s="74">
        <v>2838000</v>
      </c>
      <c r="M14" s="76">
        <v>405741871</v>
      </c>
    </row>
    <row r="15" spans="1:13" ht="16.5" x14ac:dyDescent="0.3">
      <c r="A15" s="48" t="s">
        <v>0</v>
      </c>
      <c r="B15" s="77" t="s">
        <v>337</v>
      </c>
      <c r="C15" s="78" t="s">
        <v>0</v>
      </c>
      <c r="D15" s="79">
        <f t="shared" ref="D15:M15" si="0">SUM(D9:D14)</f>
        <v>175859792</v>
      </c>
      <c r="E15" s="80">
        <f t="shared" si="0"/>
        <v>369927282</v>
      </c>
      <c r="F15" s="80">
        <f t="shared" si="0"/>
        <v>923041655</v>
      </c>
      <c r="G15" s="80">
        <f t="shared" si="0"/>
        <v>70670000</v>
      </c>
      <c r="H15" s="81">
        <f t="shared" si="0"/>
        <v>1539498729</v>
      </c>
      <c r="I15" s="79">
        <f t="shared" si="0"/>
        <v>124166169</v>
      </c>
      <c r="J15" s="80">
        <f t="shared" si="0"/>
        <v>292089156</v>
      </c>
      <c r="K15" s="80">
        <f t="shared" si="0"/>
        <v>784716950</v>
      </c>
      <c r="L15" s="80">
        <f t="shared" si="0"/>
        <v>79663000</v>
      </c>
      <c r="M15" s="82">
        <f t="shared" si="0"/>
        <v>1280635275</v>
      </c>
    </row>
    <row r="16" spans="1:13" x14ac:dyDescent="0.2">
      <c r="A16" s="47" t="s">
        <v>53</v>
      </c>
      <c r="B16" s="71" t="s">
        <v>338</v>
      </c>
      <c r="C16" s="72" t="s">
        <v>339</v>
      </c>
      <c r="D16" s="73">
        <v>6500432</v>
      </c>
      <c r="E16" s="74">
        <v>58842292</v>
      </c>
      <c r="F16" s="74">
        <v>58838687</v>
      </c>
      <c r="G16" s="74">
        <v>893000</v>
      </c>
      <c r="H16" s="75">
        <v>125074411</v>
      </c>
      <c r="I16" s="73">
        <v>5832465</v>
      </c>
      <c r="J16" s="74">
        <v>55497968</v>
      </c>
      <c r="K16" s="74">
        <v>55367704</v>
      </c>
      <c r="L16" s="74">
        <v>7379000</v>
      </c>
      <c r="M16" s="76">
        <v>124077137</v>
      </c>
    </row>
    <row r="17" spans="1:13" x14ac:dyDescent="0.2">
      <c r="A17" s="47" t="s">
        <v>53</v>
      </c>
      <c r="B17" s="71" t="s">
        <v>340</v>
      </c>
      <c r="C17" s="72" t="s">
        <v>341</v>
      </c>
      <c r="D17" s="73">
        <v>26433082</v>
      </c>
      <c r="E17" s="74">
        <v>7693908</v>
      </c>
      <c r="F17" s="74">
        <v>176089943</v>
      </c>
      <c r="G17" s="74">
        <v>20947000</v>
      </c>
      <c r="H17" s="75">
        <v>231163933</v>
      </c>
      <c r="I17" s="73">
        <v>22425920</v>
      </c>
      <c r="J17" s="74">
        <v>7483170</v>
      </c>
      <c r="K17" s="74">
        <v>164745370</v>
      </c>
      <c r="L17" s="74">
        <v>23015000</v>
      </c>
      <c r="M17" s="76">
        <v>217669460</v>
      </c>
    </row>
    <row r="18" spans="1:13" x14ac:dyDescent="0.2">
      <c r="A18" s="47" t="s">
        <v>53</v>
      </c>
      <c r="B18" s="71" t="s">
        <v>342</v>
      </c>
      <c r="C18" s="72" t="s">
        <v>343</v>
      </c>
      <c r="D18" s="73">
        <v>29876319</v>
      </c>
      <c r="E18" s="74">
        <v>138764345</v>
      </c>
      <c r="F18" s="74">
        <v>138775381</v>
      </c>
      <c r="G18" s="74">
        <v>17861000</v>
      </c>
      <c r="H18" s="75">
        <v>325277045</v>
      </c>
      <c r="I18" s="73">
        <v>29829008</v>
      </c>
      <c r="J18" s="74">
        <v>120527497</v>
      </c>
      <c r="K18" s="74">
        <v>123790003</v>
      </c>
      <c r="L18" s="74">
        <v>20216000</v>
      </c>
      <c r="M18" s="76">
        <v>294362508</v>
      </c>
    </row>
    <row r="19" spans="1:13" x14ac:dyDescent="0.2">
      <c r="A19" s="47" t="s">
        <v>53</v>
      </c>
      <c r="B19" s="71" t="s">
        <v>344</v>
      </c>
      <c r="C19" s="72" t="s">
        <v>345</v>
      </c>
      <c r="D19" s="73">
        <v>9826260</v>
      </c>
      <c r="E19" s="74">
        <v>1441001</v>
      </c>
      <c r="F19" s="74">
        <v>165885660</v>
      </c>
      <c r="G19" s="74">
        <v>517000</v>
      </c>
      <c r="H19" s="75">
        <v>177669921</v>
      </c>
      <c r="I19" s="73">
        <v>8885813</v>
      </c>
      <c r="J19" s="74">
        <v>1417445</v>
      </c>
      <c r="K19" s="74">
        <v>118007473</v>
      </c>
      <c r="L19" s="74">
        <v>18364000</v>
      </c>
      <c r="M19" s="76">
        <v>146674731</v>
      </c>
    </row>
    <row r="20" spans="1:13" x14ac:dyDescent="0.2">
      <c r="A20" s="47" t="s">
        <v>68</v>
      </c>
      <c r="B20" s="71" t="s">
        <v>346</v>
      </c>
      <c r="C20" s="72" t="s">
        <v>347</v>
      </c>
      <c r="D20" s="73">
        <v>0</v>
      </c>
      <c r="E20" s="74">
        <v>110360476</v>
      </c>
      <c r="F20" s="74">
        <v>395409892</v>
      </c>
      <c r="G20" s="74">
        <v>45211000</v>
      </c>
      <c r="H20" s="75">
        <v>550981368</v>
      </c>
      <c r="I20" s="73">
        <v>0</v>
      </c>
      <c r="J20" s="74">
        <v>137123245</v>
      </c>
      <c r="K20" s="74">
        <v>331405582</v>
      </c>
      <c r="L20" s="74">
        <v>62308000</v>
      </c>
      <c r="M20" s="76">
        <v>530836827</v>
      </c>
    </row>
    <row r="21" spans="1:13" ht="16.5" x14ac:dyDescent="0.3">
      <c r="A21" s="48" t="s">
        <v>0</v>
      </c>
      <c r="B21" s="77" t="s">
        <v>348</v>
      </c>
      <c r="C21" s="78" t="s">
        <v>0</v>
      </c>
      <c r="D21" s="79">
        <f t="shared" ref="D21:M21" si="1">SUM(D16:D20)</f>
        <v>72636093</v>
      </c>
      <c r="E21" s="80">
        <f t="shared" si="1"/>
        <v>317102022</v>
      </c>
      <c r="F21" s="80">
        <f t="shared" si="1"/>
        <v>934999563</v>
      </c>
      <c r="G21" s="80">
        <f t="shared" si="1"/>
        <v>85429000</v>
      </c>
      <c r="H21" s="81">
        <f t="shared" si="1"/>
        <v>1410166678</v>
      </c>
      <c r="I21" s="79">
        <f t="shared" si="1"/>
        <v>66973206</v>
      </c>
      <c r="J21" s="80">
        <f t="shared" si="1"/>
        <v>322049325</v>
      </c>
      <c r="K21" s="80">
        <f t="shared" si="1"/>
        <v>793316132</v>
      </c>
      <c r="L21" s="80">
        <f t="shared" si="1"/>
        <v>131282000</v>
      </c>
      <c r="M21" s="82">
        <f t="shared" si="1"/>
        <v>1313620663</v>
      </c>
    </row>
    <row r="22" spans="1:13" x14ac:dyDescent="0.2">
      <c r="A22" s="47" t="s">
        <v>53</v>
      </c>
      <c r="B22" s="71" t="s">
        <v>349</v>
      </c>
      <c r="C22" s="72" t="s">
        <v>350</v>
      </c>
      <c r="D22" s="73">
        <v>3011434</v>
      </c>
      <c r="E22" s="74">
        <v>13153582</v>
      </c>
      <c r="F22" s="74">
        <v>56631734</v>
      </c>
      <c r="G22" s="74">
        <v>13175000</v>
      </c>
      <c r="H22" s="75">
        <v>85971750</v>
      </c>
      <c r="I22" s="73">
        <v>2481045</v>
      </c>
      <c r="J22" s="74">
        <v>16279220</v>
      </c>
      <c r="K22" s="74">
        <v>83923298</v>
      </c>
      <c r="L22" s="74">
        <v>70954000</v>
      </c>
      <c r="M22" s="76">
        <v>173637563</v>
      </c>
    </row>
    <row r="23" spans="1:13" x14ac:dyDescent="0.2">
      <c r="A23" s="47" t="s">
        <v>53</v>
      </c>
      <c r="B23" s="71" t="s">
        <v>351</v>
      </c>
      <c r="C23" s="72" t="s">
        <v>352</v>
      </c>
      <c r="D23" s="73">
        <v>1591049</v>
      </c>
      <c r="E23" s="74">
        <v>2935864</v>
      </c>
      <c r="F23" s="74">
        <v>35468723</v>
      </c>
      <c r="G23" s="74">
        <v>2159000</v>
      </c>
      <c r="H23" s="75">
        <v>42154636</v>
      </c>
      <c r="I23" s="73">
        <v>7296759</v>
      </c>
      <c r="J23" s="74">
        <v>3301913</v>
      </c>
      <c r="K23" s="74">
        <v>40545888</v>
      </c>
      <c r="L23" s="74">
        <v>24090000</v>
      </c>
      <c r="M23" s="76">
        <v>75234560</v>
      </c>
    </row>
    <row r="24" spans="1:13" x14ac:dyDescent="0.2">
      <c r="A24" s="47" t="s">
        <v>53</v>
      </c>
      <c r="B24" s="71" t="s">
        <v>353</v>
      </c>
      <c r="C24" s="72" t="s">
        <v>354</v>
      </c>
      <c r="D24" s="73">
        <v>178450944</v>
      </c>
      <c r="E24" s="74">
        <v>568830695</v>
      </c>
      <c r="F24" s="74">
        <v>263615402</v>
      </c>
      <c r="G24" s="74">
        <v>221105000</v>
      </c>
      <c r="H24" s="75">
        <v>1232002041</v>
      </c>
      <c r="I24" s="73">
        <v>146132288</v>
      </c>
      <c r="J24" s="74">
        <v>457660199</v>
      </c>
      <c r="K24" s="74">
        <v>-11777063</v>
      </c>
      <c r="L24" s="74">
        <v>454995000</v>
      </c>
      <c r="M24" s="76">
        <v>1047010424</v>
      </c>
    </row>
    <row r="25" spans="1:13" x14ac:dyDescent="0.2">
      <c r="A25" s="47" t="s">
        <v>53</v>
      </c>
      <c r="B25" s="71" t="s">
        <v>355</v>
      </c>
      <c r="C25" s="72" t="s">
        <v>356</v>
      </c>
      <c r="D25" s="73">
        <v>11371293</v>
      </c>
      <c r="E25" s="74">
        <v>-345769</v>
      </c>
      <c r="F25" s="74">
        <v>128232067</v>
      </c>
      <c r="G25" s="74">
        <v>1317000</v>
      </c>
      <c r="H25" s="75">
        <v>140574591</v>
      </c>
      <c r="I25" s="73">
        <v>10716117</v>
      </c>
      <c r="J25" s="74">
        <v>1859819</v>
      </c>
      <c r="K25" s="74">
        <v>80865619</v>
      </c>
      <c r="L25" s="74">
        <v>15413000</v>
      </c>
      <c r="M25" s="76">
        <v>108854555</v>
      </c>
    </row>
    <row r="26" spans="1:13" x14ac:dyDescent="0.2">
      <c r="A26" s="47" t="s">
        <v>68</v>
      </c>
      <c r="B26" s="71" t="s">
        <v>357</v>
      </c>
      <c r="C26" s="72" t="s">
        <v>358</v>
      </c>
      <c r="D26" s="73">
        <v>0</v>
      </c>
      <c r="E26" s="74">
        <v>11919554</v>
      </c>
      <c r="F26" s="74">
        <v>213196703</v>
      </c>
      <c r="G26" s="74">
        <v>29645000</v>
      </c>
      <c r="H26" s="75">
        <v>254761257</v>
      </c>
      <c r="I26" s="73">
        <v>0</v>
      </c>
      <c r="J26" s="74">
        <v>19872367</v>
      </c>
      <c r="K26" s="74">
        <v>191845868</v>
      </c>
      <c r="L26" s="74">
        <v>36607000</v>
      </c>
      <c r="M26" s="76">
        <v>248325235</v>
      </c>
    </row>
    <row r="27" spans="1:13" ht="16.5" x14ac:dyDescent="0.3">
      <c r="A27" s="48" t="s">
        <v>0</v>
      </c>
      <c r="B27" s="77" t="s">
        <v>359</v>
      </c>
      <c r="C27" s="78" t="s">
        <v>0</v>
      </c>
      <c r="D27" s="79">
        <f t="shared" ref="D27:M27" si="2">SUM(D22:D26)</f>
        <v>194424720</v>
      </c>
      <c r="E27" s="80">
        <f t="shared" si="2"/>
        <v>596493926</v>
      </c>
      <c r="F27" s="80">
        <f t="shared" si="2"/>
        <v>697144629</v>
      </c>
      <c r="G27" s="80">
        <f t="shared" si="2"/>
        <v>267401000</v>
      </c>
      <c r="H27" s="81">
        <f t="shared" si="2"/>
        <v>1755464275</v>
      </c>
      <c r="I27" s="79">
        <f t="shared" si="2"/>
        <v>166626209</v>
      </c>
      <c r="J27" s="80">
        <f t="shared" si="2"/>
        <v>498973518</v>
      </c>
      <c r="K27" s="80">
        <f t="shared" si="2"/>
        <v>385403610</v>
      </c>
      <c r="L27" s="80">
        <f t="shared" si="2"/>
        <v>602059000</v>
      </c>
      <c r="M27" s="82">
        <f t="shared" si="2"/>
        <v>1653062337</v>
      </c>
    </row>
    <row r="28" spans="1:13" x14ac:dyDescent="0.2">
      <c r="A28" s="47" t="s">
        <v>53</v>
      </c>
      <c r="B28" s="71" t="s">
        <v>360</v>
      </c>
      <c r="C28" s="72" t="s">
        <v>361</v>
      </c>
      <c r="D28" s="73">
        <v>40036198</v>
      </c>
      <c r="E28" s="74">
        <v>41698669</v>
      </c>
      <c r="F28" s="74">
        <v>104761848</v>
      </c>
      <c r="G28" s="74">
        <v>0</v>
      </c>
      <c r="H28" s="75">
        <v>186496715</v>
      </c>
      <c r="I28" s="73">
        <v>16045459</v>
      </c>
      <c r="J28" s="74">
        <v>27527454</v>
      </c>
      <c r="K28" s="74">
        <v>-5268306</v>
      </c>
      <c r="L28" s="74">
        <v>16211000</v>
      </c>
      <c r="M28" s="76">
        <v>54515607</v>
      </c>
    </row>
    <row r="29" spans="1:13" x14ac:dyDescent="0.2">
      <c r="A29" s="47" t="s">
        <v>53</v>
      </c>
      <c r="B29" s="71" t="s">
        <v>362</v>
      </c>
      <c r="C29" s="72" t="s">
        <v>363</v>
      </c>
      <c r="D29" s="73">
        <v>32043806</v>
      </c>
      <c r="E29" s="74">
        <v>89445780</v>
      </c>
      <c r="F29" s="74">
        <v>62454009</v>
      </c>
      <c r="G29" s="74">
        <v>23258000</v>
      </c>
      <c r="H29" s="75">
        <v>207201595</v>
      </c>
      <c r="I29" s="73">
        <v>29182579</v>
      </c>
      <c r="J29" s="74">
        <v>83043225</v>
      </c>
      <c r="K29" s="74">
        <v>73501823</v>
      </c>
      <c r="L29" s="74">
        <v>8376000</v>
      </c>
      <c r="M29" s="76">
        <v>194103627</v>
      </c>
    </row>
    <row r="30" spans="1:13" x14ac:dyDescent="0.2">
      <c r="A30" s="47" t="s">
        <v>53</v>
      </c>
      <c r="B30" s="71" t="s">
        <v>364</v>
      </c>
      <c r="C30" s="72" t="s">
        <v>365</v>
      </c>
      <c r="D30" s="73">
        <v>27169571</v>
      </c>
      <c r="E30" s="74">
        <v>59645954</v>
      </c>
      <c r="F30" s="74">
        <v>49473178</v>
      </c>
      <c r="G30" s="74">
        <v>54346000</v>
      </c>
      <c r="H30" s="75">
        <v>190634703</v>
      </c>
      <c r="I30" s="73">
        <v>25540595</v>
      </c>
      <c r="J30" s="74">
        <v>54040378</v>
      </c>
      <c r="K30" s="74">
        <v>27238280</v>
      </c>
      <c r="L30" s="74">
        <v>16141000</v>
      </c>
      <c r="M30" s="76">
        <v>122960253</v>
      </c>
    </row>
    <row r="31" spans="1:13" x14ac:dyDescent="0.2">
      <c r="A31" s="47" t="s">
        <v>53</v>
      </c>
      <c r="B31" s="71" t="s">
        <v>366</v>
      </c>
      <c r="C31" s="72" t="s">
        <v>367</v>
      </c>
      <c r="D31" s="73">
        <v>28339373</v>
      </c>
      <c r="E31" s="74">
        <v>159654032</v>
      </c>
      <c r="F31" s="74">
        <v>116867883</v>
      </c>
      <c r="G31" s="74">
        <v>50422000</v>
      </c>
      <c r="H31" s="75">
        <v>355283288</v>
      </c>
      <c r="I31" s="73">
        <v>24165287</v>
      </c>
      <c r="J31" s="74">
        <v>121502403</v>
      </c>
      <c r="K31" s="74">
        <v>132708337</v>
      </c>
      <c r="L31" s="74">
        <v>37397000</v>
      </c>
      <c r="M31" s="76">
        <v>315773027</v>
      </c>
    </row>
    <row r="32" spans="1:13" x14ac:dyDescent="0.2">
      <c r="A32" s="47" t="s">
        <v>53</v>
      </c>
      <c r="B32" s="71" t="s">
        <v>368</v>
      </c>
      <c r="C32" s="72" t="s">
        <v>369</v>
      </c>
      <c r="D32" s="73">
        <v>39904522</v>
      </c>
      <c r="E32" s="74">
        <v>92443881</v>
      </c>
      <c r="F32" s="74">
        <v>14033446</v>
      </c>
      <c r="G32" s="74">
        <v>35643000</v>
      </c>
      <c r="H32" s="75">
        <v>182024849</v>
      </c>
      <c r="I32" s="73">
        <v>11135357</v>
      </c>
      <c r="J32" s="74">
        <v>-203753357</v>
      </c>
      <c r="K32" s="74">
        <v>48067407</v>
      </c>
      <c r="L32" s="74">
        <v>15341000</v>
      </c>
      <c r="M32" s="76">
        <v>-129209593</v>
      </c>
    </row>
    <row r="33" spans="1:13" x14ac:dyDescent="0.2">
      <c r="A33" s="47" t="s">
        <v>68</v>
      </c>
      <c r="B33" s="71" t="s">
        <v>370</v>
      </c>
      <c r="C33" s="72" t="s">
        <v>371</v>
      </c>
      <c r="D33" s="73">
        <v>0</v>
      </c>
      <c r="E33" s="74">
        <v>0</v>
      </c>
      <c r="F33" s="74">
        <v>957082</v>
      </c>
      <c r="G33" s="74">
        <v>2237000</v>
      </c>
      <c r="H33" s="75">
        <v>3194082</v>
      </c>
      <c r="I33" s="73">
        <v>0</v>
      </c>
      <c r="J33" s="74">
        <v>0</v>
      </c>
      <c r="K33" s="74">
        <v>38817183</v>
      </c>
      <c r="L33" s="74">
        <v>687000</v>
      </c>
      <c r="M33" s="76">
        <v>39504183</v>
      </c>
    </row>
    <row r="34" spans="1:13" ht="16.5" x14ac:dyDescent="0.3">
      <c r="A34" s="48" t="s">
        <v>0</v>
      </c>
      <c r="B34" s="77" t="s">
        <v>372</v>
      </c>
      <c r="C34" s="78" t="s">
        <v>0</v>
      </c>
      <c r="D34" s="79">
        <f t="shared" ref="D34:M34" si="3">SUM(D28:D33)</f>
        <v>167493470</v>
      </c>
      <c r="E34" s="80">
        <f t="shared" si="3"/>
        <v>442888316</v>
      </c>
      <c r="F34" s="80">
        <f t="shared" si="3"/>
        <v>348547446</v>
      </c>
      <c r="G34" s="80">
        <f t="shared" si="3"/>
        <v>165906000</v>
      </c>
      <c r="H34" s="81">
        <f t="shared" si="3"/>
        <v>1124835232</v>
      </c>
      <c r="I34" s="79">
        <f t="shared" si="3"/>
        <v>106069277</v>
      </c>
      <c r="J34" s="80">
        <f t="shared" si="3"/>
        <v>82360103</v>
      </c>
      <c r="K34" s="80">
        <f t="shared" si="3"/>
        <v>315064724</v>
      </c>
      <c r="L34" s="80">
        <f t="shared" si="3"/>
        <v>94153000</v>
      </c>
      <c r="M34" s="82">
        <f t="shared" si="3"/>
        <v>597647104</v>
      </c>
    </row>
    <row r="35" spans="1:13" x14ac:dyDescent="0.2">
      <c r="A35" s="47" t="s">
        <v>53</v>
      </c>
      <c r="B35" s="71" t="s">
        <v>373</v>
      </c>
      <c r="C35" s="72" t="s">
        <v>374</v>
      </c>
      <c r="D35" s="73">
        <v>13066366</v>
      </c>
      <c r="E35" s="74">
        <v>27075413</v>
      </c>
      <c r="F35" s="74">
        <v>65623889</v>
      </c>
      <c r="G35" s="74">
        <v>632000</v>
      </c>
      <c r="H35" s="75">
        <v>106397668</v>
      </c>
      <c r="I35" s="73">
        <v>14210088</v>
      </c>
      <c r="J35" s="74">
        <v>15347724</v>
      </c>
      <c r="K35" s="74">
        <v>64449566</v>
      </c>
      <c r="L35" s="74">
        <v>3262000</v>
      </c>
      <c r="M35" s="76">
        <v>97269378</v>
      </c>
    </row>
    <row r="36" spans="1:13" x14ac:dyDescent="0.2">
      <c r="A36" s="47" t="s">
        <v>53</v>
      </c>
      <c r="B36" s="71" t="s">
        <v>375</v>
      </c>
      <c r="C36" s="72" t="s">
        <v>376</v>
      </c>
      <c r="D36" s="73">
        <v>15449467</v>
      </c>
      <c r="E36" s="74">
        <v>38537769</v>
      </c>
      <c r="F36" s="74">
        <v>127195989</v>
      </c>
      <c r="G36" s="74">
        <v>33777000</v>
      </c>
      <c r="H36" s="75">
        <v>214960225</v>
      </c>
      <c r="I36" s="73">
        <v>49636072</v>
      </c>
      <c r="J36" s="74">
        <v>28679183</v>
      </c>
      <c r="K36" s="74">
        <v>149878427</v>
      </c>
      <c r="L36" s="74">
        <v>6080000</v>
      </c>
      <c r="M36" s="76">
        <v>234273682</v>
      </c>
    </row>
    <row r="37" spans="1:13" x14ac:dyDescent="0.2">
      <c r="A37" s="47" t="s">
        <v>53</v>
      </c>
      <c r="B37" s="71" t="s">
        <v>377</v>
      </c>
      <c r="C37" s="72" t="s">
        <v>378</v>
      </c>
      <c r="D37" s="73">
        <v>10002219</v>
      </c>
      <c r="E37" s="74">
        <v>93218</v>
      </c>
      <c r="F37" s="74">
        <v>99571829</v>
      </c>
      <c r="G37" s="74">
        <v>2375000</v>
      </c>
      <c r="H37" s="75">
        <v>112042266</v>
      </c>
      <c r="I37" s="73">
        <v>10568571</v>
      </c>
      <c r="J37" s="74">
        <v>85173</v>
      </c>
      <c r="K37" s="74">
        <v>95289380</v>
      </c>
      <c r="L37" s="74">
        <v>16885000</v>
      </c>
      <c r="M37" s="76">
        <v>122828124</v>
      </c>
    </row>
    <row r="38" spans="1:13" x14ac:dyDescent="0.2">
      <c r="A38" s="47" t="s">
        <v>53</v>
      </c>
      <c r="B38" s="71" t="s">
        <v>379</v>
      </c>
      <c r="C38" s="72" t="s">
        <v>380</v>
      </c>
      <c r="D38" s="73">
        <v>50821159</v>
      </c>
      <c r="E38" s="74">
        <v>9143231</v>
      </c>
      <c r="F38" s="74">
        <v>245967103</v>
      </c>
      <c r="G38" s="74">
        <v>52862000</v>
      </c>
      <c r="H38" s="75">
        <v>358793493</v>
      </c>
      <c r="I38" s="73">
        <v>44746652</v>
      </c>
      <c r="J38" s="74">
        <v>6703583</v>
      </c>
      <c r="K38" s="74">
        <v>111694532</v>
      </c>
      <c r="L38" s="74">
        <v>57295000</v>
      </c>
      <c r="M38" s="76">
        <v>220439767</v>
      </c>
    </row>
    <row r="39" spans="1:13" x14ac:dyDescent="0.2">
      <c r="A39" s="47" t="s">
        <v>68</v>
      </c>
      <c r="B39" s="71" t="s">
        <v>381</v>
      </c>
      <c r="C39" s="72" t="s">
        <v>382</v>
      </c>
      <c r="D39" s="73">
        <v>0</v>
      </c>
      <c r="E39" s="74">
        <v>25030068</v>
      </c>
      <c r="F39" s="74">
        <v>316099981</v>
      </c>
      <c r="G39" s="74">
        <v>3975000</v>
      </c>
      <c r="H39" s="75">
        <v>345105049</v>
      </c>
      <c r="I39" s="73">
        <v>0</v>
      </c>
      <c r="J39" s="74">
        <v>38775260</v>
      </c>
      <c r="K39" s="74">
        <v>536063607</v>
      </c>
      <c r="L39" s="74">
        <v>4708000</v>
      </c>
      <c r="M39" s="76">
        <v>579546867</v>
      </c>
    </row>
    <row r="40" spans="1:13" ht="16.5" x14ac:dyDescent="0.3">
      <c r="A40" s="48" t="s">
        <v>0</v>
      </c>
      <c r="B40" s="77" t="s">
        <v>383</v>
      </c>
      <c r="C40" s="78" t="s">
        <v>0</v>
      </c>
      <c r="D40" s="79">
        <f t="shared" ref="D40:M40" si="4">SUM(D35:D39)</f>
        <v>89339211</v>
      </c>
      <c r="E40" s="80">
        <f t="shared" si="4"/>
        <v>99879699</v>
      </c>
      <c r="F40" s="80">
        <f t="shared" si="4"/>
        <v>854458791</v>
      </c>
      <c r="G40" s="80">
        <f t="shared" si="4"/>
        <v>93621000</v>
      </c>
      <c r="H40" s="81">
        <f t="shared" si="4"/>
        <v>1137298701</v>
      </c>
      <c r="I40" s="79">
        <f t="shared" si="4"/>
        <v>119161383</v>
      </c>
      <c r="J40" s="80">
        <f t="shared" si="4"/>
        <v>89590923</v>
      </c>
      <c r="K40" s="80">
        <f t="shared" si="4"/>
        <v>957375512</v>
      </c>
      <c r="L40" s="80">
        <f t="shared" si="4"/>
        <v>88230000</v>
      </c>
      <c r="M40" s="82">
        <f t="shared" si="4"/>
        <v>1254357818</v>
      </c>
    </row>
    <row r="41" spans="1:13" ht="16.5" x14ac:dyDescent="0.3">
      <c r="A41" s="49" t="s">
        <v>0</v>
      </c>
      <c r="B41" s="83" t="s">
        <v>384</v>
      </c>
      <c r="C41" s="84" t="s">
        <v>0</v>
      </c>
      <c r="D41" s="85">
        <f t="shared" ref="D41:M41" si="5">SUM(D9:D14,D16:D20,D22:D26,D28:D33,D35:D39)</f>
        <v>699753286</v>
      </c>
      <c r="E41" s="86">
        <f t="shared" si="5"/>
        <v>1826291245</v>
      </c>
      <c r="F41" s="86">
        <f t="shared" si="5"/>
        <v>3758192084</v>
      </c>
      <c r="G41" s="86">
        <f t="shared" si="5"/>
        <v>683027000</v>
      </c>
      <c r="H41" s="87">
        <f t="shared" si="5"/>
        <v>6967263615</v>
      </c>
      <c r="I41" s="85">
        <f t="shared" si="5"/>
        <v>582996244</v>
      </c>
      <c r="J41" s="86">
        <f t="shared" si="5"/>
        <v>1285063025</v>
      </c>
      <c r="K41" s="86">
        <f t="shared" si="5"/>
        <v>3235876928</v>
      </c>
      <c r="L41" s="86">
        <f t="shared" si="5"/>
        <v>995387000</v>
      </c>
      <c r="M41" s="88">
        <f t="shared" si="5"/>
        <v>6099323197</v>
      </c>
    </row>
    <row r="42" spans="1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385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386</v>
      </c>
      <c r="C9" s="72" t="s">
        <v>387</v>
      </c>
      <c r="D9" s="73">
        <v>23095268</v>
      </c>
      <c r="E9" s="74">
        <v>45331107</v>
      </c>
      <c r="F9" s="74">
        <v>97493094</v>
      </c>
      <c r="G9" s="74">
        <v>28907000</v>
      </c>
      <c r="H9" s="75">
        <v>194826469</v>
      </c>
      <c r="I9" s="73">
        <v>22671182</v>
      </c>
      <c r="J9" s="74">
        <v>17434200</v>
      </c>
      <c r="K9" s="74">
        <v>-21250106</v>
      </c>
      <c r="L9" s="74">
        <v>148028000</v>
      </c>
      <c r="M9" s="76">
        <v>166883276</v>
      </c>
    </row>
    <row r="10" spans="1:13" x14ac:dyDescent="0.2">
      <c r="A10" s="47" t="s">
        <v>53</v>
      </c>
      <c r="B10" s="71" t="s">
        <v>388</v>
      </c>
      <c r="C10" s="72" t="s">
        <v>389</v>
      </c>
      <c r="D10" s="73">
        <v>53337823</v>
      </c>
      <c r="E10" s="74">
        <v>122432887</v>
      </c>
      <c r="F10" s="74">
        <v>52810759</v>
      </c>
      <c r="G10" s="74">
        <v>28485000</v>
      </c>
      <c r="H10" s="75">
        <v>257066469</v>
      </c>
      <c r="I10" s="73">
        <v>51122073</v>
      </c>
      <c r="J10" s="74">
        <v>118068190</v>
      </c>
      <c r="K10" s="74">
        <v>16988358</v>
      </c>
      <c r="L10" s="74">
        <v>61954000</v>
      </c>
      <c r="M10" s="76">
        <v>248132621</v>
      </c>
    </row>
    <row r="11" spans="1:13" x14ac:dyDescent="0.2">
      <c r="A11" s="47" t="s">
        <v>53</v>
      </c>
      <c r="B11" s="71" t="s">
        <v>390</v>
      </c>
      <c r="C11" s="72" t="s">
        <v>391</v>
      </c>
      <c r="D11" s="73">
        <v>22069012</v>
      </c>
      <c r="E11" s="74">
        <v>41400488</v>
      </c>
      <c r="F11" s="74">
        <v>204845787</v>
      </c>
      <c r="G11" s="74">
        <v>32984000</v>
      </c>
      <c r="H11" s="75">
        <v>301299287</v>
      </c>
      <c r="I11" s="73">
        <v>21036777</v>
      </c>
      <c r="J11" s="74">
        <v>52283194</v>
      </c>
      <c r="K11" s="74">
        <v>-16139925</v>
      </c>
      <c r="L11" s="74">
        <v>28451000</v>
      </c>
      <c r="M11" s="76">
        <v>85631046</v>
      </c>
    </row>
    <row r="12" spans="1:13" x14ac:dyDescent="0.2">
      <c r="A12" s="47" t="s">
        <v>53</v>
      </c>
      <c r="B12" s="71" t="s">
        <v>392</v>
      </c>
      <c r="C12" s="72" t="s">
        <v>393</v>
      </c>
      <c r="D12" s="73">
        <v>12352223</v>
      </c>
      <c r="E12" s="74">
        <v>41468620</v>
      </c>
      <c r="F12" s="74">
        <v>52883702</v>
      </c>
      <c r="G12" s="74">
        <v>11516000</v>
      </c>
      <c r="H12" s="75">
        <v>118220545</v>
      </c>
      <c r="I12" s="73">
        <v>-5032606</v>
      </c>
      <c r="J12" s="74">
        <v>30616064</v>
      </c>
      <c r="K12" s="74">
        <v>45232631</v>
      </c>
      <c r="L12" s="74">
        <v>6530000</v>
      </c>
      <c r="M12" s="76">
        <v>77346089</v>
      </c>
    </row>
    <row r="13" spans="1:13" x14ac:dyDescent="0.2">
      <c r="A13" s="47" t="s">
        <v>53</v>
      </c>
      <c r="B13" s="71" t="s">
        <v>394</v>
      </c>
      <c r="C13" s="72" t="s">
        <v>395</v>
      </c>
      <c r="D13" s="73">
        <v>62841264</v>
      </c>
      <c r="E13" s="74">
        <v>179415361</v>
      </c>
      <c r="F13" s="74">
        <v>93852596</v>
      </c>
      <c r="G13" s="74">
        <v>2800000</v>
      </c>
      <c r="H13" s="75">
        <v>338909221</v>
      </c>
      <c r="I13" s="73">
        <v>39154262</v>
      </c>
      <c r="J13" s="74">
        <v>228475203</v>
      </c>
      <c r="K13" s="74">
        <v>51090820</v>
      </c>
      <c r="L13" s="74">
        <v>14493000</v>
      </c>
      <c r="M13" s="76">
        <v>333213285</v>
      </c>
    </row>
    <row r="14" spans="1:13" x14ac:dyDescent="0.2">
      <c r="A14" s="47" t="s">
        <v>53</v>
      </c>
      <c r="B14" s="71" t="s">
        <v>396</v>
      </c>
      <c r="C14" s="72" t="s">
        <v>397</v>
      </c>
      <c r="D14" s="73">
        <v>2635391</v>
      </c>
      <c r="E14" s="74">
        <v>12039788</v>
      </c>
      <c r="F14" s="74">
        <v>1966367</v>
      </c>
      <c r="G14" s="74">
        <v>3066000</v>
      </c>
      <c r="H14" s="75">
        <v>19707546</v>
      </c>
      <c r="I14" s="73">
        <v>7852314</v>
      </c>
      <c r="J14" s="74">
        <v>37339332</v>
      </c>
      <c r="K14" s="74">
        <v>38423911</v>
      </c>
      <c r="L14" s="74">
        <v>847000</v>
      </c>
      <c r="M14" s="76">
        <v>84462557</v>
      </c>
    </row>
    <row r="15" spans="1:13" x14ac:dyDescent="0.2">
      <c r="A15" s="47" t="s">
        <v>53</v>
      </c>
      <c r="B15" s="71" t="s">
        <v>398</v>
      </c>
      <c r="C15" s="72" t="s">
        <v>399</v>
      </c>
      <c r="D15" s="73">
        <v>90267159</v>
      </c>
      <c r="E15" s="74">
        <v>437461289</v>
      </c>
      <c r="F15" s="74">
        <v>162970558</v>
      </c>
      <c r="G15" s="74">
        <v>17186000</v>
      </c>
      <c r="H15" s="75">
        <v>707885006</v>
      </c>
      <c r="I15" s="73">
        <v>101769889</v>
      </c>
      <c r="J15" s="74">
        <v>312231353</v>
      </c>
      <c r="K15" s="74">
        <v>200440170</v>
      </c>
      <c r="L15" s="74">
        <v>31676000</v>
      </c>
      <c r="M15" s="76">
        <v>646117412</v>
      </c>
    </row>
    <row r="16" spans="1:13" x14ac:dyDescent="0.2">
      <c r="A16" s="47" t="s">
        <v>68</v>
      </c>
      <c r="B16" s="71" t="s">
        <v>400</v>
      </c>
      <c r="C16" s="72" t="s">
        <v>401</v>
      </c>
      <c r="D16" s="73">
        <v>0</v>
      </c>
      <c r="E16" s="74">
        <v>995765</v>
      </c>
      <c r="F16" s="74">
        <v>88754541</v>
      </c>
      <c r="G16" s="74">
        <v>8005000</v>
      </c>
      <c r="H16" s="75">
        <v>97755306</v>
      </c>
      <c r="I16" s="73">
        <v>0</v>
      </c>
      <c r="J16" s="74">
        <v>-342258</v>
      </c>
      <c r="K16" s="74">
        <v>153610712</v>
      </c>
      <c r="L16" s="74">
        <v>6937000</v>
      </c>
      <c r="M16" s="76">
        <v>160205454</v>
      </c>
    </row>
    <row r="17" spans="1:13" ht="16.5" x14ac:dyDescent="0.3">
      <c r="A17" s="48" t="s">
        <v>0</v>
      </c>
      <c r="B17" s="77" t="s">
        <v>402</v>
      </c>
      <c r="C17" s="78" t="s">
        <v>0</v>
      </c>
      <c r="D17" s="79">
        <f t="shared" ref="D17:M17" si="0">SUM(D9:D16)</f>
        <v>266598140</v>
      </c>
      <c r="E17" s="80">
        <f t="shared" si="0"/>
        <v>880545305</v>
      </c>
      <c r="F17" s="80">
        <f t="shared" si="0"/>
        <v>755577404</v>
      </c>
      <c r="G17" s="80">
        <f t="shared" si="0"/>
        <v>132949000</v>
      </c>
      <c r="H17" s="81">
        <f t="shared" si="0"/>
        <v>2035669849</v>
      </c>
      <c r="I17" s="79">
        <f t="shared" si="0"/>
        <v>238573891</v>
      </c>
      <c r="J17" s="80">
        <f t="shared" si="0"/>
        <v>796105278</v>
      </c>
      <c r="K17" s="80">
        <f t="shared" si="0"/>
        <v>468396571</v>
      </c>
      <c r="L17" s="80">
        <f t="shared" si="0"/>
        <v>298916000</v>
      </c>
      <c r="M17" s="82">
        <f t="shared" si="0"/>
        <v>1801991740</v>
      </c>
    </row>
    <row r="18" spans="1:13" x14ac:dyDescent="0.2">
      <c r="A18" s="47" t="s">
        <v>53</v>
      </c>
      <c r="B18" s="71" t="s">
        <v>403</v>
      </c>
      <c r="C18" s="72" t="s">
        <v>404</v>
      </c>
      <c r="D18" s="73">
        <v>28374245</v>
      </c>
      <c r="E18" s="74">
        <v>72836952</v>
      </c>
      <c r="F18" s="74">
        <v>102214148</v>
      </c>
      <c r="G18" s="74">
        <v>4008000</v>
      </c>
      <c r="H18" s="75">
        <v>207433345</v>
      </c>
      <c r="I18" s="73">
        <v>27862453</v>
      </c>
      <c r="J18" s="74">
        <v>63895083</v>
      </c>
      <c r="K18" s="74">
        <v>39349468</v>
      </c>
      <c r="L18" s="74">
        <v>8312000</v>
      </c>
      <c r="M18" s="76">
        <v>139419004</v>
      </c>
    </row>
    <row r="19" spans="1:13" x14ac:dyDescent="0.2">
      <c r="A19" s="47" t="s">
        <v>53</v>
      </c>
      <c r="B19" s="71" t="s">
        <v>405</v>
      </c>
      <c r="C19" s="72" t="s">
        <v>406</v>
      </c>
      <c r="D19" s="73">
        <v>346817808</v>
      </c>
      <c r="E19" s="74">
        <v>572128190</v>
      </c>
      <c r="F19" s="74">
        <v>249476857</v>
      </c>
      <c r="G19" s="74">
        <v>34958000</v>
      </c>
      <c r="H19" s="75">
        <v>1203380855</v>
      </c>
      <c r="I19" s="73">
        <v>195117917</v>
      </c>
      <c r="J19" s="74">
        <v>499933977</v>
      </c>
      <c r="K19" s="74">
        <v>259884058</v>
      </c>
      <c r="L19" s="74">
        <v>35336000</v>
      </c>
      <c r="M19" s="76">
        <v>990271952</v>
      </c>
    </row>
    <row r="20" spans="1:13" x14ac:dyDescent="0.2">
      <c r="A20" s="47" t="s">
        <v>53</v>
      </c>
      <c r="B20" s="71" t="s">
        <v>407</v>
      </c>
      <c r="C20" s="72" t="s">
        <v>408</v>
      </c>
      <c r="D20" s="73">
        <v>168503295</v>
      </c>
      <c r="E20" s="74">
        <v>305802408</v>
      </c>
      <c r="F20" s="74">
        <v>-11306106</v>
      </c>
      <c r="G20" s="74">
        <v>45094000</v>
      </c>
      <c r="H20" s="75">
        <v>508093597</v>
      </c>
      <c r="I20" s="73">
        <v>123238035</v>
      </c>
      <c r="J20" s="74">
        <v>269464923</v>
      </c>
      <c r="K20" s="74">
        <v>81237790</v>
      </c>
      <c r="L20" s="74">
        <v>49704000</v>
      </c>
      <c r="M20" s="76">
        <v>523644748</v>
      </c>
    </row>
    <row r="21" spans="1:13" x14ac:dyDescent="0.2">
      <c r="A21" s="47" t="s">
        <v>53</v>
      </c>
      <c r="B21" s="71" t="s">
        <v>409</v>
      </c>
      <c r="C21" s="72" t="s">
        <v>410</v>
      </c>
      <c r="D21" s="73">
        <v>17906080</v>
      </c>
      <c r="E21" s="74">
        <v>25112327</v>
      </c>
      <c r="F21" s="74">
        <v>-11075801</v>
      </c>
      <c r="G21" s="74">
        <v>23555000</v>
      </c>
      <c r="H21" s="75">
        <v>55497606</v>
      </c>
      <c r="I21" s="73">
        <v>17394271</v>
      </c>
      <c r="J21" s="74">
        <v>22723726</v>
      </c>
      <c r="K21" s="74">
        <v>8684645</v>
      </c>
      <c r="L21" s="74">
        <v>23241000</v>
      </c>
      <c r="M21" s="76">
        <v>72043642</v>
      </c>
    </row>
    <row r="22" spans="1:13" x14ac:dyDescent="0.2">
      <c r="A22" s="47" t="s">
        <v>53</v>
      </c>
      <c r="B22" s="71" t="s">
        <v>411</v>
      </c>
      <c r="C22" s="72" t="s">
        <v>412</v>
      </c>
      <c r="D22" s="73">
        <v>16455816</v>
      </c>
      <c r="E22" s="74">
        <v>38676026</v>
      </c>
      <c r="F22" s="74">
        <v>177215924</v>
      </c>
      <c r="G22" s="74">
        <v>33916000</v>
      </c>
      <c r="H22" s="75">
        <v>266263766</v>
      </c>
      <c r="I22" s="73">
        <v>15083233</v>
      </c>
      <c r="J22" s="74">
        <v>36156375</v>
      </c>
      <c r="K22" s="74">
        <v>142203789</v>
      </c>
      <c r="L22" s="74">
        <v>46050000</v>
      </c>
      <c r="M22" s="76">
        <v>239493397</v>
      </c>
    </row>
    <row r="23" spans="1:13" x14ac:dyDescent="0.2">
      <c r="A23" s="47" t="s">
        <v>53</v>
      </c>
      <c r="B23" s="71" t="s">
        <v>413</v>
      </c>
      <c r="C23" s="72" t="s">
        <v>414</v>
      </c>
      <c r="D23" s="73">
        <v>16927805</v>
      </c>
      <c r="E23" s="74">
        <v>29792292</v>
      </c>
      <c r="F23" s="74">
        <v>152800751</v>
      </c>
      <c r="G23" s="74">
        <v>947000</v>
      </c>
      <c r="H23" s="75">
        <v>200467848</v>
      </c>
      <c r="I23" s="73">
        <v>15335172</v>
      </c>
      <c r="J23" s="74">
        <v>28380955</v>
      </c>
      <c r="K23" s="74">
        <v>138597580</v>
      </c>
      <c r="L23" s="74">
        <v>6525000</v>
      </c>
      <c r="M23" s="76">
        <v>188838707</v>
      </c>
    </row>
    <row r="24" spans="1:13" x14ac:dyDescent="0.2">
      <c r="A24" s="47" t="s">
        <v>68</v>
      </c>
      <c r="B24" s="71" t="s">
        <v>415</v>
      </c>
      <c r="C24" s="72" t="s">
        <v>416</v>
      </c>
      <c r="D24" s="73">
        <v>0</v>
      </c>
      <c r="E24" s="74">
        <v>0</v>
      </c>
      <c r="F24" s="74">
        <v>122640794</v>
      </c>
      <c r="G24" s="74">
        <v>5045000</v>
      </c>
      <c r="H24" s="75">
        <v>127685794</v>
      </c>
      <c r="I24" s="73">
        <v>0</v>
      </c>
      <c r="J24" s="74">
        <v>0</v>
      </c>
      <c r="K24" s="74">
        <v>227164289</v>
      </c>
      <c r="L24" s="74">
        <v>1331000</v>
      </c>
      <c r="M24" s="76">
        <v>228495289</v>
      </c>
    </row>
    <row r="25" spans="1:13" ht="16.5" x14ac:dyDescent="0.3">
      <c r="A25" s="48" t="s">
        <v>0</v>
      </c>
      <c r="B25" s="77" t="s">
        <v>417</v>
      </c>
      <c r="C25" s="78" t="s">
        <v>0</v>
      </c>
      <c r="D25" s="79">
        <f t="shared" ref="D25:M25" si="1">SUM(D18:D24)</f>
        <v>594985049</v>
      </c>
      <c r="E25" s="80">
        <f t="shared" si="1"/>
        <v>1044348195</v>
      </c>
      <c r="F25" s="80">
        <f t="shared" si="1"/>
        <v>781966567</v>
      </c>
      <c r="G25" s="80">
        <f t="shared" si="1"/>
        <v>147523000</v>
      </c>
      <c r="H25" s="81">
        <f t="shared" si="1"/>
        <v>2568822811</v>
      </c>
      <c r="I25" s="79">
        <f t="shared" si="1"/>
        <v>394031081</v>
      </c>
      <c r="J25" s="80">
        <f t="shared" si="1"/>
        <v>920555039</v>
      </c>
      <c r="K25" s="80">
        <f t="shared" si="1"/>
        <v>897121619</v>
      </c>
      <c r="L25" s="80">
        <f t="shared" si="1"/>
        <v>170499000</v>
      </c>
      <c r="M25" s="82">
        <f t="shared" si="1"/>
        <v>2382206739</v>
      </c>
    </row>
    <row r="26" spans="1:13" x14ac:dyDescent="0.2">
      <c r="A26" s="47" t="s">
        <v>53</v>
      </c>
      <c r="B26" s="71" t="s">
        <v>418</v>
      </c>
      <c r="C26" s="72" t="s">
        <v>419</v>
      </c>
      <c r="D26" s="73">
        <v>39476076</v>
      </c>
      <c r="E26" s="74">
        <v>93743979</v>
      </c>
      <c r="F26" s="74">
        <v>37265580</v>
      </c>
      <c r="G26" s="74">
        <v>37058000</v>
      </c>
      <c r="H26" s="75">
        <v>207543635</v>
      </c>
      <c r="I26" s="73">
        <v>31279748</v>
      </c>
      <c r="J26" s="74">
        <v>72786841</v>
      </c>
      <c r="K26" s="74">
        <v>1159265</v>
      </c>
      <c r="L26" s="74">
        <v>83199000</v>
      </c>
      <c r="M26" s="76">
        <v>188424854</v>
      </c>
    </row>
    <row r="27" spans="1:13" x14ac:dyDescent="0.2">
      <c r="A27" s="47" t="s">
        <v>53</v>
      </c>
      <c r="B27" s="71" t="s">
        <v>420</v>
      </c>
      <c r="C27" s="72" t="s">
        <v>421</v>
      </c>
      <c r="D27" s="73">
        <v>31728280</v>
      </c>
      <c r="E27" s="74">
        <v>66915963</v>
      </c>
      <c r="F27" s="74">
        <v>193917248</v>
      </c>
      <c r="G27" s="74">
        <v>26694000</v>
      </c>
      <c r="H27" s="75">
        <v>319255491</v>
      </c>
      <c r="I27" s="73">
        <v>24559374</v>
      </c>
      <c r="J27" s="74">
        <v>65746434</v>
      </c>
      <c r="K27" s="74">
        <v>128739680</v>
      </c>
      <c r="L27" s="74">
        <v>88310000</v>
      </c>
      <c r="M27" s="76">
        <v>307355488</v>
      </c>
    </row>
    <row r="28" spans="1:13" x14ac:dyDescent="0.2">
      <c r="A28" s="47" t="s">
        <v>53</v>
      </c>
      <c r="B28" s="71" t="s">
        <v>422</v>
      </c>
      <c r="C28" s="72" t="s">
        <v>423</v>
      </c>
      <c r="D28" s="73">
        <v>66169468</v>
      </c>
      <c r="E28" s="74">
        <v>24663384</v>
      </c>
      <c r="F28" s="74">
        <v>277238331</v>
      </c>
      <c r="G28" s="74">
        <v>41787000</v>
      </c>
      <c r="H28" s="75">
        <v>409858183</v>
      </c>
      <c r="I28" s="73">
        <v>66158397</v>
      </c>
      <c r="J28" s="74">
        <v>23863397</v>
      </c>
      <c r="K28" s="74">
        <v>280858153</v>
      </c>
      <c r="L28" s="74">
        <v>49693000</v>
      </c>
      <c r="M28" s="76">
        <v>420572947</v>
      </c>
    </row>
    <row r="29" spans="1:13" x14ac:dyDescent="0.2">
      <c r="A29" s="47" t="s">
        <v>53</v>
      </c>
      <c r="B29" s="71" t="s">
        <v>424</v>
      </c>
      <c r="C29" s="72" t="s">
        <v>425</v>
      </c>
      <c r="D29" s="73">
        <v>247990439</v>
      </c>
      <c r="E29" s="74">
        <v>477486480</v>
      </c>
      <c r="F29" s="74">
        <v>294390421</v>
      </c>
      <c r="G29" s="74">
        <v>34871000</v>
      </c>
      <c r="H29" s="75">
        <v>1054738340</v>
      </c>
      <c r="I29" s="73">
        <v>240237236</v>
      </c>
      <c r="J29" s="74">
        <v>417040069</v>
      </c>
      <c r="K29" s="74">
        <v>356126705</v>
      </c>
      <c r="L29" s="74">
        <v>35839000</v>
      </c>
      <c r="M29" s="76">
        <v>1049243010</v>
      </c>
    </row>
    <row r="30" spans="1:13" x14ac:dyDescent="0.2">
      <c r="A30" s="47" t="s">
        <v>68</v>
      </c>
      <c r="B30" s="71" t="s">
        <v>426</v>
      </c>
      <c r="C30" s="72" t="s">
        <v>427</v>
      </c>
      <c r="D30" s="73">
        <v>0</v>
      </c>
      <c r="E30" s="74">
        <v>0</v>
      </c>
      <c r="F30" s="74">
        <v>72441567</v>
      </c>
      <c r="G30" s="74">
        <v>3173000</v>
      </c>
      <c r="H30" s="75">
        <v>75614567</v>
      </c>
      <c r="I30" s="73">
        <v>0</v>
      </c>
      <c r="J30" s="74">
        <v>0</v>
      </c>
      <c r="K30" s="74">
        <v>83121012</v>
      </c>
      <c r="L30" s="74">
        <v>1532000</v>
      </c>
      <c r="M30" s="76">
        <v>84653012</v>
      </c>
    </row>
    <row r="31" spans="1:13" ht="16.5" x14ac:dyDescent="0.3">
      <c r="A31" s="48" t="s">
        <v>0</v>
      </c>
      <c r="B31" s="77" t="s">
        <v>428</v>
      </c>
      <c r="C31" s="78" t="s">
        <v>0</v>
      </c>
      <c r="D31" s="79">
        <f t="shared" ref="D31:M31" si="2">SUM(D26:D30)</f>
        <v>385364263</v>
      </c>
      <c r="E31" s="80">
        <f t="shared" si="2"/>
        <v>662809806</v>
      </c>
      <c r="F31" s="80">
        <f t="shared" si="2"/>
        <v>875253147</v>
      </c>
      <c r="G31" s="80">
        <f t="shared" si="2"/>
        <v>143583000</v>
      </c>
      <c r="H31" s="81">
        <f t="shared" si="2"/>
        <v>2067010216</v>
      </c>
      <c r="I31" s="79">
        <f t="shared" si="2"/>
        <v>362234755</v>
      </c>
      <c r="J31" s="80">
        <f t="shared" si="2"/>
        <v>579436741</v>
      </c>
      <c r="K31" s="80">
        <f t="shared" si="2"/>
        <v>850004815</v>
      </c>
      <c r="L31" s="80">
        <f t="shared" si="2"/>
        <v>258573000</v>
      </c>
      <c r="M31" s="82">
        <f t="shared" si="2"/>
        <v>2050249311</v>
      </c>
    </row>
    <row r="32" spans="1:13" ht="16.5" x14ac:dyDescent="0.3">
      <c r="A32" s="49" t="s">
        <v>0</v>
      </c>
      <c r="B32" s="83" t="s">
        <v>429</v>
      </c>
      <c r="C32" s="84" t="s">
        <v>0</v>
      </c>
      <c r="D32" s="85">
        <f t="shared" ref="D32:M32" si="3">SUM(D9:D16,D18:D24,D26:D30)</f>
        <v>1246947452</v>
      </c>
      <c r="E32" s="86">
        <f t="shared" si="3"/>
        <v>2587703306</v>
      </c>
      <c r="F32" s="86">
        <f t="shared" si="3"/>
        <v>2412797118</v>
      </c>
      <c r="G32" s="86">
        <f t="shared" si="3"/>
        <v>424055000</v>
      </c>
      <c r="H32" s="87">
        <f t="shared" si="3"/>
        <v>6671502876</v>
      </c>
      <c r="I32" s="85">
        <f t="shared" si="3"/>
        <v>994839727</v>
      </c>
      <c r="J32" s="86">
        <f t="shared" si="3"/>
        <v>2296097058</v>
      </c>
      <c r="K32" s="86">
        <f t="shared" si="3"/>
        <v>2215523005</v>
      </c>
      <c r="L32" s="86">
        <f t="shared" si="3"/>
        <v>727988000</v>
      </c>
      <c r="M32" s="88">
        <f t="shared" si="3"/>
        <v>6234447790</v>
      </c>
    </row>
    <row r="33" spans="2:13" x14ac:dyDescent="0.2"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</row>
    <row r="34" spans="2:13" x14ac:dyDescent="0.2"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</row>
    <row r="35" spans="2:13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2:13" x14ac:dyDescent="0.2"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</row>
    <row r="37" spans="2:13" x14ac:dyDescent="0.2"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</row>
    <row r="38" spans="2:13" x14ac:dyDescent="0.2"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</row>
    <row r="39" spans="2:13" x14ac:dyDescent="0.2"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</row>
    <row r="40" spans="2:13" x14ac:dyDescent="0.2"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</row>
    <row r="41" spans="2:13" x14ac:dyDescent="0.2"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</row>
    <row r="42" spans="2:13" x14ac:dyDescent="0.2"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2:13" x14ac:dyDescent="0.2"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</row>
    <row r="44" spans="2:13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</row>
    <row r="45" spans="2:13" x14ac:dyDescent="0.2"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</row>
    <row r="46" spans="2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2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2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3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81"/>
  <sheetViews>
    <sheetView showGridLines="0" workbookViewId="0"/>
  </sheetViews>
  <sheetFormatPr defaultRowHeight="12.75" x14ac:dyDescent="0.2"/>
  <cols>
    <col min="1" max="1" width="4.140625" bestFit="1" customWidth="1"/>
    <col min="2" max="2" width="24" bestFit="1" customWidth="1"/>
    <col min="3" max="3" width="7.140625" bestFit="1" customWidth="1"/>
    <col min="4" max="13" width="12.5703125" bestFit="1" customWidth="1"/>
  </cols>
  <sheetData>
    <row r="1" spans="1:13" ht="16.5" x14ac:dyDescent="0.3">
      <c r="A1" s="1" t="s">
        <v>0</v>
      </c>
      <c r="B1" s="104" t="s">
        <v>1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5.6" customHeight="1" x14ac:dyDescent="0.25">
      <c r="A2" s="2" t="s">
        <v>0</v>
      </c>
      <c r="B2" s="112" t="s">
        <v>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15.6" customHeight="1" x14ac:dyDescent="0.2">
      <c r="A3" s="3" t="s">
        <v>0</v>
      </c>
      <c r="B3" s="32" t="s">
        <v>0</v>
      </c>
      <c r="C3" s="33" t="s">
        <v>0</v>
      </c>
      <c r="D3" s="105" t="s">
        <v>3</v>
      </c>
      <c r="E3" s="106"/>
      <c r="F3" s="106"/>
      <c r="G3" s="106"/>
      <c r="H3" s="107"/>
      <c r="I3" s="108" t="s">
        <v>4</v>
      </c>
      <c r="J3" s="109"/>
      <c r="K3" s="109"/>
      <c r="L3" s="109"/>
      <c r="M3" s="110"/>
    </row>
    <row r="4" spans="1:13" ht="15.6" customHeight="1" x14ac:dyDescent="0.2">
      <c r="A4" s="7" t="s">
        <v>0</v>
      </c>
      <c r="B4" s="34" t="s">
        <v>0</v>
      </c>
      <c r="C4" s="35" t="s">
        <v>0</v>
      </c>
      <c r="D4" s="105" t="s">
        <v>5</v>
      </c>
      <c r="E4" s="106"/>
      <c r="F4" s="111"/>
      <c r="G4" s="25" t="s">
        <v>0</v>
      </c>
      <c r="H4" s="26" t="s">
        <v>0</v>
      </c>
      <c r="I4" s="105" t="s">
        <v>5</v>
      </c>
      <c r="J4" s="106"/>
      <c r="K4" s="111"/>
      <c r="L4" s="27" t="s">
        <v>0</v>
      </c>
      <c r="M4" s="26" t="s">
        <v>0</v>
      </c>
    </row>
    <row r="5" spans="1:13" ht="31.15" customHeight="1" x14ac:dyDescent="0.2">
      <c r="A5" s="10" t="s">
        <v>0</v>
      </c>
      <c r="B5" s="36" t="s">
        <v>6</v>
      </c>
      <c r="C5" s="37" t="s">
        <v>7</v>
      </c>
      <c r="D5" s="28" t="s">
        <v>8</v>
      </c>
      <c r="E5" s="29" t="s">
        <v>9</v>
      </c>
      <c r="F5" s="29" t="s">
        <v>10</v>
      </c>
      <c r="G5" s="30" t="s">
        <v>11</v>
      </c>
      <c r="H5" s="31" t="s">
        <v>12</v>
      </c>
      <c r="I5" s="28" t="s">
        <v>8</v>
      </c>
      <c r="J5" s="29" t="s">
        <v>9</v>
      </c>
      <c r="K5" s="29" t="s">
        <v>10</v>
      </c>
      <c r="L5" s="30" t="s">
        <v>11</v>
      </c>
      <c r="M5" s="31" t="s">
        <v>12</v>
      </c>
    </row>
    <row r="6" spans="1:13" ht="14.45" customHeight="1" x14ac:dyDescent="0.2">
      <c r="A6" s="38"/>
      <c r="B6" s="39"/>
      <c r="D6" s="40"/>
      <c r="E6" s="41"/>
      <c r="F6" s="41"/>
      <c r="G6" s="41"/>
      <c r="H6" s="42"/>
      <c r="I6" s="40"/>
      <c r="J6" s="41"/>
      <c r="K6" s="41"/>
      <c r="L6" s="41"/>
      <c r="M6" s="43"/>
    </row>
    <row r="7" spans="1:13" ht="14.45" customHeight="1" x14ac:dyDescent="0.3">
      <c r="A7" s="44" t="s">
        <v>0</v>
      </c>
      <c r="B7" s="45" t="s">
        <v>430</v>
      </c>
      <c r="C7" s="46" t="s">
        <v>0</v>
      </c>
      <c r="D7" s="40"/>
      <c r="E7" s="41"/>
      <c r="F7" s="41"/>
      <c r="G7" s="41"/>
      <c r="H7" s="42"/>
      <c r="I7" s="40"/>
      <c r="J7" s="41"/>
      <c r="K7" s="41"/>
      <c r="L7" s="41"/>
      <c r="M7" s="43"/>
    </row>
    <row r="8" spans="1:13" ht="14.45" customHeight="1" x14ac:dyDescent="0.2">
      <c r="A8" s="38"/>
      <c r="B8" s="39"/>
      <c r="D8" s="40"/>
      <c r="E8" s="41"/>
      <c r="F8" s="41"/>
      <c r="G8" s="41"/>
      <c r="H8" s="42"/>
      <c r="I8" s="40"/>
      <c r="J8" s="41"/>
      <c r="K8" s="41"/>
      <c r="L8" s="41"/>
      <c r="M8" s="43"/>
    </row>
    <row r="9" spans="1:13" x14ac:dyDescent="0.2">
      <c r="A9" s="47" t="s">
        <v>53</v>
      </c>
      <c r="B9" s="71" t="s">
        <v>431</v>
      </c>
      <c r="C9" s="72" t="s">
        <v>432</v>
      </c>
      <c r="D9" s="73">
        <v>13241079</v>
      </c>
      <c r="E9" s="74">
        <v>8290945</v>
      </c>
      <c r="F9" s="74">
        <v>45579903</v>
      </c>
      <c r="G9" s="74">
        <v>8369000</v>
      </c>
      <c r="H9" s="75">
        <v>75480927</v>
      </c>
      <c r="I9" s="73">
        <v>16120263</v>
      </c>
      <c r="J9" s="74">
        <v>-1824507</v>
      </c>
      <c r="K9" s="74">
        <v>57683002</v>
      </c>
      <c r="L9" s="74">
        <v>12359000</v>
      </c>
      <c r="M9" s="76">
        <v>84337758</v>
      </c>
    </row>
    <row r="10" spans="1:13" x14ac:dyDescent="0.2">
      <c r="A10" s="47" t="s">
        <v>53</v>
      </c>
      <c r="B10" s="71" t="s">
        <v>433</v>
      </c>
      <c r="C10" s="72" t="s">
        <v>434</v>
      </c>
      <c r="D10" s="73">
        <v>10415992</v>
      </c>
      <c r="E10" s="74">
        <v>55178843</v>
      </c>
      <c r="F10" s="74">
        <v>14415299</v>
      </c>
      <c r="G10" s="74">
        <v>54094000</v>
      </c>
      <c r="H10" s="75">
        <v>134104134</v>
      </c>
      <c r="I10" s="73">
        <v>14558971</v>
      </c>
      <c r="J10" s="74">
        <v>65756997</v>
      </c>
      <c r="K10" s="74">
        <v>121310104</v>
      </c>
      <c r="L10" s="74">
        <v>23809000</v>
      </c>
      <c r="M10" s="76">
        <v>225435072</v>
      </c>
    </row>
    <row r="11" spans="1:13" x14ac:dyDescent="0.2">
      <c r="A11" s="47" t="s">
        <v>53</v>
      </c>
      <c r="B11" s="71" t="s">
        <v>435</v>
      </c>
      <c r="C11" s="72" t="s">
        <v>436</v>
      </c>
      <c r="D11" s="73">
        <v>39252958</v>
      </c>
      <c r="E11" s="74">
        <v>97812747</v>
      </c>
      <c r="F11" s="74">
        <v>56091804</v>
      </c>
      <c r="G11" s="74">
        <v>1365000</v>
      </c>
      <c r="H11" s="75">
        <v>194522509</v>
      </c>
      <c r="I11" s="73">
        <v>38657795</v>
      </c>
      <c r="J11" s="74">
        <v>81380498</v>
      </c>
      <c r="K11" s="74">
        <v>54599496</v>
      </c>
      <c r="L11" s="74">
        <v>1285000</v>
      </c>
      <c r="M11" s="76">
        <v>175922789</v>
      </c>
    </row>
    <row r="12" spans="1:13" x14ac:dyDescent="0.2">
      <c r="A12" s="47" t="s">
        <v>68</v>
      </c>
      <c r="B12" s="71" t="s">
        <v>437</v>
      </c>
      <c r="C12" s="72" t="s">
        <v>438</v>
      </c>
      <c r="D12" s="73">
        <v>0</v>
      </c>
      <c r="E12" s="74">
        <v>0</v>
      </c>
      <c r="F12" s="74">
        <v>27214533</v>
      </c>
      <c r="G12" s="74">
        <v>3657000</v>
      </c>
      <c r="H12" s="75">
        <v>30871533</v>
      </c>
      <c r="I12" s="73">
        <v>0</v>
      </c>
      <c r="J12" s="74">
        <v>0</v>
      </c>
      <c r="K12" s="74">
        <v>24916990</v>
      </c>
      <c r="L12" s="74">
        <v>3780000</v>
      </c>
      <c r="M12" s="76">
        <v>28696990</v>
      </c>
    </row>
    <row r="13" spans="1:13" ht="16.5" x14ac:dyDescent="0.3">
      <c r="A13" s="48" t="s">
        <v>0</v>
      </c>
      <c r="B13" s="77" t="s">
        <v>439</v>
      </c>
      <c r="C13" s="78" t="s">
        <v>0</v>
      </c>
      <c r="D13" s="79">
        <f t="shared" ref="D13:M13" si="0">SUM(D9:D12)</f>
        <v>62910029</v>
      </c>
      <c r="E13" s="80">
        <f t="shared" si="0"/>
        <v>161282535</v>
      </c>
      <c r="F13" s="80">
        <f t="shared" si="0"/>
        <v>143301539</v>
      </c>
      <c r="G13" s="80">
        <f t="shared" si="0"/>
        <v>67485000</v>
      </c>
      <c r="H13" s="81">
        <f t="shared" si="0"/>
        <v>434979103</v>
      </c>
      <c r="I13" s="79">
        <f t="shared" si="0"/>
        <v>69337029</v>
      </c>
      <c r="J13" s="80">
        <f t="shared" si="0"/>
        <v>145312988</v>
      </c>
      <c r="K13" s="80">
        <f t="shared" si="0"/>
        <v>258509592</v>
      </c>
      <c r="L13" s="80">
        <f t="shared" si="0"/>
        <v>41233000</v>
      </c>
      <c r="M13" s="82">
        <f t="shared" si="0"/>
        <v>514392609</v>
      </c>
    </row>
    <row r="14" spans="1:13" x14ac:dyDescent="0.2">
      <c r="A14" s="47" t="s">
        <v>53</v>
      </c>
      <c r="B14" s="71" t="s">
        <v>440</v>
      </c>
      <c r="C14" s="72" t="s">
        <v>441</v>
      </c>
      <c r="D14" s="73">
        <v>2439443</v>
      </c>
      <c r="E14" s="74">
        <v>7511887</v>
      </c>
      <c r="F14" s="74">
        <v>11102859</v>
      </c>
      <c r="G14" s="74">
        <v>199000</v>
      </c>
      <c r="H14" s="75">
        <v>21253189</v>
      </c>
      <c r="I14" s="73">
        <v>-902948</v>
      </c>
      <c r="J14" s="74">
        <v>6904560</v>
      </c>
      <c r="K14" s="74">
        <v>11519613</v>
      </c>
      <c r="L14" s="74">
        <v>284000</v>
      </c>
      <c r="M14" s="76">
        <v>17805225</v>
      </c>
    </row>
    <row r="15" spans="1:13" x14ac:dyDescent="0.2">
      <c r="A15" s="47" t="s">
        <v>53</v>
      </c>
      <c r="B15" s="71" t="s">
        <v>442</v>
      </c>
      <c r="C15" s="72" t="s">
        <v>443</v>
      </c>
      <c r="D15" s="73">
        <v>2296365</v>
      </c>
      <c r="E15" s="74">
        <v>15052124</v>
      </c>
      <c r="F15" s="74">
        <v>287416890</v>
      </c>
      <c r="G15" s="74">
        <v>1029000</v>
      </c>
      <c r="H15" s="75">
        <v>305794379</v>
      </c>
      <c r="I15" s="73">
        <v>3808553</v>
      </c>
      <c r="J15" s="74">
        <v>54119757</v>
      </c>
      <c r="K15" s="74">
        <v>30225118</v>
      </c>
      <c r="L15" s="74">
        <v>331000</v>
      </c>
      <c r="M15" s="76">
        <v>88484428</v>
      </c>
    </row>
    <row r="16" spans="1:13" x14ac:dyDescent="0.2">
      <c r="A16" s="47" t="s">
        <v>53</v>
      </c>
      <c r="B16" s="71" t="s">
        <v>444</v>
      </c>
      <c r="C16" s="72" t="s">
        <v>445</v>
      </c>
      <c r="D16" s="73">
        <v>1830238</v>
      </c>
      <c r="E16" s="74">
        <v>3922107</v>
      </c>
      <c r="F16" s="74">
        <v>13149886</v>
      </c>
      <c r="G16" s="74">
        <v>360000</v>
      </c>
      <c r="H16" s="75">
        <v>19262231</v>
      </c>
      <c r="I16" s="73">
        <v>-95475</v>
      </c>
      <c r="J16" s="74">
        <v>3155353</v>
      </c>
      <c r="K16" s="74">
        <v>14514208</v>
      </c>
      <c r="L16" s="74">
        <v>428000</v>
      </c>
      <c r="M16" s="76">
        <v>18002086</v>
      </c>
    </row>
    <row r="17" spans="1:13" x14ac:dyDescent="0.2">
      <c r="A17" s="47" t="s">
        <v>53</v>
      </c>
      <c r="B17" s="71" t="s">
        <v>446</v>
      </c>
      <c r="C17" s="72" t="s">
        <v>447</v>
      </c>
      <c r="D17" s="73">
        <v>0</v>
      </c>
      <c r="E17" s="74">
        <v>10815986</v>
      </c>
      <c r="F17" s="74">
        <v>26992545</v>
      </c>
      <c r="G17" s="74">
        <v>4149000</v>
      </c>
      <c r="H17" s="75">
        <v>41957531</v>
      </c>
      <c r="I17" s="73">
        <v>0</v>
      </c>
      <c r="J17" s="74">
        <v>16650368</v>
      </c>
      <c r="K17" s="74">
        <v>-62449253</v>
      </c>
      <c r="L17" s="74">
        <v>61409000</v>
      </c>
      <c r="M17" s="76">
        <v>15610115</v>
      </c>
    </row>
    <row r="18" spans="1:13" x14ac:dyDescent="0.2">
      <c r="A18" s="47" t="s">
        <v>53</v>
      </c>
      <c r="B18" s="71" t="s">
        <v>448</v>
      </c>
      <c r="C18" s="72" t="s">
        <v>449</v>
      </c>
      <c r="D18" s="73">
        <v>1737664</v>
      </c>
      <c r="E18" s="74">
        <v>7090947</v>
      </c>
      <c r="F18" s="74">
        <v>9741706</v>
      </c>
      <c r="G18" s="74">
        <v>751000</v>
      </c>
      <c r="H18" s="75">
        <v>19321317</v>
      </c>
      <c r="I18" s="73">
        <v>1653475</v>
      </c>
      <c r="J18" s="74">
        <v>5788028</v>
      </c>
      <c r="K18" s="74">
        <v>8430945</v>
      </c>
      <c r="L18" s="74">
        <v>2229000</v>
      </c>
      <c r="M18" s="76">
        <v>18101448</v>
      </c>
    </row>
    <row r="19" spans="1:13" x14ac:dyDescent="0.2">
      <c r="A19" s="47" t="s">
        <v>53</v>
      </c>
      <c r="B19" s="71" t="s">
        <v>450</v>
      </c>
      <c r="C19" s="72" t="s">
        <v>451</v>
      </c>
      <c r="D19" s="73">
        <v>0</v>
      </c>
      <c r="E19" s="74">
        <v>7631318</v>
      </c>
      <c r="F19" s="74">
        <v>31244915</v>
      </c>
      <c r="G19" s="74">
        <v>2500000</v>
      </c>
      <c r="H19" s="75">
        <v>41376233</v>
      </c>
      <c r="I19" s="73">
        <v>0</v>
      </c>
      <c r="J19" s="74">
        <v>4868400</v>
      </c>
      <c r="K19" s="74">
        <v>9288476</v>
      </c>
      <c r="L19" s="74">
        <v>0</v>
      </c>
      <c r="M19" s="76">
        <v>14156876</v>
      </c>
    </row>
    <row r="20" spans="1:13" x14ac:dyDescent="0.2">
      <c r="A20" s="47" t="s">
        <v>68</v>
      </c>
      <c r="B20" s="71" t="s">
        <v>452</v>
      </c>
      <c r="C20" s="72" t="s">
        <v>453</v>
      </c>
      <c r="D20" s="73">
        <v>0</v>
      </c>
      <c r="E20" s="74">
        <v>0</v>
      </c>
      <c r="F20" s="74">
        <v>17406614</v>
      </c>
      <c r="G20" s="74">
        <v>1338000</v>
      </c>
      <c r="H20" s="75">
        <v>18744614</v>
      </c>
      <c r="I20" s="73">
        <v>0</v>
      </c>
      <c r="J20" s="74">
        <v>0</v>
      </c>
      <c r="K20" s="74">
        <v>14699711</v>
      </c>
      <c r="L20" s="74">
        <v>1220000</v>
      </c>
      <c r="M20" s="76">
        <v>15919711</v>
      </c>
    </row>
    <row r="21" spans="1:13" ht="16.5" x14ac:dyDescent="0.3">
      <c r="A21" s="48" t="s">
        <v>0</v>
      </c>
      <c r="B21" s="77" t="s">
        <v>454</v>
      </c>
      <c r="C21" s="78" t="s">
        <v>0</v>
      </c>
      <c r="D21" s="79">
        <f t="shared" ref="D21:M21" si="1">SUM(D14:D20)</f>
        <v>8303710</v>
      </c>
      <c r="E21" s="80">
        <f t="shared" si="1"/>
        <v>52024369</v>
      </c>
      <c r="F21" s="80">
        <f t="shared" si="1"/>
        <v>397055415</v>
      </c>
      <c r="G21" s="80">
        <f t="shared" si="1"/>
        <v>10326000</v>
      </c>
      <c r="H21" s="81">
        <f t="shared" si="1"/>
        <v>467709494</v>
      </c>
      <c r="I21" s="79">
        <f t="shared" si="1"/>
        <v>4463605</v>
      </c>
      <c r="J21" s="80">
        <f t="shared" si="1"/>
        <v>91486466</v>
      </c>
      <c r="K21" s="80">
        <f t="shared" si="1"/>
        <v>26228818</v>
      </c>
      <c r="L21" s="80">
        <f t="shared" si="1"/>
        <v>65901000</v>
      </c>
      <c r="M21" s="82">
        <f t="shared" si="1"/>
        <v>188079889</v>
      </c>
    </row>
    <row r="22" spans="1:13" x14ac:dyDescent="0.2">
      <c r="A22" s="47" t="s">
        <v>53</v>
      </c>
      <c r="B22" s="71" t="s">
        <v>455</v>
      </c>
      <c r="C22" s="72" t="s">
        <v>456</v>
      </c>
      <c r="D22" s="73">
        <v>5133228</v>
      </c>
      <c r="E22" s="74">
        <v>8013859</v>
      </c>
      <c r="F22" s="74">
        <v>-7321422</v>
      </c>
      <c r="G22" s="74">
        <v>10360000</v>
      </c>
      <c r="H22" s="75">
        <v>16185665</v>
      </c>
      <c r="I22" s="73">
        <v>4387063</v>
      </c>
      <c r="J22" s="74">
        <v>8478625</v>
      </c>
      <c r="K22" s="74">
        <v>-1949003</v>
      </c>
      <c r="L22" s="74">
        <v>4558000</v>
      </c>
      <c r="M22" s="76">
        <v>15474685</v>
      </c>
    </row>
    <row r="23" spans="1:13" x14ac:dyDescent="0.2">
      <c r="A23" s="47" t="s">
        <v>53</v>
      </c>
      <c r="B23" s="71" t="s">
        <v>457</v>
      </c>
      <c r="C23" s="72" t="s">
        <v>458</v>
      </c>
      <c r="D23" s="73">
        <v>3598559</v>
      </c>
      <c r="E23" s="74">
        <v>20610172</v>
      </c>
      <c r="F23" s="74">
        <v>31080925</v>
      </c>
      <c r="G23" s="74">
        <v>360000</v>
      </c>
      <c r="H23" s="75">
        <v>55649656</v>
      </c>
      <c r="I23" s="73">
        <v>3106056</v>
      </c>
      <c r="J23" s="74">
        <v>18115193</v>
      </c>
      <c r="K23" s="74">
        <v>10176852</v>
      </c>
      <c r="L23" s="74">
        <v>122000</v>
      </c>
      <c r="M23" s="76">
        <v>31520101</v>
      </c>
    </row>
    <row r="24" spans="1:13" x14ac:dyDescent="0.2">
      <c r="A24" s="47" t="s">
        <v>53</v>
      </c>
      <c r="B24" s="71" t="s">
        <v>459</v>
      </c>
      <c r="C24" s="72" t="s">
        <v>460</v>
      </c>
      <c r="D24" s="73">
        <v>6416532</v>
      </c>
      <c r="E24" s="74">
        <v>14352643</v>
      </c>
      <c r="F24" s="74">
        <v>4471633</v>
      </c>
      <c r="G24" s="74">
        <v>10847000</v>
      </c>
      <c r="H24" s="75">
        <v>36087808</v>
      </c>
      <c r="I24" s="73">
        <v>3191478</v>
      </c>
      <c r="J24" s="74">
        <v>15327594</v>
      </c>
      <c r="K24" s="74">
        <v>-6016362</v>
      </c>
      <c r="L24" s="74">
        <v>8139000</v>
      </c>
      <c r="M24" s="76">
        <v>20641710</v>
      </c>
    </row>
    <row r="25" spans="1:13" x14ac:dyDescent="0.2">
      <c r="A25" s="47" t="s">
        <v>53</v>
      </c>
      <c r="B25" s="71" t="s">
        <v>461</v>
      </c>
      <c r="C25" s="72" t="s">
        <v>462</v>
      </c>
      <c r="D25" s="73">
        <v>679030</v>
      </c>
      <c r="E25" s="74">
        <v>2945019</v>
      </c>
      <c r="F25" s="74">
        <v>-272029</v>
      </c>
      <c r="G25" s="74">
        <v>360000</v>
      </c>
      <c r="H25" s="75">
        <v>3712020</v>
      </c>
      <c r="I25" s="73">
        <v>218395</v>
      </c>
      <c r="J25" s="74">
        <v>2134173</v>
      </c>
      <c r="K25" s="74">
        <v>792149</v>
      </c>
      <c r="L25" s="74">
        <v>428000</v>
      </c>
      <c r="M25" s="76">
        <v>3572717</v>
      </c>
    </row>
    <row r="26" spans="1:13" x14ac:dyDescent="0.2">
      <c r="A26" s="47" t="s">
        <v>53</v>
      </c>
      <c r="B26" s="71" t="s">
        <v>463</v>
      </c>
      <c r="C26" s="72" t="s">
        <v>464</v>
      </c>
      <c r="D26" s="73">
        <v>2748772</v>
      </c>
      <c r="E26" s="74">
        <v>6260360</v>
      </c>
      <c r="F26" s="74">
        <v>116937</v>
      </c>
      <c r="G26" s="74">
        <v>2449000</v>
      </c>
      <c r="H26" s="75">
        <v>11575069</v>
      </c>
      <c r="I26" s="73">
        <v>1033290</v>
      </c>
      <c r="J26" s="74">
        <v>1775858</v>
      </c>
      <c r="K26" s="74">
        <v>1273076</v>
      </c>
      <c r="L26" s="74">
        <v>0</v>
      </c>
      <c r="M26" s="76">
        <v>4082224</v>
      </c>
    </row>
    <row r="27" spans="1:13" x14ac:dyDescent="0.2">
      <c r="A27" s="47" t="s">
        <v>53</v>
      </c>
      <c r="B27" s="71" t="s">
        <v>465</v>
      </c>
      <c r="C27" s="72" t="s">
        <v>466</v>
      </c>
      <c r="D27" s="73">
        <v>1425170</v>
      </c>
      <c r="E27" s="74">
        <v>9431396</v>
      </c>
      <c r="F27" s="74">
        <v>9614327</v>
      </c>
      <c r="G27" s="74">
        <v>1200000</v>
      </c>
      <c r="H27" s="75">
        <v>21670893</v>
      </c>
      <c r="I27" s="73">
        <v>2332657</v>
      </c>
      <c r="J27" s="74">
        <v>7157840</v>
      </c>
      <c r="K27" s="74">
        <v>10940416</v>
      </c>
      <c r="L27" s="74">
        <v>2770000</v>
      </c>
      <c r="M27" s="76">
        <v>23200913</v>
      </c>
    </row>
    <row r="28" spans="1:13" x14ac:dyDescent="0.2">
      <c r="A28" s="47" t="s">
        <v>53</v>
      </c>
      <c r="B28" s="71" t="s">
        <v>467</v>
      </c>
      <c r="C28" s="72" t="s">
        <v>468</v>
      </c>
      <c r="D28" s="73">
        <v>6845049</v>
      </c>
      <c r="E28" s="74">
        <v>12890993</v>
      </c>
      <c r="F28" s="74">
        <v>18615387</v>
      </c>
      <c r="G28" s="74">
        <v>2360000</v>
      </c>
      <c r="H28" s="75">
        <v>40711429</v>
      </c>
      <c r="I28" s="73">
        <v>6594442</v>
      </c>
      <c r="J28" s="74">
        <v>7671782</v>
      </c>
      <c r="K28" s="74">
        <v>2366029</v>
      </c>
      <c r="L28" s="74">
        <v>9428000</v>
      </c>
      <c r="M28" s="76">
        <v>26060253</v>
      </c>
    </row>
    <row r="29" spans="1:13" x14ac:dyDescent="0.2">
      <c r="A29" s="47" t="s">
        <v>53</v>
      </c>
      <c r="B29" s="71" t="s">
        <v>469</v>
      </c>
      <c r="C29" s="72" t="s">
        <v>470</v>
      </c>
      <c r="D29" s="73">
        <v>2941317</v>
      </c>
      <c r="E29" s="74">
        <v>26636849</v>
      </c>
      <c r="F29" s="74">
        <v>19643942</v>
      </c>
      <c r="G29" s="74">
        <v>1020000</v>
      </c>
      <c r="H29" s="75">
        <v>50242108</v>
      </c>
      <c r="I29" s="73">
        <v>2777355</v>
      </c>
      <c r="J29" s="74">
        <v>25508509</v>
      </c>
      <c r="K29" s="74">
        <v>16665243</v>
      </c>
      <c r="L29" s="74">
        <v>2011000</v>
      </c>
      <c r="M29" s="76">
        <v>46962107</v>
      </c>
    </row>
    <row r="30" spans="1:13" x14ac:dyDescent="0.2">
      <c r="A30" s="47" t="s">
        <v>68</v>
      </c>
      <c r="B30" s="71" t="s">
        <v>471</v>
      </c>
      <c r="C30" s="72" t="s">
        <v>472</v>
      </c>
      <c r="D30" s="73">
        <v>0</v>
      </c>
      <c r="E30" s="74">
        <v>0</v>
      </c>
      <c r="F30" s="74">
        <v>11388158</v>
      </c>
      <c r="G30" s="74">
        <v>1282000</v>
      </c>
      <c r="H30" s="75">
        <v>12670158</v>
      </c>
      <c r="I30" s="73">
        <v>0</v>
      </c>
      <c r="J30" s="74">
        <v>0</v>
      </c>
      <c r="K30" s="74">
        <v>16444019</v>
      </c>
      <c r="L30" s="74">
        <v>1255000</v>
      </c>
      <c r="M30" s="76">
        <v>17699019</v>
      </c>
    </row>
    <row r="31" spans="1:13" ht="16.5" x14ac:dyDescent="0.3">
      <c r="A31" s="48" t="s">
        <v>0</v>
      </c>
      <c r="B31" s="77" t="s">
        <v>473</v>
      </c>
      <c r="C31" s="78" t="s">
        <v>0</v>
      </c>
      <c r="D31" s="79">
        <f t="shared" ref="D31:M31" si="2">SUM(D22:D30)</f>
        <v>29787657</v>
      </c>
      <c r="E31" s="80">
        <f t="shared" si="2"/>
        <v>101141291</v>
      </c>
      <c r="F31" s="80">
        <f t="shared" si="2"/>
        <v>87337858</v>
      </c>
      <c r="G31" s="80">
        <f t="shared" si="2"/>
        <v>30238000</v>
      </c>
      <c r="H31" s="81">
        <f t="shared" si="2"/>
        <v>248504806</v>
      </c>
      <c r="I31" s="79">
        <f t="shared" si="2"/>
        <v>23640736</v>
      </c>
      <c r="J31" s="80">
        <f t="shared" si="2"/>
        <v>86169574</v>
      </c>
      <c r="K31" s="80">
        <f t="shared" si="2"/>
        <v>50692419</v>
      </c>
      <c r="L31" s="80">
        <f t="shared" si="2"/>
        <v>28711000</v>
      </c>
      <c r="M31" s="82">
        <f t="shared" si="2"/>
        <v>189213729</v>
      </c>
    </row>
    <row r="32" spans="1:13" x14ac:dyDescent="0.2">
      <c r="A32" s="47" t="s">
        <v>53</v>
      </c>
      <c r="B32" s="71" t="s">
        <v>474</v>
      </c>
      <c r="C32" s="72" t="s">
        <v>475</v>
      </c>
      <c r="D32" s="73">
        <v>3009392</v>
      </c>
      <c r="E32" s="74">
        <v>42288466</v>
      </c>
      <c r="F32" s="74">
        <v>7031764</v>
      </c>
      <c r="G32" s="74">
        <v>2374000</v>
      </c>
      <c r="H32" s="75">
        <v>54703622</v>
      </c>
      <c r="I32" s="73">
        <v>2877840</v>
      </c>
      <c r="J32" s="74">
        <v>36973735</v>
      </c>
      <c r="K32" s="74">
        <v>32949072</v>
      </c>
      <c r="L32" s="74">
        <v>5581000</v>
      </c>
      <c r="M32" s="76">
        <v>78381647</v>
      </c>
    </row>
    <row r="33" spans="1:13" x14ac:dyDescent="0.2">
      <c r="A33" s="47" t="s">
        <v>53</v>
      </c>
      <c r="B33" s="71" t="s">
        <v>476</v>
      </c>
      <c r="C33" s="72" t="s">
        <v>477</v>
      </c>
      <c r="D33" s="73">
        <v>44833</v>
      </c>
      <c r="E33" s="74">
        <v>3176987</v>
      </c>
      <c r="F33" s="74">
        <v>11724865</v>
      </c>
      <c r="G33" s="74">
        <v>0</v>
      </c>
      <c r="H33" s="75">
        <v>14946685</v>
      </c>
      <c r="I33" s="73">
        <v>126316</v>
      </c>
      <c r="J33" s="74">
        <v>2695739</v>
      </c>
      <c r="K33" s="74">
        <v>11000833</v>
      </c>
      <c r="L33" s="74">
        <v>0</v>
      </c>
      <c r="M33" s="76">
        <v>13822888</v>
      </c>
    </row>
    <row r="34" spans="1:13" x14ac:dyDescent="0.2">
      <c r="A34" s="47" t="s">
        <v>53</v>
      </c>
      <c r="B34" s="71" t="s">
        <v>478</v>
      </c>
      <c r="C34" s="72" t="s">
        <v>479</v>
      </c>
      <c r="D34" s="73">
        <v>7279894</v>
      </c>
      <c r="E34" s="74">
        <v>26747869</v>
      </c>
      <c r="F34" s="74">
        <v>11410600</v>
      </c>
      <c r="G34" s="74">
        <v>9711000</v>
      </c>
      <c r="H34" s="75">
        <v>55149363</v>
      </c>
      <c r="I34" s="73">
        <v>4653460</v>
      </c>
      <c r="J34" s="74">
        <v>21373809</v>
      </c>
      <c r="K34" s="74">
        <v>13368039</v>
      </c>
      <c r="L34" s="74">
        <v>4712000</v>
      </c>
      <c r="M34" s="76">
        <v>44107308</v>
      </c>
    </row>
    <row r="35" spans="1:13" x14ac:dyDescent="0.2">
      <c r="A35" s="47" t="s">
        <v>53</v>
      </c>
      <c r="B35" s="71" t="s">
        <v>480</v>
      </c>
      <c r="C35" s="72" t="s">
        <v>481</v>
      </c>
      <c r="D35" s="73">
        <v>4773724</v>
      </c>
      <c r="E35" s="74">
        <v>19362523</v>
      </c>
      <c r="F35" s="74">
        <v>-26029080</v>
      </c>
      <c r="G35" s="74">
        <v>36678000</v>
      </c>
      <c r="H35" s="75">
        <v>34785167</v>
      </c>
      <c r="I35" s="73">
        <v>4017441</v>
      </c>
      <c r="J35" s="74">
        <v>7697591</v>
      </c>
      <c r="K35" s="74">
        <v>-4121736</v>
      </c>
      <c r="L35" s="74">
        <v>13882000</v>
      </c>
      <c r="M35" s="76">
        <v>21475296</v>
      </c>
    </row>
    <row r="36" spans="1:13" x14ac:dyDescent="0.2">
      <c r="A36" s="47" t="s">
        <v>53</v>
      </c>
      <c r="B36" s="71" t="s">
        <v>482</v>
      </c>
      <c r="C36" s="72" t="s">
        <v>483</v>
      </c>
      <c r="D36" s="73">
        <v>36185870</v>
      </c>
      <c r="E36" s="74">
        <v>170054751</v>
      </c>
      <c r="F36" s="74">
        <v>69883187</v>
      </c>
      <c r="G36" s="74">
        <v>3977000</v>
      </c>
      <c r="H36" s="75">
        <v>280100808</v>
      </c>
      <c r="I36" s="73">
        <v>33231838</v>
      </c>
      <c r="J36" s="74">
        <v>141200380</v>
      </c>
      <c r="K36" s="74">
        <v>27484120</v>
      </c>
      <c r="L36" s="74">
        <v>15570000</v>
      </c>
      <c r="M36" s="76">
        <v>217486338</v>
      </c>
    </row>
    <row r="37" spans="1:13" x14ac:dyDescent="0.2">
      <c r="A37" s="47" t="s">
        <v>68</v>
      </c>
      <c r="B37" s="71" t="s">
        <v>484</v>
      </c>
      <c r="C37" s="72" t="s">
        <v>485</v>
      </c>
      <c r="D37" s="73">
        <v>0</v>
      </c>
      <c r="E37" s="74">
        <v>0</v>
      </c>
      <c r="F37" s="74">
        <v>23086466</v>
      </c>
      <c r="G37" s="74">
        <v>980000</v>
      </c>
      <c r="H37" s="75">
        <v>24066466</v>
      </c>
      <c r="I37" s="73">
        <v>0</v>
      </c>
      <c r="J37" s="74">
        <v>0</v>
      </c>
      <c r="K37" s="74">
        <v>27217865</v>
      </c>
      <c r="L37" s="74">
        <v>1224000</v>
      </c>
      <c r="M37" s="76">
        <v>28441865</v>
      </c>
    </row>
    <row r="38" spans="1:13" ht="16.5" x14ac:dyDescent="0.3">
      <c r="A38" s="48" t="s">
        <v>0</v>
      </c>
      <c r="B38" s="77" t="s">
        <v>486</v>
      </c>
      <c r="C38" s="78" t="s">
        <v>0</v>
      </c>
      <c r="D38" s="79">
        <f t="shared" ref="D38:M38" si="3">SUM(D32:D37)</f>
        <v>51293713</v>
      </c>
      <c r="E38" s="80">
        <f t="shared" si="3"/>
        <v>261630596</v>
      </c>
      <c r="F38" s="80">
        <f t="shared" si="3"/>
        <v>97107802</v>
      </c>
      <c r="G38" s="80">
        <f t="shared" si="3"/>
        <v>53720000</v>
      </c>
      <c r="H38" s="81">
        <f t="shared" si="3"/>
        <v>463752111</v>
      </c>
      <c r="I38" s="79">
        <f t="shared" si="3"/>
        <v>44906895</v>
      </c>
      <c r="J38" s="80">
        <f t="shared" si="3"/>
        <v>209941254</v>
      </c>
      <c r="K38" s="80">
        <f t="shared" si="3"/>
        <v>107898193</v>
      </c>
      <c r="L38" s="80">
        <f t="shared" si="3"/>
        <v>40969000</v>
      </c>
      <c r="M38" s="82">
        <f t="shared" si="3"/>
        <v>403715342</v>
      </c>
    </row>
    <row r="39" spans="1:13" x14ac:dyDescent="0.2">
      <c r="A39" s="47" t="s">
        <v>53</v>
      </c>
      <c r="B39" s="71" t="s">
        <v>487</v>
      </c>
      <c r="C39" s="72" t="s">
        <v>488</v>
      </c>
      <c r="D39" s="73">
        <v>150160097</v>
      </c>
      <c r="E39" s="74">
        <v>364154222</v>
      </c>
      <c r="F39" s="74">
        <v>133169448</v>
      </c>
      <c r="G39" s="74">
        <v>39533000</v>
      </c>
      <c r="H39" s="75">
        <v>687016767</v>
      </c>
      <c r="I39" s="73">
        <v>135599477</v>
      </c>
      <c r="J39" s="74">
        <v>317408487</v>
      </c>
      <c r="K39" s="74">
        <v>166829744</v>
      </c>
      <c r="L39" s="74">
        <v>59301000</v>
      </c>
      <c r="M39" s="76">
        <v>679138708</v>
      </c>
    </row>
    <row r="40" spans="1:13" x14ac:dyDescent="0.2">
      <c r="A40" s="47" t="s">
        <v>53</v>
      </c>
      <c r="B40" s="71" t="s">
        <v>489</v>
      </c>
      <c r="C40" s="72" t="s">
        <v>490</v>
      </c>
      <c r="D40" s="73">
        <v>4377340</v>
      </c>
      <c r="E40" s="74">
        <v>20445168</v>
      </c>
      <c r="F40" s="74">
        <v>40854007</v>
      </c>
      <c r="G40" s="74">
        <v>4972000</v>
      </c>
      <c r="H40" s="75">
        <v>70648515</v>
      </c>
      <c r="I40" s="73">
        <v>7138523</v>
      </c>
      <c r="J40" s="74">
        <v>280540013</v>
      </c>
      <c r="K40" s="74">
        <v>47807087</v>
      </c>
      <c r="L40" s="74">
        <v>2209000</v>
      </c>
      <c r="M40" s="76">
        <v>337694623</v>
      </c>
    </row>
    <row r="41" spans="1:13" x14ac:dyDescent="0.2">
      <c r="A41" s="47" t="s">
        <v>53</v>
      </c>
      <c r="B41" s="71" t="s">
        <v>491</v>
      </c>
      <c r="C41" s="72" t="s">
        <v>492</v>
      </c>
      <c r="D41" s="73">
        <v>3365290</v>
      </c>
      <c r="E41" s="74">
        <v>9425165</v>
      </c>
      <c r="F41" s="74">
        <v>15096645</v>
      </c>
      <c r="G41" s="74">
        <v>9372000</v>
      </c>
      <c r="H41" s="75">
        <v>37259100</v>
      </c>
      <c r="I41" s="73">
        <v>3210231</v>
      </c>
      <c r="J41" s="74">
        <v>9969743</v>
      </c>
      <c r="K41" s="74">
        <v>17073579</v>
      </c>
      <c r="L41" s="74">
        <v>3949000</v>
      </c>
      <c r="M41" s="76">
        <v>34202553</v>
      </c>
    </row>
    <row r="42" spans="1:13" x14ac:dyDescent="0.2">
      <c r="A42" s="47" t="s">
        <v>53</v>
      </c>
      <c r="B42" s="71" t="s">
        <v>493</v>
      </c>
      <c r="C42" s="72" t="s">
        <v>494</v>
      </c>
      <c r="D42" s="73">
        <v>10729967</v>
      </c>
      <c r="E42" s="74">
        <v>49233882</v>
      </c>
      <c r="F42" s="74">
        <v>31204788</v>
      </c>
      <c r="G42" s="74">
        <v>24090000</v>
      </c>
      <c r="H42" s="75">
        <v>115258637</v>
      </c>
      <c r="I42" s="73">
        <v>9697856</v>
      </c>
      <c r="J42" s="74">
        <v>45133369</v>
      </c>
      <c r="K42" s="74">
        <v>28879468</v>
      </c>
      <c r="L42" s="74">
        <v>13000000</v>
      </c>
      <c r="M42" s="76">
        <v>96710693</v>
      </c>
    </row>
    <row r="43" spans="1:13" x14ac:dyDescent="0.2">
      <c r="A43" s="47" t="s">
        <v>68</v>
      </c>
      <c r="B43" s="71" t="s">
        <v>495</v>
      </c>
      <c r="C43" s="72" t="s">
        <v>496</v>
      </c>
      <c r="D43" s="73">
        <v>0</v>
      </c>
      <c r="E43" s="74">
        <v>0</v>
      </c>
      <c r="F43" s="74">
        <v>41316595</v>
      </c>
      <c r="G43" s="74">
        <v>2031000</v>
      </c>
      <c r="H43" s="75">
        <v>43347595</v>
      </c>
      <c r="I43" s="73">
        <v>0</v>
      </c>
      <c r="J43" s="74">
        <v>0</v>
      </c>
      <c r="K43" s="74">
        <v>36170900</v>
      </c>
      <c r="L43" s="74">
        <v>1150000</v>
      </c>
      <c r="M43" s="76">
        <v>37320900</v>
      </c>
    </row>
    <row r="44" spans="1:13" ht="16.5" x14ac:dyDescent="0.3">
      <c r="A44" s="48" t="s">
        <v>0</v>
      </c>
      <c r="B44" s="77" t="s">
        <v>497</v>
      </c>
      <c r="C44" s="78" t="s">
        <v>0</v>
      </c>
      <c r="D44" s="79">
        <f t="shared" ref="D44:M44" si="4">SUM(D39:D43)</f>
        <v>168632694</v>
      </c>
      <c r="E44" s="80">
        <f t="shared" si="4"/>
        <v>443258437</v>
      </c>
      <c r="F44" s="80">
        <f t="shared" si="4"/>
        <v>261641483</v>
      </c>
      <c r="G44" s="80">
        <f t="shared" si="4"/>
        <v>79998000</v>
      </c>
      <c r="H44" s="81">
        <f t="shared" si="4"/>
        <v>953530614</v>
      </c>
      <c r="I44" s="79">
        <f t="shared" si="4"/>
        <v>155646087</v>
      </c>
      <c r="J44" s="80">
        <f t="shared" si="4"/>
        <v>653051612</v>
      </c>
      <c r="K44" s="80">
        <f t="shared" si="4"/>
        <v>296760778</v>
      </c>
      <c r="L44" s="80">
        <f t="shared" si="4"/>
        <v>79609000</v>
      </c>
      <c r="M44" s="82">
        <f t="shared" si="4"/>
        <v>1185067477</v>
      </c>
    </row>
    <row r="45" spans="1:13" ht="16.5" x14ac:dyDescent="0.3">
      <c r="A45" s="49" t="s">
        <v>0</v>
      </c>
      <c r="B45" s="83" t="s">
        <v>498</v>
      </c>
      <c r="C45" s="84" t="s">
        <v>0</v>
      </c>
      <c r="D45" s="85">
        <f t="shared" ref="D45:M45" si="5">SUM(D9:D12,D14:D20,D22:D30,D32:D37,D39:D43)</f>
        <v>320927803</v>
      </c>
      <c r="E45" s="86">
        <f t="shared" si="5"/>
        <v>1019337228</v>
      </c>
      <c r="F45" s="86">
        <f t="shared" si="5"/>
        <v>986444097</v>
      </c>
      <c r="G45" s="86">
        <f t="shared" si="5"/>
        <v>241767000</v>
      </c>
      <c r="H45" s="87">
        <f t="shared" si="5"/>
        <v>2568476128</v>
      </c>
      <c r="I45" s="85">
        <f t="shared" si="5"/>
        <v>297994352</v>
      </c>
      <c r="J45" s="86">
        <f t="shared" si="5"/>
        <v>1185961894</v>
      </c>
      <c r="K45" s="86">
        <f t="shared" si="5"/>
        <v>740089800</v>
      </c>
      <c r="L45" s="86">
        <f t="shared" si="5"/>
        <v>256423000</v>
      </c>
      <c r="M45" s="88">
        <f t="shared" si="5"/>
        <v>2480469046</v>
      </c>
    </row>
    <row r="46" spans="1:13" x14ac:dyDescent="0.2"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</row>
    <row r="47" spans="1:13" x14ac:dyDescent="0.2"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</row>
    <row r="48" spans="1:13" x14ac:dyDescent="0.2"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</row>
    <row r="49" spans="2:13" x14ac:dyDescent="0.2"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</row>
    <row r="50" spans="2:13" x14ac:dyDescent="0.2"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</row>
    <row r="51" spans="2:13" x14ac:dyDescent="0.2"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</row>
    <row r="52" spans="2:13" x14ac:dyDescent="0.2"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</row>
    <row r="53" spans="2:13" x14ac:dyDescent="0.2"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</row>
    <row r="54" spans="2:13" x14ac:dyDescent="0.2"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</row>
    <row r="55" spans="2:13" x14ac:dyDescent="0.2"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</row>
    <row r="56" spans="2:13" x14ac:dyDescent="0.2"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</row>
    <row r="57" spans="2:13" x14ac:dyDescent="0.2"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</row>
    <row r="58" spans="2:13" x14ac:dyDescent="0.2"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2:13" x14ac:dyDescent="0.2"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</row>
    <row r="60" spans="2:13" x14ac:dyDescent="0.2"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</row>
    <row r="61" spans="2:13" x14ac:dyDescent="0.2"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</row>
    <row r="62" spans="2:13" x14ac:dyDescent="0.2"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</row>
    <row r="63" spans="2:13" x14ac:dyDescent="0.2"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2:13" x14ac:dyDescent="0.2"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2:13" x14ac:dyDescent="0.2"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</row>
    <row r="66" spans="2:13" x14ac:dyDescent="0.2"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</row>
    <row r="67" spans="2:13" x14ac:dyDescent="0.2"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</row>
    <row r="68" spans="2:13" x14ac:dyDescent="0.2"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2:13" x14ac:dyDescent="0.2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</row>
    <row r="70" spans="2:13" x14ac:dyDescent="0.2"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</row>
    <row r="71" spans="2:13" x14ac:dyDescent="0.2"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</row>
    <row r="72" spans="2:13" x14ac:dyDescent="0.2"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</row>
    <row r="73" spans="2:13" x14ac:dyDescent="0.2"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</row>
    <row r="74" spans="2:13" x14ac:dyDescent="0.2"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2:13" x14ac:dyDescent="0.2"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</row>
    <row r="76" spans="2:13" x14ac:dyDescent="0.2"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</row>
    <row r="77" spans="2:13" x14ac:dyDescent="0.2"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</row>
    <row r="78" spans="2:13" x14ac:dyDescent="0.2"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</row>
    <row r="79" spans="2:13" x14ac:dyDescent="0.2"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</row>
    <row r="80" spans="2:13" x14ac:dyDescent="0.2"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</row>
    <row r="81" spans="2:13" x14ac:dyDescent="0.2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</row>
  </sheetData>
  <mergeCells count="6">
    <mergeCell ref="B1:M1"/>
    <mergeCell ref="B2:M2"/>
    <mergeCell ref="D3:H3"/>
    <mergeCell ref="I3:M3"/>
    <mergeCell ref="D4:F4"/>
    <mergeCell ref="I4:K4"/>
  </mergeCells>
  <printOptions horizontalCentered="1"/>
  <pageMargins left="0.05" right="0.05" top="0.33" bottom="0.16" header="0.33" footer="0.16"/>
  <pageSetup paperSize="9" scale="50" orientation="landscape" r:id="rId1"/>
  <rowBreaks count="1" manualBreakCount="1">
    <brk id="4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8B31C4-4C53-4BC4-ACF3-F74FDD43625D}"/>
</file>

<file path=customXml/itemProps2.xml><?xml version="1.0" encoding="utf-8"?>
<ds:datastoreItem xmlns:ds="http://schemas.openxmlformats.org/officeDocument/2006/customXml" ds:itemID="{9057EB14-72D1-40E0-B6D7-A809F459E8C4}"/>
</file>

<file path=customXml/itemProps3.xml><?xml version="1.0" encoding="utf-8"?>
<ds:datastoreItem xmlns:ds="http://schemas.openxmlformats.org/officeDocument/2006/customXml" ds:itemID="{E8D21C5F-902F-4938-854E-42871CF65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Summary per Province</vt:lpstr>
      <vt:lpstr>Summary per Metro</vt:lpstr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'Summary per Metro'!Print_Area</vt:lpstr>
      <vt:lpstr>'Summary per Province'!Print_Area</vt:lpstr>
      <vt:lpstr>WC!Print_Area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2025-05-26T11:03:14Z</dcterms:created>
  <dcterms:modified xsi:type="dcterms:W3CDTF">2025-05-26T11:23:58Z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