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970770C4-825E-44EC-BEA6-369667299C75}" xr6:coauthVersionLast="47" xr6:coauthVersionMax="47" xr10:uidLastSave="{00000000-0000-0000-0000-000000000000}"/>
  <bookViews>
    <workbookView xWindow="28680" yWindow="-120" windowWidth="29040" windowHeight="1752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EC!$A$1:$AK$56</definedName>
    <definedName name="_xlnm.Print_Area" localSheetId="4">FS!$A$1:$AK$38</definedName>
    <definedName name="_xlnm.Print_Area" localSheetId="5">GT!$A$1:$AK$24</definedName>
    <definedName name="_xlnm.Print_Area" localSheetId="6">KZ!$A$1:$AK$75</definedName>
    <definedName name="_xlnm.Print_Area" localSheetId="7">LP!$A$1:$AK$43</definedName>
    <definedName name="_xlnm.Print_Area" localSheetId="8">MP!$A$1:$AK$33</definedName>
    <definedName name="_xlnm.Print_Area" localSheetId="9">NC!$A$1:$AK$46</definedName>
    <definedName name="_xlnm.Print_Area" localSheetId="10">NW!$A$1:$AK$37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19'!$A$1:$AK$30</definedName>
    <definedName name="_xlnm.Print_Area" localSheetId="11">WC!$A$1:$AK$47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G45" i="12"/>
  <c r="AE45" i="12"/>
  <c r="AD45" i="12"/>
  <c r="W45" i="12"/>
  <c r="V45" i="12"/>
  <c r="S45" i="12"/>
  <c r="R45" i="12"/>
  <c r="T45" i="12" s="1"/>
  <c r="O45" i="12"/>
  <c r="N45" i="12"/>
  <c r="K45" i="12"/>
  <c r="J45" i="12"/>
  <c r="L45" i="12" s="1"/>
  <c r="H45" i="12"/>
  <c r="G45" i="12"/>
  <c r="I45" i="12" s="1"/>
  <c r="E45" i="12"/>
  <c r="D45" i="12"/>
  <c r="F45" i="12" s="1"/>
  <c r="M45" i="12" s="1"/>
  <c r="AI44" i="12"/>
  <c r="AH44" i="12"/>
  <c r="AJ44" i="12" s="1"/>
  <c r="AG44" i="12"/>
  <c r="AF44" i="12"/>
  <c r="AK44" i="12" s="1"/>
  <c r="AE44" i="12"/>
  <c r="AD44" i="12"/>
  <c r="W44" i="12"/>
  <c r="X44" i="12" s="1"/>
  <c r="V44" i="12"/>
  <c r="S44" i="12"/>
  <c r="R44" i="12"/>
  <c r="O44" i="12"/>
  <c r="N44" i="12"/>
  <c r="P44" i="12" s="1"/>
  <c r="K44" i="12"/>
  <c r="J44" i="12"/>
  <c r="L44" i="12" s="1"/>
  <c r="H44" i="12"/>
  <c r="G44" i="12"/>
  <c r="E44" i="12"/>
  <c r="D44" i="12"/>
  <c r="F44" i="12" s="1"/>
  <c r="AJ43" i="12"/>
  <c r="AF43" i="12"/>
  <c r="AA43" i="12"/>
  <c r="Z43" i="12"/>
  <c r="AB43" i="12" s="1"/>
  <c r="AC43" i="12" s="1"/>
  <c r="X43" i="12"/>
  <c r="T43" i="12"/>
  <c r="U43" i="12" s="1"/>
  <c r="Q43" i="12"/>
  <c r="P43" i="12"/>
  <c r="L43" i="12"/>
  <c r="I43" i="12"/>
  <c r="F43" i="12"/>
  <c r="AJ42" i="12"/>
  <c r="AF42" i="12"/>
  <c r="AA42" i="12"/>
  <c r="Z42" i="12"/>
  <c r="AB42" i="12" s="1"/>
  <c r="X42" i="12"/>
  <c r="T42" i="12"/>
  <c r="P42" i="12"/>
  <c r="L42" i="12"/>
  <c r="I42" i="12"/>
  <c r="F42" i="12"/>
  <c r="Q42" i="12" s="1"/>
  <c r="AJ41" i="12"/>
  <c r="AF41" i="12"/>
  <c r="AA41" i="12"/>
  <c r="Z41" i="12"/>
  <c r="AB41" i="12" s="1"/>
  <c r="X41" i="12"/>
  <c r="AK41" i="12" s="1"/>
  <c r="T41" i="12"/>
  <c r="U41" i="12" s="1"/>
  <c r="P41" i="12"/>
  <c r="L41" i="12"/>
  <c r="I41" i="12"/>
  <c r="F41" i="12"/>
  <c r="Q41" i="12" s="1"/>
  <c r="AJ40" i="12"/>
  <c r="AF40" i="12"/>
  <c r="AA40" i="12"/>
  <c r="Z40" i="12"/>
  <c r="AB40" i="12" s="1"/>
  <c r="X40" i="12"/>
  <c r="T40" i="12"/>
  <c r="P40" i="12"/>
  <c r="L40" i="12"/>
  <c r="I40" i="12"/>
  <c r="U40" i="12" s="1"/>
  <c r="F40" i="12"/>
  <c r="Q40" i="12" s="1"/>
  <c r="AI39" i="12"/>
  <c r="AH39" i="12"/>
  <c r="AG39" i="12"/>
  <c r="AE39" i="12"/>
  <c r="AD39" i="12"/>
  <c r="AF39" i="12" s="1"/>
  <c r="W39" i="12"/>
  <c r="V39" i="12"/>
  <c r="X39" i="12" s="1"/>
  <c r="S39" i="12"/>
  <c r="R39" i="12"/>
  <c r="O39" i="12"/>
  <c r="N39" i="12"/>
  <c r="P39" i="12" s="1"/>
  <c r="K39" i="12"/>
  <c r="J39" i="12"/>
  <c r="L39" i="12" s="1"/>
  <c r="H39" i="12"/>
  <c r="G39" i="12"/>
  <c r="I39" i="12" s="1"/>
  <c r="E39" i="12"/>
  <c r="F39" i="12" s="1"/>
  <c r="D39" i="12"/>
  <c r="AJ38" i="12"/>
  <c r="AF38" i="12"/>
  <c r="AA38" i="12"/>
  <c r="Z38" i="12"/>
  <c r="X38" i="12"/>
  <c r="T38" i="12"/>
  <c r="P38" i="12"/>
  <c r="Q38" i="12" s="1"/>
  <c r="L38" i="12"/>
  <c r="M38" i="12" s="1"/>
  <c r="I38" i="12"/>
  <c r="F38" i="12"/>
  <c r="AJ37" i="12"/>
  <c r="AF37" i="12"/>
  <c r="AK37" i="12" s="1"/>
  <c r="AA37" i="12"/>
  <c r="Z37" i="12"/>
  <c r="AB37" i="12" s="1"/>
  <c r="AC37" i="12" s="1"/>
  <c r="X37" i="12"/>
  <c r="T37" i="12"/>
  <c r="U37" i="12" s="1"/>
  <c r="P37" i="12"/>
  <c r="L37" i="12"/>
  <c r="I37" i="12"/>
  <c r="Y37" i="12" s="1"/>
  <c r="F37" i="12"/>
  <c r="M37" i="12" s="1"/>
  <c r="AJ36" i="12"/>
  <c r="AF36" i="12"/>
  <c r="AK36" i="12" s="1"/>
  <c r="AA36" i="12"/>
  <c r="Z36" i="12"/>
  <c r="X36" i="12"/>
  <c r="T36" i="12"/>
  <c r="P36" i="12"/>
  <c r="Q36" i="12" s="1"/>
  <c r="L36" i="12"/>
  <c r="I36" i="12"/>
  <c r="Y36" i="12" s="1"/>
  <c r="F36" i="12"/>
  <c r="AJ35" i="12"/>
  <c r="AF35" i="12"/>
  <c r="AA35" i="12"/>
  <c r="Z35" i="12"/>
  <c r="X35" i="12"/>
  <c r="T35" i="12"/>
  <c r="P35" i="12"/>
  <c r="L35" i="12"/>
  <c r="I35" i="12"/>
  <c r="F35" i="12"/>
  <c r="AJ34" i="12"/>
  <c r="AF34" i="12"/>
  <c r="AA34" i="12"/>
  <c r="Z34" i="12"/>
  <c r="AB34" i="12" s="1"/>
  <c r="X34" i="12"/>
  <c r="AK34" i="12" s="1"/>
  <c r="T34" i="12"/>
  <c r="P34" i="12"/>
  <c r="L34" i="12"/>
  <c r="I34" i="12"/>
  <c r="F34" i="12"/>
  <c r="Q34" i="12" s="1"/>
  <c r="AJ33" i="12"/>
  <c r="AF33" i="12"/>
  <c r="AK33" i="12" s="1"/>
  <c r="AA33" i="12"/>
  <c r="Z33" i="12"/>
  <c r="X33" i="12"/>
  <c r="T33" i="12"/>
  <c r="P33" i="12"/>
  <c r="L33" i="12"/>
  <c r="I33" i="12"/>
  <c r="U33" i="12" s="1"/>
  <c r="F33" i="12"/>
  <c r="AJ32" i="12"/>
  <c r="AF32" i="12"/>
  <c r="AK32" i="12" s="1"/>
  <c r="AA32" i="12"/>
  <c r="Z32" i="12"/>
  <c r="X32" i="12"/>
  <c r="T32" i="12"/>
  <c r="P32" i="12"/>
  <c r="L32" i="12"/>
  <c r="I32" i="12"/>
  <c r="U32" i="12" s="1"/>
  <c r="F32" i="12"/>
  <c r="Q32" i="12" s="1"/>
  <c r="AJ31" i="12"/>
  <c r="AF31" i="12"/>
  <c r="AK31" i="12" s="1"/>
  <c r="AA31" i="12"/>
  <c r="Z31" i="12"/>
  <c r="AB31" i="12" s="1"/>
  <c r="AC31" i="12" s="1"/>
  <c r="X31" i="12"/>
  <c r="T31" i="12"/>
  <c r="P31" i="12"/>
  <c r="L31" i="12"/>
  <c r="I31" i="12"/>
  <c r="Y31" i="12" s="1"/>
  <c r="F31" i="12"/>
  <c r="AI30" i="12"/>
  <c r="AH30" i="12"/>
  <c r="AJ30" i="12" s="1"/>
  <c r="AG30" i="12"/>
  <c r="AF30" i="12"/>
  <c r="AE30" i="12"/>
  <c r="AD30" i="12"/>
  <c r="W30" i="12"/>
  <c r="V30" i="12"/>
  <c r="S30" i="12"/>
  <c r="R30" i="12"/>
  <c r="T30" i="12" s="1"/>
  <c r="P30" i="12"/>
  <c r="O30" i="12"/>
  <c r="N30" i="12"/>
  <c r="K30" i="12"/>
  <c r="AA30" i="12" s="1"/>
  <c r="J30" i="12"/>
  <c r="Z30" i="12" s="1"/>
  <c r="H30" i="12"/>
  <c r="G30" i="12"/>
  <c r="E30" i="12"/>
  <c r="D30" i="12"/>
  <c r="F30" i="12" s="1"/>
  <c r="AJ29" i="12"/>
  <c r="AF29" i="12"/>
  <c r="AK29" i="12" s="1"/>
  <c r="AA29" i="12"/>
  <c r="Z29" i="12"/>
  <c r="AB29" i="12" s="1"/>
  <c r="X29" i="12"/>
  <c r="T29" i="12"/>
  <c r="P29" i="12"/>
  <c r="L29" i="12"/>
  <c r="I29" i="12"/>
  <c r="Y29" i="12" s="1"/>
  <c r="F29" i="12"/>
  <c r="AJ28" i="12"/>
  <c r="AF28" i="12"/>
  <c r="AK28" i="12" s="1"/>
  <c r="AA28" i="12"/>
  <c r="Z28" i="12"/>
  <c r="X28" i="12"/>
  <c r="T28" i="12"/>
  <c r="U28" i="12" s="1"/>
  <c r="P28" i="12"/>
  <c r="L28" i="12"/>
  <c r="I28" i="12"/>
  <c r="F28" i="12"/>
  <c r="AJ27" i="12"/>
  <c r="AF27" i="12"/>
  <c r="AA27" i="12"/>
  <c r="AB27" i="12" s="1"/>
  <c r="Z27" i="12"/>
  <c r="X27" i="12"/>
  <c r="T27" i="12"/>
  <c r="U27" i="12" s="1"/>
  <c r="P27" i="12"/>
  <c r="L27" i="12"/>
  <c r="I27" i="12"/>
  <c r="F27" i="12"/>
  <c r="Q27" i="12" s="1"/>
  <c r="AJ26" i="12"/>
  <c r="AF26" i="12"/>
  <c r="AK26" i="12" s="1"/>
  <c r="AA26" i="12"/>
  <c r="Z26" i="12"/>
  <c r="X26" i="12"/>
  <c r="T26" i="12"/>
  <c r="P26" i="12"/>
  <c r="L26" i="12"/>
  <c r="I26" i="12"/>
  <c r="F26" i="12"/>
  <c r="AJ25" i="12"/>
  <c r="AF25" i="12"/>
  <c r="AK25" i="12" s="1"/>
  <c r="AA25" i="12"/>
  <c r="Z25" i="12"/>
  <c r="X25" i="12"/>
  <c r="T25" i="12"/>
  <c r="P25" i="12"/>
  <c r="L25" i="12"/>
  <c r="I25" i="12"/>
  <c r="F25" i="12"/>
  <c r="Q25" i="12" s="1"/>
  <c r="AI24" i="12"/>
  <c r="AH24" i="12"/>
  <c r="AG24" i="12"/>
  <c r="AE24" i="12"/>
  <c r="AF24" i="12" s="1"/>
  <c r="AD24" i="12"/>
  <c r="W24" i="12"/>
  <c r="V24" i="12"/>
  <c r="S24" i="12"/>
  <c r="T24" i="12" s="1"/>
  <c r="R24" i="12"/>
  <c r="O24" i="12"/>
  <c r="P24" i="12" s="1"/>
  <c r="N24" i="12"/>
  <c r="K24" i="12"/>
  <c r="J24" i="12"/>
  <c r="H24" i="12"/>
  <c r="G24" i="12"/>
  <c r="E24" i="12"/>
  <c r="D24" i="12"/>
  <c r="F24" i="12" s="1"/>
  <c r="AJ23" i="12"/>
  <c r="AF23" i="12"/>
  <c r="AA23" i="12"/>
  <c r="Z23" i="12"/>
  <c r="AB23" i="12" s="1"/>
  <c r="AC23" i="12" s="1"/>
  <c r="X23" i="12"/>
  <c r="T23" i="12"/>
  <c r="P23" i="12"/>
  <c r="Q23" i="12" s="1"/>
  <c r="L23" i="12"/>
  <c r="I23" i="12"/>
  <c r="F23" i="12"/>
  <c r="AJ22" i="12"/>
  <c r="AF22" i="12"/>
  <c r="AK22" i="12" s="1"/>
  <c r="AA22" i="12"/>
  <c r="Z22" i="12"/>
  <c r="AB22" i="12" s="1"/>
  <c r="X22" i="12"/>
  <c r="T22" i="12"/>
  <c r="P22" i="12"/>
  <c r="Q22" i="12" s="1"/>
  <c r="L22" i="12"/>
  <c r="I22" i="12"/>
  <c r="Y22" i="12" s="1"/>
  <c r="F22" i="12"/>
  <c r="M22" i="12" s="1"/>
  <c r="AJ21" i="12"/>
  <c r="AF21" i="12"/>
  <c r="AA21" i="12"/>
  <c r="Z21" i="12"/>
  <c r="X21" i="12"/>
  <c r="T21" i="12"/>
  <c r="P21" i="12"/>
  <c r="L21" i="12"/>
  <c r="I21" i="12"/>
  <c r="F21" i="12"/>
  <c r="AJ20" i="12"/>
  <c r="AF20" i="12"/>
  <c r="AK20" i="12" s="1"/>
  <c r="AA20" i="12"/>
  <c r="Z20" i="12"/>
  <c r="X20" i="12"/>
  <c r="T20" i="12"/>
  <c r="P20" i="12"/>
  <c r="L20" i="12"/>
  <c r="I20" i="12"/>
  <c r="F20" i="12"/>
  <c r="AJ19" i="12"/>
  <c r="AF19" i="12"/>
  <c r="AA19" i="12"/>
  <c r="Z19" i="12"/>
  <c r="X19" i="12"/>
  <c r="T19" i="12"/>
  <c r="P19" i="12"/>
  <c r="L19" i="12"/>
  <c r="I19" i="12"/>
  <c r="U19" i="12" s="1"/>
  <c r="F19" i="12"/>
  <c r="AJ18" i="12"/>
  <c r="AF18" i="12"/>
  <c r="AA18" i="12"/>
  <c r="Z18" i="12"/>
  <c r="X18" i="12"/>
  <c r="T18" i="12"/>
  <c r="P18" i="12"/>
  <c r="L18" i="12"/>
  <c r="I18" i="12"/>
  <c r="F18" i="12"/>
  <c r="Q18" i="12" s="1"/>
  <c r="AI17" i="12"/>
  <c r="AH17" i="12"/>
  <c r="AG17" i="12"/>
  <c r="AE17" i="12"/>
  <c r="AF17" i="12" s="1"/>
  <c r="AD17" i="12"/>
  <c r="W17" i="12"/>
  <c r="V17" i="12"/>
  <c r="S17" i="12"/>
  <c r="R17" i="12"/>
  <c r="O17" i="12"/>
  <c r="P17" i="12" s="1"/>
  <c r="N17" i="12"/>
  <c r="K17" i="12"/>
  <c r="J17" i="12"/>
  <c r="Z17" i="12" s="1"/>
  <c r="H17" i="12"/>
  <c r="G17" i="12"/>
  <c r="E17" i="12"/>
  <c r="D17" i="12"/>
  <c r="AJ16" i="12"/>
  <c r="AF16" i="12"/>
  <c r="AA16" i="12"/>
  <c r="Z16" i="12"/>
  <c r="AB16" i="12" s="1"/>
  <c r="AC16" i="12" s="1"/>
  <c r="X16" i="12"/>
  <c r="T16" i="12"/>
  <c r="P16" i="12"/>
  <c r="Q16" i="12" s="1"/>
  <c r="L16" i="12"/>
  <c r="I16" i="12"/>
  <c r="F16" i="12"/>
  <c r="AJ15" i="12"/>
  <c r="AF15" i="12"/>
  <c r="AK15" i="12" s="1"/>
  <c r="AA15" i="12"/>
  <c r="Z15" i="12"/>
  <c r="AB15" i="12" s="1"/>
  <c r="X15" i="12"/>
  <c r="T15" i="12"/>
  <c r="P15" i="12"/>
  <c r="Q15" i="12" s="1"/>
  <c r="L15" i="12"/>
  <c r="I15" i="12"/>
  <c r="Y15" i="12" s="1"/>
  <c r="F15" i="12"/>
  <c r="M15" i="12" s="1"/>
  <c r="AJ14" i="12"/>
  <c r="AF14" i="12"/>
  <c r="AA14" i="12"/>
  <c r="Z14" i="12"/>
  <c r="X14" i="12"/>
  <c r="T14" i="12"/>
  <c r="P14" i="12"/>
  <c r="L14" i="12"/>
  <c r="I14" i="12"/>
  <c r="F14" i="12"/>
  <c r="AJ13" i="12"/>
  <c r="AF13" i="12"/>
  <c r="AA13" i="12"/>
  <c r="Z13" i="12"/>
  <c r="X13" i="12"/>
  <c r="AK13" i="12" s="1"/>
  <c r="U13" i="12"/>
  <c r="T13" i="12"/>
  <c r="P13" i="12"/>
  <c r="L13" i="12"/>
  <c r="I13" i="12"/>
  <c r="F13" i="12"/>
  <c r="Q13" i="12" s="1"/>
  <c r="AJ12" i="12"/>
  <c r="AF12" i="12"/>
  <c r="AA12" i="12"/>
  <c r="Z12" i="12"/>
  <c r="AB12" i="12" s="1"/>
  <c r="X12" i="12"/>
  <c r="T12" i="12"/>
  <c r="P12" i="12"/>
  <c r="L12" i="12"/>
  <c r="I12" i="12"/>
  <c r="F12" i="12"/>
  <c r="Q12" i="12" s="1"/>
  <c r="AJ11" i="12"/>
  <c r="AF11" i="12"/>
  <c r="AA11" i="12"/>
  <c r="Z11" i="12"/>
  <c r="AB11" i="12" s="1"/>
  <c r="X11" i="12"/>
  <c r="T11" i="12"/>
  <c r="Q11" i="12"/>
  <c r="P11" i="12"/>
  <c r="L11" i="12"/>
  <c r="M11" i="12" s="1"/>
  <c r="I11" i="12"/>
  <c r="Y11" i="12" s="1"/>
  <c r="F11" i="12"/>
  <c r="AI10" i="12"/>
  <c r="AJ10" i="12" s="1"/>
  <c r="AH10" i="12"/>
  <c r="AG10" i="12"/>
  <c r="AE10" i="12"/>
  <c r="AD10" i="12"/>
  <c r="W10" i="12"/>
  <c r="V10" i="12"/>
  <c r="S10" i="12"/>
  <c r="R10" i="12"/>
  <c r="O10" i="12"/>
  <c r="N10" i="12"/>
  <c r="K10" i="12"/>
  <c r="J10" i="12"/>
  <c r="H10" i="12"/>
  <c r="G10" i="12"/>
  <c r="I10" i="12" s="1"/>
  <c r="E10" i="12"/>
  <c r="D10" i="12"/>
  <c r="F10" i="12" s="1"/>
  <c r="AJ9" i="12"/>
  <c r="AF9" i="12"/>
  <c r="AA9" i="12"/>
  <c r="AB9" i="12" s="1"/>
  <c r="AC9" i="12" s="1"/>
  <c r="Z9" i="12"/>
  <c r="X9" i="12"/>
  <c r="T9" i="12"/>
  <c r="P9" i="12"/>
  <c r="Q9" i="12" s="1"/>
  <c r="L9" i="12"/>
  <c r="I9" i="12"/>
  <c r="F9" i="12"/>
  <c r="AI35" i="11"/>
  <c r="AH35" i="11"/>
  <c r="AG35" i="11"/>
  <c r="AE35" i="11"/>
  <c r="AD35" i="11"/>
  <c r="W35" i="11"/>
  <c r="V35" i="11"/>
  <c r="X35" i="11" s="1"/>
  <c r="S35" i="11"/>
  <c r="R35" i="11"/>
  <c r="T35" i="11" s="1"/>
  <c r="O35" i="11"/>
  <c r="N35" i="11"/>
  <c r="P35" i="11" s="1"/>
  <c r="K35" i="11"/>
  <c r="J35" i="11"/>
  <c r="H35" i="11"/>
  <c r="G35" i="11"/>
  <c r="I35" i="11" s="1"/>
  <c r="E35" i="11"/>
  <c r="D35" i="11"/>
  <c r="F35" i="11" s="1"/>
  <c r="AI34" i="11"/>
  <c r="AH34" i="11"/>
  <c r="AJ34" i="11" s="1"/>
  <c r="AG34" i="11"/>
  <c r="AE34" i="11"/>
  <c r="AD34" i="11"/>
  <c r="AF34" i="11" s="1"/>
  <c r="W34" i="11"/>
  <c r="V34" i="11"/>
  <c r="S34" i="11"/>
  <c r="T34" i="11" s="1"/>
  <c r="R34" i="11"/>
  <c r="O34" i="11"/>
  <c r="N34" i="11"/>
  <c r="P34" i="11" s="1"/>
  <c r="K34" i="11"/>
  <c r="J34" i="11"/>
  <c r="Z34" i="11" s="1"/>
  <c r="H34" i="11"/>
  <c r="I34" i="11" s="1"/>
  <c r="G34" i="11"/>
  <c r="E34" i="11"/>
  <c r="D34" i="11"/>
  <c r="F34" i="11" s="1"/>
  <c r="AJ33" i="11"/>
  <c r="AF33" i="11"/>
  <c r="AK33" i="11" s="1"/>
  <c r="AA33" i="11"/>
  <c r="Z33" i="11"/>
  <c r="AB33" i="11" s="1"/>
  <c r="X33" i="11"/>
  <c r="T33" i="11"/>
  <c r="P33" i="11"/>
  <c r="L33" i="11"/>
  <c r="I33" i="11"/>
  <c r="Y33" i="11" s="1"/>
  <c r="F33" i="11"/>
  <c r="Q33" i="11" s="1"/>
  <c r="AJ32" i="11"/>
  <c r="AF32" i="11"/>
  <c r="AA32" i="11"/>
  <c r="Z32" i="11"/>
  <c r="AB32" i="11" s="1"/>
  <c r="X32" i="11"/>
  <c r="T32" i="11"/>
  <c r="P32" i="11"/>
  <c r="L32" i="11"/>
  <c r="I32" i="11"/>
  <c r="Y32" i="11" s="1"/>
  <c r="F32" i="11"/>
  <c r="Q32" i="11" s="1"/>
  <c r="AJ31" i="11"/>
  <c r="AF31" i="11"/>
  <c r="AA31" i="11"/>
  <c r="Z31" i="11"/>
  <c r="X31" i="11"/>
  <c r="T31" i="11"/>
  <c r="P31" i="11"/>
  <c r="L31" i="11"/>
  <c r="I31" i="11"/>
  <c r="Y31" i="11" s="1"/>
  <c r="F31" i="11"/>
  <c r="M31" i="11" s="1"/>
  <c r="AJ30" i="11"/>
  <c r="AF30" i="11"/>
  <c r="AA30" i="11"/>
  <c r="Z30" i="11"/>
  <c r="AB30" i="11" s="1"/>
  <c r="AC30" i="11" s="1"/>
  <c r="X30" i="11"/>
  <c r="T30" i="11"/>
  <c r="P30" i="11"/>
  <c r="Q30" i="11" s="1"/>
  <c r="L30" i="11"/>
  <c r="I30" i="11"/>
  <c r="Y30" i="11" s="1"/>
  <c r="F30" i="11"/>
  <c r="AI29" i="11"/>
  <c r="AH29" i="11"/>
  <c r="AG29" i="11"/>
  <c r="AE29" i="11"/>
  <c r="AD29" i="11"/>
  <c r="AF29" i="11" s="1"/>
  <c r="W29" i="11"/>
  <c r="V29" i="11"/>
  <c r="X29" i="11" s="1"/>
  <c r="S29" i="11"/>
  <c r="R29" i="11"/>
  <c r="O29" i="11"/>
  <c r="N29" i="11"/>
  <c r="P29" i="11" s="1"/>
  <c r="K29" i="11"/>
  <c r="J29" i="11"/>
  <c r="L29" i="11" s="1"/>
  <c r="H29" i="11"/>
  <c r="G29" i="11"/>
  <c r="I29" i="11" s="1"/>
  <c r="E29" i="11"/>
  <c r="D29" i="11"/>
  <c r="AJ28" i="11"/>
  <c r="AF28" i="11"/>
  <c r="AA28" i="11"/>
  <c r="Z28" i="11"/>
  <c r="X28" i="11"/>
  <c r="U28" i="11"/>
  <c r="T28" i="11"/>
  <c r="P28" i="11"/>
  <c r="L28" i="11"/>
  <c r="I28" i="11"/>
  <c r="F28" i="11"/>
  <c r="AK27" i="11"/>
  <c r="AJ27" i="11"/>
  <c r="AF27" i="11"/>
  <c r="AA27" i="11"/>
  <c r="Z27" i="11"/>
  <c r="AB27" i="11" s="1"/>
  <c r="X27" i="11"/>
  <c r="T27" i="11"/>
  <c r="P27" i="11"/>
  <c r="L27" i="11"/>
  <c r="I27" i="11"/>
  <c r="U27" i="11" s="1"/>
  <c r="F27" i="11"/>
  <c r="AJ26" i="11"/>
  <c r="AF26" i="11"/>
  <c r="AA26" i="11"/>
  <c r="Z26" i="11"/>
  <c r="AB26" i="11" s="1"/>
  <c r="X26" i="11"/>
  <c r="T26" i="11"/>
  <c r="Q26" i="11"/>
  <c r="P26" i="11"/>
  <c r="L26" i="11"/>
  <c r="I26" i="11"/>
  <c r="F26" i="11"/>
  <c r="AJ25" i="11"/>
  <c r="AF25" i="11"/>
  <c r="AK25" i="11" s="1"/>
  <c r="AA25" i="11"/>
  <c r="Z25" i="11"/>
  <c r="AB25" i="11" s="1"/>
  <c r="X25" i="11"/>
  <c r="T25" i="11"/>
  <c r="P25" i="11"/>
  <c r="L25" i="11"/>
  <c r="I25" i="11"/>
  <c r="Y25" i="11" s="1"/>
  <c r="F25" i="11"/>
  <c r="Q25" i="11" s="1"/>
  <c r="AJ24" i="11"/>
  <c r="AF24" i="11"/>
  <c r="AA24" i="11"/>
  <c r="Z24" i="11"/>
  <c r="X24" i="11"/>
  <c r="U24" i="11"/>
  <c r="T24" i="11"/>
  <c r="P24" i="11"/>
  <c r="Q24" i="11" s="1"/>
  <c r="L24" i="11"/>
  <c r="I24" i="11"/>
  <c r="Y24" i="11" s="1"/>
  <c r="F24" i="11"/>
  <c r="M24" i="11" s="1"/>
  <c r="AJ23" i="11"/>
  <c r="AF23" i="11"/>
  <c r="AA23" i="11"/>
  <c r="AB23" i="11" s="1"/>
  <c r="Z23" i="11"/>
  <c r="X23" i="11"/>
  <c r="T23" i="11"/>
  <c r="P23" i="11"/>
  <c r="Q23" i="11" s="1"/>
  <c r="L23" i="11"/>
  <c r="I23" i="11"/>
  <c r="Y23" i="11" s="1"/>
  <c r="F23" i="11"/>
  <c r="AI22" i="11"/>
  <c r="AH22" i="11"/>
  <c r="AG22" i="11"/>
  <c r="AE22" i="11"/>
  <c r="AD22" i="11"/>
  <c r="AF22" i="11" s="1"/>
  <c r="W22" i="11"/>
  <c r="V22" i="11"/>
  <c r="X22" i="11" s="1"/>
  <c r="S22" i="11"/>
  <c r="R22" i="11"/>
  <c r="O22" i="11"/>
  <c r="N22" i="11"/>
  <c r="P22" i="11" s="1"/>
  <c r="K22" i="11"/>
  <c r="AA22" i="11" s="1"/>
  <c r="J22" i="11"/>
  <c r="L22" i="11" s="1"/>
  <c r="H22" i="11"/>
  <c r="G22" i="11"/>
  <c r="I22" i="11" s="1"/>
  <c r="E22" i="11"/>
  <c r="D22" i="11"/>
  <c r="F22" i="11" s="1"/>
  <c r="AJ21" i="11"/>
  <c r="AF21" i="11"/>
  <c r="AA21" i="11"/>
  <c r="Z21" i="11"/>
  <c r="X21" i="11"/>
  <c r="T21" i="11"/>
  <c r="P21" i="11"/>
  <c r="L21" i="11"/>
  <c r="I21" i="11"/>
  <c r="F21" i="11"/>
  <c r="AK20" i="11"/>
  <c r="AJ20" i="11"/>
  <c r="AF20" i="11"/>
  <c r="AA20" i="11"/>
  <c r="Z20" i="11"/>
  <c r="AB20" i="11" s="1"/>
  <c r="X20" i="11"/>
  <c r="Y20" i="11" s="1"/>
  <c r="T20" i="11"/>
  <c r="P20" i="11"/>
  <c r="L20" i="11"/>
  <c r="I20" i="11"/>
  <c r="F20" i="11"/>
  <c r="AJ19" i="11"/>
  <c r="AF19" i="11"/>
  <c r="AK19" i="11" s="1"/>
  <c r="AA19" i="11"/>
  <c r="Z19" i="11"/>
  <c r="AB19" i="11" s="1"/>
  <c r="X19" i="11"/>
  <c r="T19" i="11"/>
  <c r="Q19" i="11"/>
  <c r="P19" i="11"/>
  <c r="L19" i="11"/>
  <c r="I19" i="11"/>
  <c r="Y19" i="11" s="1"/>
  <c r="F19" i="11"/>
  <c r="AJ18" i="11"/>
  <c r="AF18" i="11"/>
  <c r="AK18" i="11" s="1"/>
  <c r="AA18" i="11"/>
  <c r="Z18" i="11"/>
  <c r="AB18" i="11" s="1"/>
  <c r="X18" i="11"/>
  <c r="T18" i="11"/>
  <c r="U18" i="11" s="1"/>
  <c r="P18" i="11"/>
  <c r="L18" i="11"/>
  <c r="M18" i="11" s="1"/>
  <c r="I18" i="11"/>
  <c r="F18" i="11"/>
  <c r="AJ17" i="11"/>
  <c r="AF17" i="11"/>
  <c r="AA17" i="11"/>
  <c r="Z17" i="11"/>
  <c r="X17" i="11"/>
  <c r="T17" i="11"/>
  <c r="P17" i="11"/>
  <c r="Q17" i="11" s="1"/>
  <c r="L17" i="11"/>
  <c r="I17" i="11"/>
  <c r="Y17" i="11" s="1"/>
  <c r="F17" i="11"/>
  <c r="AJ16" i="11"/>
  <c r="AF16" i="11"/>
  <c r="AK16" i="11" s="1"/>
  <c r="AA16" i="11"/>
  <c r="Z16" i="11"/>
  <c r="AB16" i="11" s="1"/>
  <c r="X16" i="11"/>
  <c r="T16" i="11"/>
  <c r="P16" i="11"/>
  <c r="L16" i="11"/>
  <c r="I16" i="11"/>
  <c r="Y16" i="11" s="1"/>
  <c r="F16" i="11"/>
  <c r="M16" i="11" s="1"/>
  <c r="AI15" i="11"/>
  <c r="AH15" i="11"/>
  <c r="AJ15" i="11" s="1"/>
  <c r="AG15" i="11"/>
  <c r="AE15" i="11"/>
  <c r="AD15" i="11"/>
  <c r="W15" i="11"/>
  <c r="V15" i="11"/>
  <c r="X15" i="11" s="1"/>
  <c r="S15" i="11"/>
  <c r="R15" i="11"/>
  <c r="T15" i="11" s="1"/>
  <c r="O15" i="11"/>
  <c r="N15" i="11"/>
  <c r="P15" i="11" s="1"/>
  <c r="K15" i="11"/>
  <c r="AA15" i="11" s="1"/>
  <c r="J15" i="11"/>
  <c r="L15" i="11" s="1"/>
  <c r="H15" i="11"/>
  <c r="G15" i="11"/>
  <c r="I15" i="11" s="1"/>
  <c r="E15" i="11"/>
  <c r="D15" i="11"/>
  <c r="AJ14" i="11"/>
  <c r="AF14" i="11"/>
  <c r="AA14" i="11"/>
  <c r="Z14" i="11"/>
  <c r="X14" i="11"/>
  <c r="AK14" i="11" s="1"/>
  <c r="T14" i="11"/>
  <c r="P14" i="11"/>
  <c r="L14" i="11"/>
  <c r="I14" i="11"/>
  <c r="U14" i="11" s="1"/>
  <c r="F14" i="11"/>
  <c r="AJ13" i="11"/>
  <c r="AF13" i="11"/>
  <c r="AK13" i="11" s="1"/>
  <c r="AA13" i="11"/>
  <c r="Z13" i="11"/>
  <c r="AB13" i="11" s="1"/>
  <c r="Y13" i="11"/>
  <c r="X13" i="11"/>
  <c r="T13" i="11"/>
  <c r="P13" i="11"/>
  <c r="L13" i="11"/>
  <c r="I13" i="11"/>
  <c r="F13" i="11"/>
  <c r="AJ12" i="11"/>
  <c r="AF12" i="11"/>
  <c r="AK12" i="11" s="1"/>
  <c r="AA12" i="11"/>
  <c r="Z12" i="11"/>
  <c r="X12" i="11"/>
  <c r="Y12" i="11" s="1"/>
  <c r="T12" i="11"/>
  <c r="P12" i="11"/>
  <c r="L12" i="11"/>
  <c r="I12" i="11"/>
  <c r="F12" i="11"/>
  <c r="Q12" i="11" s="1"/>
  <c r="AJ11" i="11"/>
  <c r="AF11" i="11"/>
  <c r="AK11" i="11" s="1"/>
  <c r="AA11" i="11"/>
  <c r="Z11" i="11"/>
  <c r="AB11" i="11" s="1"/>
  <c r="X11" i="11"/>
  <c r="T11" i="11"/>
  <c r="U11" i="11" s="1"/>
  <c r="P11" i="11"/>
  <c r="Q11" i="11" s="1"/>
  <c r="L11" i="11"/>
  <c r="M11" i="11" s="1"/>
  <c r="I11" i="11"/>
  <c r="Y11" i="11" s="1"/>
  <c r="F11" i="11"/>
  <c r="AJ10" i="11"/>
  <c r="AF10" i="11"/>
  <c r="AA10" i="11"/>
  <c r="AB10" i="11" s="1"/>
  <c r="AC10" i="11" s="1"/>
  <c r="Z10" i="11"/>
  <c r="X10" i="11"/>
  <c r="T10" i="11"/>
  <c r="P10" i="11"/>
  <c r="L10" i="11"/>
  <c r="I10" i="11"/>
  <c r="Y10" i="11" s="1"/>
  <c r="F10" i="11"/>
  <c r="M10" i="11" s="1"/>
  <c r="AJ9" i="11"/>
  <c r="AF9" i="11"/>
  <c r="AA9" i="11"/>
  <c r="Z9" i="11"/>
  <c r="AB9" i="11" s="1"/>
  <c r="AC9" i="11" s="1"/>
  <c r="X9" i="11"/>
  <c r="T9" i="11"/>
  <c r="P9" i="11"/>
  <c r="Q9" i="11" s="1"/>
  <c r="L9" i="11"/>
  <c r="I9" i="11"/>
  <c r="F9" i="11"/>
  <c r="M9" i="11" s="1"/>
  <c r="AI45" i="10"/>
  <c r="AH45" i="10"/>
  <c r="AJ45" i="10" s="1"/>
  <c r="AG45" i="10"/>
  <c r="AE45" i="10"/>
  <c r="AD45" i="10"/>
  <c r="W45" i="10"/>
  <c r="V45" i="10"/>
  <c r="X45" i="10" s="1"/>
  <c r="S45" i="10"/>
  <c r="R45" i="10"/>
  <c r="T45" i="10" s="1"/>
  <c r="O45" i="10"/>
  <c r="N45" i="10"/>
  <c r="P45" i="10" s="1"/>
  <c r="K45" i="10"/>
  <c r="AA45" i="10" s="1"/>
  <c r="J45" i="10"/>
  <c r="L45" i="10" s="1"/>
  <c r="H45" i="10"/>
  <c r="G45" i="10"/>
  <c r="I45" i="10" s="1"/>
  <c r="E45" i="10"/>
  <c r="D45" i="10"/>
  <c r="F45" i="10" s="1"/>
  <c r="AJ44" i="10"/>
  <c r="AI44" i="10"/>
  <c r="AH44" i="10"/>
  <c r="AG44" i="10"/>
  <c r="AE44" i="10"/>
  <c r="AD44" i="10"/>
  <c r="W44" i="10"/>
  <c r="V44" i="10"/>
  <c r="X44" i="10" s="1"/>
  <c r="S44" i="10"/>
  <c r="R44" i="10"/>
  <c r="T44" i="10" s="1"/>
  <c r="O44" i="10"/>
  <c r="N44" i="10"/>
  <c r="L44" i="10"/>
  <c r="K44" i="10"/>
  <c r="J44" i="10"/>
  <c r="H44" i="10"/>
  <c r="G44" i="10"/>
  <c r="I44" i="10" s="1"/>
  <c r="E44" i="10"/>
  <c r="D44" i="10"/>
  <c r="F44" i="10" s="1"/>
  <c r="AJ43" i="10"/>
  <c r="AF43" i="10"/>
  <c r="AK43" i="10" s="1"/>
  <c r="AA43" i="10"/>
  <c r="AB43" i="10" s="1"/>
  <c r="Z43" i="10"/>
  <c r="X43" i="10"/>
  <c r="T43" i="10"/>
  <c r="P43" i="10"/>
  <c r="L43" i="10"/>
  <c r="I43" i="10"/>
  <c r="F43" i="10"/>
  <c r="AJ42" i="10"/>
  <c r="AF42" i="10"/>
  <c r="AA42" i="10"/>
  <c r="Z42" i="10"/>
  <c r="X42" i="10"/>
  <c r="T42" i="10"/>
  <c r="P42" i="10"/>
  <c r="L42" i="10"/>
  <c r="I42" i="10"/>
  <c r="F42" i="10"/>
  <c r="Q42" i="10" s="1"/>
  <c r="AJ41" i="10"/>
  <c r="AF41" i="10"/>
  <c r="AA41" i="10"/>
  <c r="AB41" i="10" s="1"/>
  <c r="Z41" i="10"/>
  <c r="X41" i="10"/>
  <c r="T41" i="10"/>
  <c r="P41" i="10"/>
  <c r="M41" i="10"/>
  <c r="L41" i="10"/>
  <c r="I41" i="10"/>
  <c r="F41" i="10"/>
  <c r="AJ40" i="10"/>
  <c r="AF40" i="10"/>
  <c r="AA40" i="10"/>
  <c r="Z40" i="10"/>
  <c r="AB40" i="10" s="1"/>
  <c r="X40" i="10"/>
  <c r="T40" i="10"/>
  <c r="P40" i="10"/>
  <c r="L40" i="10"/>
  <c r="I40" i="10"/>
  <c r="Y40" i="10" s="1"/>
  <c r="F40" i="10"/>
  <c r="AJ39" i="10"/>
  <c r="AF39" i="10"/>
  <c r="AA39" i="10"/>
  <c r="Z39" i="10"/>
  <c r="AB39" i="10" s="1"/>
  <c r="AC39" i="10" s="1"/>
  <c r="X39" i="10"/>
  <c r="AK39" i="10" s="1"/>
  <c r="T39" i="10"/>
  <c r="U39" i="10" s="1"/>
  <c r="Q39" i="10"/>
  <c r="P39" i="10"/>
  <c r="L39" i="10"/>
  <c r="I39" i="10"/>
  <c r="F39" i="10"/>
  <c r="M39" i="10" s="1"/>
  <c r="AI38" i="10"/>
  <c r="AJ38" i="10" s="1"/>
  <c r="AH38" i="10"/>
  <c r="AG38" i="10"/>
  <c r="AE38" i="10"/>
  <c r="AD38" i="10"/>
  <c r="AF38" i="10" s="1"/>
  <c r="W38" i="10"/>
  <c r="V38" i="10"/>
  <c r="S38" i="10"/>
  <c r="R38" i="10"/>
  <c r="O38" i="10"/>
  <c r="N38" i="10"/>
  <c r="P38" i="10" s="1"/>
  <c r="K38" i="10"/>
  <c r="J38" i="10"/>
  <c r="Z38" i="10" s="1"/>
  <c r="H38" i="10"/>
  <c r="G38" i="10"/>
  <c r="F38" i="10"/>
  <c r="E38" i="10"/>
  <c r="D38" i="10"/>
  <c r="AJ37" i="10"/>
  <c r="AF37" i="10"/>
  <c r="AA37" i="10"/>
  <c r="Z37" i="10"/>
  <c r="AB37" i="10" s="1"/>
  <c r="X37" i="10"/>
  <c r="AK37" i="10" s="1"/>
  <c r="T37" i="10"/>
  <c r="P37" i="10"/>
  <c r="L37" i="10"/>
  <c r="I37" i="10"/>
  <c r="U37" i="10" s="1"/>
  <c r="F37" i="10"/>
  <c r="Q37" i="10" s="1"/>
  <c r="AJ36" i="10"/>
  <c r="AF36" i="10"/>
  <c r="AA36" i="10"/>
  <c r="Z36" i="10"/>
  <c r="AB36" i="10" s="1"/>
  <c r="X36" i="10"/>
  <c r="T36" i="10"/>
  <c r="P36" i="10"/>
  <c r="L36" i="10"/>
  <c r="I36" i="10"/>
  <c r="U36" i="10" s="1"/>
  <c r="F36" i="10"/>
  <c r="Q36" i="10" s="1"/>
  <c r="AJ35" i="10"/>
  <c r="AF35" i="10"/>
  <c r="AA35" i="10"/>
  <c r="Z35" i="10"/>
  <c r="X35" i="10"/>
  <c r="AK35" i="10" s="1"/>
  <c r="T35" i="10"/>
  <c r="P35" i="10"/>
  <c r="L35" i="10"/>
  <c r="I35" i="10"/>
  <c r="F35" i="10"/>
  <c r="AJ34" i="10"/>
  <c r="AF34" i="10"/>
  <c r="AA34" i="10"/>
  <c r="Z34" i="10"/>
  <c r="X34" i="10"/>
  <c r="T34" i="10"/>
  <c r="P34" i="10"/>
  <c r="L34" i="10"/>
  <c r="I34" i="10"/>
  <c r="Y34" i="10" s="1"/>
  <c r="F34" i="10"/>
  <c r="AJ33" i="10"/>
  <c r="AF33" i="10"/>
  <c r="AK33" i="10" s="1"/>
  <c r="AA33" i="10"/>
  <c r="Z33" i="10"/>
  <c r="AB33" i="10" s="1"/>
  <c r="X33" i="10"/>
  <c r="T33" i="10"/>
  <c r="P33" i="10"/>
  <c r="L33" i="10"/>
  <c r="M33" i="10" s="1"/>
  <c r="I33" i="10"/>
  <c r="F33" i="10"/>
  <c r="AJ32" i="10"/>
  <c r="AF32" i="10"/>
  <c r="AA32" i="10"/>
  <c r="Z32" i="10"/>
  <c r="AB32" i="10" s="1"/>
  <c r="X32" i="10"/>
  <c r="T32" i="10"/>
  <c r="P32" i="10"/>
  <c r="Q32" i="10" s="1"/>
  <c r="L32" i="10"/>
  <c r="I32" i="10"/>
  <c r="Y32" i="10" s="1"/>
  <c r="F32" i="10"/>
  <c r="AI31" i="10"/>
  <c r="AH31" i="10"/>
  <c r="AJ31" i="10" s="1"/>
  <c r="AG31" i="10"/>
  <c r="AE31" i="10"/>
  <c r="AD31" i="10"/>
  <c r="AF31" i="10" s="1"/>
  <c r="W31" i="10"/>
  <c r="V31" i="10"/>
  <c r="X31" i="10" s="1"/>
  <c r="S31" i="10"/>
  <c r="R31" i="10"/>
  <c r="O31" i="10"/>
  <c r="N31" i="10"/>
  <c r="P31" i="10" s="1"/>
  <c r="K31" i="10"/>
  <c r="AA31" i="10" s="1"/>
  <c r="J31" i="10"/>
  <c r="H31" i="10"/>
  <c r="I31" i="10" s="1"/>
  <c r="G31" i="10"/>
  <c r="E31" i="10"/>
  <c r="D31" i="10"/>
  <c r="F31" i="10" s="1"/>
  <c r="AJ30" i="10"/>
  <c r="AF30" i="10"/>
  <c r="AA30" i="10"/>
  <c r="Z30" i="10"/>
  <c r="X30" i="10"/>
  <c r="AK30" i="10" s="1"/>
  <c r="T30" i="10"/>
  <c r="P30" i="10"/>
  <c r="L30" i="10"/>
  <c r="I30" i="10"/>
  <c r="F30" i="10"/>
  <c r="Q30" i="10" s="1"/>
  <c r="AJ29" i="10"/>
  <c r="AF29" i="10"/>
  <c r="AA29" i="10"/>
  <c r="AB29" i="10" s="1"/>
  <c r="Z29" i="10"/>
  <c r="X29" i="10"/>
  <c r="AK29" i="10" s="1"/>
  <c r="T29" i="10"/>
  <c r="P29" i="10"/>
  <c r="L29" i="10"/>
  <c r="I29" i="10"/>
  <c r="F29" i="10"/>
  <c r="Q29" i="10" s="1"/>
  <c r="AJ28" i="10"/>
  <c r="AF28" i="10"/>
  <c r="AA28" i="10"/>
  <c r="Z28" i="10"/>
  <c r="X28" i="10"/>
  <c r="AK28" i="10" s="1"/>
  <c r="T28" i="10"/>
  <c r="P28" i="10"/>
  <c r="L28" i="10"/>
  <c r="I28" i="10"/>
  <c r="F28" i="10"/>
  <c r="AJ27" i="10"/>
  <c r="AF27" i="10"/>
  <c r="AA27" i="10"/>
  <c r="Z27" i="10"/>
  <c r="AB27" i="10" s="1"/>
  <c r="X27" i="10"/>
  <c r="T27" i="10"/>
  <c r="P27" i="10"/>
  <c r="L27" i="10"/>
  <c r="I27" i="10"/>
  <c r="Y27" i="10" s="1"/>
  <c r="F27" i="10"/>
  <c r="AJ26" i="10"/>
  <c r="AF26" i="10"/>
  <c r="AA26" i="10"/>
  <c r="Z26" i="10"/>
  <c r="AB26" i="10" s="1"/>
  <c r="AC26" i="10" s="1"/>
  <c r="X26" i="10"/>
  <c r="T26" i="10"/>
  <c r="P26" i="10"/>
  <c r="M26" i="10"/>
  <c r="L26" i="10"/>
  <c r="I26" i="10"/>
  <c r="F26" i="10"/>
  <c r="AJ25" i="10"/>
  <c r="AF25" i="10"/>
  <c r="AA25" i="10"/>
  <c r="AB25" i="10" s="1"/>
  <c r="AC25" i="10" s="1"/>
  <c r="Z25" i="10"/>
  <c r="X25" i="10"/>
  <c r="T25" i="10"/>
  <c r="U25" i="10" s="1"/>
  <c r="P25" i="10"/>
  <c r="Q25" i="10" s="1"/>
  <c r="L25" i="10"/>
  <c r="I25" i="10"/>
  <c r="F25" i="10"/>
  <c r="AJ24" i="10"/>
  <c r="AF24" i="10"/>
  <c r="AK24" i="10" s="1"/>
  <c r="AA24" i="10"/>
  <c r="Z24" i="10"/>
  <c r="AB24" i="10" s="1"/>
  <c r="X24" i="10"/>
  <c r="T24" i="10"/>
  <c r="P24" i="10"/>
  <c r="M24" i="10"/>
  <c r="L24" i="10"/>
  <c r="I24" i="10"/>
  <c r="F24" i="10"/>
  <c r="Q24" i="10" s="1"/>
  <c r="AJ23" i="10"/>
  <c r="AF23" i="10"/>
  <c r="AA23" i="10"/>
  <c r="Z23" i="10"/>
  <c r="X23" i="10"/>
  <c r="T23" i="10"/>
  <c r="Q23" i="10"/>
  <c r="P23" i="10"/>
  <c r="L23" i="10"/>
  <c r="I23" i="10"/>
  <c r="Y23" i="10" s="1"/>
  <c r="F23" i="10"/>
  <c r="AJ22" i="10"/>
  <c r="AF22" i="10"/>
  <c r="AA22" i="10"/>
  <c r="Z22" i="10"/>
  <c r="X22" i="10"/>
  <c r="AK22" i="10" s="1"/>
  <c r="T22" i="10"/>
  <c r="P22" i="10"/>
  <c r="L22" i="10"/>
  <c r="I22" i="10"/>
  <c r="F22" i="10"/>
  <c r="AI21" i="10"/>
  <c r="AH21" i="10"/>
  <c r="AJ21" i="10" s="1"/>
  <c r="AG21" i="10"/>
  <c r="AE21" i="10"/>
  <c r="AD21" i="10"/>
  <c r="AF21" i="10" s="1"/>
  <c r="W21" i="10"/>
  <c r="V21" i="10"/>
  <c r="S21" i="10"/>
  <c r="R21" i="10"/>
  <c r="T21" i="10" s="1"/>
  <c r="O21" i="10"/>
  <c r="N21" i="10"/>
  <c r="P21" i="10" s="1"/>
  <c r="K21" i="10"/>
  <c r="AA21" i="10" s="1"/>
  <c r="J21" i="10"/>
  <c r="I21" i="10"/>
  <c r="H21" i="10"/>
  <c r="G21" i="10"/>
  <c r="E21" i="10"/>
  <c r="D21" i="10"/>
  <c r="F21" i="10" s="1"/>
  <c r="AJ20" i="10"/>
  <c r="AF20" i="10"/>
  <c r="AA20" i="10"/>
  <c r="Z20" i="10"/>
  <c r="AB20" i="10" s="1"/>
  <c r="X20" i="10"/>
  <c r="T20" i="10"/>
  <c r="P20" i="10"/>
  <c r="L20" i="10"/>
  <c r="I20" i="10"/>
  <c r="Y20" i="10" s="1"/>
  <c r="F20" i="10"/>
  <c r="AJ19" i="10"/>
  <c r="AF19" i="10"/>
  <c r="AK19" i="10" s="1"/>
  <c r="AA19" i="10"/>
  <c r="Z19" i="10"/>
  <c r="X19" i="10"/>
  <c r="T19" i="10"/>
  <c r="P19" i="10"/>
  <c r="Q19" i="10" s="1"/>
  <c r="M19" i="10"/>
  <c r="L19" i="10"/>
  <c r="I19" i="10"/>
  <c r="F19" i="10"/>
  <c r="AJ18" i="10"/>
  <c r="AF18" i="10"/>
  <c r="AA18" i="10"/>
  <c r="AB18" i="10" s="1"/>
  <c r="AC18" i="10" s="1"/>
  <c r="Z18" i="10"/>
  <c r="X18" i="10"/>
  <c r="T18" i="10"/>
  <c r="U18" i="10" s="1"/>
  <c r="P18" i="10"/>
  <c r="L18" i="10"/>
  <c r="I18" i="10"/>
  <c r="Y18" i="10" s="1"/>
  <c r="F18" i="10"/>
  <c r="AJ17" i="10"/>
  <c r="AF17" i="10"/>
  <c r="AK17" i="10" s="1"/>
  <c r="AA17" i="10"/>
  <c r="Z17" i="10"/>
  <c r="AB17" i="10" s="1"/>
  <c r="X17" i="10"/>
  <c r="T17" i="10"/>
  <c r="P17" i="10"/>
  <c r="L17" i="10"/>
  <c r="M17" i="10" s="1"/>
  <c r="I17" i="10"/>
  <c r="AC17" i="10" s="1"/>
  <c r="F17" i="10"/>
  <c r="Q17" i="10" s="1"/>
  <c r="AJ16" i="10"/>
  <c r="AF16" i="10"/>
  <c r="AA16" i="10"/>
  <c r="Z16" i="10"/>
  <c r="AB16" i="10" s="1"/>
  <c r="X16" i="10"/>
  <c r="T16" i="10"/>
  <c r="P16" i="10"/>
  <c r="L16" i="10"/>
  <c r="I16" i="10"/>
  <c r="F16" i="10"/>
  <c r="AJ15" i="10"/>
  <c r="AF15" i="10"/>
  <c r="AA15" i="10"/>
  <c r="Z15" i="10"/>
  <c r="AB15" i="10" s="1"/>
  <c r="X15" i="10"/>
  <c r="AK15" i="10" s="1"/>
  <c r="T15" i="10"/>
  <c r="P15" i="10"/>
  <c r="L15" i="10"/>
  <c r="I15" i="10"/>
  <c r="F15" i="10"/>
  <c r="Q15" i="10" s="1"/>
  <c r="AJ14" i="10"/>
  <c r="AF14" i="10"/>
  <c r="AA14" i="10"/>
  <c r="AB14" i="10" s="1"/>
  <c r="Z14" i="10"/>
  <c r="X14" i="10"/>
  <c r="AK14" i="10" s="1"/>
  <c r="T14" i="10"/>
  <c r="P14" i="10"/>
  <c r="L14" i="10"/>
  <c r="I14" i="10"/>
  <c r="U14" i="10" s="1"/>
  <c r="F14" i="10"/>
  <c r="AI13" i="10"/>
  <c r="AH13" i="10"/>
  <c r="AJ13" i="10" s="1"/>
  <c r="AG13" i="10"/>
  <c r="AE13" i="10"/>
  <c r="AD13" i="10"/>
  <c r="AF13" i="10" s="1"/>
  <c r="W13" i="10"/>
  <c r="V13" i="10"/>
  <c r="X13" i="10" s="1"/>
  <c r="S13" i="10"/>
  <c r="R13" i="10"/>
  <c r="T13" i="10" s="1"/>
  <c r="O13" i="10"/>
  <c r="N13" i="10"/>
  <c r="K13" i="10"/>
  <c r="J13" i="10"/>
  <c r="H13" i="10"/>
  <c r="G13" i="10"/>
  <c r="I13" i="10" s="1"/>
  <c r="E13" i="10"/>
  <c r="D13" i="10"/>
  <c r="AJ12" i="10"/>
  <c r="AF12" i="10"/>
  <c r="AA12" i="10"/>
  <c r="Z12" i="10"/>
  <c r="AB12" i="10" s="1"/>
  <c r="AC12" i="10" s="1"/>
  <c r="X12" i="10"/>
  <c r="U12" i="10"/>
  <c r="T12" i="10"/>
  <c r="P12" i="10"/>
  <c r="Q12" i="10" s="1"/>
  <c r="L12" i="10"/>
  <c r="I12" i="10"/>
  <c r="Y12" i="10" s="1"/>
  <c r="F12" i="10"/>
  <c r="AJ11" i="10"/>
  <c r="AF11" i="10"/>
  <c r="AA11" i="10"/>
  <c r="AB11" i="10" s="1"/>
  <c r="Z11" i="10"/>
  <c r="X11" i="10"/>
  <c r="AK11" i="10" s="1"/>
  <c r="T11" i="10"/>
  <c r="P11" i="10"/>
  <c r="L11" i="10"/>
  <c r="I11" i="10"/>
  <c r="Y11" i="10" s="1"/>
  <c r="F11" i="10"/>
  <c r="AJ10" i="10"/>
  <c r="AF10" i="10"/>
  <c r="AA10" i="10"/>
  <c r="Z10" i="10"/>
  <c r="AB10" i="10" s="1"/>
  <c r="X10" i="10"/>
  <c r="T10" i="10"/>
  <c r="P10" i="10"/>
  <c r="L10" i="10"/>
  <c r="M10" i="10" s="1"/>
  <c r="I10" i="10"/>
  <c r="F10" i="10"/>
  <c r="AJ9" i="10"/>
  <c r="AF9" i="10"/>
  <c r="AA9" i="10"/>
  <c r="Z9" i="10"/>
  <c r="AB9" i="10" s="1"/>
  <c r="AC9" i="10" s="1"/>
  <c r="X9" i="10"/>
  <c r="U9" i="10"/>
  <c r="T9" i="10"/>
  <c r="P9" i="10"/>
  <c r="Q9" i="10" s="1"/>
  <c r="L9" i="10"/>
  <c r="I9" i="10"/>
  <c r="Y9" i="10" s="1"/>
  <c r="F9" i="10"/>
  <c r="M9" i="10" s="1"/>
  <c r="AI32" i="9"/>
  <c r="AH32" i="9"/>
  <c r="AJ32" i="9" s="1"/>
  <c r="AG32" i="9"/>
  <c r="AE32" i="9"/>
  <c r="AD32" i="9"/>
  <c r="W32" i="9"/>
  <c r="V32" i="9"/>
  <c r="S32" i="9"/>
  <c r="R32" i="9"/>
  <c r="T32" i="9" s="1"/>
  <c r="O32" i="9"/>
  <c r="N32" i="9"/>
  <c r="K32" i="9"/>
  <c r="J32" i="9"/>
  <c r="L32" i="9" s="1"/>
  <c r="H32" i="9"/>
  <c r="G32" i="9"/>
  <c r="E32" i="9"/>
  <c r="F32" i="9" s="1"/>
  <c r="D32" i="9"/>
  <c r="AI31" i="9"/>
  <c r="AH31" i="9"/>
  <c r="AJ31" i="9" s="1"/>
  <c r="AG31" i="9"/>
  <c r="AE31" i="9"/>
  <c r="AD31" i="9"/>
  <c r="W31" i="9"/>
  <c r="V31" i="9"/>
  <c r="S31" i="9"/>
  <c r="R31" i="9"/>
  <c r="T31" i="9" s="1"/>
  <c r="O31" i="9"/>
  <c r="N31" i="9"/>
  <c r="K31" i="9"/>
  <c r="AA31" i="9" s="1"/>
  <c r="J31" i="9"/>
  <c r="H31" i="9"/>
  <c r="G31" i="9"/>
  <c r="E31" i="9"/>
  <c r="D31" i="9"/>
  <c r="AJ30" i="9"/>
  <c r="AF30" i="9"/>
  <c r="AK30" i="9" s="1"/>
  <c r="AA30" i="9"/>
  <c r="Z30" i="9"/>
  <c r="X30" i="9"/>
  <c r="T30" i="9"/>
  <c r="U30" i="9" s="1"/>
  <c r="P30" i="9"/>
  <c r="Q30" i="9" s="1"/>
  <c r="L30" i="9"/>
  <c r="I30" i="9"/>
  <c r="Y30" i="9" s="1"/>
  <c r="F30" i="9"/>
  <c r="M30" i="9" s="1"/>
  <c r="AJ29" i="9"/>
  <c r="AF29" i="9"/>
  <c r="AA29" i="9"/>
  <c r="Z29" i="9"/>
  <c r="X29" i="9"/>
  <c r="T29" i="9"/>
  <c r="U29" i="9" s="1"/>
  <c r="P29" i="9"/>
  <c r="Q29" i="9" s="1"/>
  <c r="L29" i="9"/>
  <c r="I29" i="9"/>
  <c r="F29" i="9"/>
  <c r="AJ28" i="9"/>
  <c r="AF28" i="9"/>
  <c r="AK28" i="9" s="1"/>
  <c r="AA28" i="9"/>
  <c r="Z28" i="9"/>
  <c r="AB28" i="9" s="1"/>
  <c r="X28" i="9"/>
  <c r="T28" i="9"/>
  <c r="U28" i="9" s="1"/>
  <c r="P28" i="9"/>
  <c r="L28" i="9"/>
  <c r="I28" i="9"/>
  <c r="F28" i="9"/>
  <c r="AJ27" i="9"/>
  <c r="AF27" i="9"/>
  <c r="AA27" i="9"/>
  <c r="Z27" i="9"/>
  <c r="AB27" i="9" s="1"/>
  <c r="X27" i="9"/>
  <c r="T27" i="9"/>
  <c r="U27" i="9" s="1"/>
  <c r="P27" i="9"/>
  <c r="L27" i="9"/>
  <c r="I27" i="9"/>
  <c r="F27" i="9"/>
  <c r="AJ26" i="9"/>
  <c r="AF26" i="9"/>
  <c r="AK26" i="9" s="1"/>
  <c r="AA26" i="9"/>
  <c r="Z26" i="9"/>
  <c r="AB26" i="9" s="1"/>
  <c r="X26" i="9"/>
  <c r="T26" i="9"/>
  <c r="P26" i="9"/>
  <c r="L26" i="9"/>
  <c r="I26" i="9"/>
  <c r="F26" i="9"/>
  <c r="AI25" i="9"/>
  <c r="AH25" i="9"/>
  <c r="AJ25" i="9" s="1"/>
  <c r="AG25" i="9"/>
  <c r="AE25" i="9"/>
  <c r="AD25" i="9"/>
  <c r="W25" i="9"/>
  <c r="V25" i="9"/>
  <c r="X25" i="9" s="1"/>
  <c r="S25" i="9"/>
  <c r="R25" i="9"/>
  <c r="O25" i="9"/>
  <c r="N25" i="9"/>
  <c r="K25" i="9"/>
  <c r="J25" i="9"/>
  <c r="L25" i="9" s="1"/>
  <c r="H25" i="9"/>
  <c r="G25" i="9"/>
  <c r="F25" i="9"/>
  <c r="M25" i="9" s="1"/>
  <c r="E25" i="9"/>
  <c r="D25" i="9"/>
  <c r="AJ24" i="9"/>
  <c r="AF24" i="9"/>
  <c r="AK24" i="9" s="1"/>
  <c r="AA24" i="9"/>
  <c r="Z24" i="9"/>
  <c r="X24" i="9"/>
  <c r="T24" i="9"/>
  <c r="P24" i="9"/>
  <c r="L24" i="9"/>
  <c r="I24" i="9"/>
  <c r="Y24" i="9" s="1"/>
  <c r="F24" i="9"/>
  <c r="M24" i="9" s="1"/>
  <c r="AJ23" i="9"/>
  <c r="AF23" i="9"/>
  <c r="AK23" i="9" s="1"/>
  <c r="AB23" i="9"/>
  <c r="AC23" i="9" s="1"/>
  <c r="AA23" i="9"/>
  <c r="Z23" i="9"/>
  <c r="X23" i="9"/>
  <c r="T23" i="9"/>
  <c r="U23" i="9" s="1"/>
  <c r="P23" i="9"/>
  <c r="L23" i="9"/>
  <c r="I23" i="9"/>
  <c r="F23" i="9"/>
  <c r="AJ22" i="9"/>
  <c r="AF22" i="9"/>
  <c r="AK22" i="9" s="1"/>
  <c r="AA22" i="9"/>
  <c r="Z22" i="9"/>
  <c r="AB22" i="9" s="1"/>
  <c r="X22" i="9"/>
  <c r="T22" i="9"/>
  <c r="P22" i="9"/>
  <c r="L22" i="9"/>
  <c r="I22" i="9"/>
  <c r="Y22" i="9" s="1"/>
  <c r="F22" i="9"/>
  <c r="AJ21" i="9"/>
  <c r="AF21" i="9"/>
  <c r="AK21" i="9" s="1"/>
  <c r="AA21" i="9"/>
  <c r="Z21" i="9"/>
  <c r="X21" i="9"/>
  <c r="T21" i="9"/>
  <c r="P21" i="9"/>
  <c r="L21" i="9"/>
  <c r="I21" i="9"/>
  <c r="F21" i="9"/>
  <c r="AJ20" i="9"/>
  <c r="AF20" i="9"/>
  <c r="AA20" i="9"/>
  <c r="Z20" i="9"/>
  <c r="X20" i="9"/>
  <c r="T20" i="9"/>
  <c r="U20" i="9" s="1"/>
  <c r="P20" i="9"/>
  <c r="L20" i="9"/>
  <c r="I20" i="9"/>
  <c r="F20" i="9"/>
  <c r="Q20" i="9" s="1"/>
  <c r="AJ19" i="9"/>
  <c r="AF19" i="9"/>
  <c r="AA19" i="9"/>
  <c r="Z19" i="9"/>
  <c r="AB19" i="9" s="1"/>
  <c r="X19" i="9"/>
  <c r="T19" i="9"/>
  <c r="P19" i="9"/>
  <c r="L19" i="9"/>
  <c r="I19" i="9"/>
  <c r="U19" i="9" s="1"/>
  <c r="F19" i="9"/>
  <c r="Q19" i="9" s="1"/>
  <c r="AJ18" i="9"/>
  <c r="AF18" i="9"/>
  <c r="AK18" i="9" s="1"/>
  <c r="AA18" i="9"/>
  <c r="Z18" i="9"/>
  <c r="AB18" i="9" s="1"/>
  <c r="X18" i="9"/>
  <c r="T18" i="9"/>
  <c r="P18" i="9"/>
  <c r="L18" i="9"/>
  <c r="I18" i="9"/>
  <c r="U18" i="9" s="1"/>
  <c r="F18" i="9"/>
  <c r="AI17" i="9"/>
  <c r="AH17" i="9"/>
  <c r="AJ17" i="9" s="1"/>
  <c r="AG17" i="9"/>
  <c r="AE17" i="9"/>
  <c r="AF17" i="9" s="1"/>
  <c r="AK17" i="9" s="1"/>
  <c r="AD17" i="9"/>
  <c r="W17" i="9"/>
  <c r="X17" i="9" s="1"/>
  <c r="V17" i="9"/>
  <c r="S17" i="9"/>
  <c r="R17" i="9"/>
  <c r="T17" i="9" s="1"/>
  <c r="O17" i="9"/>
  <c r="P17" i="9" s="1"/>
  <c r="N17" i="9"/>
  <c r="K17" i="9"/>
  <c r="J17" i="9"/>
  <c r="H17" i="9"/>
  <c r="G17" i="9"/>
  <c r="I17" i="9" s="1"/>
  <c r="E17" i="9"/>
  <c r="D17" i="9"/>
  <c r="AJ16" i="9"/>
  <c r="AF16" i="9"/>
  <c r="AK16" i="9" s="1"/>
  <c r="AA16" i="9"/>
  <c r="Z16" i="9"/>
  <c r="AB16" i="9" s="1"/>
  <c r="X16" i="9"/>
  <c r="T16" i="9"/>
  <c r="P16" i="9"/>
  <c r="L16" i="9"/>
  <c r="I16" i="9"/>
  <c r="Y16" i="9" s="1"/>
  <c r="F16" i="9"/>
  <c r="AJ15" i="9"/>
  <c r="AF15" i="9"/>
  <c r="AA15" i="9"/>
  <c r="Z15" i="9"/>
  <c r="X15" i="9"/>
  <c r="T15" i="9"/>
  <c r="U15" i="9" s="1"/>
  <c r="P15" i="9"/>
  <c r="L15" i="9"/>
  <c r="I15" i="9"/>
  <c r="Y15" i="9" s="1"/>
  <c r="F15" i="9"/>
  <c r="AJ14" i="9"/>
  <c r="AF14" i="9"/>
  <c r="AA14" i="9"/>
  <c r="Z14" i="9"/>
  <c r="AB14" i="9" s="1"/>
  <c r="X14" i="9"/>
  <c r="T14" i="9"/>
  <c r="P14" i="9"/>
  <c r="L14" i="9"/>
  <c r="I14" i="9"/>
  <c r="F14" i="9"/>
  <c r="Q14" i="9" s="1"/>
  <c r="AJ13" i="9"/>
  <c r="AF13" i="9"/>
  <c r="AA13" i="9"/>
  <c r="Z13" i="9"/>
  <c r="AB13" i="9" s="1"/>
  <c r="X13" i="9"/>
  <c r="AK13" i="9" s="1"/>
  <c r="T13" i="9"/>
  <c r="P13" i="9"/>
  <c r="L13" i="9"/>
  <c r="I13" i="9"/>
  <c r="U13" i="9" s="1"/>
  <c r="F13" i="9"/>
  <c r="Q13" i="9" s="1"/>
  <c r="AJ12" i="9"/>
  <c r="AF12" i="9"/>
  <c r="AK12" i="9" s="1"/>
  <c r="AA12" i="9"/>
  <c r="Z12" i="9"/>
  <c r="X12" i="9"/>
  <c r="T12" i="9"/>
  <c r="P12" i="9"/>
  <c r="L12" i="9"/>
  <c r="I12" i="9"/>
  <c r="U12" i="9" s="1"/>
  <c r="F12" i="9"/>
  <c r="Q12" i="9" s="1"/>
  <c r="AJ11" i="9"/>
  <c r="AF11" i="9"/>
  <c r="AA11" i="9"/>
  <c r="Z11" i="9"/>
  <c r="AB11" i="9" s="1"/>
  <c r="X11" i="9"/>
  <c r="T11" i="9"/>
  <c r="P11" i="9"/>
  <c r="L11" i="9"/>
  <c r="I11" i="9"/>
  <c r="U11" i="9" s="1"/>
  <c r="F11" i="9"/>
  <c r="AJ10" i="9"/>
  <c r="AF10" i="9"/>
  <c r="AA10" i="9"/>
  <c r="Z10" i="9"/>
  <c r="AB10" i="9" s="1"/>
  <c r="AC10" i="9" s="1"/>
  <c r="X10" i="9"/>
  <c r="T10" i="9"/>
  <c r="P10" i="9"/>
  <c r="L10" i="9"/>
  <c r="I10" i="9"/>
  <c r="F10" i="9"/>
  <c r="AJ9" i="9"/>
  <c r="AF9" i="9"/>
  <c r="AA9" i="9"/>
  <c r="AB9" i="9" s="1"/>
  <c r="Z9" i="9"/>
  <c r="X9" i="9"/>
  <c r="T9" i="9"/>
  <c r="U9" i="9" s="1"/>
  <c r="P9" i="9"/>
  <c r="L9" i="9"/>
  <c r="I9" i="9"/>
  <c r="F9" i="9"/>
  <c r="M9" i="9" s="1"/>
  <c r="AI41" i="8"/>
  <c r="AJ41" i="8" s="1"/>
  <c r="AH41" i="8"/>
  <c r="AG41" i="8"/>
  <c r="AE41" i="8"/>
  <c r="AD41" i="8"/>
  <c r="W41" i="8"/>
  <c r="V41" i="8"/>
  <c r="X41" i="8" s="1"/>
  <c r="S41" i="8"/>
  <c r="R41" i="8"/>
  <c r="O41" i="8"/>
  <c r="N41" i="8"/>
  <c r="P41" i="8" s="1"/>
  <c r="K41" i="8"/>
  <c r="J41" i="8"/>
  <c r="Z41" i="8" s="1"/>
  <c r="H41" i="8"/>
  <c r="G41" i="8"/>
  <c r="I41" i="8" s="1"/>
  <c r="E41" i="8"/>
  <c r="D41" i="8"/>
  <c r="AI40" i="8"/>
  <c r="AJ40" i="8" s="1"/>
  <c r="AH40" i="8"/>
  <c r="AG40" i="8"/>
  <c r="AE40" i="8"/>
  <c r="AD40" i="8"/>
  <c r="AF40" i="8" s="1"/>
  <c r="W40" i="8"/>
  <c r="V40" i="8"/>
  <c r="X40" i="8" s="1"/>
  <c r="S40" i="8"/>
  <c r="R40" i="8"/>
  <c r="O40" i="8"/>
  <c r="N40" i="8"/>
  <c r="K40" i="8"/>
  <c r="J40" i="8"/>
  <c r="H40" i="8"/>
  <c r="G40" i="8"/>
  <c r="I40" i="8" s="1"/>
  <c r="E40" i="8"/>
  <c r="D40" i="8"/>
  <c r="AJ39" i="8"/>
  <c r="AF39" i="8"/>
  <c r="AA39" i="8"/>
  <c r="Z39" i="8"/>
  <c r="AB39" i="8" s="1"/>
  <c r="X39" i="8"/>
  <c r="AK39" i="8" s="1"/>
  <c r="T39" i="8"/>
  <c r="P39" i="8"/>
  <c r="L39" i="8"/>
  <c r="I39" i="8"/>
  <c r="U39" i="8" s="1"/>
  <c r="F39" i="8"/>
  <c r="Q39" i="8" s="1"/>
  <c r="AJ38" i="8"/>
  <c r="AF38" i="8"/>
  <c r="AA38" i="8"/>
  <c r="Z38" i="8"/>
  <c r="X38" i="8"/>
  <c r="T38" i="8"/>
  <c r="P38" i="8"/>
  <c r="M38" i="8"/>
  <c r="L38" i="8"/>
  <c r="I38" i="8"/>
  <c r="U38" i="8" s="1"/>
  <c r="F38" i="8"/>
  <c r="Q38" i="8" s="1"/>
  <c r="AJ37" i="8"/>
  <c r="AF37" i="8"/>
  <c r="AA37" i="8"/>
  <c r="Z37" i="8"/>
  <c r="AB37" i="8" s="1"/>
  <c r="AC37" i="8" s="1"/>
  <c r="X37" i="8"/>
  <c r="T37" i="8"/>
  <c r="U37" i="8" s="1"/>
  <c r="P37" i="8"/>
  <c r="L37" i="8"/>
  <c r="I37" i="8"/>
  <c r="Y37" i="8" s="1"/>
  <c r="F37" i="8"/>
  <c r="M37" i="8" s="1"/>
  <c r="AJ36" i="8"/>
  <c r="AF36" i="8"/>
  <c r="AA36" i="8"/>
  <c r="Z36" i="8"/>
  <c r="X36" i="8"/>
  <c r="U36" i="8"/>
  <c r="T36" i="8"/>
  <c r="P36" i="8"/>
  <c r="Q36" i="8" s="1"/>
  <c r="M36" i="8"/>
  <c r="L36" i="8"/>
  <c r="I36" i="8"/>
  <c r="F36" i="8"/>
  <c r="AJ35" i="8"/>
  <c r="AF35" i="8"/>
  <c r="AA35" i="8"/>
  <c r="Z35" i="8"/>
  <c r="AB35" i="8" s="1"/>
  <c r="X35" i="8"/>
  <c r="T35" i="8"/>
  <c r="U35" i="8" s="1"/>
  <c r="P35" i="8"/>
  <c r="L35" i="8"/>
  <c r="I35" i="8"/>
  <c r="Y35" i="8" s="1"/>
  <c r="F35" i="8"/>
  <c r="AI34" i="8"/>
  <c r="AH34" i="8"/>
  <c r="AJ34" i="8" s="1"/>
  <c r="AG34" i="8"/>
  <c r="AE34" i="8"/>
  <c r="AD34" i="8"/>
  <c r="W34" i="8"/>
  <c r="V34" i="8"/>
  <c r="X34" i="8" s="1"/>
  <c r="S34" i="8"/>
  <c r="R34" i="8"/>
  <c r="O34" i="8"/>
  <c r="N34" i="8"/>
  <c r="K34" i="8"/>
  <c r="J34" i="8"/>
  <c r="L34" i="8" s="1"/>
  <c r="H34" i="8"/>
  <c r="G34" i="8"/>
  <c r="F34" i="8"/>
  <c r="E34" i="8"/>
  <c r="D34" i="8"/>
  <c r="AJ33" i="8"/>
  <c r="AF33" i="8"/>
  <c r="AA33" i="8"/>
  <c r="Z33" i="8"/>
  <c r="AB33" i="8" s="1"/>
  <c r="X33" i="8"/>
  <c r="T33" i="8"/>
  <c r="P33" i="8"/>
  <c r="L33" i="8"/>
  <c r="I33" i="8"/>
  <c r="F33" i="8"/>
  <c r="AJ32" i="8"/>
  <c r="AF32" i="8"/>
  <c r="AA32" i="8"/>
  <c r="Z32" i="8"/>
  <c r="AB32" i="8" s="1"/>
  <c r="AC32" i="8" s="1"/>
  <c r="X32" i="8"/>
  <c r="AK32" i="8" s="1"/>
  <c r="T32" i="8"/>
  <c r="P32" i="8"/>
  <c r="L32" i="8"/>
  <c r="I32" i="8"/>
  <c r="F32" i="8"/>
  <c r="Q32" i="8" s="1"/>
  <c r="AJ31" i="8"/>
  <c r="AF31" i="8"/>
  <c r="AK31" i="8" s="1"/>
  <c r="AA31" i="8"/>
  <c r="AB31" i="8" s="1"/>
  <c r="Z31" i="8"/>
  <c r="X31" i="8"/>
  <c r="T31" i="8"/>
  <c r="P31" i="8"/>
  <c r="L31" i="8"/>
  <c r="I31" i="8"/>
  <c r="U31" i="8" s="1"/>
  <c r="F31" i="8"/>
  <c r="AJ30" i="8"/>
  <c r="AF30" i="8"/>
  <c r="AA30" i="8"/>
  <c r="Z30" i="8"/>
  <c r="X30" i="8"/>
  <c r="T30" i="8"/>
  <c r="U30" i="8" s="1"/>
  <c r="P30" i="8"/>
  <c r="L30" i="8"/>
  <c r="I30" i="8"/>
  <c r="Y30" i="8" s="1"/>
  <c r="F30" i="8"/>
  <c r="Q30" i="8" s="1"/>
  <c r="AJ29" i="8"/>
  <c r="AF29" i="8"/>
  <c r="AK29" i="8" s="1"/>
  <c r="AA29" i="8"/>
  <c r="Z29" i="8"/>
  <c r="X29" i="8"/>
  <c r="T29" i="8"/>
  <c r="Q29" i="8"/>
  <c r="P29" i="8"/>
  <c r="L29" i="8"/>
  <c r="M29" i="8" s="1"/>
  <c r="I29" i="8"/>
  <c r="F29" i="8"/>
  <c r="AJ28" i="8"/>
  <c r="AF28" i="8"/>
  <c r="AB28" i="8"/>
  <c r="AA28" i="8"/>
  <c r="Z28" i="8"/>
  <c r="X28" i="8"/>
  <c r="T28" i="8"/>
  <c r="U28" i="8" s="1"/>
  <c r="P28" i="8"/>
  <c r="L28" i="8"/>
  <c r="I28" i="8"/>
  <c r="Y28" i="8" s="1"/>
  <c r="F28" i="8"/>
  <c r="M28" i="8" s="1"/>
  <c r="AI27" i="8"/>
  <c r="AH27" i="8"/>
  <c r="AJ27" i="8" s="1"/>
  <c r="AG27" i="8"/>
  <c r="AE27" i="8"/>
  <c r="AD27" i="8"/>
  <c r="W27" i="8"/>
  <c r="V27" i="8"/>
  <c r="S27" i="8"/>
  <c r="R27" i="8"/>
  <c r="T27" i="8" s="1"/>
  <c r="O27" i="8"/>
  <c r="N27" i="8"/>
  <c r="K27" i="8"/>
  <c r="J27" i="8"/>
  <c r="L27" i="8" s="1"/>
  <c r="H27" i="8"/>
  <c r="G27" i="8"/>
  <c r="E27" i="8"/>
  <c r="D27" i="8"/>
  <c r="AJ26" i="8"/>
  <c r="AF26" i="8"/>
  <c r="AA26" i="8"/>
  <c r="Z26" i="8"/>
  <c r="X26" i="8"/>
  <c r="AK26" i="8" s="1"/>
  <c r="T26" i="8"/>
  <c r="U26" i="8" s="1"/>
  <c r="P26" i="8"/>
  <c r="Q26" i="8" s="1"/>
  <c r="L26" i="8"/>
  <c r="I26" i="8"/>
  <c r="F26" i="8"/>
  <c r="AJ25" i="8"/>
  <c r="AF25" i="8"/>
  <c r="AA25" i="8"/>
  <c r="Z25" i="8"/>
  <c r="X25" i="8"/>
  <c r="T25" i="8"/>
  <c r="P25" i="8"/>
  <c r="L25" i="8"/>
  <c r="I25" i="8"/>
  <c r="F25" i="8"/>
  <c r="AJ24" i="8"/>
  <c r="AF24" i="8"/>
  <c r="AA24" i="8"/>
  <c r="Z24" i="8"/>
  <c r="AB24" i="8" s="1"/>
  <c r="X24" i="8"/>
  <c r="T24" i="8"/>
  <c r="P24" i="8"/>
  <c r="Q24" i="8" s="1"/>
  <c r="M24" i="8"/>
  <c r="L24" i="8"/>
  <c r="I24" i="8"/>
  <c r="U24" i="8" s="1"/>
  <c r="F24" i="8"/>
  <c r="AJ23" i="8"/>
  <c r="AF23" i="8"/>
  <c r="AK23" i="8" s="1"/>
  <c r="AA23" i="8"/>
  <c r="Z23" i="8"/>
  <c r="X23" i="8"/>
  <c r="T23" i="8"/>
  <c r="U23" i="8" s="1"/>
  <c r="P23" i="8"/>
  <c r="L23" i="8"/>
  <c r="I23" i="8"/>
  <c r="Y23" i="8" s="1"/>
  <c r="F23" i="8"/>
  <c r="AJ22" i="8"/>
  <c r="AF22" i="8"/>
  <c r="AA22" i="8"/>
  <c r="AB22" i="8" s="1"/>
  <c r="Z22" i="8"/>
  <c r="X22" i="8"/>
  <c r="T22" i="8"/>
  <c r="Q22" i="8"/>
  <c r="P22" i="8"/>
  <c r="M22" i="8"/>
  <c r="L22" i="8"/>
  <c r="I22" i="8"/>
  <c r="Y22" i="8" s="1"/>
  <c r="F22" i="8"/>
  <c r="AI21" i="8"/>
  <c r="AH21" i="8"/>
  <c r="AG21" i="8"/>
  <c r="AE21" i="8"/>
  <c r="AD21" i="8"/>
  <c r="AF21" i="8" s="1"/>
  <c r="W21" i="8"/>
  <c r="V21" i="8"/>
  <c r="S21" i="8"/>
  <c r="R21" i="8"/>
  <c r="T21" i="8" s="1"/>
  <c r="O21" i="8"/>
  <c r="N21" i="8"/>
  <c r="K21" i="8"/>
  <c r="J21" i="8"/>
  <c r="H21" i="8"/>
  <c r="I21" i="8" s="1"/>
  <c r="G21" i="8"/>
  <c r="E21" i="8"/>
  <c r="D21" i="8"/>
  <c r="F21" i="8" s="1"/>
  <c r="AJ20" i="8"/>
  <c r="AF20" i="8"/>
  <c r="AK20" i="8" s="1"/>
  <c r="AA20" i="8"/>
  <c r="Z20" i="8"/>
  <c r="AB20" i="8" s="1"/>
  <c r="X20" i="8"/>
  <c r="T20" i="8"/>
  <c r="P20" i="8"/>
  <c r="L20" i="8"/>
  <c r="I20" i="8"/>
  <c r="F20" i="8"/>
  <c r="Q20" i="8" s="1"/>
  <c r="AJ19" i="8"/>
  <c r="AF19" i="8"/>
  <c r="AA19" i="8"/>
  <c r="Z19" i="8"/>
  <c r="X19" i="8"/>
  <c r="T19" i="8"/>
  <c r="U19" i="8" s="1"/>
  <c r="P19" i="8"/>
  <c r="L19" i="8"/>
  <c r="I19" i="8"/>
  <c r="F19" i="8"/>
  <c r="Q19" i="8" s="1"/>
  <c r="AJ18" i="8"/>
  <c r="AF18" i="8"/>
  <c r="AA18" i="8"/>
  <c r="AB18" i="8" s="1"/>
  <c r="AC18" i="8" s="1"/>
  <c r="Z18" i="8"/>
  <c r="X18" i="8"/>
  <c r="T18" i="8"/>
  <c r="P18" i="8"/>
  <c r="L18" i="8"/>
  <c r="I18" i="8"/>
  <c r="F18" i="8"/>
  <c r="AJ17" i="8"/>
  <c r="AF17" i="8"/>
  <c r="AK17" i="8" s="1"/>
  <c r="AB17" i="8"/>
  <c r="AA17" i="8"/>
  <c r="Z17" i="8"/>
  <c r="X17" i="8"/>
  <c r="T17" i="8"/>
  <c r="P17" i="8"/>
  <c r="L17" i="8"/>
  <c r="I17" i="8"/>
  <c r="U17" i="8" s="1"/>
  <c r="F17" i="8"/>
  <c r="AJ16" i="8"/>
  <c r="AF16" i="8"/>
  <c r="AA16" i="8"/>
  <c r="Z16" i="8"/>
  <c r="X16" i="8"/>
  <c r="AK16" i="8" s="1"/>
  <c r="T16" i="8"/>
  <c r="U16" i="8" s="1"/>
  <c r="P16" i="8"/>
  <c r="L16" i="8"/>
  <c r="I16" i="8"/>
  <c r="F16" i="8"/>
  <c r="Q16" i="8" s="1"/>
  <c r="AI15" i="8"/>
  <c r="AJ15" i="8" s="1"/>
  <c r="AH15" i="8"/>
  <c r="AG15" i="8"/>
  <c r="AE15" i="8"/>
  <c r="AD15" i="8"/>
  <c r="AF15" i="8" s="1"/>
  <c r="X15" i="8"/>
  <c r="W15" i="8"/>
  <c r="V15" i="8"/>
  <c r="S15" i="8"/>
  <c r="T15" i="8" s="1"/>
  <c r="R15" i="8"/>
  <c r="P15" i="8"/>
  <c r="O15" i="8"/>
  <c r="N15" i="8"/>
  <c r="K15" i="8"/>
  <c r="AA15" i="8" s="1"/>
  <c r="J15" i="8"/>
  <c r="H15" i="8"/>
  <c r="I15" i="8" s="1"/>
  <c r="G15" i="8"/>
  <c r="F15" i="8"/>
  <c r="E15" i="8"/>
  <c r="D15" i="8"/>
  <c r="AJ14" i="8"/>
  <c r="AF14" i="8"/>
  <c r="AA14" i="8"/>
  <c r="Z14" i="8"/>
  <c r="AB14" i="8" s="1"/>
  <c r="X14" i="8"/>
  <c r="AK14" i="8" s="1"/>
  <c r="T14" i="8"/>
  <c r="P14" i="8"/>
  <c r="L14" i="8"/>
  <c r="M14" i="8" s="1"/>
  <c r="I14" i="8"/>
  <c r="Y14" i="8" s="1"/>
  <c r="F14" i="8"/>
  <c r="Q14" i="8" s="1"/>
  <c r="AJ13" i="8"/>
  <c r="AF13" i="8"/>
  <c r="AA13" i="8"/>
  <c r="AB13" i="8" s="1"/>
  <c r="Z13" i="8"/>
  <c r="X13" i="8"/>
  <c r="T13" i="8"/>
  <c r="P13" i="8"/>
  <c r="L13" i="8"/>
  <c r="I13" i="8"/>
  <c r="F13" i="8"/>
  <c r="AJ12" i="8"/>
  <c r="AF12" i="8"/>
  <c r="AA12" i="8"/>
  <c r="Z12" i="8"/>
  <c r="AB12" i="8" s="1"/>
  <c r="AC12" i="8" s="1"/>
  <c r="X12" i="8"/>
  <c r="AK12" i="8" s="1"/>
  <c r="T12" i="8"/>
  <c r="U12" i="8" s="1"/>
  <c r="P12" i="8"/>
  <c r="Q12" i="8" s="1"/>
  <c r="L12" i="8"/>
  <c r="M12" i="8" s="1"/>
  <c r="I12" i="8"/>
  <c r="F12" i="8"/>
  <c r="AJ11" i="8"/>
  <c r="AF11" i="8"/>
  <c r="AA11" i="8"/>
  <c r="AB11" i="8" s="1"/>
  <c r="Z11" i="8"/>
  <c r="X11" i="8"/>
  <c r="AK11" i="8" s="1"/>
  <c r="T11" i="8"/>
  <c r="P11" i="8"/>
  <c r="L11" i="8"/>
  <c r="I11" i="8"/>
  <c r="U11" i="8" s="1"/>
  <c r="F11" i="8"/>
  <c r="Q11" i="8" s="1"/>
  <c r="AJ10" i="8"/>
  <c r="AF10" i="8"/>
  <c r="AA10" i="8"/>
  <c r="Z10" i="8"/>
  <c r="AB10" i="8" s="1"/>
  <c r="X10" i="8"/>
  <c r="T10" i="8"/>
  <c r="P10" i="8"/>
  <c r="Q10" i="8" s="1"/>
  <c r="M10" i="8"/>
  <c r="L10" i="8"/>
  <c r="I10" i="8"/>
  <c r="F10" i="8"/>
  <c r="AJ9" i="8"/>
  <c r="AF9" i="8"/>
  <c r="AA9" i="8"/>
  <c r="Z9" i="8"/>
  <c r="X9" i="8"/>
  <c r="T9" i="8"/>
  <c r="Q9" i="8"/>
  <c r="P9" i="8"/>
  <c r="L9" i="8"/>
  <c r="I9" i="8"/>
  <c r="Y9" i="8" s="1"/>
  <c r="F9" i="8"/>
  <c r="AI74" i="7"/>
  <c r="AH74" i="7"/>
  <c r="AG74" i="7"/>
  <c r="AE74" i="7"/>
  <c r="AF74" i="7" s="1"/>
  <c r="AK74" i="7" s="1"/>
  <c r="AD74" i="7"/>
  <c r="W74" i="7"/>
  <c r="X74" i="7" s="1"/>
  <c r="V74" i="7"/>
  <c r="S74" i="7"/>
  <c r="R74" i="7"/>
  <c r="T74" i="7" s="1"/>
  <c r="O74" i="7"/>
  <c r="N74" i="7"/>
  <c r="P74" i="7" s="1"/>
  <c r="K74" i="7"/>
  <c r="J74" i="7"/>
  <c r="L74" i="7" s="1"/>
  <c r="H74" i="7"/>
  <c r="I74" i="7" s="1"/>
  <c r="G74" i="7"/>
  <c r="E74" i="7"/>
  <c r="F74" i="7" s="1"/>
  <c r="M74" i="7" s="1"/>
  <c r="D74" i="7"/>
  <c r="AI73" i="7"/>
  <c r="AH73" i="7"/>
  <c r="AG73" i="7"/>
  <c r="AF73" i="7"/>
  <c r="AK73" i="7" s="1"/>
  <c r="AE73" i="7"/>
  <c r="AD73" i="7"/>
  <c r="X73" i="7"/>
  <c r="W73" i="7"/>
  <c r="V73" i="7"/>
  <c r="S73" i="7"/>
  <c r="R73" i="7"/>
  <c r="T73" i="7" s="1"/>
  <c r="O73" i="7"/>
  <c r="P73" i="7" s="1"/>
  <c r="N73" i="7"/>
  <c r="K73" i="7"/>
  <c r="AA73" i="7" s="1"/>
  <c r="J73" i="7"/>
  <c r="L73" i="7" s="1"/>
  <c r="H73" i="7"/>
  <c r="G73" i="7"/>
  <c r="I73" i="7" s="1"/>
  <c r="Y73" i="7" s="1"/>
  <c r="E73" i="7"/>
  <c r="D73" i="7"/>
  <c r="AJ72" i="7"/>
  <c r="AF72" i="7"/>
  <c r="AA72" i="7"/>
  <c r="Z72" i="7"/>
  <c r="AB72" i="7" s="1"/>
  <c r="X72" i="7"/>
  <c r="AK72" i="7" s="1"/>
  <c r="U72" i="7"/>
  <c r="T72" i="7"/>
  <c r="P72" i="7"/>
  <c r="L72" i="7"/>
  <c r="I72" i="7"/>
  <c r="F72" i="7"/>
  <c r="AJ71" i="7"/>
  <c r="AF71" i="7"/>
  <c r="AA71" i="7"/>
  <c r="Z71" i="7"/>
  <c r="AB71" i="7" s="1"/>
  <c r="X71" i="7"/>
  <c r="T71" i="7"/>
  <c r="P71" i="7"/>
  <c r="L71" i="7"/>
  <c r="I71" i="7"/>
  <c r="F71" i="7"/>
  <c r="AJ70" i="7"/>
  <c r="AF70" i="7"/>
  <c r="AA70" i="7"/>
  <c r="Z70" i="7"/>
  <c r="AB70" i="7" s="1"/>
  <c r="X70" i="7"/>
  <c r="AK70" i="7" s="1"/>
  <c r="T70" i="7"/>
  <c r="P70" i="7"/>
  <c r="L70" i="7"/>
  <c r="I70" i="7"/>
  <c r="F70" i="7"/>
  <c r="AJ69" i="7"/>
  <c r="AF69" i="7"/>
  <c r="AA69" i="7"/>
  <c r="Z69" i="7"/>
  <c r="X69" i="7"/>
  <c r="AK69" i="7" s="1"/>
  <c r="T69" i="7"/>
  <c r="P69" i="7"/>
  <c r="L69" i="7"/>
  <c r="I69" i="7"/>
  <c r="Y69" i="7" s="1"/>
  <c r="F69" i="7"/>
  <c r="M69" i="7" s="1"/>
  <c r="AJ68" i="7"/>
  <c r="AF68" i="7"/>
  <c r="AA68" i="7"/>
  <c r="Z68" i="7"/>
  <c r="X68" i="7"/>
  <c r="T68" i="7"/>
  <c r="P68" i="7"/>
  <c r="Q68" i="7" s="1"/>
  <c r="L68" i="7"/>
  <c r="I68" i="7"/>
  <c r="F68" i="7"/>
  <c r="M68" i="7" s="1"/>
  <c r="AI67" i="7"/>
  <c r="AH67" i="7"/>
  <c r="AG67" i="7"/>
  <c r="AE67" i="7"/>
  <c r="AD67" i="7"/>
  <c r="W67" i="7"/>
  <c r="V67" i="7"/>
  <c r="S67" i="7"/>
  <c r="R67" i="7"/>
  <c r="T67" i="7" s="1"/>
  <c r="O67" i="7"/>
  <c r="N67" i="7"/>
  <c r="K67" i="7"/>
  <c r="J67" i="7"/>
  <c r="H67" i="7"/>
  <c r="G67" i="7"/>
  <c r="I67" i="7" s="1"/>
  <c r="E67" i="7"/>
  <c r="D67" i="7"/>
  <c r="AJ66" i="7"/>
  <c r="AF66" i="7"/>
  <c r="AB66" i="7"/>
  <c r="AA66" i="7"/>
  <c r="Z66" i="7"/>
  <c r="X66" i="7"/>
  <c r="T66" i="7"/>
  <c r="P66" i="7"/>
  <c r="L66" i="7"/>
  <c r="I66" i="7"/>
  <c r="F66" i="7"/>
  <c r="Q66" i="7" s="1"/>
  <c r="AJ65" i="7"/>
  <c r="AF65" i="7"/>
  <c r="AK65" i="7" s="1"/>
  <c r="AA65" i="7"/>
  <c r="Z65" i="7"/>
  <c r="X65" i="7"/>
  <c r="T65" i="7"/>
  <c r="U65" i="7" s="1"/>
  <c r="P65" i="7"/>
  <c r="L65" i="7"/>
  <c r="I65" i="7"/>
  <c r="F65" i="7"/>
  <c r="AJ64" i="7"/>
  <c r="AF64" i="7"/>
  <c r="AA64" i="7"/>
  <c r="Z64" i="7"/>
  <c r="AB64" i="7" s="1"/>
  <c r="X64" i="7"/>
  <c r="T64" i="7"/>
  <c r="P64" i="7"/>
  <c r="L64" i="7"/>
  <c r="I64" i="7"/>
  <c r="F64" i="7"/>
  <c r="AJ63" i="7"/>
  <c r="AF63" i="7"/>
  <c r="AA63" i="7"/>
  <c r="Z63" i="7"/>
  <c r="AB63" i="7" s="1"/>
  <c r="X63" i="7"/>
  <c r="T63" i="7"/>
  <c r="P63" i="7"/>
  <c r="L63" i="7"/>
  <c r="M63" i="7" s="1"/>
  <c r="I63" i="7"/>
  <c r="F63" i="7"/>
  <c r="Q63" i="7" s="1"/>
  <c r="AJ62" i="7"/>
  <c r="AF62" i="7"/>
  <c r="AA62" i="7"/>
  <c r="Z62" i="7"/>
  <c r="X62" i="7"/>
  <c r="AK62" i="7" s="1"/>
  <c r="T62" i="7"/>
  <c r="P62" i="7"/>
  <c r="L62" i="7"/>
  <c r="M62" i="7" s="1"/>
  <c r="I62" i="7"/>
  <c r="Y62" i="7" s="1"/>
  <c r="F62" i="7"/>
  <c r="AI61" i="7"/>
  <c r="AH61" i="7"/>
  <c r="AJ61" i="7" s="1"/>
  <c r="AG61" i="7"/>
  <c r="AE61" i="7"/>
  <c r="AF61" i="7" s="1"/>
  <c r="AD61" i="7"/>
  <c r="W61" i="7"/>
  <c r="V61" i="7"/>
  <c r="X61" i="7" s="1"/>
  <c r="S61" i="7"/>
  <c r="R61" i="7"/>
  <c r="T61" i="7" s="1"/>
  <c r="O61" i="7"/>
  <c r="N61" i="7"/>
  <c r="P61" i="7" s="1"/>
  <c r="K61" i="7"/>
  <c r="J61" i="7"/>
  <c r="L61" i="7" s="1"/>
  <c r="H61" i="7"/>
  <c r="G61" i="7"/>
  <c r="F61" i="7"/>
  <c r="Q61" i="7" s="1"/>
  <c r="E61" i="7"/>
  <c r="D61" i="7"/>
  <c r="AJ60" i="7"/>
  <c r="AF60" i="7"/>
  <c r="AA60" i="7"/>
  <c r="Z60" i="7"/>
  <c r="X60" i="7"/>
  <c r="T60" i="7"/>
  <c r="P60" i="7"/>
  <c r="L60" i="7"/>
  <c r="I60" i="7"/>
  <c r="F60" i="7"/>
  <c r="AJ59" i="7"/>
  <c r="AF59" i="7"/>
  <c r="AA59" i="7"/>
  <c r="AB59" i="7" s="1"/>
  <c r="Z59" i="7"/>
  <c r="X59" i="7"/>
  <c r="T59" i="7"/>
  <c r="P59" i="7"/>
  <c r="L59" i="7"/>
  <c r="I59" i="7"/>
  <c r="F59" i="7"/>
  <c r="AJ58" i="7"/>
  <c r="AF58" i="7"/>
  <c r="AK58" i="7" s="1"/>
  <c r="AA58" i="7"/>
  <c r="Z58" i="7"/>
  <c r="AB58" i="7" s="1"/>
  <c r="X58" i="7"/>
  <c r="T58" i="7"/>
  <c r="P58" i="7"/>
  <c r="L58" i="7"/>
  <c r="I58" i="7"/>
  <c r="U58" i="7" s="1"/>
  <c r="F58" i="7"/>
  <c r="AJ57" i="7"/>
  <c r="AF57" i="7"/>
  <c r="AA57" i="7"/>
  <c r="Z57" i="7"/>
  <c r="AB57" i="7" s="1"/>
  <c r="X57" i="7"/>
  <c r="T57" i="7"/>
  <c r="P57" i="7"/>
  <c r="L57" i="7"/>
  <c r="I57" i="7"/>
  <c r="F57" i="7"/>
  <c r="AJ56" i="7"/>
  <c r="AF56" i="7"/>
  <c r="AA56" i="7"/>
  <c r="Z56" i="7"/>
  <c r="X56" i="7"/>
  <c r="AK56" i="7" s="1"/>
  <c r="T56" i="7"/>
  <c r="P56" i="7"/>
  <c r="L56" i="7"/>
  <c r="M56" i="7" s="1"/>
  <c r="I56" i="7"/>
  <c r="F56" i="7"/>
  <c r="AJ55" i="7"/>
  <c r="AF55" i="7"/>
  <c r="AA55" i="7"/>
  <c r="Z55" i="7"/>
  <c r="AB55" i="7" s="1"/>
  <c r="AC55" i="7" s="1"/>
  <c r="X55" i="7"/>
  <c r="T55" i="7"/>
  <c r="P55" i="7"/>
  <c r="L55" i="7"/>
  <c r="I55" i="7"/>
  <c r="Y55" i="7" s="1"/>
  <c r="F55" i="7"/>
  <c r="AI54" i="7"/>
  <c r="AH54" i="7"/>
  <c r="AJ54" i="7" s="1"/>
  <c r="AG54" i="7"/>
  <c r="AE54" i="7"/>
  <c r="AD54" i="7"/>
  <c r="AF54" i="7" s="1"/>
  <c r="W54" i="7"/>
  <c r="X54" i="7" s="1"/>
  <c r="V54" i="7"/>
  <c r="S54" i="7"/>
  <c r="R54" i="7"/>
  <c r="O54" i="7"/>
  <c r="N54" i="7"/>
  <c r="P54" i="7" s="1"/>
  <c r="K54" i="7"/>
  <c r="J54" i="7"/>
  <c r="L54" i="7" s="1"/>
  <c r="H54" i="7"/>
  <c r="G54" i="7"/>
  <c r="F54" i="7"/>
  <c r="M54" i="7" s="1"/>
  <c r="E54" i="7"/>
  <c r="D54" i="7"/>
  <c r="AJ53" i="7"/>
  <c r="AF53" i="7"/>
  <c r="AK53" i="7" s="1"/>
  <c r="AA53" i="7"/>
  <c r="Z53" i="7"/>
  <c r="X53" i="7"/>
  <c r="T53" i="7"/>
  <c r="P53" i="7"/>
  <c r="Q53" i="7" s="1"/>
  <c r="L53" i="7"/>
  <c r="I53" i="7"/>
  <c r="Y53" i="7" s="1"/>
  <c r="F53" i="7"/>
  <c r="AJ52" i="7"/>
  <c r="AF52" i="7"/>
  <c r="AA52" i="7"/>
  <c r="AB52" i="7" s="1"/>
  <c r="Z52" i="7"/>
  <c r="X52" i="7"/>
  <c r="T52" i="7"/>
  <c r="P52" i="7"/>
  <c r="L52" i="7"/>
  <c r="I52" i="7"/>
  <c r="F52" i="7"/>
  <c r="AJ51" i="7"/>
  <c r="AF51" i="7"/>
  <c r="AA51" i="7"/>
  <c r="Z51" i="7"/>
  <c r="AB51" i="7" s="1"/>
  <c r="X51" i="7"/>
  <c r="T51" i="7"/>
  <c r="P51" i="7"/>
  <c r="L51" i="7"/>
  <c r="I51" i="7"/>
  <c r="U51" i="7" s="1"/>
  <c r="F51" i="7"/>
  <c r="AJ50" i="7"/>
  <c r="AF50" i="7"/>
  <c r="AA50" i="7"/>
  <c r="Z50" i="7"/>
  <c r="AB50" i="7" s="1"/>
  <c r="X50" i="7"/>
  <c r="AK50" i="7" s="1"/>
  <c r="T50" i="7"/>
  <c r="P50" i="7"/>
  <c r="L50" i="7"/>
  <c r="I50" i="7"/>
  <c r="F50" i="7"/>
  <c r="AJ49" i="7"/>
  <c r="AF49" i="7"/>
  <c r="AA49" i="7"/>
  <c r="Z49" i="7"/>
  <c r="AB49" i="7" s="1"/>
  <c r="X49" i="7"/>
  <c r="AK49" i="7" s="1"/>
  <c r="T49" i="7"/>
  <c r="P49" i="7"/>
  <c r="L49" i="7"/>
  <c r="I49" i="7"/>
  <c r="Y49" i="7" s="1"/>
  <c r="F49" i="7"/>
  <c r="Q49" i="7" s="1"/>
  <c r="AI48" i="7"/>
  <c r="AH48" i="7"/>
  <c r="AG48" i="7"/>
  <c r="AE48" i="7"/>
  <c r="AF48" i="7" s="1"/>
  <c r="AD48" i="7"/>
  <c r="W48" i="7"/>
  <c r="X48" i="7" s="1"/>
  <c r="V48" i="7"/>
  <c r="S48" i="7"/>
  <c r="R48" i="7"/>
  <c r="T48" i="7" s="1"/>
  <c r="P48" i="7"/>
  <c r="O48" i="7"/>
  <c r="N48" i="7"/>
  <c r="K48" i="7"/>
  <c r="J48" i="7"/>
  <c r="L48" i="7" s="1"/>
  <c r="H48" i="7"/>
  <c r="G48" i="7"/>
  <c r="E48" i="7"/>
  <c r="D48" i="7"/>
  <c r="AJ47" i="7"/>
  <c r="AF47" i="7"/>
  <c r="AK47" i="7" s="1"/>
  <c r="AA47" i="7"/>
  <c r="AB47" i="7" s="1"/>
  <c r="Z47" i="7"/>
  <c r="X47" i="7"/>
  <c r="T47" i="7"/>
  <c r="P47" i="7"/>
  <c r="Q47" i="7" s="1"/>
  <c r="L47" i="7"/>
  <c r="M47" i="7" s="1"/>
  <c r="I47" i="7"/>
  <c r="Y47" i="7" s="1"/>
  <c r="F47" i="7"/>
  <c r="AJ46" i="7"/>
  <c r="AF46" i="7"/>
  <c r="AA46" i="7"/>
  <c r="Z46" i="7"/>
  <c r="X46" i="7"/>
  <c r="T46" i="7"/>
  <c r="U46" i="7" s="1"/>
  <c r="Q46" i="7"/>
  <c r="P46" i="7"/>
  <c r="L46" i="7"/>
  <c r="I46" i="7"/>
  <c r="F46" i="7"/>
  <c r="M46" i="7" s="1"/>
  <c r="AJ45" i="7"/>
  <c r="AF45" i="7"/>
  <c r="AK45" i="7" s="1"/>
  <c r="AB45" i="7"/>
  <c r="AA45" i="7"/>
  <c r="Z45" i="7"/>
  <c r="X45" i="7"/>
  <c r="U45" i="7"/>
  <c r="T45" i="7"/>
  <c r="P45" i="7"/>
  <c r="L45" i="7"/>
  <c r="I45" i="7"/>
  <c r="F45" i="7"/>
  <c r="Q45" i="7" s="1"/>
  <c r="AJ44" i="7"/>
  <c r="AF44" i="7"/>
  <c r="AA44" i="7"/>
  <c r="Z44" i="7"/>
  <c r="AB44" i="7" s="1"/>
  <c r="X44" i="7"/>
  <c r="AK44" i="7" s="1"/>
  <c r="T44" i="7"/>
  <c r="P44" i="7"/>
  <c r="L44" i="7"/>
  <c r="I44" i="7"/>
  <c r="F44" i="7"/>
  <c r="AJ43" i="7"/>
  <c r="AF43" i="7"/>
  <c r="AA43" i="7"/>
  <c r="Z43" i="7"/>
  <c r="AB43" i="7" s="1"/>
  <c r="X43" i="7"/>
  <c r="AK43" i="7" s="1"/>
  <c r="T43" i="7"/>
  <c r="P43" i="7"/>
  <c r="L43" i="7"/>
  <c r="I43" i="7"/>
  <c r="F43" i="7"/>
  <c r="AJ42" i="7"/>
  <c r="AF42" i="7"/>
  <c r="AA42" i="7"/>
  <c r="Z42" i="7"/>
  <c r="AB42" i="7" s="1"/>
  <c r="X42" i="7"/>
  <c r="AK42" i="7" s="1"/>
  <c r="T42" i="7"/>
  <c r="P42" i="7"/>
  <c r="L42" i="7"/>
  <c r="I42" i="7"/>
  <c r="F42" i="7"/>
  <c r="Q42" i="7" s="1"/>
  <c r="AI41" i="7"/>
  <c r="AH41" i="7"/>
  <c r="AJ41" i="7" s="1"/>
  <c r="AG41" i="7"/>
  <c r="AE41" i="7"/>
  <c r="AD41" i="7"/>
  <c r="AF41" i="7" s="1"/>
  <c r="W41" i="7"/>
  <c r="X41" i="7" s="1"/>
  <c r="V41" i="7"/>
  <c r="S41" i="7"/>
  <c r="R41" i="7"/>
  <c r="O41" i="7"/>
  <c r="N41" i="7"/>
  <c r="P41" i="7" s="1"/>
  <c r="K41" i="7"/>
  <c r="J41" i="7"/>
  <c r="L41" i="7" s="1"/>
  <c r="H41" i="7"/>
  <c r="G41" i="7"/>
  <c r="I41" i="7" s="1"/>
  <c r="E41" i="7"/>
  <c r="D41" i="7"/>
  <c r="AJ40" i="7"/>
  <c r="AF40" i="7"/>
  <c r="AA40" i="7"/>
  <c r="Z40" i="7"/>
  <c r="AB40" i="7" s="1"/>
  <c r="AC40" i="7" s="1"/>
  <c r="X40" i="7"/>
  <c r="T40" i="7"/>
  <c r="P40" i="7"/>
  <c r="L40" i="7"/>
  <c r="I40" i="7"/>
  <c r="F40" i="7"/>
  <c r="Q40" i="7" s="1"/>
  <c r="AJ39" i="7"/>
  <c r="AF39" i="7"/>
  <c r="AK39" i="7" s="1"/>
  <c r="AA39" i="7"/>
  <c r="AB39" i="7" s="1"/>
  <c r="AC39" i="7" s="1"/>
  <c r="Z39" i="7"/>
  <c r="X39" i="7"/>
  <c r="T39" i="7"/>
  <c r="U39" i="7" s="1"/>
  <c r="P39" i="7"/>
  <c r="L39" i="7"/>
  <c r="I39" i="7"/>
  <c r="F39" i="7"/>
  <c r="AJ38" i="7"/>
  <c r="AF38" i="7"/>
  <c r="AK38" i="7" s="1"/>
  <c r="AA38" i="7"/>
  <c r="AB38" i="7" s="1"/>
  <c r="Z38" i="7"/>
  <c r="X38" i="7"/>
  <c r="U38" i="7"/>
  <c r="T38" i="7"/>
  <c r="P38" i="7"/>
  <c r="L38" i="7"/>
  <c r="I38" i="7"/>
  <c r="F38" i="7"/>
  <c r="Q38" i="7" s="1"/>
  <c r="AJ37" i="7"/>
  <c r="AF37" i="7"/>
  <c r="AA37" i="7"/>
  <c r="Z37" i="7"/>
  <c r="AB37" i="7" s="1"/>
  <c r="X37" i="7"/>
  <c r="T37" i="7"/>
  <c r="P37" i="7"/>
  <c r="L37" i="7"/>
  <c r="I37" i="7"/>
  <c r="AC37" i="7" s="1"/>
  <c r="F37" i="7"/>
  <c r="AI36" i="7"/>
  <c r="AJ36" i="7" s="1"/>
  <c r="AH36" i="7"/>
  <c r="AG36" i="7"/>
  <c r="AE36" i="7"/>
  <c r="AD36" i="7"/>
  <c r="W36" i="7"/>
  <c r="V36" i="7"/>
  <c r="S36" i="7"/>
  <c r="R36" i="7"/>
  <c r="O36" i="7"/>
  <c r="N36" i="7"/>
  <c r="P36" i="7" s="1"/>
  <c r="K36" i="7"/>
  <c r="J36" i="7"/>
  <c r="H36" i="7"/>
  <c r="G36" i="7"/>
  <c r="I36" i="7" s="1"/>
  <c r="E36" i="7"/>
  <c r="D36" i="7"/>
  <c r="AJ35" i="7"/>
  <c r="AF35" i="7"/>
  <c r="AA35" i="7"/>
  <c r="Z35" i="7"/>
  <c r="AB35" i="7" s="1"/>
  <c r="AC35" i="7" s="1"/>
  <c r="X35" i="7"/>
  <c r="AK35" i="7" s="1"/>
  <c r="T35" i="7"/>
  <c r="P35" i="7"/>
  <c r="Q35" i="7" s="1"/>
  <c r="L35" i="7"/>
  <c r="M35" i="7" s="1"/>
  <c r="I35" i="7"/>
  <c r="F35" i="7"/>
  <c r="AJ34" i="7"/>
  <c r="AF34" i="7"/>
  <c r="AK34" i="7" s="1"/>
  <c r="AA34" i="7"/>
  <c r="Z34" i="7"/>
  <c r="X34" i="7"/>
  <c r="T34" i="7"/>
  <c r="P34" i="7"/>
  <c r="Q34" i="7" s="1"/>
  <c r="M34" i="7"/>
  <c r="L34" i="7"/>
  <c r="I34" i="7"/>
  <c r="Y34" i="7" s="1"/>
  <c r="F34" i="7"/>
  <c r="AJ33" i="7"/>
  <c r="AF33" i="7"/>
  <c r="AA33" i="7"/>
  <c r="Z33" i="7"/>
  <c r="AB33" i="7" s="1"/>
  <c r="AC33" i="7" s="1"/>
  <c r="X33" i="7"/>
  <c r="T33" i="7"/>
  <c r="U33" i="7" s="1"/>
  <c r="P33" i="7"/>
  <c r="L33" i="7"/>
  <c r="I33" i="7"/>
  <c r="F33" i="7"/>
  <c r="AJ32" i="7"/>
  <c r="AF32" i="7"/>
  <c r="AA32" i="7"/>
  <c r="Z32" i="7"/>
  <c r="X32" i="7"/>
  <c r="T32" i="7"/>
  <c r="P32" i="7"/>
  <c r="L32" i="7"/>
  <c r="I32" i="7"/>
  <c r="F32" i="7"/>
  <c r="AJ31" i="7"/>
  <c r="AF31" i="7"/>
  <c r="AA31" i="7"/>
  <c r="Z31" i="7"/>
  <c r="AB31" i="7" s="1"/>
  <c r="X31" i="7"/>
  <c r="U31" i="7"/>
  <c r="T31" i="7"/>
  <c r="P31" i="7"/>
  <c r="L31" i="7"/>
  <c r="I31" i="7"/>
  <c r="F31" i="7"/>
  <c r="Q31" i="7" s="1"/>
  <c r="AI30" i="7"/>
  <c r="AH30" i="7"/>
  <c r="AJ30" i="7" s="1"/>
  <c r="AG30" i="7"/>
  <c r="AE30" i="7"/>
  <c r="AD30" i="7"/>
  <c r="AF30" i="7" s="1"/>
  <c r="W30" i="7"/>
  <c r="V30" i="7"/>
  <c r="X30" i="7" s="1"/>
  <c r="S30" i="7"/>
  <c r="R30" i="7"/>
  <c r="T30" i="7" s="1"/>
  <c r="O30" i="7"/>
  <c r="N30" i="7"/>
  <c r="P30" i="7" s="1"/>
  <c r="K30" i="7"/>
  <c r="AA30" i="7" s="1"/>
  <c r="J30" i="7"/>
  <c r="H30" i="7"/>
  <c r="G30" i="7"/>
  <c r="I30" i="7" s="1"/>
  <c r="Y30" i="7" s="1"/>
  <c r="E30" i="7"/>
  <c r="D30" i="7"/>
  <c r="AJ29" i="7"/>
  <c r="AF29" i="7"/>
  <c r="AA29" i="7"/>
  <c r="Z29" i="7"/>
  <c r="AB29" i="7" s="1"/>
  <c r="X29" i="7"/>
  <c r="AK29" i="7" s="1"/>
  <c r="T29" i="7"/>
  <c r="P29" i="7"/>
  <c r="L29" i="7"/>
  <c r="M29" i="7" s="1"/>
  <c r="I29" i="7"/>
  <c r="Y29" i="7" s="1"/>
  <c r="F29" i="7"/>
  <c r="AJ28" i="7"/>
  <c r="AF28" i="7"/>
  <c r="AA28" i="7"/>
  <c r="Z28" i="7"/>
  <c r="X28" i="7"/>
  <c r="T28" i="7"/>
  <c r="P28" i="7"/>
  <c r="L28" i="7"/>
  <c r="I28" i="7"/>
  <c r="Y28" i="7" s="1"/>
  <c r="F28" i="7"/>
  <c r="AJ27" i="7"/>
  <c r="AF27" i="7"/>
  <c r="AA27" i="7"/>
  <c r="Z27" i="7"/>
  <c r="X27" i="7"/>
  <c r="T27" i="7"/>
  <c r="P27" i="7"/>
  <c r="L27" i="7"/>
  <c r="I27" i="7"/>
  <c r="Y27" i="7" s="1"/>
  <c r="F27" i="7"/>
  <c r="AJ26" i="7"/>
  <c r="AF26" i="7"/>
  <c r="AA26" i="7"/>
  <c r="AB26" i="7" s="1"/>
  <c r="Z26" i="7"/>
  <c r="X26" i="7"/>
  <c r="T26" i="7"/>
  <c r="P26" i="7"/>
  <c r="L26" i="7"/>
  <c r="M26" i="7" s="1"/>
  <c r="I26" i="7"/>
  <c r="Y26" i="7" s="1"/>
  <c r="F26" i="7"/>
  <c r="AI25" i="7"/>
  <c r="AH25" i="7"/>
  <c r="AJ25" i="7" s="1"/>
  <c r="AG25" i="7"/>
  <c r="AF25" i="7"/>
  <c r="AK25" i="7" s="1"/>
  <c r="AE25" i="7"/>
  <c r="AD25" i="7"/>
  <c r="AA25" i="7"/>
  <c r="Z25" i="7"/>
  <c r="AB25" i="7" s="1"/>
  <c r="X25" i="7"/>
  <c r="W25" i="7"/>
  <c r="V25" i="7"/>
  <c r="S25" i="7"/>
  <c r="R25" i="7"/>
  <c r="T25" i="7" s="1"/>
  <c r="O25" i="7"/>
  <c r="P25" i="7" s="1"/>
  <c r="N25" i="7"/>
  <c r="K25" i="7"/>
  <c r="J25" i="7"/>
  <c r="H25" i="7"/>
  <c r="G25" i="7"/>
  <c r="E25" i="7"/>
  <c r="D25" i="7"/>
  <c r="F25" i="7" s="1"/>
  <c r="AJ24" i="7"/>
  <c r="AF24" i="7"/>
  <c r="AA24" i="7"/>
  <c r="Z24" i="7"/>
  <c r="X24" i="7"/>
  <c r="Y24" i="7" s="1"/>
  <c r="T24" i="7"/>
  <c r="U24" i="7" s="1"/>
  <c r="P24" i="7"/>
  <c r="L24" i="7"/>
  <c r="I24" i="7"/>
  <c r="F24" i="7"/>
  <c r="AJ23" i="7"/>
  <c r="AF23" i="7"/>
  <c r="AK23" i="7" s="1"/>
  <c r="AA23" i="7"/>
  <c r="Z23" i="7"/>
  <c r="X23" i="7"/>
  <c r="T23" i="7"/>
  <c r="P23" i="7"/>
  <c r="L23" i="7"/>
  <c r="I23" i="7"/>
  <c r="Y23" i="7" s="1"/>
  <c r="F23" i="7"/>
  <c r="AJ22" i="7"/>
  <c r="AF22" i="7"/>
  <c r="AA22" i="7"/>
  <c r="Z22" i="7"/>
  <c r="AB22" i="7" s="1"/>
  <c r="X22" i="7"/>
  <c r="AK22" i="7" s="1"/>
  <c r="T22" i="7"/>
  <c r="P22" i="7"/>
  <c r="L22" i="7"/>
  <c r="M22" i="7" s="1"/>
  <c r="I22" i="7"/>
  <c r="F22" i="7"/>
  <c r="AJ21" i="7"/>
  <c r="AF21" i="7"/>
  <c r="AA21" i="7"/>
  <c r="Z21" i="7"/>
  <c r="AB21" i="7" s="1"/>
  <c r="AC21" i="7" s="1"/>
  <c r="X21" i="7"/>
  <c r="T21" i="7"/>
  <c r="P21" i="7"/>
  <c r="L21" i="7"/>
  <c r="I21" i="7"/>
  <c r="Y21" i="7" s="1"/>
  <c r="F21" i="7"/>
  <c r="AJ20" i="7"/>
  <c r="AF20" i="7"/>
  <c r="AK20" i="7" s="1"/>
  <c r="AB20" i="7"/>
  <c r="AA20" i="7"/>
  <c r="Z20" i="7"/>
  <c r="X20" i="7"/>
  <c r="T20" i="7"/>
  <c r="P20" i="7"/>
  <c r="L20" i="7"/>
  <c r="I20" i="7"/>
  <c r="F20" i="7"/>
  <c r="AJ19" i="7"/>
  <c r="AF19" i="7"/>
  <c r="AA19" i="7"/>
  <c r="Z19" i="7"/>
  <c r="AB19" i="7" s="1"/>
  <c r="X19" i="7"/>
  <c r="T19" i="7"/>
  <c r="P19" i="7"/>
  <c r="L19" i="7"/>
  <c r="I19" i="7"/>
  <c r="Y19" i="7" s="1"/>
  <c r="F19" i="7"/>
  <c r="AJ18" i="7"/>
  <c r="AF18" i="7"/>
  <c r="AA18" i="7"/>
  <c r="Z18" i="7"/>
  <c r="X18" i="7"/>
  <c r="T18" i="7"/>
  <c r="U18" i="7" s="1"/>
  <c r="P18" i="7"/>
  <c r="L18" i="7"/>
  <c r="I18" i="7"/>
  <c r="Y18" i="7" s="1"/>
  <c r="F18" i="7"/>
  <c r="AJ17" i="7"/>
  <c r="AF17" i="7"/>
  <c r="AA17" i="7"/>
  <c r="Z17" i="7"/>
  <c r="AB17" i="7" s="1"/>
  <c r="X17" i="7"/>
  <c r="T17" i="7"/>
  <c r="U17" i="7" s="1"/>
  <c r="P17" i="7"/>
  <c r="L17" i="7"/>
  <c r="I17" i="7"/>
  <c r="AC17" i="7" s="1"/>
  <c r="F17" i="7"/>
  <c r="AI16" i="7"/>
  <c r="AH16" i="7"/>
  <c r="AG16" i="7"/>
  <c r="AE16" i="7"/>
  <c r="AD16" i="7"/>
  <c r="AF16" i="7" s="1"/>
  <c r="AK16" i="7" s="1"/>
  <c r="W16" i="7"/>
  <c r="V16" i="7"/>
  <c r="X16" i="7" s="1"/>
  <c r="S16" i="7"/>
  <c r="R16" i="7"/>
  <c r="T16" i="7" s="1"/>
  <c r="O16" i="7"/>
  <c r="N16" i="7"/>
  <c r="K16" i="7"/>
  <c r="AA16" i="7" s="1"/>
  <c r="J16" i="7"/>
  <c r="L16" i="7" s="1"/>
  <c r="H16" i="7"/>
  <c r="G16" i="7"/>
  <c r="I16" i="7" s="1"/>
  <c r="Y16" i="7" s="1"/>
  <c r="E16" i="7"/>
  <c r="D16" i="7"/>
  <c r="F16" i="7" s="1"/>
  <c r="AJ15" i="7"/>
  <c r="AF15" i="7"/>
  <c r="AA15" i="7"/>
  <c r="Z15" i="7"/>
  <c r="AB15" i="7" s="1"/>
  <c r="Y15" i="7"/>
  <c r="X15" i="7"/>
  <c r="T15" i="7"/>
  <c r="P15" i="7"/>
  <c r="L15" i="7"/>
  <c r="I15" i="7"/>
  <c r="F15" i="7"/>
  <c r="AJ14" i="7"/>
  <c r="AF14" i="7"/>
  <c r="AA14" i="7"/>
  <c r="Z14" i="7"/>
  <c r="X14" i="7"/>
  <c r="T14" i="7"/>
  <c r="P14" i="7"/>
  <c r="Q14" i="7" s="1"/>
  <c r="L14" i="7"/>
  <c r="I14" i="7"/>
  <c r="Y14" i="7" s="1"/>
  <c r="F14" i="7"/>
  <c r="AJ13" i="7"/>
  <c r="AF13" i="7"/>
  <c r="AK13" i="7" s="1"/>
  <c r="AA13" i="7"/>
  <c r="Z13" i="7"/>
  <c r="X13" i="7"/>
  <c r="T13" i="7"/>
  <c r="P13" i="7"/>
  <c r="L13" i="7"/>
  <c r="I13" i="7"/>
  <c r="F13" i="7"/>
  <c r="M13" i="7" s="1"/>
  <c r="AJ12" i="7"/>
  <c r="AF12" i="7"/>
  <c r="AB12" i="7"/>
  <c r="AA12" i="7"/>
  <c r="Z12" i="7"/>
  <c r="X12" i="7"/>
  <c r="T12" i="7"/>
  <c r="U12" i="7" s="1"/>
  <c r="P12" i="7"/>
  <c r="L12" i="7"/>
  <c r="I12" i="7"/>
  <c r="F12" i="7"/>
  <c r="AJ11" i="7"/>
  <c r="AF11" i="7"/>
  <c r="AA11" i="7"/>
  <c r="Z11" i="7"/>
  <c r="X11" i="7"/>
  <c r="U11" i="7"/>
  <c r="T11" i="7"/>
  <c r="P11" i="7"/>
  <c r="L11" i="7"/>
  <c r="I11" i="7"/>
  <c r="F11" i="7"/>
  <c r="AJ10" i="7"/>
  <c r="AI10" i="7"/>
  <c r="AH10" i="7"/>
  <c r="AG10" i="7"/>
  <c r="AE10" i="7"/>
  <c r="AD10" i="7"/>
  <c r="W10" i="7"/>
  <c r="V10" i="7"/>
  <c r="S10" i="7"/>
  <c r="T10" i="7" s="1"/>
  <c r="U10" i="7" s="1"/>
  <c r="R10" i="7"/>
  <c r="O10" i="7"/>
  <c r="N10" i="7"/>
  <c r="K10" i="7"/>
  <c r="J10" i="7"/>
  <c r="H10" i="7"/>
  <c r="I10" i="7" s="1"/>
  <c r="G10" i="7"/>
  <c r="E10" i="7"/>
  <c r="D10" i="7"/>
  <c r="AJ9" i="7"/>
  <c r="AF9" i="7"/>
  <c r="AK9" i="7" s="1"/>
  <c r="AA9" i="7"/>
  <c r="Z9" i="7"/>
  <c r="X9" i="7"/>
  <c r="T9" i="7"/>
  <c r="P9" i="7"/>
  <c r="L9" i="7"/>
  <c r="I9" i="7"/>
  <c r="F9" i="7"/>
  <c r="AI23" i="6"/>
  <c r="AH23" i="6"/>
  <c r="AJ23" i="6" s="1"/>
  <c r="AG23" i="6"/>
  <c r="AE23" i="6"/>
  <c r="AD23" i="6"/>
  <c r="AF23" i="6" s="1"/>
  <c r="W23" i="6"/>
  <c r="V23" i="6"/>
  <c r="X23" i="6" s="1"/>
  <c r="S23" i="6"/>
  <c r="R23" i="6"/>
  <c r="T23" i="6" s="1"/>
  <c r="O23" i="6"/>
  <c r="N23" i="6"/>
  <c r="P23" i="6" s="1"/>
  <c r="K23" i="6"/>
  <c r="J23" i="6"/>
  <c r="L23" i="6" s="1"/>
  <c r="I23" i="6"/>
  <c r="H23" i="6"/>
  <c r="G23" i="6"/>
  <c r="E23" i="6"/>
  <c r="D23" i="6"/>
  <c r="F23" i="6" s="1"/>
  <c r="AI22" i="6"/>
  <c r="AJ22" i="6" s="1"/>
  <c r="AH22" i="6"/>
  <c r="AG22" i="6"/>
  <c r="AE22" i="6"/>
  <c r="AF22" i="6" s="1"/>
  <c r="AK22" i="6" s="1"/>
  <c r="AD22" i="6"/>
  <c r="X22" i="6"/>
  <c r="W22" i="6"/>
  <c r="V22" i="6"/>
  <c r="S22" i="6"/>
  <c r="T22" i="6" s="1"/>
  <c r="R22" i="6"/>
  <c r="P22" i="6"/>
  <c r="O22" i="6"/>
  <c r="N22" i="6"/>
  <c r="K22" i="6"/>
  <c r="J22" i="6"/>
  <c r="H22" i="6"/>
  <c r="G22" i="6"/>
  <c r="I22" i="6" s="1"/>
  <c r="E22" i="6"/>
  <c r="D22" i="6"/>
  <c r="AJ21" i="6"/>
  <c r="AF21" i="6"/>
  <c r="AA21" i="6"/>
  <c r="Z21" i="6"/>
  <c r="AB21" i="6" s="1"/>
  <c r="AC21" i="6" s="1"/>
  <c r="X21" i="6"/>
  <c r="AK21" i="6" s="1"/>
  <c r="T21" i="6"/>
  <c r="P21" i="6"/>
  <c r="Q21" i="6" s="1"/>
  <c r="L21" i="6"/>
  <c r="I21" i="6"/>
  <c r="F21" i="6"/>
  <c r="M21" i="6" s="1"/>
  <c r="AJ20" i="6"/>
  <c r="AF20" i="6"/>
  <c r="AK20" i="6" s="1"/>
  <c r="AA20" i="6"/>
  <c r="Z20" i="6"/>
  <c r="X20" i="6"/>
  <c r="T20" i="6"/>
  <c r="P20" i="6"/>
  <c r="L20" i="6"/>
  <c r="I20" i="6"/>
  <c r="F20" i="6"/>
  <c r="Q20" i="6" s="1"/>
  <c r="AJ19" i="6"/>
  <c r="AF19" i="6"/>
  <c r="AA19" i="6"/>
  <c r="Z19" i="6"/>
  <c r="X19" i="6"/>
  <c r="U19" i="6"/>
  <c r="T19" i="6"/>
  <c r="P19" i="6"/>
  <c r="Q19" i="6" s="1"/>
  <c r="M19" i="6"/>
  <c r="L19" i="6"/>
  <c r="I19" i="6"/>
  <c r="F19" i="6"/>
  <c r="AJ18" i="6"/>
  <c r="AF18" i="6"/>
  <c r="AA18" i="6"/>
  <c r="Z18" i="6"/>
  <c r="AB18" i="6" s="1"/>
  <c r="AC18" i="6" s="1"/>
  <c r="X18" i="6"/>
  <c r="T18" i="6"/>
  <c r="P18" i="6"/>
  <c r="L18" i="6"/>
  <c r="I18" i="6"/>
  <c r="Y18" i="6" s="1"/>
  <c r="F18" i="6"/>
  <c r="Q18" i="6" s="1"/>
  <c r="AI17" i="6"/>
  <c r="AH17" i="6"/>
  <c r="AG17" i="6"/>
  <c r="AE17" i="6"/>
  <c r="AD17" i="6"/>
  <c r="AF17" i="6" s="1"/>
  <c r="W17" i="6"/>
  <c r="V17" i="6"/>
  <c r="X17" i="6" s="1"/>
  <c r="S17" i="6"/>
  <c r="R17" i="6"/>
  <c r="T17" i="6" s="1"/>
  <c r="O17" i="6"/>
  <c r="N17" i="6"/>
  <c r="P17" i="6" s="1"/>
  <c r="K17" i="6"/>
  <c r="J17" i="6"/>
  <c r="L17" i="6" s="1"/>
  <c r="H17" i="6"/>
  <c r="G17" i="6"/>
  <c r="I17" i="6" s="1"/>
  <c r="F17" i="6"/>
  <c r="E17" i="6"/>
  <c r="D17" i="6"/>
  <c r="AJ16" i="6"/>
  <c r="AF16" i="6"/>
  <c r="AA16" i="6"/>
  <c r="Z16" i="6"/>
  <c r="AB16" i="6" s="1"/>
  <c r="X16" i="6"/>
  <c r="T16" i="6"/>
  <c r="P16" i="6"/>
  <c r="L16" i="6"/>
  <c r="I16" i="6"/>
  <c r="Y16" i="6" s="1"/>
  <c r="F16" i="6"/>
  <c r="AJ15" i="6"/>
  <c r="AF15" i="6"/>
  <c r="AA15" i="6"/>
  <c r="Z15" i="6"/>
  <c r="AB15" i="6" s="1"/>
  <c r="X15" i="6"/>
  <c r="T15" i="6"/>
  <c r="P15" i="6"/>
  <c r="L15" i="6"/>
  <c r="I15" i="6"/>
  <c r="F15" i="6"/>
  <c r="M15" i="6" s="1"/>
  <c r="AJ14" i="6"/>
  <c r="AF14" i="6"/>
  <c r="AA14" i="6"/>
  <c r="Z14" i="6"/>
  <c r="X14" i="6"/>
  <c r="AK14" i="6" s="1"/>
  <c r="T14" i="6"/>
  <c r="P14" i="6"/>
  <c r="L14" i="6"/>
  <c r="I14" i="6"/>
  <c r="Y14" i="6" s="1"/>
  <c r="F14" i="6"/>
  <c r="M14" i="6" s="1"/>
  <c r="AJ13" i="6"/>
  <c r="AF13" i="6"/>
  <c r="AK13" i="6" s="1"/>
  <c r="AA13" i="6"/>
  <c r="Z13" i="6"/>
  <c r="AB13" i="6" s="1"/>
  <c r="X13" i="6"/>
  <c r="T13" i="6"/>
  <c r="P13" i="6"/>
  <c r="Q13" i="6" s="1"/>
  <c r="L13" i="6"/>
  <c r="M13" i="6" s="1"/>
  <c r="I13" i="6"/>
  <c r="F13" i="6"/>
  <c r="AJ12" i="6"/>
  <c r="AI12" i="6"/>
  <c r="AH12" i="6"/>
  <c r="AG12" i="6"/>
  <c r="AE12" i="6"/>
  <c r="AD12" i="6"/>
  <c r="W12" i="6"/>
  <c r="V12" i="6"/>
  <c r="X12" i="6" s="1"/>
  <c r="S12" i="6"/>
  <c r="R12" i="6"/>
  <c r="T12" i="6" s="1"/>
  <c r="O12" i="6"/>
  <c r="N12" i="6"/>
  <c r="P12" i="6" s="1"/>
  <c r="L12" i="6"/>
  <c r="K12" i="6"/>
  <c r="J12" i="6"/>
  <c r="H12" i="6"/>
  <c r="I12" i="6" s="1"/>
  <c r="G12" i="6"/>
  <c r="E12" i="6"/>
  <c r="D12" i="6"/>
  <c r="F12" i="6" s="1"/>
  <c r="AJ11" i="6"/>
  <c r="AF11" i="6"/>
  <c r="AA11" i="6"/>
  <c r="Z11" i="6"/>
  <c r="AB11" i="6" s="1"/>
  <c r="X11" i="6"/>
  <c r="T11" i="6"/>
  <c r="P11" i="6"/>
  <c r="L11" i="6"/>
  <c r="I11" i="6"/>
  <c r="U11" i="6" s="1"/>
  <c r="F11" i="6"/>
  <c r="AJ10" i="6"/>
  <c r="AF10" i="6"/>
  <c r="AA10" i="6"/>
  <c r="Z10" i="6"/>
  <c r="AB10" i="6" s="1"/>
  <c r="AC10" i="6" s="1"/>
  <c r="X10" i="6"/>
  <c r="T10" i="6"/>
  <c r="U10" i="6" s="1"/>
  <c r="P10" i="6"/>
  <c r="L10" i="6"/>
  <c r="I10" i="6"/>
  <c r="F10" i="6"/>
  <c r="Q10" i="6" s="1"/>
  <c r="AJ9" i="6"/>
  <c r="AF9" i="6"/>
  <c r="AA9" i="6"/>
  <c r="Z9" i="6"/>
  <c r="X9" i="6"/>
  <c r="AK9" i="6" s="1"/>
  <c r="T9" i="6"/>
  <c r="P9" i="6"/>
  <c r="L9" i="6"/>
  <c r="I9" i="6"/>
  <c r="F9" i="6"/>
  <c r="AI37" i="5"/>
  <c r="AJ37" i="5" s="1"/>
  <c r="AH37" i="5"/>
  <c r="AG37" i="5"/>
  <c r="AE37" i="5"/>
  <c r="AD37" i="5"/>
  <c r="AF37" i="5" s="1"/>
  <c r="W37" i="5"/>
  <c r="V37" i="5"/>
  <c r="X37" i="5" s="1"/>
  <c r="S37" i="5"/>
  <c r="T37" i="5" s="1"/>
  <c r="R37" i="5"/>
  <c r="O37" i="5"/>
  <c r="N37" i="5"/>
  <c r="P37" i="5" s="1"/>
  <c r="K37" i="5"/>
  <c r="J37" i="5"/>
  <c r="H37" i="5"/>
  <c r="G37" i="5"/>
  <c r="I37" i="5" s="1"/>
  <c r="E37" i="5"/>
  <c r="D37" i="5"/>
  <c r="AI36" i="5"/>
  <c r="AH36" i="5"/>
  <c r="AJ36" i="5" s="1"/>
  <c r="AG36" i="5"/>
  <c r="AE36" i="5"/>
  <c r="AD36" i="5"/>
  <c r="AF36" i="5" s="1"/>
  <c r="W36" i="5"/>
  <c r="V36" i="5"/>
  <c r="X36" i="5" s="1"/>
  <c r="S36" i="5"/>
  <c r="R36" i="5"/>
  <c r="T36" i="5" s="1"/>
  <c r="U36" i="5" s="1"/>
  <c r="O36" i="5"/>
  <c r="N36" i="5"/>
  <c r="P36" i="5" s="1"/>
  <c r="K36" i="5"/>
  <c r="J36" i="5"/>
  <c r="H36" i="5"/>
  <c r="I36" i="5" s="1"/>
  <c r="G36" i="5"/>
  <c r="E36" i="5"/>
  <c r="F36" i="5" s="1"/>
  <c r="D36" i="5"/>
  <c r="AJ35" i="5"/>
  <c r="AF35" i="5"/>
  <c r="AA35" i="5"/>
  <c r="Z35" i="5"/>
  <c r="X35" i="5"/>
  <c r="AK35" i="5" s="1"/>
  <c r="T35" i="5"/>
  <c r="P35" i="5"/>
  <c r="L35" i="5"/>
  <c r="I35" i="5"/>
  <c r="F35" i="5"/>
  <c r="Q35" i="5" s="1"/>
  <c r="AJ34" i="5"/>
  <c r="AF34" i="5"/>
  <c r="AK34" i="5" s="1"/>
  <c r="AA34" i="5"/>
  <c r="Z34" i="5"/>
  <c r="X34" i="5"/>
  <c r="T34" i="5"/>
  <c r="P34" i="5"/>
  <c r="L34" i="5"/>
  <c r="M34" i="5" s="1"/>
  <c r="I34" i="5"/>
  <c r="U34" i="5" s="1"/>
  <c r="F34" i="5"/>
  <c r="AJ33" i="5"/>
  <c r="AF33" i="5"/>
  <c r="AA33" i="5"/>
  <c r="Z33" i="5"/>
  <c r="AB33" i="5" s="1"/>
  <c r="X33" i="5"/>
  <c r="AK33" i="5" s="1"/>
  <c r="T33" i="5"/>
  <c r="P33" i="5"/>
  <c r="L33" i="5"/>
  <c r="I33" i="5"/>
  <c r="Y33" i="5" s="1"/>
  <c r="F33" i="5"/>
  <c r="M33" i="5" s="1"/>
  <c r="AJ32" i="5"/>
  <c r="AF32" i="5"/>
  <c r="AK32" i="5" s="1"/>
  <c r="AA32" i="5"/>
  <c r="Z32" i="5"/>
  <c r="AB32" i="5" s="1"/>
  <c r="AC32" i="5" s="1"/>
  <c r="X32" i="5"/>
  <c r="T32" i="5"/>
  <c r="P32" i="5"/>
  <c r="M32" i="5"/>
  <c r="L32" i="5"/>
  <c r="I32" i="5"/>
  <c r="Y32" i="5" s="1"/>
  <c r="F32" i="5"/>
  <c r="AJ31" i="5"/>
  <c r="AF31" i="5"/>
  <c r="AA31" i="5"/>
  <c r="Z31" i="5"/>
  <c r="AB31" i="5" s="1"/>
  <c r="X31" i="5"/>
  <c r="T31" i="5"/>
  <c r="P31" i="5"/>
  <c r="L31" i="5"/>
  <c r="I31" i="5"/>
  <c r="Y31" i="5" s="1"/>
  <c r="F31" i="5"/>
  <c r="Q31" i="5" s="1"/>
  <c r="AI30" i="5"/>
  <c r="AJ30" i="5" s="1"/>
  <c r="AH30" i="5"/>
  <c r="AG30" i="5"/>
  <c r="AE30" i="5"/>
  <c r="AD30" i="5"/>
  <c r="W30" i="5"/>
  <c r="V30" i="5"/>
  <c r="S30" i="5"/>
  <c r="R30" i="5"/>
  <c r="T30" i="5" s="1"/>
  <c r="O30" i="5"/>
  <c r="N30" i="5"/>
  <c r="K30" i="5"/>
  <c r="J30" i="5"/>
  <c r="H30" i="5"/>
  <c r="G30" i="5"/>
  <c r="I30" i="5" s="1"/>
  <c r="E30" i="5"/>
  <c r="D30" i="5"/>
  <c r="F30" i="5" s="1"/>
  <c r="AJ29" i="5"/>
  <c r="AF29" i="5"/>
  <c r="AK29" i="5" s="1"/>
  <c r="AA29" i="5"/>
  <c r="Z29" i="5"/>
  <c r="AB29" i="5" s="1"/>
  <c r="X29" i="5"/>
  <c r="T29" i="5"/>
  <c r="P29" i="5"/>
  <c r="Q29" i="5" s="1"/>
  <c r="L29" i="5"/>
  <c r="M29" i="5" s="1"/>
  <c r="I29" i="5"/>
  <c r="F29" i="5"/>
  <c r="AJ28" i="5"/>
  <c r="AF28" i="5"/>
  <c r="AA28" i="5"/>
  <c r="Z28" i="5"/>
  <c r="AB28" i="5" s="1"/>
  <c r="AC28" i="5" s="1"/>
  <c r="X28" i="5"/>
  <c r="T28" i="5"/>
  <c r="P28" i="5"/>
  <c r="L28" i="5"/>
  <c r="I28" i="5"/>
  <c r="Y28" i="5" s="1"/>
  <c r="F28" i="5"/>
  <c r="Q28" i="5" s="1"/>
  <c r="AJ27" i="5"/>
  <c r="AF27" i="5"/>
  <c r="AA27" i="5"/>
  <c r="Z27" i="5"/>
  <c r="X27" i="5"/>
  <c r="T27" i="5"/>
  <c r="P27" i="5"/>
  <c r="L27" i="5"/>
  <c r="I27" i="5"/>
  <c r="U27" i="5" s="1"/>
  <c r="F27" i="5"/>
  <c r="AJ26" i="5"/>
  <c r="AF26" i="5"/>
  <c r="AA26" i="5"/>
  <c r="AB26" i="5" s="1"/>
  <c r="AC26" i="5" s="1"/>
  <c r="Z26" i="5"/>
  <c r="X26" i="5"/>
  <c r="AK26" i="5" s="1"/>
  <c r="T26" i="5"/>
  <c r="P26" i="5"/>
  <c r="L26" i="5"/>
  <c r="I26" i="5"/>
  <c r="Y26" i="5" s="1"/>
  <c r="F26" i="5"/>
  <c r="M26" i="5" s="1"/>
  <c r="AJ25" i="5"/>
  <c r="AF25" i="5"/>
  <c r="AA25" i="5"/>
  <c r="Z25" i="5"/>
  <c r="AB25" i="5" s="1"/>
  <c r="X25" i="5"/>
  <c r="T25" i="5"/>
  <c r="P25" i="5"/>
  <c r="L25" i="5"/>
  <c r="M25" i="5" s="1"/>
  <c r="I25" i="5"/>
  <c r="Y25" i="5" s="1"/>
  <c r="F25" i="5"/>
  <c r="Q25" i="5" s="1"/>
  <c r="AJ24" i="5"/>
  <c r="AF24" i="5"/>
  <c r="AA24" i="5"/>
  <c r="Z24" i="5"/>
  <c r="AB24" i="5" s="1"/>
  <c r="X24" i="5"/>
  <c r="T24" i="5"/>
  <c r="U24" i="5" s="1"/>
  <c r="P24" i="5"/>
  <c r="L24" i="5"/>
  <c r="I24" i="5"/>
  <c r="Y24" i="5" s="1"/>
  <c r="F24" i="5"/>
  <c r="Q24" i="5" s="1"/>
  <c r="AJ23" i="5"/>
  <c r="AF23" i="5"/>
  <c r="AA23" i="5"/>
  <c r="Z23" i="5"/>
  <c r="X23" i="5"/>
  <c r="U23" i="5"/>
  <c r="T23" i="5"/>
  <c r="P23" i="5"/>
  <c r="L23" i="5"/>
  <c r="I23" i="5"/>
  <c r="Y23" i="5" s="1"/>
  <c r="F23" i="5"/>
  <c r="M23" i="5" s="1"/>
  <c r="AI22" i="5"/>
  <c r="AH22" i="5"/>
  <c r="AJ22" i="5" s="1"/>
  <c r="AG22" i="5"/>
  <c r="AE22" i="5"/>
  <c r="AD22" i="5"/>
  <c r="W22" i="5"/>
  <c r="V22" i="5"/>
  <c r="S22" i="5"/>
  <c r="R22" i="5"/>
  <c r="T22" i="5" s="1"/>
  <c r="O22" i="5"/>
  <c r="N22" i="5"/>
  <c r="P22" i="5" s="1"/>
  <c r="K22" i="5"/>
  <c r="J22" i="5"/>
  <c r="Z22" i="5" s="1"/>
  <c r="H22" i="5"/>
  <c r="I22" i="5" s="1"/>
  <c r="G22" i="5"/>
  <c r="E22" i="5"/>
  <c r="D22" i="5"/>
  <c r="AJ21" i="5"/>
  <c r="AF21" i="5"/>
  <c r="AA21" i="5"/>
  <c r="Z21" i="5"/>
  <c r="X21" i="5"/>
  <c r="AK21" i="5" s="1"/>
  <c r="T21" i="5"/>
  <c r="P21" i="5"/>
  <c r="L21" i="5"/>
  <c r="I21" i="5"/>
  <c r="F21" i="5"/>
  <c r="Q21" i="5" s="1"/>
  <c r="AJ20" i="5"/>
  <c r="AF20" i="5"/>
  <c r="AA20" i="5"/>
  <c r="Z20" i="5"/>
  <c r="X20" i="5"/>
  <c r="T20" i="5"/>
  <c r="P20" i="5"/>
  <c r="L20" i="5"/>
  <c r="I20" i="5"/>
  <c r="F20" i="5"/>
  <c r="AJ19" i="5"/>
  <c r="AF19" i="5"/>
  <c r="AA19" i="5"/>
  <c r="Z19" i="5"/>
  <c r="AB19" i="5" s="1"/>
  <c r="AC19" i="5" s="1"/>
  <c r="X19" i="5"/>
  <c r="T19" i="5"/>
  <c r="P19" i="5"/>
  <c r="L19" i="5"/>
  <c r="I19" i="5"/>
  <c r="Y19" i="5" s="1"/>
  <c r="F19" i="5"/>
  <c r="M19" i="5" s="1"/>
  <c r="AJ18" i="5"/>
  <c r="AF18" i="5"/>
  <c r="AA18" i="5"/>
  <c r="Z18" i="5"/>
  <c r="AB18" i="5" s="1"/>
  <c r="X18" i="5"/>
  <c r="T18" i="5"/>
  <c r="P18" i="5"/>
  <c r="L18" i="5"/>
  <c r="I18" i="5"/>
  <c r="Y18" i="5" s="1"/>
  <c r="F18" i="5"/>
  <c r="AJ17" i="5"/>
  <c r="AF17" i="5"/>
  <c r="AA17" i="5"/>
  <c r="Z17" i="5"/>
  <c r="AB17" i="5" s="1"/>
  <c r="X17" i="5"/>
  <c r="T17" i="5"/>
  <c r="P17" i="5"/>
  <c r="L17" i="5"/>
  <c r="I17" i="5"/>
  <c r="F17" i="5"/>
  <c r="Q17" i="5" s="1"/>
  <c r="AJ16" i="5"/>
  <c r="AF16" i="5"/>
  <c r="AA16" i="5"/>
  <c r="Z16" i="5"/>
  <c r="AB16" i="5" s="1"/>
  <c r="X16" i="5"/>
  <c r="AK16" i="5" s="1"/>
  <c r="T16" i="5"/>
  <c r="P16" i="5"/>
  <c r="L16" i="5"/>
  <c r="I16" i="5"/>
  <c r="F16" i="5"/>
  <c r="AI15" i="5"/>
  <c r="AH15" i="5"/>
  <c r="AG15" i="5"/>
  <c r="AE15" i="5"/>
  <c r="AD15" i="5"/>
  <c r="AF15" i="5" s="1"/>
  <c r="W15" i="5"/>
  <c r="V15" i="5"/>
  <c r="X15" i="5" s="1"/>
  <c r="S15" i="5"/>
  <c r="R15" i="5"/>
  <c r="T15" i="5" s="1"/>
  <c r="O15" i="5"/>
  <c r="N15" i="5"/>
  <c r="P15" i="5" s="1"/>
  <c r="K15" i="5"/>
  <c r="AA15" i="5" s="1"/>
  <c r="J15" i="5"/>
  <c r="H15" i="5"/>
  <c r="G15" i="5"/>
  <c r="E15" i="5"/>
  <c r="D15" i="5"/>
  <c r="AJ14" i="5"/>
  <c r="AF14" i="5"/>
  <c r="AA14" i="5"/>
  <c r="Z14" i="5"/>
  <c r="X14" i="5"/>
  <c r="AK14" i="5" s="1"/>
  <c r="T14" i="5"/>
  <c r="P14" i="5"/>
  <c r="L14" i="5"/>
  <c r="M14" i="5" s="1"/>
  <c r="I14" i="5"/>
  <c r="F14" i="5"/>
  <c r="AJ13" i="5"/>
  <c r="AF13" i="5"/>
  <c r="AA13" i="5"/>
  <c r="AB13" i="5" s="1"/>
  <c r="Z13" i="5"/>
  <c r="X13" i="5"/>
  <c r="T13" i="5"/>
  <c r="P13" i="5"/>
  <c r="L13" i="5"/>
  <c r="I13" i="5"/>
  <c r="F13" i="5"/>
  <c r="AJ12" i="5"/>
  <c r="AF12" i="5"/>
  <c r="AK12" i="5" s="1"/>
  <c r="AA12" i="5"/>
  <c r="Z12" i="5"/>
  <c r="AB12" i="5" s="1"/>
  <c r="AC12" i="5" s="1"/>
  <c r="X12" i="5"/>
  <c r="T12" i="5"/>
  <c r="U12" i="5" s="1"/>
  <c r="P12" i="5"/>
  <c r="L12" i="5"/>
  <c r="I12" i="5"/>
  <c r="Y12" i="5" s="1"/>
  <c r="F12" i="5"/>
  <c r="M12" i="5" s="1"/>
  <c r="AJ11" i="5"/>
  <c r="AF11" i="5"/>
  <c r="AA11" i="5"/>
  <c r="Z11" i="5"/>
  <c r="AB11" i="5" s="1"/>
  <c r="AC11" i="5" s="1"/>
  <c r="X11" i="5"/>
  <c r="T11" i="5"/>
  <c r="Q11" i="5"/>
  <c r="P11" i="5"/>
  <c r="L11" i="5"/>
  <c r="I11" i="5"/>
  <c r="F11" i="5"/>
  <c r="M11" i="5" s="1"/>
  <c r="AI10" i="5"/>
  <c r="AH10" i="5"/>
  <c r="AG10" i="5"/>
  <c r="AE10" i="5"/>
  <c r="AD10" i="5"/>
  <c r="AF10" i="5" s="1"/>
  <c r="W10" i="5"/>
  <c r="V10" i="5"/>
  <c r="S10" i="5"/>
  <c r="T10" i="5" s="1"/>
  <c r="R10" i="5"/>
  <c r="O10" i="5"/>
  <c r="N10" i="5"/>
  <c r="P10" i="5" s="1"/>
  <c r="K10" i="5"/>
  <c r="L10" i="5" s="1"/>
  <c r="J10" i="5"/>
  <c r="H10" i="5"/>
  <c r="G10" i="5"/>
  <c r="I10" i="5" s="1"/>
  <c r="E10" i="5"/>
  <c r="D10" i="5"/>
  <c r="AJ9" i="5"/>
  <c r="AF9" i="5"/>
  <c r="AA9" i="5"/>
  <c r="Z9" i="5"/>
  <c r="X9" i="5"/>
  <c r="AK9" i="5" s="1"/>
  <c r="T9" i="5"/>
  <c r="P9" i="5"/>
  <c r="L9" i="5"/>
  <c r="I9" i="5"/>
  <c r="F9" i="5"/>
  <c r="Q9" i="5" s="1"/>
  <c r="AI55" i="4"/>
  <c r="AH55" i="4"/>
  <c r="AJ55" i="4" s="1"/>
  <c r="AG55" i="4"/>
  <c r="AE55" i="4"/>
  <c r="AD55" i="4"/>
  <c r="AF55" i="4" s="1"/>
  <c r="W55" i="4"/>
  <c r="V55" i="4"/>
  <c r="X55" i="4" s="1"/>
  <c r="T55" i="4"/>
  <c r="S55" i="4"/>
  <c r="R55" i="4"/>
  <c r="O55" i="4"/>
  <c r="N55" i="4"/>
  <c r="P55" i="4" s="1"/>
  <c r="K55" i="4"/>
  <c r="L55" i="4" s="1"/>
  <c r="J55" i="4"/>
  <c r="H55" i="4"/>
  <c r="G55" i="4"/>
  <c r="E55" i="4"/>
  <c r="D55" i="4"/>
  <c r="F55" i="4" s="1"/>
  <c r="AI54" i="4"/>
  <c r="AH54" i="4"/>
  <c r="AJ54" i="4" s="1"/>
  <c r="AG54" i="4"/>
  <c r="AE54" i="4"/>
  <c r="AD54" i="4"/>
  <c r="W54" i="4"/>
  <c r="V54" i="4"/>
  <c r="X54" i="4" s="1"/>
  <c r="S54" i="4"/>
  <c r="R54" i="4"/>
  <c r="T54" i="4" s="1"/>
  <c r="O54" i="4"/>
  <c r="N54" i="4"/>
  <c r="K54" i="4"/>
  <c r="J54" i="4"/>
  <c r="H54" i="4"/>
  <c r="G54" i="4"/>
  <c r="I54" i="4" s="1"/>
  <c r="E54" i="4"/>
  <c r="F54" i="4" s="1"/>
  <c r="D54" i="4"/>
  <c r="AJ53" i="4"/>
  <c r="AF53" i="4"/>
  <c r="AA53" i="4"/>
  <c r="AB53" i="4" s="1"/>
  <c r="AC53" i="4" s="1"/>
  <c r="Z53" i="4"/>
  <c r="X53" i="4"/>
  <c r="AK53" i="4" s="1"/>
  <c r="T53" i="4"/>
  <c r="P53" i="4"/>
  <c r="L53" i="4"/>
  <c r="I53" i="4"/>
  <c r="Y53" i="4" s="1"/>
  <c r="F53" i="4"/>
  <c r="M53" i="4" s="1"/>
  <c r="AJ52" i="4"/>
  <c r="AF52" i="4"/>
  <c r="AA52" i="4"/>
  <c r="Z52" i="4"/>
  <c r="AB52" i="4" s="1"/>
  <c r="AC52" i="4" s="1"/>
  <c r="X52" i="4"/>
  <c r="T52" i="4"/>
  <c r="P52" i="4"/>
  <c r="Q52" i="4" s="1"/>
  <c r="L52" i="4"/>
  <c r="I52" i="4"/>
  <c r="F52" i="4"/>
  <c r="M52" i="4" s="1"/>
  <c r="AJ51" i="4"/>
  <c r="AF51" i="4"/>
  <c r="AA51" i="4"/>
  <c r="AB51" i="4" s="1"/>
  <c r="Z51" i="4"/>
  <c r="X51" i="4"/>
  <c r="T51" i="4"/>
  <c r="P51" i="4"/>
  <c r="L51" i="4"/>
  <c r="I51" i="4"/>
  <c r="Y51" i="4" s="1"/>
  <c r="F51" i="4"/>
  <c r="Q51" i="4" s="1"/>
  <c r="AJ50" i="4"/>
  <c r="AF50" i="4"/>
  <c r="AA50" i="4"/>
  <c r="Z50" i="4"/>
  <c r="AB50" i="4" s="1"/>
  <c r="AC50" i="4" s="1"/>
  <c r="X50" i="4"/>
  <c r="T50" i="4"/>
  <c r="U50" i="4" s="1"/>
  <c r="P50" i="4"/>
  <c r="L50" i="4"/>
  <c r="I50" i="4"/>
  <c r="F50" i="4"/>
  <c r="AJ49" i="4"/>
  <c r="AF49" i="4"/>
  <c r="AK49" i="4" s="1"/>
  <c r="AA49" i="4"/>
  <c r="Z49" i="4"/>
  <c r="X49" i="4"/>
  <c r="T49" i="4"/>
  <c r="P49" i="4"/>
  <c r="L49" i="4"/>
  <c r="I49" i="4"/>
  <c r="U49" i="4" s="1"/>
  <c r="F49" i="4"/>
  <c r="AI48" i="4"/>
  <c r="AJ48" i="4" s="1"/>
  <c r="AH48" i="4"/>
  <c r="AG48" i="4"/>
  <c r="AE48" i="4"/>
  <c r="AD48" i="4"/>
  <c r="AF48" i="4" s="1"/>
  <c r="W48" i="4"/>
  <c r="V48" i="4"/>
  <c r="X48" i="4" s="1"/>
  <c r="AK48" i="4" s="1"/>
  <c r="S48" i="4"/>
  <c r="R48" i="4"/>
  <c r="O48" i="4"/>
  <c r="N48" i="4"/>
  <c r="P48" i="4" s="1"/>
  <c r="K48" i="4"/>
  <c r="J48" i="4"/>
  <c r="H48" i="4"/>
  <c r="G48" i="4"/>
  <c r="I48" i="4" s="1"/>
  <c r="F48" i="4"/>
  <c r="Q48" i="4" s="1"/>
  <c r="E48" i="4"/>
  <c r="D48" i="4"/>
  <c r="AJ47" i="4"/>
  <c r="AF47" i="4"/>
  <c r="AA47" i="4"/>
  <c r="Z47" i="4"/>
  <c r="X47" i="4"/>
  <c r="T47" i="4"/>
  <c r="P47" i="4"/>
  <c r="L47" i="4"/>
  <c r="I47" i="4"/>
  <c r="F47" i="4"/>
  <c r="Q47" i="4" s="1"/>
  <c r="AJ46" i="4"/>
  <c r="AF46" i="4"/>
  <c r="AA46" i="4"/>
  <c r="Z46" i="4"/>
  <c r="AB46" i="4" s="1"/>
  <c r="X46" i="4"/>
  <c r="AK46" i="4" s="1"/>
  <c r="T46" i="4"/>
  <c r="P46" i="4"/>
  <c r="M46" i="4"/>
  <c r="L46" i="4"/>
  <c r="I46" i="4"/>
  <c r="F46" i="4"/>
  <c r="AJ45" i="4"/>
  <c r="AF45" i="4"/>
  <c r="AB45" i="4"/>
  <c r="AC45" i="4" s="1"/>
  <c r="AA45" i="4"/>
  <c r="Z45" i="4"/>
  <c r="X45" i="4"/>
  <c r="T45" i="4"/>
  <c r="P45" i="4"/>
  <c r="Q45" i="4" s="1"/>
  <c r="L45" i="4"/>
  <c r="I45" i="4"/>
  <c r="F45" i="4"/>
  <c r="AJ44" i="4"/>
  <c r="AF44" i="4"/>
  <c r="AK44" i="4" s="1"/>
  <c r="AA44" i="4"/>
  <c r="Z44" i="4"/>
  <c r="X44" i="4"/>
  <c r="T44" i="4"/>
  <c r="P44" i="4"/>
  <c r="L44" i="4"/>
  <c r="I44" i="4"/>
  <c r="Y44" i="4" s="1"/>
  <c r="F44" i="4"/>
  <c r="AJ43" i="4"/>
  <c r="AF43" i="4"/>
  <c r="AA43" i="4"/>
  <c r="Z43" i="4"/>
  <c r="X43" i="4"/>
  <c r="T43" i="4"/>
  <c r="U43" i="4" s="1"/>
  <c r="P43" i="4"/>
  <c r="L43" i="4"/>
  <c r="I43" i="4"/>
  <c r="F43" i="4"/>
  <c r="AJ42" i="4"/>
  <c r="AF42" i="4"/>
  <c r="AA42" i="4"/>
  <c r="AB42" i="4" s="1"/>
  <c r="Z42" i="4"/>
  <c r="X42" i="4"/>
  <c r="T42" i="4"/>
  <c r="P42" i="4"/>
  <c r="L42" i="4"/>
  <c r="I42" i="4"/>
  <c r="U42" i="4" s="1"/>
  <c r="F42" i="4"/>
  <c r="AI41" i="4"/>
  <c r="AH41" i="4"/>
  <c r="AG41" i="4"/>
  <c r="AE41" i="4"/>
  <c r="AD41" i="4"/>
  <c r="AF41" i="4" s="1"/>
  <c r="W41" i="4"/>
  <c r="V41" i="4"/>
  <c r="X41" i="4" s="1"/>
  <c r="AK41" i="4" s="1"/>
  <c r="S41" i="4"/>
  <c r="T41" i="4" s="1"/>
  <c r="R41" i="4"/>
  <c r="O41" i="4"/>
  <c r="N41" i="4"/>
  <c r="P41" i="4" s="1"/>
  <c r="K41" i="4"/>
  <c r="J41" i="4"/>
  <c r="H41" i="4"/>
  <c r="G41" i="4"/>
  <c r="F41" i="4"/>
  <c r="Q41" i="4" s="1"/>
  <c r="E41" i="4"/>
  <c r="D41" i="4"/>
  <c r="AJ40" i="4"/>
  <c r="AF40" i="4"/>
  <c r="AK40" i="4" s="1"/>
  <c r="AA40" i="4"/>
  <c r="Z40" i="4"/>
  <c r="X40" i="4"/>
  <c r="T40" i="4"/>
  <c r="P40" i="4"/>
  <c r="L40" i="4"/>
  <c r="I40" i="4"/>
  <c r="Y40" i="4" s="1"/>
  <c r="F40" i="4"/>
  <c r="Q40" i="4" s="1"/>
  <c r="AJ39" i="4"/>
  <c r="AF39" i="4"/>
  <c r="AA39" i="4"/>
  <c r="Z39" i="4"/>
  <c r="X39" i="4"/>
  <c r="T39" i="4"/>
  <c r="P39" i="4"/>
  <c r="L39" i="4"/>
  <c r="I39" i="4"/>
  <c r="F39" i="4"/>
  <c r="M39" i="4" s="1"/>
  <c r="AJ38" i="4"/>
  <c r="AF38" i="4"/>
  <c r="AK38" i="4" s="1"/>
  <c r="AA38" i="4"/>
  <c r="AB38" i="4" s="1"/>
  <c r="Z38" i="4"/>
  <c r="X38" i="4"/>
  <c r="T38" i="4"/>
  <c r="P38" i="4"/>
  <c r="Q38" i="4" s="1"/>
  <c r="L38" i="4"/>
  <c r="I38" i="4"/>
  <c r="Y38" i="4" s="1"/>
  <c r="F38" i="4"/>
  <c r="AJ37" i="4"/>
  <c r="AF37" i="4"/>
  <c r="AA37" i="4"/>
  <c r="Z37" i="4"/>
  <c r="X37" i="4"/>
  <c r="T37" i="4"/>
  <c r="U37" i="4" s="1"/>
  <c r="P37" i="4"/>
  <c r="L37" i="4"/>
  <c r="M37" i="4" s="1"/>
  <c r="I37" i="4"/>
  <c r="F37" i="4"/>
  <c r="Q37" i="4" s="1"/>
  <c r="AI36" i="4"/>
  <c r="AH36" i="4"/>
  <c r="AG36" i="4"/>
  <c r="AE36" i="4"/>
  <c r="AD36" i="4"/>
  <c r="W36" i="4"/>
  <c r="V36" i="4"/>
  <c r="S36" i="4"/>
  <c r="AA36" i="4" s="1"/>
  <c r="R36" i="4"/>
  <c r="T36" i="4" s="1"/>
  <c r="O36" i="4"/>
  <c r="N36" i="4"/>
  <c r="K36" i="4"/>
  <c r="J36" i="4"/>
  <c r="L36" i="4" s="1"/>
  <c r="H36" i="4"/>
  <c r="G36" i="4"/>
  <c r="I36" i="4" s="1"/>
  <c r="E36" i="4"/>
  <c r="D36" i="4"/>
  <c r="F36" i="4" s="1"/>
  <c r="AJ35" i="4"/>
  <c r="AF35" i="4"/>
  <c r="AK35" i="4" s="1"/>
  <c r="AA35" i="4"/>
  <c r="Z35" i="4"/>
  <c r="X35" i="4"/>
  <c r="T35" i="4"/>
  <c r="P35" i="4"/>
  <c r="L35" i="4"/>
  <c r="I35" i="4"/>
  <c r="Y35" i="4" s="1"/>
  <c r="F35" i="4"/>
  <c r="AJ34" i="4"/>
  <c r="AF34" i="4"/>
  <c r="AA34" i="4"/>
  <c r="Z34" i="4"/>
  <c r="AB34" i="4" s="1"/>
  <c r="X34" i="4"/>
  <c r="T34" i="4"/>
  <c r="P34" i="4"/>
  <c r="L34" i="4"/>
  <c r="M34" i="4" s="1"/>
  <c r="I34" i="4"/>
  <c r="Y34" i="4" s="1"/>
  <c r="F34" i="4"/>
  <c r="Q34" i="4" s="1"/>
  <c r="AJ33" i="4"/>
  <c r="AF33" i="4"/>
  <c r="AK33" i="4" s="1"/>
  <c r="AA33" i="4"/>
  <c r="Z33" i="4"/>
  <c r="X33" i="4"/>
  <c r="T33" i="4"/>
  <c r="P33" i="4"/>
  <c r="L33" i="4"/>
  <c r="I33" i="4"/>
  <c r="F33" i="4"/>
  <c r="Q33" i="4" s="1"/>
  <c r="AJ32" i="4"/>
  <c r="AF32" i="4"/>
  <c r="AA32" i="4"/>
  <c r="Z32" i="4"/>
  <c r="AB32" i="4" s="1"/>
  <c r="AC32" i="4" s="1"/>
  <c r="X32" i="4"/>
  <c r="U32" i="4"/>
  <c r="T32" i="4"/>
  <c r="P32" i="4"/>
  <c r="L32" i="4"/>
  <c r="I32" i="4"/>
  <c r="F32" i="4"/>
  <c r="M32" i="4" s="1"/>
  <c r="AJ31" i="4"/>
  <c r="AF31" i="4"/>
  <c r="AA31" i="4"/>
  <c r="Z31" i="4"/>
  <c r="AB31" i="4" s="1"/>
  <c r="AC31" i="4" s="1"/>
  <c r="X31" i="4"/>
  <c r="T31" i="4"/>
  <c r="P31" i="4"/>
  <c r="L31" i="4"/>
  <c r="I31" i="4"/>
  <c r="F31" i="4"/>
  <c r="M31" i="4" s="1"/>
  <c r="AJ30" i="4"/>
  <c r="AF30" i="4"/>
  <c r="AA30" i="4"/>
  <c r="Z30" i="4"/>
  <c r="X30" i="4"/>
  <c r="T30" i="4"/>
  <c r="U30" i="4" s="1"/>
  <c r="P30" i="4"/>
  <c r="L30" i="4"/>
  <c r="I30" i="4"/>
  <c r="F30" i="4"/>
  <c r="Q30" i="4" s="1"/>
  <c r="AJ29" i="4"/>
  <c r="AF29" i="4"/>
  <c r="AA29" i="4"/>
  <c r="Z29" i="4"/>
  <c r="AB29" i="4" s="1"/>
  <c r="AC29" i="4" s="1"/>
  <c r="X29" i="4"/>
  <c r="T29" i="4"/>
  <c r="U29" i="4" s="1"/>
  <c r="P29" i="4"/>
  <c r="L29" i="4"/>
  <c r="I29" i="4"/>
  <c r="F29" i="4"/>
  <c r="AJ28" i="4"/>
  <c r="AI28" i="4"/>
  <c r="AH28" i="4"/>
  <c r="AG28" i="4"/>
  <c r="AE28" i="4"/>
  <c r="AD28" i="4"/>
  <c r="W28" i="4"/>
  <c r="V28" i="4"/>
  <c r="X28" i="4" s="1"/>
  <c r="S28" i="4"/>
  <c r="T28" i="4" s="1"/>
  <c r="R28" i="4"/>
  <c r="O28" i="4"/>
  <c r="N28" i="4"/>
  <c r="K28" i="4"/>
  <c r="AA28" i="4" s="1"/>
  <c r="J28" i="4"/>
  <c r="H28" i="4"/>
  <c r="G28" i="4"/>
  <c r="E28" i="4"/>
  <c r="D28" i="4"/>
  <c r="AJ27" i="4"/>
  <c r="AF27" i="4"/>
  <c r="AA27" i="4"/>
  <c r="Z27" i="4"/>
  <c r="AB27" i="4" s="1"/>
  <c r="X27" i="4"/>
  <c r="T27" i="4"/>
  <c r="Q27" i="4"/>
  <c r="P27" i="4"/>
  <c r="L27" i="4"/>
  <c r="I27" i="4"/>
  <c r="F27" i="4"/>
  <c r="AJ26" i="4"/>
  <c r="AF26" i="4"/>
  <c r="AK26" i="4" s="1"/>
  <c r="AA26" i="4"/>
  <c r="Z26" i="4"/>
  <c r="X26" i="4"/>
  <c r="T26" i="4"/>
  <c r="P26" i="4"/>
  <c r="L26" i="4"/>
  <c r="I26" i="4"/>
  <c r="Y26" i="4" s="1"/>
  <c r="F26" i="4"/>
  <c r="Q26" i="4" s="1"/>
  <c r="AJ25" i="4"/>
  <c r="AF25" i="4"/>
  <c r="AA25" i="4"/>
  <c r="Z25" i="4"/>
  <c r="X25" i="4"/>
  <c r="T25" i="4"/>
  <c r="P25" i="4"/>
  <c r="Q25" i="4" s="1"/>
  <c r="M25" i="4"/>
  <c r="L25" i="4"/>
  <c r="I25" i="4"/>
  <c r="F25" i="4"/>
  <c r="AJ24" i="4"/>
  <c r="AF24" i="4"/>
  <c r="AA24" i="4"/>
  <c r="Z24" i="4"/>
  <c r="AB24" i="4" s="1"/>
  <c r="X24" i="4"/>
  <c r="T24" i="4"/>
  <c r="P24" i="4"/>
  <c r="L24" i="4"/>
  <c r="I24" i="4"/>
  <c r="F24" i="4"/>
  <c r="M24" i="4" s="1"/>
  <c r="AJ23" i="4"/>
  <c r="AF23" i="4"/>
  <c r="AK23" i="4" s="1"/>
  <c r="AA23" i="4"/>
  <c r="AB23" i="4" s="1"/>
  <c r="AC23" i="4" s="1"/>
  <c r="Z23" i="4"/>
  <c r="X23" i="4"/>
  <c r="T23" i="4"/>
  <c r="U23" i="4" s="1"/>
  <c r="Q23" i="4"/>
  <c r="P23" i="4"/>
  <c r="L23" i="4"/>
  <c r="M23" i="4" s="1"/>
  <c r="I23" i="4"/>
  <c r="Y23" i="4" s="1"/>
  <c r="F23" i="4"/>
  <c r="AJ22" i="4"/>
  <c r="AF22" i="4"/>
  <c r="AA22" i="4"/>
  <c r="Z22" i="4"/>
  <c r="AB22" i="4" s="1"/>
  <c r="X22" i="4"/>
  <c r="T22" i="4"/>
  <c r="P22" i="4"/>
  <c r="L22" i="4"/>
  <c r="I22" i="4"/>
  <c r="Y22" i="4" s="1"/>
  <c r="F22" i="4"/>
  <c r="Q22" i="4" s="1"/>
  <c r="AK21" i="4"/>
  <c r="AJ21" i="4"/>
  <c r="AF21" i="4"/>
  <c r="AA21" i="4"/>
  <c r="Z21" i="4"/>
  <c r="X21" i="4"/>
  <c r="U21" i="4"/>
  <c r="T21" i="4"/>
  <c r="P21" i="4"/>
  <c r="L21" i="4"/>
  <c r="I21" i="4"/>
  <c r="F21" i="4"/>
  <c r="AI20" i="4"/>
  <c r="AH20" i="4"/>
  <c r="AG20" i="4"/>
  <c r="AE20" i="4"/>
  <c r="AD20" i="4"/>
  <c r="AF20" i="4" s="1"/>
  <c r="W20" i="4"/>
  <c r="V20" i="4"/>
  <c r="X20" i="4" s="1"/>
  <c r="S20" i="4"/>
  <c r="R20" i="4"/>
  <c r="O20" i="4"/>
  <c r="N20" i="4"/>
  <c r="K20" i="4"/>
  <c r="L20" i="4" s="1"/>
  <c r="J20" i="4"/>
  <c r="H20" i="4"/>
  <c r="G20" i="4"/>
  <c r="I20" i="4" s="1"/>
  <c r="E20" i="4"/>
  <c r="F20" i="4" s="1"/>
  <c r="D20" i="4"/>
  <c r="AJ19" i="4"/>
  <c r="AF19" i="4"/>
  <c r="AA19" i="4"/>
  <c r="Z19" i="4"/>
  <c r="X19" i="4"/>
  <c r="T19" i="4"/>
  <c r="P19" i="4"/>
  <c r="L19" i="4"/>
  <c r="I19" i="4"/>
  <c r="Y19" i="4" s="1"/>
  <c r="F19" i="4"/>
  <c r="Q19" i="4" s="1"/>
  <c r="AJ18" i="4"/>
  <c r="AF18" i="4"/>
  <c r="AA18" i="4"/>
  <c r="Z18" i="4"/>
  <c r="X18" i="4"/>
  <c r="AK18" i="4" s="1"/>
  <c r="U18" i="4"/>
  <c r="T18" i="4"/>
  <c r="P18" i="4"/>
  <c r="L18" i="4"/>
  <c r="M18" i="4" s="1"/>
  <c r="I18" i="4"/>
  <c r="F18" i="4"/>
  <c r="Q18" i="4" s="1"/>
  <c r="AJ17" i="4"/>
  <c r="AF17" i="4"/>
  <c r="AA17" i="4"/>
  <c r="Z17" i="4"/>
  <c r="AB17" i="4" s="1"/>
  <c r="X17" i="4"/>
  <c r="T17" i="4"/>
  <c r="P17" i="4"/>
  <c r="L17" i="4"/>
  <c r="I17" i="4"/>
  <c r="F17" i="4"/>
  <c r="M17" i="4" s="1"/>
  <c r="AJ16" i="4"/>
  <c r="AF16" i="4"/>
  <c r="AK16" i="4" s="1"/>
  <c r="AA16" i="4"/>
  <c r="AB16" i="4" s="1"/>
  <c r="AC16" i="4" s="1"/>
  <c r="Z16" i="4"/>
  <c r="X16" i="4"/>
  <c r="T16" i="4"/>
  <c r="U16" i="4" s="1"/>
  <c r="Q16" i="4"/>
  <c r="P16" i="4"/>
  <c r="M16" i="4"/>
  <c r="L16" i="4"/>
  <c r="I16" i="4"/>
  <c r="F16" i="4"/>
  <c r="AJ15" i="4"/>
  <c r="AF15" i="4"/>
  <c r="AA15" i="4"/>
  <c r="Z15" i="4"/>
  <c r="AB15" i="4" s="1"/>
  <c r="X15" i="4"/>
  <c r="T15" i="4"/>
  <c r="P15" i="4"/>
  <c r="L15" i="4"/>
  <c r="I15" i="4"/>
  <c r="Y15" i="4" s="1"/>
  <c r="F15" i="4"/>
  <c r="AK14" i="4"/>
  <c r="AJ14" i="4"/>
  <c r="AF14" i="4"/>
  <c r="AA14" i="4"/>
  <c r="Z14" i="4"/>
  <c r="X14" i="4"/>
  <c r="U14" i="4"/>
  <c r="T14" i="4"/>
  <c r="P14" i="4"/>
  <c r="L14" i="4"/>
  <c r="I14" i="4"/>
  <c r="F14" i="4"/>
  <c r="AJ13" i="4"/>
  <c r="AF13" i="4"/>
  <c r="AA13" i="4"/>
  <c r="Z13" i="4"/>
  <c r="AB13" i="4" s="1"/>
  <c r="X13" i="4"/>
  <c r="AK13" i="4" s="1"/>
  <c r="T13" i="4"/>
  <c r="P13" i="4"/>
  <c r="L13" i="4"/>
  <c r="I13" i="4"/>
  <c r="F13" i="4"/>
  <c r="AJ12" i="4"/>
  <c r="AF12" i="4"/>
  <c r="AA12" i="4"/>
  <c r="Z12" i="4"/>
  <c r="X12" i="4"/>
  <c r="T12" i="4"/>
  <c r="Q12" i="4"/>
  <c r="P12" i="4"/>
  <c r="L12" i="4"/>
  <c r="M12" i="4" s="1"/>
  <c r="I12" i="4"/>
  <c r="F12" i="4"/>
  <c r="AI11" i="4"/>
  <c r="AH11" i="4"/>
  <c r="AG11" i="4"/>
  <c r="AE11" i="4"/>
  <c r="AD11" i="4"/>
  <c r="W11" i="4"/>
  <c r="V11" i="4"/>
  <c r="S11" i="4"/>
  <c r="R11" i="4"/>
  <c r="O11" i="4"/>
  <c r="N11" i="4"/>
  <c r="P11" i="4" s="1"/>
  <c r="K11" i="4"/>
  <c r="L11" i="4" s="1"/>
  <c r="J11" i="4"/>
  <c r="H11" i="4"/>
  <c r="G11" i="4"/>
  <c r="I11" i="4" s="1"/>
  <c r="E11" i="4"/>
  <c r="F11" i="4" s="1"/>
  <c r="D11" i="4"/>
  <c r="AJ10" i="4"/>
  <c r="AF10" i="4"/>
  <c r="AB10" i="4"/>
  <c r="AC10" i="4" s="1"/>
  <c r="AA10" i="4"/>
  <c r="Z10" i="4"/>
  <c r="X10" i="4"/>
  <c r="T10" i="4"/>
  <c r="P10" i="4"/>
  <c r="L10" i="4"/>
  <c r="I10" i="4"/>
  <c r="Y10" i="4" s="1"/>
  <c r="F10" i="4"/>
  <c r="M10" i="4" s="1"/>
  <c r="AJ9" i="4"/>
  <c r="AF9" i="4"/>
  <c r="AK9" i="4" s="1"/>
  <c r="AA9" i="4"/>
  <c r="Z9" i="4"/>
  <c r="X9" i="4"/>
  <c r="T9" i="4"/>
  <c r="U9" i="4" s="1"/>
  <c r="P9" i="4"/>
  <c r="L9" i="4"/>
  <c r="I9" i="4"/>
  <c r="F9" i="4"/>
  <c r="M9" i="4" s="1"/>
  <c r="AI28" i="3"/>
  <c r="AH28" i="3"/>
  <c r="AG28" i="3"/>
  <c r="AE28" i="3"/>
  <c r="AD28" i="3"/>
  <c r="AF28" i="3" s="1"/>
  <c r="W28" i="3"/>
  <c r="V28" i="3"/>
  <c r="X28" i="3" s="1"/>
  <c r="S28" i="3"/>
  <c r="R28" i="3"/>
  <c r="O28" i="3"/>
  <c r="N28" i="3"/>
  <c r="P28" i="3" s="1"/>
  <c r="K28" i="3"/>
  <c r="J28" i="3"/>
  <c r="Z28" i="3" s="1"/>
  <c r="H28" i="3"/>
  <c r="G28" i="3"/>
  <c r="I28" i="3" s="1"/>
  <c r="E28" i="3"/>
  <c r="D28" i="3"/>
  <c r="F28" i="3" s="1"/>
  <c r="AJ27" i="3"/>
  <c r="AF27" i="3"/>
  <c r="AA27" i="3"/>
  <c r="AB27" i="3" s="1"/>
  <c r="Z27" i="3"/>
  <c r="X27" i="3"/>
  <c r="AK27" i="3" s="1"/>
  <c r="T27" i="3"/>
  <c r="P27" i="3"/>
  <c r="L27" i="3"/>
  <c r="I27" i="3"/>
  <c r="F27" i="3"/>
  <c r="AJ26" i="3"/>
  <c r="AF26" i="3"/>
  <c r="AA26" i="3"/>
  <c r="Z26" i="3"/>
  <c r="AB26" i="3" s="1"/>
  <c r="X26" i="3"/>
  <c r="AK26" i="3" s="1"/>
  <c r="T26" i="3"/>
  <c r="P26" i="3"/>
  <c r="L26" i="3"/>
  <c r="I26" i="3"/>
  <c r="Y26" i="3" s="1"/>
  <c r="F26" i="3"/>
  <c r="Q26" i="3" s="1"/>
  <c r="AJ25" i="3"/>
  <c r="AF25" i="3"/>
  <c r="AA25" i="3"/>
  <c r="Z25" i="3"/>
  <c r="AB25" i="3" s="1"/>
  <c r="AC25" i="3" s="1"/>
  <c r="X25" i="3"/>
  <c r="AK25" i="3" s="1"/>
  <c r="T25" i="3"/>
  <c r="P25" i="3"/>
  <c r="Q25" i="3" s="1"/>
  <c r="L25" i="3"/>
  <c r="M25" i="3" s="1"/>
  <c r="I25" i="3"/>
  <c r="F25" i="3"/>
  <c r="AJ24" i="3"/>
  <c r="AF24" i="3"/>
  <c r="AA24" i="3"/>
  <c r="Z24" i="3"/>
  <c r="X24" i="3"/>
  <c r="T24" i="3"/>
  <c r="P24" i="3"/>
  <c r="L24" i="3"/>
  <c r="I24" i="3"/>
  <c r="Y24" i="3" s="1"/>
  <c r="F24" i="3"/>
  <c r="AJ23" i="3"/>
  <c r="AF23" i="3"/>
  <c r="AB23" i="3"/>
  <c r="AC23" i="3" s="1"/>
  <c r="AA23" i="3"/>
  <c r="Z23" i="3"/>
  <c r="X23" i="3"/>
  <c r="AK23" i="3" s="1"/>
  <c r="T23" i="3"/>
  <c r="U23" i="3" s="1"/>
  <c r="P23" i="3"/>
  <c r="Q23" i="3" s="1"/>
  <c r="M23" i="3"/>
  <c r="L23" i="3"/>
  <c r="I23" i="3"/>
  <c r="Y23" i="3" s="1"/>
  <c r="F23" i="3"/>
  <c r="AJ22" i="3"/>
  <c r="AF22" i="3"/>
  <c r="AK22" i="3" s="1"/>
  <c r="AA22" i="3"/>
  <c r="AB22" i="3" s="1"/>
  <c r="Z22" i="3"/>
  <c r="X22" i="3"/>
  <c r="T22" i="3"/>
  <c r="P22" i="3"/>
  <c r="L22" i="3"/>
  <c r="I22" i="3"/>
  <c r="F22" i="3"/>
  <c r="M22" i="3" s="1"/>
  <c r="AJ21" i="3"/>
  <c r="AF21" i="3"/>
  <c r="AA21" i="3"/>
  <c r="Z21" i="3"/>
  <c r="X21" i="3"/>
  <c r="T21" i="3"/>
  <c r="U21" i="3" s="1"/>
  <c r="P21" i="3"/>
  <c r="L21" i="3"/>
  <c r="I21" i="3"/>
  <c r="F21" i="3"/>
  <c r="Q21" i="3" s="1"/>
  <c r="AJ20" i="3"/>
  <c r="AF20" i="3"/>
  <c r="AA20" i="3"/>
  <c r="Z20" i="3"/>
  <c r="X20" i="3"/>
  <c r="AK20" i="3" s="1"/>
  <c r="T20" i="3"/>
  <c r="U20" i="3" s="1"/>
  <c r="P20" i="3"/>
  <c r="L20" i="3"/>
  <c r="I20" i="3"/>
  <c r="Y20" i="3" s="1"/>
  <c r="F20" i="3"/>
  <c r="Q20" i="3" s="1"/>
  <c r="AJ19" i="3"/>
  <c r="AF19" i="3"/>
  <c r="AK19" i="3" s="1"/>
  <c r="AA19" i="3"/>
  <c r="Z19" i="3"/>
  <c r="X19" i="3"/>
  <c r="T19" i="3"/>
  <c r="P19" i="3"/>
  <c r="L19" i="3"/>
  <c r="I19" i="3"/>
  <c r="U19" i="3" s="1"/>
  <c r="F19" i="3"/>
  <c r="Q19" i="3" s="1"/>
  <c r="AJ18" i="3"/>
  <c r="AF18" i="3"/>
  <c r="AA18" i="3"/>
  <c r="Z18" i="3"/>
  <c r="X18" i="3"/>
  <c r="AK18" i="3" s="1"/>
  <c r="T18" i="3"/>
  <c r="P18" i="3"/>
  <c r="L18" i="3"/>
  <c r="I18" i="3"/>
  <c r="Y18" i="3" s="1"/>
  <c r="F18" i="3"/>
  <c r="Q18" i="3" s="1"/>
  <c r="AJ17" i="3"/>
  <c r="AF17" i="3"/>
  <c r="AA17" i="3"/>
  <c r="Z17" i="3"/>
  <c r="AB17" i="3" s="1"/>
  <c r="AC17" i="3" s="1"/>
  <c r="X17" i="3"/>
  <c r="AK17" i="3" s="1"/>
  <c r="T17" i="3"/>
  <c r="Q17" i="3"/>
  <c r="P17" i="3"/>
  <c r="L17" i="3"/>
  <c r="I17" i="3"/>
  <c r="F17" i="3"/>
  <c r="AJ16" i="3"/>
  <c r="AF16" i="3"/>
  <c r="AK16" i="3" s="1"/>
  <c r="AA16" i="3"/>
  <c r="AB16" i="3" s="1"/>
  <c r="Z16" i="3"/>
  <c r="X16" i="3"/>
  <c r="T16" i="3"/>
  <c r="P16" i="3"/>
  <c r="L16" i="3"/>
  <c r="I16" i="3"/>
  <c r="Y16" i="3" s="1"/>
  <c r="F16" i="3"/>
  <c r="Q16" i="3" s="1"/>
  <c r="AJ15" i="3"/>
  <c r="AF15" i="3"/>
  <c r="AA15" i="3"/>
  <c r="AB15" i="3" s="1"/>
  <c r="AC15" i="3" s="1"/>
  <c r="Z15" i="3"/>
  <c r="X15" i="3"/>
  <c r="AK15" i="3" s="1"/>
  <c r="U15" i="3"/>
  <c r="T15" i="3"/>
  <c r="P15" i="3"/>
  <c r="L15" i="3"/>
  <c r="I15" i="3"/>
  <c r="F15" i="3"/>
  <c r="M15" i="3" s="1"/>
  <c r="AJ14" i="3"/>
  <c r="AF14" i="3"/>
  <c r="AK14" i="3" s="1"/>
  <c r="AA14" i="3"/>
  <c r="Z14" i="3"/>
  <c r="AB14" i="3" s="1"/>
  <c r="X14" i="3"/>
  <c r="T14" i="3"/>
  <c r="P14" i="3"/>
  <c r="Q14" i="3" s="1"/>
  <c r="L14" i="3"/>
  <c r="I14" i="3"/>
  <c r="F14" i="3"/>
  <c r="M14" i="3" s="1"/>
  <c r="AJ13" i="3"/>
  <c r="AF13" i="3"/>
  <c r="AK13" i="3" s="1"/>
  <c r="AA13" i="3"/>
  <c r="Z13" i="3"/>
  <c r="X13" i="3"/>
  <c r="T13" i="3"/>
  <c r="U13" i="3" s="1"/>
  <c r="P13" i="3"/>
  <c r="Q13" i="3" s="1"/>
  <c r="L13" i="3"/>
  <c r="M13" i="3" s="1"/>
  <c r="I13" i="3"/>
  <c r="F13" i="3"/>
  <c r="AJ12" i="3"/>
  <c r="AF12" i="3"/>
  <c r="AK12" i="3" s="1"/>
  <c r="AA12" i="3"/>
  <c r="Z12" i="3"/>
  <c r="AB12" i="3" s="1"/>
  <c r="X12" i="3"/>
  <c r="T12" i="3"/>
  <c r="P12" i="3"/>
  <c r="L12" i="3"/>
  <c r="I12" i="3"/>
  <c r="Y12" i="3" s="1"/>
  <c r="F12" i="3"/>
  <c r="Q12" i="3" s="1"/>
  <c r="AJ11" i="3"/>
  <c r="AF11" i="3"/>
  <c r="AA11" i="3"/>
  <c r="Z11" i="3"/>
  <c r="X11" i="3"/>
  <c r="T11" i="3"/>
  <c r="P11" i="3"/>
  <c r="L11" i="3"/>
  <c r="I11" i="3"/>
  <c r="F11" i="3"/>
  <c r="AJ10" i="3"/>
  <c r="AF10" i="3"/>
  <c r="AA10" i="3"/>
  <c r="Z10" i="3"/>
  <c r="X10" i="3"/>
  <c r="T10" i="3"/>
  <c r="P10" i="3"/>
  <c r="L10" i="3"/>
  <c r="I10" i="3"/>
  <c r="F10" i="3"/>
  <c r="Q10" i="3" s="1"/>
  <c r="AJ9" i="3"/>
  <c r="AF9" i="3"/>
  <c r="AA9" i="3"/>
  <c r="Z9" i="3"/>
  <c r="X9" i="3"/>
  <c r="T9" i="3"/>
  <c r="P9" i="3"/>
  <c r="Q9" i="3" s="1"/>
  <c r="L9" i="3"/>
  <c r="M9" i="3" s="1"/>
  <c r="I9" i="3"/>
  <c r="F9" i="3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H17" i="2"/>
  <c r="G17" i="2"/>
  <c r="I17" i="2" s="1"/>
  <c r="E17" i="2"/>
  <c r="D17" i="2"/>
  <c r="F17" i="2" s="1"/>
  <c r="AJ16" i="2"/>
  <c r="AF16" i="2"/>
  <c r="AA16" i="2"/>
  <c r="Z16" i="2"/>
  <c r="AB16" i="2" s="1"/>
  <c r="X16" i="2"/>
  <c r="T16" i="2"/>
  <c r="P16" i="2"/>
  <c r="L16" i="2"/>
  <c r="I16" i="2"/>
  <c r="F16" i="2"/>
  <c r="AJ15" i="2"/>
  <c r="AF15" i="2"/>
  <c r="AA15" i="2"/>
  <c r="Z15" i="2"/>
  <c r="AB15" i="2" s="1"/>
  <c r="X15" i="2"/>
  <c r="T15" i="2"/>
  <c r="U15" i="2" s="1"/>
  <c r="P15" i="2"/>
  <c r="L15" i="2"/>
  <c r="I15" i="2"/>
  <c r="F15" i="2"/>
  <c r="AJ14" i="2"/>
  <c r="AF14" i="2"/>
  <c r="AA14" i="2"/>
  <c r="Z14" i="2"/>
  <c r="X14" i="2"/>
  <c r="AK14" i="2" s="1"/>
  <c r="T14" i="2"/>
  <c r="P14" i="2"/>
  <c r="L14" i="2"/>
  <c r="I14" i="2"/>
  <c r="U14" i="2" s="1"/>
  <c r="F14" i="2"/>
  <c r="AJ13" i="2"/>
  <c r="AF13" i="2"/>
  <c r="AK13" i="2" s="1"/>
  <c r="AA13" i="2"/>
  <c r="Z13" i="2"/>
  <c r="AB13" i="2" s="1"/>
  <c r="X13" i="2"/>
  <c r="T13" i="2"/>
  <c r="P13" i="2"/>
  <c r="L13" i="2"/>
  <c r="I13" i="2"/>
  <c r="F13" i="2"/>
  <c r="Q13" i="2" s="1"/>
  <c r="AJ12" i="2"/>
  <c r="AF12" i="2"/>
  <c r="AA12" i="2"/>
  <c r="Z12" i="2"/>
  <c r="AB12" i="2" s="1"/>
  <c r="X12" i="2"/>
  <c r="AK12" i="2" s="1"/>
  <c r="T12" i="2"/>
  <c r="P12" i="2"/>
  <c r="L12" i="2"/>
  <c r="I12" i="2"/>
  <c r="U12" i="2" s="1"/>
  <c r="F12" i="2"/>
  <c r="Q12" i="2" s="1"/>
  <c r="AJ11" i="2"/>
  <c r="AF11" i="2"/>
  <c r="AA11" i="2"/>
  <c r="Z11" i="2"/>
  <c r="AB11" i="2" s="1"/>
  <c r="X11" i="2"/>
  <c r="AK11" i="2" s="1"/>
  <c r="T11" i="2"/>
  <c r="P11" i="2"/>
  <c r="L11" i="2"/>
  <c r="I11" i="2"/>
  <c r="F11" i="2"/>
  <c r="AJ10" i="2"/>
  <c r="AF10" i="2"/>
  <c r="AA10" i="2"/>
  <c r="Z10" i="2"/>
  <c r="X10" i="2"/>
  <c r="AK10" i="2" s="1"/>
  <c r="T10" i="2"/>
  <c r="P10" i="2"/>
  <c r="L10" i="2"/>
  <c r="I10" i="2"/>
  <c r="Y10" i="2" s="1"/>
  <c r="F10" i="2"/>
  <c r="AJ9" i="2"/>
  <c r="AF9" i="2"/>
  <c r="AA9" i="2"/>
  <c r="Z9" i="2"/>
  <c r="AB9" i="2" s="1"/>
  <c r="X9" i="2"/>
  <c r="T9" i="2"/>
  <c r="P9" i="2"/>
  <c r="L9" i="2"/>
  <c r="I9" i="2"/>
  <c r="F9" i="2"/>
  <c r="AI18" i="1"/>
  <c r="AH18" i="1"/>
  <c r="AJ18" i="1" s="1"/>
  <c r="AG18" i="1"/>
  <c r="AE18" i="1"/>
  <c r="AD18" i="1"/>
  <c r="W18" i="1"/>
  <c r="V18" i="1"/>
  <c r="S18" i="1"/>
  <c r="R18" i="1"/>
  <c r="T18" i="1" s="1"/>
  <c r="O18" i="1"/>
  <c r="N18" i="1"/>
  <c r="K18" i="1"/>
  <c r="AA18" i="1" s="1"/>
  <c r="J18" i="1"/>
  <c r="Z18" i="1" s="1"/>
  <c r="AB18" i="1" s="1"/>
  <c r="H18" i="1"/>
  <c r="G18" i="1"/>
  <c r="I18" i="1" s="1"/>
  <c r="E18" i="1"/>
  <c r="D18" i="1"/>
  <c r="AJ17" i="1"/>
  <c r="AF17" i="1"/>
  <c r="AA17" i="1"/>
  <c r="Z17" i="1"/>
  <c r="AB17" i="1" s="1"/>
  <c r="X17" i="1"/>
  <c r="T17" i="1"/>
  <c r="P17" i="1"/>
  <c r="L17" i="1"/>
  <c r="I17" i="1"/>
  <c r="F17" i="1"/>
  <c r="AJ16" i="1"/>
  <c r="AF16" i="1"/>
  <c r="AA16" i="1"/>
  <c r="Z16" i="1"/>
  <c r="AB16" i="1" s="1"/>
  <c r="X16" i="1"/>
  <c r="AK16" i="1" s="1"/>
  <c r="T16" i="1"/>
  <c r="P16" i="1"/>
  <c r="L16" i="1"/>
  <c r="I16" i="1"/>
  <c r="Y16" i="1" s="1"/>
  <c r="F16" i="1"/>
  <c r="Q16" i="1" s="1"/>
  <c r="AJ15" i="1"/>
  <c r="AF15" i="1"/>
  <c r="AA15" i="1"/>
  <c r="Z15" i="1"/>
  <c r="X15" i="1"/>
  <c r="T15" i="1"/>
  <c r="P15" i="1"/>
  <c r="M15" i="1"/>
  <c r="L15" i="1"/>
  <c r="I15" i="1"/>
  <c r="U15" i="1" s="1"/>
  <c r="F15" i="1"/>
  <c r="Q15" i="1" s="1"/>
  <c r="AJ14" i="1"/>
  <c r="AF14" i="1"/>
  <c r="AA14" i="1"/>
  <c r="Z14" i="1"/>
  <c r="AB14" i="1" s="1"/>
  <c r="AC14" i="1" s="1"/>
  <c r="X14" i="1"/>
  <c r="AK14" i="1" s="1"/>
  <c r="T14" i="1"/>
  <c r="P14" i="1"/>
  <c r="Q14" i="1" s="1"/>
  <c r="L14" i="1"/>
  <c r="I14" i="1"/>
  <c r="Y14" i="1" s="1"/>
  <c r="F14" i="1"/>
  <c r="AJ13" i="1"/>
  <c r="AF13" i="1"/>
  <c r="AA13" i="1"/>
  <c r="Z13" i="1"/>
  <c r="AB13" i="1" s="1"/>
  <c r="X13" i="1"/>
  <c r="T13" i="1"/>
  <c r="P13" i="1"/>
  <c r="L13" i="1"/>
  <c r="I13" i="1"/>
  <c r="Y13" i="1" s="1"/>
  <c r="F13" i="1"/>
  <c r="Q13" i="1" s="1"/>
  <c r="AJ12" i="1"/>
  <c r="AF12" i="1"/>
  <c r="AA12" i="1"/>
  <c r="Z12" i="1"/>
  <c r="AB12" i="1" s="1"/>
  <c r="X12" i="1"/>
  <c r="T12" i="1"/>
  <c r="U12" i="1" s="1"/>
  <c r="P12" i="1"/>
  <c r="L12" i="1"/>
  <c r="M12" i="1" s="1"/>
  <c r="I12" i="1"/>
  <c r="F12" i="1"/>
  <c r="AJ11" i="1"/>
  <c r="AF11" i="1"/>
  <c r="AA11" i="1"/>
  <c r="Z11" i="1"/>
  <c r="AB11" i="1" s="1"/>
  <c r="X11" i="1"/>
  <c r="T11" i="1"/>
  <c r="P11" i="1"/>
  <c r="L11" i="1"/>
  <c r="I11" i="1"/>
  <c r="Y11" i="1" s="1"/>
  <c r="F11" i="1"/>
  <c r="M11" i="1" s="1"/>
  <c r="AJ10" i="1"/>
  <c r="AF10" i="1"/>
  <c r="AA10" i="1"/>
  <c r="Z10" i="1"/>
  <c r="X10" i="1"/>
  <c r="AK10" i="1" s="1"/>
  <c r="T10" i="1"/>
  <c r="P10" i="1"/>
  <c r="L10" i="1"/>
  <c r="I10" i="1"/>
  <c r="F10" i="1"/>
  <c r="AJ9" i="1"/>
  <c r="AF9" i="1"/>
  <c r="AA9" i="1"/>
  <c r="Z9" i="1"/>
  <c r="AB9" i="1" s="1"/>
  <c r="X9" i="1"/>
  <c r="T9" i="1"/>
  <c r="P9" i="1"/>
  <c r="Q9" i="1" s="1"/>
  <c r="L9" i="1"/>
  <c r="M9" i="1" s="1"/>
  <c r="I9" i="1"/>
  <c r="F9" i="1"/>
  <c r="AA28" i="3" l="1"/>
  <c r="T11" i="4"/>
  <c r="Q27" i="5"/>
  <c r="M27" i="5"/>
  <c r="Q14" i="6"/>
  <c r="U16" i="6"/>
  <c r="F73" i="7"/>
  <c r="AF35" i="11"/>
  <c r="AK35" i="11" s="1"/>
  <c r="P10" i="12"/>
  <c r="U12" i="12"/>
  <c r="U20" i="12"/>
  <c r="AB30" i="12"/>
  <c r="M22" i="9"/>
  <c r="Q22" i="9"/>
  <c r="Y24" i="4"/>
  <c r="AC24" i="4"/>
  <c r="Y70" i="7"/>
  <c r="AB44" i="4"/>
  <c r="AC44" i="4" s="1"/>
  <c r="AK61" i="7"/>
  <c r="Q34" i="10"/>
  <c r="M34" i="10"/>
  <c r="M18" i="7"/>
  <c r="Q18" i="7"/>
  <c r="T20" i="4"/>
  <c r="U20" i="4" s="1"/>
  <c r="Q16" i="6"/>
  <c r="M16" i="6"/>
  <c r="Q24" i="4"/>
  <c r="AK37" i="5"/>
  <c r="Y22" i="3"/>
  <c r="AC22" i="3"/>
  <c r="Z28" i="4"/>
  <c r="AB28" i="4" s="1"/>
  <c r="L28" i="4"/>
  <c r="L15" i="8"/>
  <c r="M15" i="8" s="1"/>
  <c r="AK20" i="4"/>
  <c r="U9" i="8"/>
  <c r="AK43" i="12"/>
  <c r="M19" i="4"/>
  <c r="M11" i="6"/>
  <c r="Q11" i="6"/>
  <c r="Y14" i="3"/>
  <c r="AC14" i="3"/>
  <c r="U15" i="4"/>
  <c r="Q9" i="6"/>
  <c r="M9" i="6"/>
  <c r="Q22" i="3"/>
  <c r="M17" i="5"/>
  <c r="U10" i="3"/>
  <c r="Y10" i="3"/>
  <c r="M16" i="3"/>
  <c r="U12" i="3"/>
  <c r="AB21" i="11"/>
  <c r="AC21" i="11" s="1"/>
  <c r="M16" i="1"/>
  <c r="M16" i="2"/>
  <c r="Q16" i="2"/>
  <c r="M14" i="2"/>
  <c r="Q14" i="2"/>
  <c r="Y39" i="4"/>
  <c r="U39" i="4"/>
  <c r="AK9" i="2"/>
  <c r="M26" i="4"/>
  <c r="U22" i="4"/>
  <c r="L18" i="1"/>
  <c r="M18" i="1" s="1"/>
  <c r="AC13" i="8"/>
  <c r="AB29" i="8"/>
  <c r="AB18" i="4"/>
  <c r="AC18" i="4" s="1"/>
  <c r="I28" i="4"/>
  <c r="AB9" i="4"/>
  <c r="AC9" i="4" s="1"/>
  <c r="X30" i="5"/>
  <c r="M21" i="5"/>
  <c r="AB34" i="5"/>
  <c r="Y38" i="12"/>
  <c r="U38" i="12"/>
  <c r="Q24" i="3"/>
  <c r="M24" i="3"/>
  <c r="Y17" i="4"/>
  <c r="AC17" i="4"/>
  <c r="Q19" i="5"/>
  <c r="AB36" i="4"/>
  <c r="AK13" i="5"/>
  <c r="M60" i="7"/>
  <c r="Q60" i="7"/>
  <c r="AK15" i="2"/>
  <c r="AK55" i="4"/>
  <c r="U14" i="1"/>
  <c r="U16" i="1"/>
  <c r="Y12" i="7"/>
  <c r="Q20" i="7"/>
  <c r="M20" i="7"/>
  <c r="M16" i="9"/>
  <c r="Z40" i="8"/>
  <c r="P13" i="10"/>
  <c r="Q13" i="10" s="1"/>
  <c r="AC15" i="10"/>
  <c r="U15" i="10"/>
  <c r="Z21" i="10"/>
  <c r="AB21" i="10" s="1"/>
  <c r="AC21" i="10" s="1"/>
  <c r="L21" i="10"/>
  <c r="M21" i="10" s="1"/>
  <c r="AK26" i="10"/>
  <c r="M40" i="10"/>
  <c r="AK23" i="11"/>
  <c r="X30" i="12"/>
  <c r="Y30" i="12" s="1"/>
  <c r="AB36" i="12"/>
  <c r="AC36" i="12" s="1"/>
  <c r="AB38" i="12"/>
  <c r="AC38" i="12" s="1"/>
  <c r="U25" i="11"/>
  <c r="F41" i="7"/>
  <c r="P67" i="7"/>
  <c r="AC11" i="8"/>
  <c r="M17" i="8"/>
  <c r="Q17" i="8"/>
  <c r="AK41" i="10"/>
  <c r="P18" i="1"/>
  <c r="Q18" i="1" s="1"/>
  <c r="M39" i="7"/>
  <c r="Q39" i="7"/>
  <c r="AK9" i="11"/>
  <c r="AK17" i="2"/>
  <c r="AC25" i="5"/>
  <c r="M31" i="5"/>
  <c r="AK46" i="7"/>
  <c r="Q54" i="7"/>
  <c r="Q74" i="7"/>
  <c r="U32" i="10"/>
  <c r="Y42" i="10"/>
  <c r="U42" i="10"/>
  <c r="Q31" i="11"/>
  <c r="AK47" i="4"/>
  <c r="Q20" i="5"/>
  <c r="M20" i="5"/>
  <c r="AK27" i="5"/>
  <c r="I25" i="7"/>
  <c r="Y12" i="2"/>
  <c r="X36" i="4"/>
  <c r="AK43" i="4"/>
  <c r="AK45" i="4"/>
  <c r="M51" i="4"/>
  <c r="M18" i="5"/>
  <c r="Q18" i="5"/>
  <c r="L30" i="7"/>
  <c r="AK33" i="7"/>
  <c r="U25" i="8"/>
  <c r="U29" i="10"/>
  <c r="AK18" i="12"/>
  <c r="M29" i="12"/>
  <c r="Q29" i="12"/>
  <c r="M13" i="1"/>
  <c r="AC16" i="2"/>
  <c r="Q12" i="5"/>
  <c r="M16" i="5"/>
  <c r="AC33" i="5"/>
  <c r="M21" i="7"/>
  <c r="AK28" i="7"/>
  <c r="U37" i="7"/>
  <c r="M33" i="8"/>
  <c r="Q27" i="10"/>
  <c r="M27" i="10"/>
  <c r="Q10" i="11"/>
  <c r="AF18" i="1"/>
  <c r="AJ41" i="4"/>
  <c r="M44" i="4"/>
  <c r="X10" i="5"/>
  <c r="Y10" i="5" s="1"/>
  <c r="AB14" i="5"/>
  <c r="AC14" i="5" s="1"/>
  <c r="Y16" i="5"/>
  <c r="U16" i="5"/>
  <c r="M17" i="6"/>
  <c r="Q19" i="7"/>
  <c r="Q21" i="7"/>
  <c r="AB28" i="7"/>
  <c r="AC28" i="7" s="1"/>
  <c r="AC33" i="8"/>
  <c r="U33" i="8"/>
  <c r="AF41" i="8"/>
  <c r="AK41" i="8" s="1"/>
  <c r="AB19" i="10"/>
  <c r="AC19" i="10" s="1"/>
  <c r="AC32" i="10"/>
  <c r="U40" i="10"/>
  <c r="AK42" i="10"/>
  <c r="AB12" i="11"/>
  <c r="AB14" i="11"/>
  <c r="AJ24" i="12"/>
  <c r="AC16" i="1"/>
  <c r="AK36" i="8"/>
  <c r="AC10" i="10"/>
  <c r="Q20" i="10"/>
  <c r="M20" i="10"/>
  <c r="U23" i="10"/>
  <c r="AB10" i="1"/>
  <c r="AC10" i="1" s="1"/>
  <c r="Y16" i="2"/>
  <c r="U16" i="2"/>
  <c r="Y35" i="5"/>
  <c r="U35" i="5"/>
  <c r="Y9" i="6"/>
  <c r="U9" i="6"/>
  <c r="AC16" i="9"/>
  <c r="Y34" i="12"/>
  <c r="U34" i="12"/>
  <c r="AK12" i="1"/>
  <c r="Q10" i="2"/>
  <c r="M10" i="2"/>
  <c r="AC12" i="3"/>
  <c r="U28" i="4"/>
  <c r="Y14" i="5"/>
  <c r="U14" i="5"/>
  <c r="Q69" i="7"/>
  <c r="M32" i="12"/>
  <c r="U36" i="12"/>
  <c r="AB27" i="5"/>
  <c r="AC27" i="5" s="1"/>
  <c r="Q33" i="5"/>
  <c r="Y71" i="7"/>
  <c r="I44" i="12"/>
  <c r="U53" i="4"/>
  <c r="Q31" i="8"/>
  <c r="M31" i="8"/>
  <c r="AK38" i="10"/>
  <c r="AK54" i="7"/>
  <c r="AA17" i="9"/>
  <c r="Y31" i="4"/>
  <c r="Q55" i="4"/>
  <c r="M55" i="4"/>
  <c r="AC38" i="4"/>
  <c r="Q44" i="4"/>
  <c r="Q46" i="4"/>
  <c r="AK15" i="6"/>
  <c r="L10" i="7"/>
  <c r="AK12" i="4"/>
  <c r="AB25" i="4"/>
  <c r="AC25" i="4" s="1"/>
  <c r="Y29" i="4"/>
  <c r="Q31" i="4"/>
  <c r="U44" i="4"/>
  <c r="L48" i="4"/>
  <c r="M48" i="4" s="1"/>
  <c r="AK51" i="4"/>
  <c r="Z12" i="6"/>
  <c r="Y21" i="6"/>
  <c r="M14" i="7"/>
  <c r="AC19" i="7"/>
  <c r="AC47" i="7"/>
  <c r="AC59" i="7"/>
  <c r="U18" i="8"/>
  <c r="Z31" i="9"/>
  <c r="AB31" i="9" s="1"/>
  <c r="M18" i="10"/>
  <c r="Q18" i="10"/>
  <c r="AK11" i="5"/>
  <c r="M35" i="5"/>
  <c r="L38" i="10"/>
  <c r="AC23" i="11"/>
  <c r="AK10" i="3"/>
  <c r="U11" i="1"/>
  <c r="Y46" i="4"/>
  <c r="AC46" i="4"/>
  <c r="U46" i="4"/>
  <c r="U51" i="4"/>
  <c r="M35" i="10"/>
  <c r="Q35" i="10"/>
  <c r="Y32" i="7"/>
  <c r="M33" i="4"/>
  <c r="Z10" i="7"/>
  <c r="AB11" i="7"/>
  <c r="AC11" i="7" s="1"/>
  <c r="AC26" i="7"/>
  <c r="Z36" i="7"/>
  <c r="AB36" i="7" s="1"/>
  <c r="AC36" i="7" s="1"/>
  <c r="Y29" i="8"/>
  <c r="U29" i="8"/>
  <c r="Q33" i="8"/>
  <c r="Q29" i="4"/>
  <c r="AJ36" i="4"/>
  <c r="AC51" i="4"/>
  <c r="AB21" i="3"/>
  <c r="AB13" i="3"/>
  <c r="AB19" i="3"/>
  <c r="Q9" i="4"/>
  <c r="P20" i="4"/>
  <c r="Q20" i="4" s="1"/>
  <c r="AA12" i="6"/>
  <c r="Q12" i="7"/>
  <c r="AK19" i="7"/>
  <c r="M27" i="7"/>
  <c r="AK30" i="7"/>
  <c r="Y57" i="7"/>
  <c r="AB62" i="7"/>
  <c r="AC62" i="7" s="1"/>
  <c r="AJ21" i="8"/>
  <c r="M35" i="8"/>
  <c r="Y9" i="9"/>
  <c r="T25" i="9"/>
  <c r="X32" i="9"/>
  <c r="Q17" i="4"/>
  <c r="AK25" i="5"/>
  <c r="U31" i="5"/>
  <c r="Q16" i="9"/>
  <c r="AK42" i="4"/>
  <c r="X67" i="7"/>
  <c r="Y67" i="7" s="1"/>
  <c r="AC15" i="12"/>
  <c r="AK30" i="12"/>
  <c r="AC13" i="1"/>
  <c r="Y15" i="3"/>
  <c r="AC21" i="3"/>
  <c r="AB24" i="3"/>
  <c r="AC24" i="3" s="1"/>
  <c r="Q10" i="4"/>
  <c r="AK22" i="4"/>
  <c r="L41" i="4"/>
  <c r="M41" i="4" s="1"/>
  <c r="AC44" i="7"/>
  <c r="M49" i="7"/>
  <c r="AB60" i="7"/>
  <c r="AC60" i="7" s="1"/>
  <c r="U73" i="7"/>
  <c r="AK15" i="4"/>
  <c r="M30" i="4"/>
  <c r="Q13" i="5"/>
  <c r="M28" i="5"/>
  <c r="AK60" i="7"/>
  <c r="L41" i="8"/>
  <c r="Q24" i="9"/>
  <c r="X31" i="9"/>
  <c r="M28" i="10"/>
  <c r="Q28" i="10"/>
  <c r="U30" i="10"/>
  <c r="AB28" i="11"/>
  <c r="AC28" i="11" s="1"/>
  <c r="AB34" i="11"/>
  <c r="AB13" i="12"/>
  <c r="AC13" i="12" s="1"/>
  <c r="AK40" i="12"/>
  <c r="AA55" i="4"/>
  <c r="T28" i="3"/>
  <c r="AA22" i="5"/>
  <c r="AC12" i="7"/>
  <c r="AJ20" i="4"/>
  <c r="AK29" i="9"/>
  <c r="Z30" i="5"/>
  <c r="AB30" i="5" s="1"/>
  <c r="L30" i="5"/>
  <c r="M30" i="5" s="1"/>
  <c r="Q27" i="3"/>
  <c r="AK34" i="4"/>
  <c r="U13" i="5"/>
  <c r="AC16" i="5"/>
  <c r="AC18" i="5"/>
  <c r="AA30" i="5"/>
  <c r="AK31" i="5"/>
  <c r="M11" i="7"/>
  <c r="Q11" i="7"/>
  <c r="AB18" i="7"/>
  <c r="AC18" i="7" s="1"/>
  <c r="AC31" i="7"/>
  <c r="AK51" i="7"/>
  <c r="F40" i="8"/>
  <c r="Q40" i="8" s="1"/>
  <c r="Y10" i="9"/>
  <c r="U10" i="9"/>
  <c r="U22" i="9"/>
  <c r="U24" i="9"/>
  <c r="AK12" i="10"/>
  <c r="Y9" i="11"/>
  <c r="U21" i="11"/>
  <c r="AB24" i="11"/>
  <c r="AC24" i="11" s="1"/>
  <c r="U32" i="11"/>
  <c r="AA34" i="11"/>
  <c r="AK21" i="12"/>
  <c r="X11" i="4"/>
  <c r="AK24" i="3"/>
  <c r="Z21" i="8"/>
  <c r="L21" i="8"/>
  <c r="M47" i="4"/>
  <c r="Y46" i="7"/>
  <c r="AK9" i="3"/>
  <c r="Q15" i="3"/>
  <c r="M17" i="3"/>
  <c r="U27" i="3"/>
  <c r="AK19" i="4"/>
  <c r="Y25" i="4"/>
  <c r="U25" i="4"/>
  <c r="I15" i="5"/>
  <c r="AC15" i="5" s="1"/>
  <c r="AB20" i="5"/>
  <c r="M24" i="5"/>
  <c r="Q26" i="5"/>
  <c r="U28" i="5"/>
  <c r="AA22" i="6"/>
  <c r="Y11" i="7"/>
  <c r="Y13" i="7"/>
  <c r="AK15" i="8"/>
  <c r="Y36" i="8"/>
  <c r="M10" i="9"/>
  <c r="M18" i="9"/>
  <c r="AC24" i="10"/>
  <c r="M17" i="11"/>
  <c r="M19" i="11"/>
  <c r="L34" i="11"/>
  <c r="M34" i="11" s="1"/>
  <c r="AK21" i="10"/>
  <c r="Y33" i="10"/>
  <c r="U33" i="10"/>
  <c r="AK40" i="10"/>
  <c r="AC22" i="4"/>
  <c r="Q39" i="4"/>
  <c r="AB22" i="5"/>
  <c r="AC22" i="5" s="1"/>
  <c r="Y16" i="10"/>
  <c r="U16" i="10"/>
  <c r="U21" i="12"/>
  <c r="AC11" i="1"/>
  <c r="AC15" i="4"/>
  <c r="AJ10" i="5"/>
  <c r="Y56" i="7"/>
  <c r="AK9" i="9"/>
  <c r="U16" i="9"/>
  <c r="AC16" i="11"/>
  <c r="AF11" i="4"/>
  <c r="Z36" i="4"/>
  <c r="AB9" i="5"/>
  <c r="AC9" i="5" s="1"/>
  <c r="AK12" i="7"/>
  <c r="AK71" i="7"/>
  <c r="T17" i="12"/>
  <c r="U17" i="12" s="1"/>
  <c r="AK23" i="12"/>
  <c r="U29" i="12"/>
  <c r="Q32" i="4"/>
  <c r="Y47" i="4"/>
  <c r="F15" i="5"/>
  <c r="AK11" i="3"/>
  <c r="Y17" i="3"/>
  <c r="M21" i="3"/>
  <c r="Q10" i="1"/>
  <c r="Y12" i="1"/>
  <c r="M14" i="1"/>
  <c r="F18" i="1"/>
  <c r="L17" i="2"/>
  <c r="AB9" i="3"/>
  <c r="AC9" i="3" s="1"/>
  <c r="AB11" i="3"/>
  <c r="Y25" i="3"/>
  <c r="Y14" i="4"/>
  <c r="M27" i="4"/>
  <c r="AF28" i="4"/>
  <c r="AK28" i="4" s="1"/>
  <c r="AK32" i="4"/>
  <c r="AK52" i="4"/>
  <c r="P54" i="4"/>
  <c r="F10" i="5"/>
  <c r="Q10" i="5" s="1"/>
  <c r="M13" i="5"/>
  <c r="Z15" i="5"/>
  <c r="AB15" i="5" s="1"/>
  <c r="AK18" i="5"/>
  <c r="AK20" i="5"/>
  <c r="X22" i="5"/>
  <c r="P30" i="5"/>
  <c r="Q32" i="5"/>
  <c r="AK18" i="6"/>
  <c r="L22" i="6"/>
  <c r="AA23" i="6"/>
  <c r="Q33" i="7"/>
  <c r="AK40" i="7"/>
  <c r="U44" i="7"/>
  <c r="AB53" i="7"/>
  <c r="AC53" i="7" s="1"/>
  <c r="AC14" i="8"/>
  <c r="AB30" i="8"/>
  <c r="AC30" i="8" s="1"/>
  <c r="T34" i="8"/>
  <c r="F29" i="11"/>
  <c r="M55" i="7"/>
  <c r="Q18" i="9"/>
  <c r="Q28" i="9"/>
  <c r="AB34" i="10"/>
  <c r="M25" i="11"/>
  <c r="Z10" i="12"/>
  <c r="AK11" i="12"/>
  <c r="M16" i="12"/>
  <c r="X17" i="12"/>
  <c r="Y19" i="12"/>
  <c r="AK38" i="12"/>
  <c r="AA45" i="12"/>
  <c r="Q17" i="1"/>
  <c r="X18" i="1"/>
  <c r="AK18" i="1" s="1"/>
  <c r="AK21" i="3"/>
  <c r="AJ28" i="3"/>
  <c r="AJ11" i="4"/>
  <c r="AK24" i="4"/>
  <c r="Y30" i="4"/>
  <c r="Y32" i="4"/>
  <c r="Y37" i="4"/>
  <c r="Q53" i="4"/>
  <c r="Z10" i="5"/>
  <c r="AB10" i="5" s="1"/>
  <c r="AC10" i="5" s="1"/>
  <c r="Y17" i="5"/>
  <c r="Y21" i="5"/>
  <c r="AF22" i="5"/>
  <c r="AK22" i="5" s="1"/>
  <c r="AK28" i="5"/>
  <c r="AB35" i="5"/>
  <c r="AC35" i="5" s="1"/>
  <c r="F37" i="5"/>
  <c r="AF12" i="6"/>
  <c r="AK12" i="6" s="1"/>
  <c r="AK19" i="6"/>
  <c r="Y20" i="7"/>
  <c r="Q22" i="7"/>
  <c r="Q29" i="7"/>
  <c r="M32" i="7"/>
  <c r="Q32" i="7"/>
  <c r="F36" i="7"/>
  <c r="Y37" i="7"/>
  <c r="AC52" i="7"/>
  <c r="Q55" i="7"/>
  <c r="Q70" i="7"/>
  <c r="X27" i="8"/>
  <c r="P40" i="8"/>
  <c r="AB12" i="9"/>
  <c r="AK14" i="9"/>
  <c r="AK20" i="9"/>
  <c r="AC22" i="9"/>
  <c r="M26" i="9"/>
  <c r="M11" i="10"/>
  <c r="Q11" i="10"/>
  <c r="F13" i="10"/>
  <c r="AC16" i="10"/>
  <c r="AB23" i="10"/>
  <c r="AC23" i="10" s="1"/>
  <c r="AK25" i="10"/>
  <c r="Z31" i="10"/>
  <c r="AB31" i="10" s="1"/>
  <c r="X38" i="10"/>
  <c r="Z44" i="10"/>
  <c r="AB44" i="10" s="1"/>
  <c r="M12" i="11"/>
  <c r="AB17" i="11"/>
  <c r="AC17" i="11" s="1"/>
  <c r="AK30" i="11"/>
  <c r="AK32" i="11"/>
  <c r="M25" i="12"/>
  <c r="AB32" i="12"/>
  <c r="AC45" i="7"/>
  <c r="AB38" i="8"/>
  <c r="T40" i="8"/>
  <c r="U40" i="8" s="1"/>
  <c r="Y35" i="10"/>
  <c r="Q18" i="11"/>
  <c r="AC35" i="12"/>
  <c r="AK11" i="1"/>
  <c r="AB10" i="2"/>
  <c r="AC10" i="2" s="1"/>
  <c r="AB14" i="2"/>
  <c r="AC14" i="2" s="1"/>
  <c r="AB10" i="3"/>
  <c r="AC10" i="3" s="1"/>
  <c r="Y18" i="4"/>
  <c r="I41" i="4"/>
  <c r="Y41" i="4" s="1"/>
  <c r="AB49" i="4"/>
  <c r="Q14" i="5"/>
  <c r="U17" i="5"/>
  <c r="AK19" i="5"/>
  <c r="U21" i="5"/>
  <c r="AK24" i="5"/>
  <c r="Z37" i="5"/>
  <c r="Q15" i="7"/>
  <c r="U32" i="7"/>
  <c r="L36" i="7"/>
  <c r="AK57" i="7"/>
  <c r="F67" i="7"/>
  <c r="Q67" i="7" s="1"/>
  <c r="M19" i="8"/>
  <c r="AK33" i="8"/>
  <c r="AB36" i="8"/>
  <c r="AC36" i="8" s="1"/>
  <c r="AK38" i="8"/>
  <c r="M23" i="9"/>
  <c r="AB30" i="9"/>
  <c r="AC30" i="9" s="1"/>
  <c r="U11" i="10"/>
  <c r="Q22" i="10"/>
  <c r="T31" i="10"/>
  <c r="T29" i="11"/>
  <c r="M33" i="11"/>
  <c r="X34" i="11"/>
  <c r="AJ35" i="11"/>
  <c r="T10" i="12"/>
  <c r="U14" i="12"/>
  <c r="AJ17" i="12"/>
  <c r="Q20" i="12"/>
  <c r="AK27" i="12"/>
  <c r="AC29" i="12"/>
  <c r="Q37" i="12"/>
  <c r="Y9" i="12"/>
  <c r="M18" i="12"/>
  <c r="Y43" i="12"/>
  <c r="AK9" i="1"/>
  <c r="AK13" i="1"/>
  <c r="AB15" i="1"/>
  <c r="AC15" i="1" s="1"/>
  <c r="AK17" i="1"/>
  <c r="M9" i="2"/>
  <c r="Q11" i="2"/>
  <c r="U13" i="2"/>
  <c r="Q15" i="2"/>
  <c r="AK16" i="2"/>
  <c r="Q11" i="3"/>
  <c r="AB18" i="3"/>
  <c r="AC18" i="3" s="1"/>
  <c r="AB20" i="3"/>
  <c r="AC20" i="3" s="1"/>
  <c r="AB14" i="4"/>
  <c r="AC14" i="4" s="1"/>
  <c r="AB21" i="4"/>
  <c r="AB30" i="4"/>
  <c r="AC30" i="4" s="1"/>
  <c r="AB37" i="4"/>
  <c r="AC37" i="4" s="1"/>
  <c r="AK39" i="4"/>
  <c r="Q50" i="4"/>
  <c r="I55" i="4"/>
  <c r="Y55" i="4" s="1"/>
  <c r="AK17" i="5"/>
  <c r="AF30" i="5"/>
  <c r="AK30" i="5" s="1"/>
  <c r="AB20" i="6"/>
  <c r="AC20" i="6" s="1"/>
  <c r="AK24" i="7"/>
  <c r="U47" i="7"/>
  <c r="Y60" i="7"/>
  <c r="AJ74" i="7"/>
  <c r="AA21" i="8"/>
  <c r="AB21" i="8" s="1"/>
  <c r="AC21" i="8" s="1"/>
  <c r="AB15" i="9"/>
  <c r="AC15" i="9" s="1"/>
  <c r="Y19" i="10"/>
  <c r="U19" i="10"/>
  <c r="Y26" i="10"/>
  <c r="U26" i="10"/>
  <c r="AK31" i="10"/>
  <c r="U43" i="10"/>
  <c r="Q16" i="11"/>
  <c r="Y26" i="11"/>
  <c r="AK29" i="11"/>
  <c r="U31" i="11"/>
  <c r="AF10" i="12"/>
  <c r="AK14" i="12"/>
  <c r="AK16" i="12"/>
  <c r="U22" i="12"/>
  <c r="L24" i="12"/>
  <c r="M24" i="12" s="1"/>
  <c r="Y28" i="10"/>
  <c r="Z24" i="12"/>
  <c r="AB24" i="12" s="1"/>
  <c r="M31" i="12"/>
  <c r="Q12" i="1"/>
  <c r="AK15" i="1"/>
  <c r="Y9" i="2"/>
  <c r="Y11" i="2"/>
  <c r="AC15" i="2"/>
  <c r="Y9" i="3"/>
  <c r="U11" i="3"/>
  <c r="AC13" i="3"/>
  <c r="Z11" i="4"/>
  <c r="AK25" i="4"/>
  <c r="AK27" i="4"/>
  <c r="AK30" i="4"/>
  <c r="P36" i="4"/>
  <c r="AK37" i="4"/>
  <c r="AB39" i="4"/>
  <c r="AC39" i="4" s="1"/>
  <c r="Q43" i="4"/>
  <c r="M45" i="4"/>
  <c r="Y50" i="4"/>
  <c r="Y52" i="4"/>
  <c r="Q13" i="7"/>
  <c r="AK15" i="7"/>
  <c r="AJ16" i="7"/>
  <c r="AC20" i="7"/>
  <c r="X36" i="7"/>
  <c r="AK36" i="7" s="1"/>
  <c r="M40" i="7"/>
  <c r="AK10" i="8"/>
  <c r="P21" i="8"/>
  <c r="U32" i="8"/>
  <c r="Q11" i="9"/>
  <c r="U21" i="9"/>
  <c r="AF44" i="10"/>
  <c r="AK44" i="10" s="1"/>
  <c r="T22" i="11"/>
  <c r="U22" i="11" s="1"/>
  <c r="M26" i="11"/>
  <c r="AK31" i="11"/>
  <c r="U31" i="12"/>
  <c r="Y33" i="12"/>
  <c r="AK27" i="7"/>
  <c r="M53" i="7"/>
  <c r="AA67" i="7"/>
  <c r="AK68" i="7"/>
  <c r="M9" i="8"/>
  <c r="AB19" i="8"/>
  <c r="AC19" i="8" s="1"/>
  <c r="AK22" i="8"/>
  <c r="AK24" i="8"/>
  <c r="I31" i="9"/>
  <c r="Y31" i="9" s="1"/>
  <c r="Q10" i="10"/>
  <c r="M12" i="10"/>
  <c r="AB22" i="10"/>
  <c r="AC22" i="10" s="1"/>
  <c r="AC33" i="10"/>
  <c r="F15" i="11"/>
  <c r="AC22" i="12"/>
  <c r="U26" i="12"/>
  <c r="AK35" i="12"/>
  <c r="AK10" i="6"/>
  <c r="AA17" i="6"/>
  <c r="M15" i="7"/>
  <c r="AK26" i="7"/>
  <c r="AK31" i="7"/>
  <c r="Y39" i="7"/>
  <c r="M42" i="7"/>
  <c r="F48" i="7"/>
  <c r="M48" i="7" s="1"/>
  <c r="U53" i="7"/>
  <c r="AB56" i="7"/>
  <c r="U60" i="7"/>
  <c r="AK63" i="7"/>
  <c r="AB65" i="7"/>
  <c r="L67" i="7"/>
  <c r="AB68" i="7"/>
  <c r="AC68" i="7" s="1"/>
  <c r="AJ73" i="7"/>
  <c r="Y19" i="8"/>
  <c r="M26" i="8"/>
  <c r="AF27" i="8"/>
  <c r="AK27" i="8" s="1"/>
  <c r="AF34" i="8"/>
  <c r="L40" i="8"/>
  <c r="T41" i="8"/>
  <c r="Q10" i="9"/>
  <c r="U14" i="9"/>
  <c r="AF25" i="9"/>
  <c r="AK25" i="9" s="1"/>
  <c r="Y27" i="9"/>
  <c r="AB29" i="9"/>
  <c r="AC29" i="9" s="1"/>
  <c r="P31" i="9"/>
  <c r="AF32" i="9"/>
  <c r="AK20" i="10"/>
  <c r="AK23" i="10"/>
  <c r="AK32" i="10"/>
  <c r="I38" i="10"/>
  <c r="U38" i="10" s="1"/>
  <c r="Y18" i="11"/>
  <c r="AA29" i="11"/>
  <c r="L10" i="12"/>
  <c r="M10" i="12" s="1"/>
  <c r="Q14" i="12"/>
  <c r="Y16" i="12"/>
  <c r="AB19" i="12"/>
  <c r="AC19" i="12" s="1"/>
  <c r="AB21" i="12"/>
  <c r="Y25" i="12"/>
  <c r="AJ39" i="12"/>
  <c r="P10" i="7"/>
  <c r="AK11" i="7"/>
  <c r="AB13" i="7"/>
  <c r="AC13" i="7" s="1"/>
  <c r="AK18" i="7"/>
  <c r="AB24" i="7"/>
  <c r="Q27" i="7"/>
  <c r="AB46" i="7"/>
  <c r="AC46" i="7" s="1"/>
  <c r="Q52" i="7"/>
  <c r="Q59" i="7"/>
  <c r="AC66" i="7"/>
  <c r="Q13" i="8"/>
  <c r="AK19" i="8"/>
  <c r="AB26" i="8"/>
  <c r="AK10" i="9"/>
  <c r="M15" i="9"/>
  <c r="F17" i="9"/>
  <c r="M17" i="9" s="1"/>
  <c r="AB20" i="9"/>
  <c r="AC20" i="9" s="1"/>
  <c r="AB24" i="9"/>
  <c r="AC24" i="9" s="1"/>
  <c r="U26" i="9"/>
  <c r="AC28" i="9"/>
  <c r="AF31" i="9"/>
  <c r="AK10" i="10"/>
  <c r="Q14" i="10"/>
  <c r="M16" i="10"/>
  <c r="U22" i="10"/>
  <c r="AK27" i="10"/>
  <c r="AK34" i="10"/>
  <c r="AK36" i="10"/>
  <c r="T38" i="10"/>
  <c r="Q40" i="10"/>
  <c r="M42" i="10"/>
  <c r="Q28" i="11"/>
  <c r="M9" i="12"/>
  <c r="X10" i="12"/>
  <c r="AK12" i="12"/>
  <c r="AB14" i="12"/>
  <c r="AC14" i="12" s="1"/>
  <c r="Y18" i="12"/>
  <c r="I24" i="12"/>
  <c r="Y24" i="12" s="1"/>
  <c r="AB25" i="12"/>
  <c r="AC25" i="12" s="1"/>
  <c r="Q33" i="12"/>
  <c r="Q35" i="12"/>
  <c r="U42" i="12"/>
  <c r="AA44" i="12"/>
  <c r="P45" i="12"/>
  <c r="Y33" i="4"/>
  <c r="M38" i="4"/>
  <c r="Y43" i="4"/>
  <c r="Y45" i="4"/>
  <c r="T48" i="4"/>
  <c r="U48" i="4" s="1"/>
  <c r="Z55" i="4"/>
  <c r="AJ15" i="5"/>
  <c r="AB21" i="5"/>
  <c r="AC21" i="5" s="1"/>
  <c r="Q34" i="5"/>
  <c r="AB9" i="6"/>
  <c r="AC9" i="6" s="1"/>
  <c r="AB14" i="6"/>
  <c r="AC14" i="6" s="1"/>
  <c r="AK16" i="6"/>
  <c r="AJ17" i="6"/>
  <c r="AB19" i="6"/>
  <c r="AC19" i="6" s="1"/>
  <c r="X10" i="7"/>
  <c r="AK10" i="7" s="1"/>
  <c r="M12" i="7"/>
  <c r="M19" i="7"/>
  <c r="AB27" i="7"/>
  <c r="AC27" i="7" s="1"/>
  <c r="AB32" i="7"/>
  <c r="AC32" i="7" s="1"/>
  <c r="AC38" i="7"/>
  <c r="T41" i="7"/>
  <c r="U52" i="7"/>
  <c r="I54" i="7"/>
  <c r="AK55" i="7"/>
  <c r="U59" i="7"/>
  <c r="I61" i="7"/>
  <c r="AC61" i="7" s="1"/>
  <c r="Q62" i="7"/>
  <c r="AK64" i="7"/>
  <c r="U66" i="7"/>
  <c r="AF67" i="7"/>
  <c r="AA74" i="7"/>
  <c r="AB9" i="8"/>
  <c r="AC9" i="8" s="1"/>
  <c r="Y16" i="8"/>
  <c r="Q18" i="8"/>
  <c r="Q23" i="8"/>
  <c r="Q25" i="8"/>
  <c r="F27" i="8"/>
  <c r="Q27" i="8" s="1"/>
  <c r="AK28" i="8"/>
  <c r="AK35" i="8"/>
  <c r="Q37" i="8"/>
  <c r="M11" i="9"/>
  <c r="Q15" i="9"/>
  <c r="L17" i="9"/>
  <c r="Q21" i="9"/>
  <c r="Y23" i="9"/>
  <c r="Y26" i="9"/>
  <c r="Q16" i="10"/>
  <c r="Q26" i="10"/>
  <c r="Q33" i="10"/>
  <c r="AA44" i="10"/>
  <c r="AJ29" i="11"/>
  <c r="AB31" i="11"/>
  <c r="AC31" i="11" s="1"/>
  <c r="F17" i="12"/>
  <c r="Q26" i="12"/>
  <c r="Q28" i="12"/>
  <c r="Q31" i="12"/>
  <c r="U35" i="12"/>
  <c r="AK42" i="12"/>
  <c r="T44" i="12"/>
  <c r="U44" i="12" s="1"/>
  <c r="X45" i="12"/>
  <c r="Y45" i="12" s="1"/>
  <c r="AA37" i="5"/>
  <c r="AK11" i="6"/>
  <c r="F22" i="6"/>
  <c r="Q22" i="6" s="1"/>
  <c r="AF10" i="7"/>
  <c r="U19" i="7"/>
  <c r="F30" i="7"/>
  <c r="Q30" i="7" s="1"/>
  <c r="AK32" i="7"/>
  <c r="AB34" i="7"/>
  <c r="AC34" i="7" s="1"/>
  <c r="T36" i="7"/>
  <c r="Y40" i="7"/>
  <c r="AA54" i="7"/>
  <c r="AA61" i="7"/>
  <c r="AJ67" i="7"/>
  <c r="AK9" i="8"/>
  <c r="Z15" i="8"/>
  <c r="AB15" i="8" s="1"/>
  <c r="AC15" i="8" s="1"/>
  <c r="X21" i="8"/>
  <c r="I27" i="8"/>
  <c r="I34" i="8"/>
  <c r="U34" i="8" s="1"/>
  <c r="F41" i="8"/>
  <c r="M41" i="8" s="1"/>
  <c r="Q9" i="9"/>
  <c r="Q23" i="9"/>
  <c r="I25" i="9"/>
  <c r="Y25" i="9" s="1"/>
  <c r="I32" i="9"/>
  <c r="U32" i="9" s="1"/>
  <c r="M23" i="10"/>
  <c r="AB42" i="10"/>
  <c r="AC42" i="10" s="1"/>
  <c r="P44" i="10"/>
  <c r="AK24" i="11"/>
  <c r="AK28" i="11"/>
  <c r="M30" i="11"/>
  <c r="Y13" i="12"/>
  <c r="I17" i="12"/>
  <c r="AB18" i="12"/>
  <c r="AC18" i="12" s="1"/>
  <c r="AB20" i="12"/>
  <c r="AC20" i="12" s="1"/>
  <c r="I30" i="12"/>
  <c r="AB33" i="12"/>
  <c r="AB35" i="12"/>
  <c r="AA39" i="12"/>
  <c r="M43" i="12"/>
  <c r="AF45" i="12"/>
  <c r="Y16" i="4"/>
  <c r="AB19" i="4"/>
  <c r="AK29" i="4"/>
  <c r="AB33" i="4"/>
  <c r="AC33" i="4" s="1"/>
  <c r="AF36" i="4"/>
  <c r="AK36" i="4" s="1"/>
  <c r="M40" i="4"/>
  <c r="AB43" i="4"/>
  <c r="AC43" i="4" s="1"/>
  <c r="L54" i="4"/>
  <c r="M54" i="4" s="1"/>
  <c r="Y11" i="5"/>
  <c r="U20" i="5"/>
  <c r="F22" i="5"/>
  <c r="AK23" i="5"/>
  <c r="Z36" i="5"/>
  <c r="Y10" i="6"/>
  <c r="Y15" i="6"/>
  <c r="M20" i="6"/>
  <c r="Y9" i="7"/>
  <c r="AK14" i="7"/>
  <c r="L25" i="7"/>
  <c r="Q26" i="7"/>
  <c r="M28" i="7"/>
  <c r="Y33" i="7"/>
  <c r="AF36" i="7"/>
  <c r="AK52" i="7"/>
  <c r="Q56" i="7"/>
  <c r="AK59" i="7"/>
  <c r="AK66" i="7"/>
  <c r="Y68" i="7"/>
  <c r="U10" i="8"/>
  <c r="AK13" i="8"/>
  <c r="AB16" i="8"/>
  <c r="AC16" i="8" s="1"/>
  <c r="AK18" i="8"/>
  <c r="AK25" i="8"/>
  <c r="AA27" i="8"/>
  <c r="AK30" i="8"/>
  <c r="AA34" i="8"/>
  <c r="AK37" i="8"/>
  <c r="AK15" i="9"/>
  <c r="AA25" i="9"/>
  <c r="M29" i="9"/>
  <c r="F31" i="9"/>
  <c r="AA32" i="9"/>
  <c r="AK9" i="10"/>
  <c r="L13" i="10"/>
  <c r="AK18" i="10"/>
  <c r="M25" i="10"/>
  <c r="AB28" i="10"/>
  <c r="AC28" i="10" s="1"/>
  <c r="AB30" i="10"/>
  <c r="AC30" i="10" s="1"/>
  <c r="AB35" i="10"/>
  <c r="AC35" i="10" s="1"/>
  <c r="Y39" i="10"/>
  <c r="Q41" i="10"/>
  <c r="AF45" i="10"/>
  <c r="U10" i="11"/>
  <c r="AF15" i="11"/>
  <c r="AK15" i="11" s="1"/>
  <c r="U17" i="11"/>
  <c r="AK26" i="11"/>
  <c r="M32" i="11"/>
  <c r="L35" i="11"/>
  <c r="M35" i="11" s="1"/>
  <c r="AK9" i="12"/>
  <c r="U15" i="12"/>
  <c r="L17" i="12"/>
  <c r="M23" i="12"/>
  <c r="X24" i="12"/>
  <c r="AK24" i="12" s="1"/>
  <c r="T39" i="12"/>
  <c r="AJ45" i="12"/>
  <c r="Y9" i="4"/>
  <c r="AK10" i="4"/>
  <c r="Y12" i="4"/>
  <c r="AK17" i="4"/>
  <c r="AC21" i="4"/>
  <c r="P28" i="4"/>
  <c r="AK31" i="4"/>
  <c r="AB35" i="4"/>
  <c r="AC35" i="4" s="1"/>
  <c r="AK50" i="4"/>
  <c r="AA54" i="4"/>
  <c r="AB23" i="5"/>
  <c r="AC23" i="5" s="1"/>
  <c r="AA36" i="5"/>
  <c r="U18" i="6"/>
  <c r="Z22" i="6"/>
  <c r="AB9" i="7"/>
  <c r="AB14" i="7"/>
  <c r="AC14" i="7" s="1"/>
  <c r="P16" i="7"/>
  <c r="Q16" i="7" s="1"/>
  <c r="AK17" i="7"/>
  <c r="AK21" i="7"/>
  <c r="AB23" i="7"/>
  <c r="U26" i="7"/>
  <c r="Q28" i="7"/>
  <c r="Z30" i="7"/>
  <c r="AB30" i="7" s="1"/>
  <c r="AC30" i="7" s="1"/>
  <c r="M33" i="7"/>
  <c r="Y35" i="7"/>
  <c r="U40" i="7"/>
  <c r="AJ48" i="7"/>
  <c r="T54" i="7"/>
  <c r="U54" i="7" s="1"/>
  <c r="AC65" i="7"/>
  <c r="M70" i="7"/>
  <c r="Y12" i="8"/>
  <c r="AB23" i="8"/>
  <c r="AC23" i="8" s="1"/>
  <c r="AB25" i="8"/>
  <c r="AC25" i="8" s="1"/>
  <c r="P27" i="8"/>
  <c r="P34" i="8"/>
  <c r="Q34" i="8" s="1"/>
  <c r="AC9" i="9"/>
  <c r="AK11" i="9"/>
  <c r="AK19" i="9"/>
  <c r="AB21" i="9"/>
  <c r="P25" i="9"/>
  <c r="Q27" i="9"/>
  <c r="Y29" i="9"/>
  <c r="P32" i="9"/>
  <c r="Q32" i="9" s="1"/>
  <c r="AC11" i="10"/>
  <c r="AA13" i="10"/>
  <c r="AK16" i="10"/>
  <c r="X21" i="10"/>
  <c r="Y21" i="10" s="1"/>
  <c r="Y25" i="10"/>
  <c r="M32" i="10"/>
  <c r="Y41" i="10"/>
  <c r="Q43" i="10"/>
  <c r="AK10" i="11"/>
  <c r="AK17" i="11"/>
  <c r="AK21" i="11"/>
  <c r="M23" i="11"/>
  <c r="AA35" i="11"/>
  <c r="Q19" i="12"/>
  <c r="Q21" i="12"/>
  <c r="Y23" i="12"/>
  <c r="AB26" i="12"/>
  <c r="AC26" i="12" s="1"/>
  <c r="AB28" i="12"/>
  <c r="M36" i="12"/>
  <c r="Q30" i="12"/>
  <c r="AK39" i="12"/>
  <c r="Y17" i="12"/>
  <c r="Q24" i="12"/>
  <c r="AC27" i="12"/>
  <c r="AC41" i="12"/>
  <c r="M17" i="12"/>
  <c r="Q17" i="12"/>
  <c r="AB10" i="12"/>
  <c r="AC10" i="12" s="1"/>
  <c r="AC21" i="12"/>
  <c r="Q10" i="12"/>
  <c r="M44" i="12"/>
  <c r="Q44" i="12"/>
  <c r="AK10" i="12"/>
  <c r="AC30" i="12"/>
  <c r="U30" i="12"/>
  <c r="U39" i="12"/>
  <c r="Y39" i="12"/>
  <c r="U10" i="12"/>
  <c r="Y10" i="12"/>
  <c r="AK17" i="12"/>
  <c r="AC28" i="12"/>
  <c r="AC42" i="12"/>
  <c r="U45" i="12"/>
  <c r="M39" i="12"/>
  <c r="Y32" i="12"/>
  <c r="Y12" i="12"/>
  <c r="Y40" i="12"/>
  <c r="Y20" i="12"/>
  <c r="Y41" i="12"/>
  <c r="Z44" i="12"/>
  <c r="U9" i="12"/>
  <c r="M12" i="12"/>
  <c r="Y14" i="12"/>
  <c r="U16" i="12"/>
  <c r="M19" i="12"/>
  <c r="Y21" i="12"/>
  <c r="U23" i="12"/>
  <c r="M26" i="12"/>
  <c r="Y28" i="12"/>
  <c r="M33" i="12"/>
  <c r="Y35" i="12"/>
  <c r="Q39" i="12"/>
  <c r="M40" i="12"/>
  <c r="Y42" i="12"/>
  <c r="Q45" i="12"/>
  <c r="AK19" i="12"/>
  <c r="AA10" i="12"/>
  <c r="AC11" i="12"/>
  <c r="M13" i="12"/>
  <c r="AA17" i="12"/>
  <c r="AB17" i="12" s="1"/>
  <c r="M20" i="12"/>
  <c r="AA24" i="12"/>
  <c r="M27" i="12"/>
  <c r="L30" i="12"/>
  <c r="M30" i="12" s="1"/>
  <c r="AC32" i="12"/>
  <c r="M34" i="12"/>
  <c r="Z39" i="12"/>
  <c r="AB39" i="12" s="1"/>
  <c r="AC39" i="12" s="1"/>
  <c r="M41" i="12"/>
  <c r="Z45" i="12"/>
  <c r="AB45" i="12" s="1"/>
  <c r="AC45" i="12" s="1"/>
  <c r="AC12" i="12"/>
  <c r="M14" i="12"/>
  <c r="M21" i="12"/>
  <c r="M28" i="12"/>
  <c r="AC33" i="12"/>
  <c r="M35" i="12"/>
  <c r="AC40" i="12"/>
  <c r="M42" i="12"/>
  <c r="Y26" i="12"/>
  <c r="Y27" i="12"/>
  <c r="U11" i="12"/>
  <c r="U18" i="12"/>
  <c r="U25" i="12"/>
  <c r="AC34" i="12"/>
  <c r="Q13" i="11"/>
  <c r="M13" i="11"/>
  <c r="Q15" i="11"/>
  <c r="M15" i="11"/>
  <c r="Q21" i="11"/>
  <c r="M21" i="11"/>
  <c r="Z22" i="11"/>
  <c r="AB22" i="11" s="1"/>
  <c r="AC22" i="11" s="1"/>
  <c r="U33" i="11"/>
  <c r="AC33" i="11"/>
  <c r="Q35" i="11"/>
  <c r="U13" i="11"/>
  <c r="AC13" i="11"/>
  <c r="U19" i="11"/>
  <c r="AC19" i="11"/>
  <c r="Y15" i="11"/>
  <c r="U15" i="11"/>
  <c r="AK22" i="11"/>
  <c r="U26" i="11"/>
  <c r="AC26" i="11"/>
  <c r="AK34" i="11"/>
  <c r="Y35" i="11"/>
  <c r="U35" i="11"/>
  <c r="Y34" i="11"/>
  <c r="AC34" i="11"/>
  <c r="U34" i="11"/>
  <c r="Q29" i="11"/>
  <c r="M29" i="11"/>
  <c r="Q34" i="11"/>
  <c r="Z29" i="11"/>
  <c r="Q14" i="11"/>
  <c r="M14" i="11"/>
  <c r="Z15" i="11"/>
  <c r="AB15" i="11" s="1"/>
  <c r="AC15" i="11" s="1"/>
  <c r="Q20" i="11"/>
  <c r="M20" i="11"/>
  <c r="Q22" i="11"/>
  <c r="M22" i="11"/>
  <c r="Z35" i="11"/>
  <c r="AB35" i="11" s="1"/>
  <c r="AC35" i="11" s="1"/>
  <c r="Y22" i="11"/>
  <c r="U12" i="11"/>
  <c r="AC12" i="11"/>
  <c r="AC14" i="11"/>
  <c r="U20" i="11"/>
  <c r="AC20" i="11"/>
  <c r="AJ22" i="11"/>
  <c r="Q27" i="11"/>
  <c r="M27" i="11"/>
  <c r="Y29" i="11"/>
  <c r="U29" i="11"/>
  <c r="Y27" i="11"/>
  <c r="Y14" i="11"/>
  <c r="Y21" i="11"/>
  <c r="Y28" i="11"/>
  <c r="U9" i="11"/>
  <c r="AC11" i="11"/>
  <c r="U16" i="11"/>
  <c r="AC18" i="11"/>
  <c r="U23" i="11"/>
  <c r="AC25" i="11"/>
  <c r="U30" i="11"/>
  <c r="AC32" i="11"/>
  <c r="M28" i="11"/>
  <c r="AC27" i="11"/>
  <c r="Y44" i="10"/>
  <c r="AC44" i="10"/>
  <c r="U44" i="10"/>
  <c r="Y38" i="10"/>
  <c r="M13" i="10"/>
  <c r="Y31" i="10"/>
  <c r="U13" i="10"/>
  <c r="Y13" i="10"/>
  <c r="Q45" i="10"/>
  <c r="M45" i="10"/>
  <c r="AK13" i="10"/>
  <c r="Y45" i="10"/>
  <c r="U45" i="10"/>
  <c r="Q38" i="10"/>
  <c r="Q31" i="10"/>
  <c r="Q44" i="10"/>
  <c r="M44" i="10"/>
  <c r="AK45" i="10"/>
  <c r="Y14" i="10"/>
  <c r="Y29" i="10"/>
  <c r="Y36" i="10"/>
  <c r="AA38" i="10"/>
  <c r="AB38" i="10" s="1"/>
  <c r="AC38" i="10" s="1"/>
  <c r="Y43" i="10"/>
  <c r="Z45" i="10"/>
  <c r="AB45" i="10" s="1"/>
  <c r="AC45" i="10" s="1"/>
  <c r="U10" i="10"/>
  <c r="Y15" i="10"/>
  <c r="U17" i="10"/>
  <c r="Y22" i="10"/>
  <c r="U24" i="10"/>
  <c r="Y30" i="10"/>
  <c r="L31" i="10"/>
  <c r="Y37" i="10"/>
  <c r="AC40" i="10"/>
  <c r="M14" i="10"/>
  <c r="AC20" i="10"/>
  <c r="AC27" i="10"/>
  <c r="M29" i="10"/>
  <c r="M31" i="10"/>
  <c r="U31" i="10"/>
  <c r="AC31" i="10"/>
  <c r="AC34" i="10"/>
  <c r="M36" i="10"/>
  <c r="M38" i="10"/>
  <c r="AC41" i="10"/>
  <c r="M43" i="10"/>
  <c r="Y10" i="10"/>
  <c r="Z13" i="10"/>
  <c r="AB13" i="10" s="1"/>
  <c r="AC13" i="10" s="1"/>
  <c r="M15" i="10"/>
  <c r="Y17" i="10"/>
  <c r="Q21" i="10"/>
  <c r="M22" i="10"/>
  <c r="Y24" i="10"/>
  <c r="M30" i="10"/>
  <c r="M37" i="10"/>
  <c r="AC14" i="10"/>
  <c r="U20" i="10"/>
  <c r="U27" i="10"/>
  <c r="AC29" i="10"/>
  <c r="U34" i="10"/>
  <c r="AC36" i="10"/>
  <c r="U41" i="10"/>
  <c r="AC43" i="10"/>
  <c r="U28" i="10"/>
  <c r="U35" i="10"/>
  <c r="AC37" i="10"/>
  <c r="U21" i="10"/>
  <c r="AC13" i="9"/>
  <c r="AK31" i="9"/>
  <c r="AK32" i="9"/>
  <c r="AC14" i="9"/>
  <c r="AC21" i="9"/>
  <c r="AC27" i="9"/>
  <c r="AC31" i="9"/>
  <c r="U31" i="9"/>
  <c r="U17" i="9"/>
  <c r="Y17" i="9"/>
  <c r="M32" i="9"/>
  <c r="Q31" i="9"/>
  <c r="Y18" i="9"/>
  <c r="Y12" i="9"/>
  <c r="Y19" i="9"/>
  <c r="AK27" i="9"/>
  <c r="Y13" i="9"/>
  <c r="Y20" i="9"/>
  <c r="Y14" i="9"/>
  <c r="M19" i="9"/>
  <c r="Y21" i="9"/>
  <c r="Q25" i="9"/>
  <c r="AC11" i="9"/>
  <c r="M13" i="9"/>
  <c r="AC18" i="9"/>
  <c r="M20" i="9"/>
  <c r="Z25" i="9"/>
  <c r="AB25" i="9" s="1"/>
  <c r="M27" i="9"/>
  <c r="M12" i="9"/>
  <c r="Z17" i="9"/>
  <c r="AB17" i="9" s="1"/>
  <c r="AC17" i="9" s="1"/>
  <c r="AC12" i="9"/>
  <c r="M14" i="9"/>
  <c r="AC19" i="9"/>
  <c r="M21" i="9"/>
  <c r="Q26" i="9"/>
  <c r="AC26" i="9"/>
  <c r="M28" i="9"/>
  <c r="L31" i="9"/>
  <c r="Z32" i="9"/>
  <c r="Y11" i="9"/>
  <c r="Y28" i="9"/>
  <c r="AC20" i="8"/>
  <c r="AK21" i="8"/>
  <c r="Y27" i="8"/>
  <c r="U27" i="8"/>
  <c r="Y34" i="8"/>
  <c r="Q41" i="8"/>
  <c r="M21" i="8"/>
  <c r="Q21" i="8"/>
  <c r="Y40" i="8"/>
  <c r="AK34" i="8"/>
  <c r="AC26" i="8"/>
  <c r="AK40" i="8"/>
  <c r="U15" i="8"/>
  <c r="Y15" i="8"/>
  <c r="Y10" i="8"/>
  <c r="Y17" i="8"/>
  <c r="Y21" i="8"/>
  <c r="Y24" i="8"/>
  <c r="Z27" i="8"/>
  <c r="AB27" i="8" s="1"/>
  <c r="AC27" i="8" s="1"/>
  <c r="Y31" i="8"/>
  <c r="Z34" i="8"/>
  <c r="AB34" i="8" s="1"/>
  <c r="AC34" i="8" s="1"/>
  <c r="Y38" i="8"/>
  <c r="AA40" i="8"/>
  <c r="AB40" i="8" s="1"/>
  <c r="AC40" i="8" s="1"/>
  <c r="Y41" i="8"/>
  <c r="Y11" i="8"/>
  <c r="U13" i="8"/>
  <c r="Q15" i="8"/>
  <c r="M16" i="8"/>
  <c r="Y18" i="8"/>
  <c r="U20" i="8"/>
  <c r="M23" i="8"/>
  <c r="Y25" i="8"/>
  <c r="Q28" i="8"/>
  <c r="AC28" i="8"/>
  <c r="M30" i="8"/>
  <c r="Y32" i="8"/>
  <c r="Q35" i="8"/>
  <c r="AC35" i="8"/>
  <c r="Y39" i="8"/>
  <c r="U14" i="8"/>
  <c r="AC22" i="8"/>
  <c r="Y26" i="8"/>
  <c r="AC29" i="8"/>
  <c r="Y33" i="8"/>
  <c r="AA41" i="8"/>
  <c r="AB41" i="8" s="1"/>
  <c r="AC41" i="8" s="1"/>
  <c r="M11" i="8"/>
  <c r="Y13" i="8"/>
  <c r="M18" i="8"/>
  <c r="Y20" i="8"/>
  <c r="M25" i="8"/>
  <c r="M32" i="8"/>
  <c r="M34" i="8"/>
  <c r="M39" i="8"/>
  <c r="AC10" i="8"/>
  <c r="AC17" i="8"/>
  <c r="U21" i="8"/>
  <c r="U22" i="8"/>
  <c r="AC24" i="8"/>
  <c r="AC31" i="8"/>
  <c r="AC38" i="8"/>
  <c r="U41" i="8"/>
  <c r="M13" i="8"/>
  <c r="M20" i="8"/>
  <c r="AC39" i="8"/>
  <c r="M16" i="7"/>
  <c r="Q36" i="7"/>
  <c r="M36" i="7"/>
  <c r="Y54" i="7"/>
  <c r="U22" i="7"/>
  <c r="AC22" i="7"/>
  <c r="AK48" i="7"/>
  <c r="Q58" i="7"/>
  <c r="M58" i="7"/>
  <c r="F10" i="7"/>
  <c r="U15" i="7"/>
  <c r="AC15" i="7"/>
  <c r="Z16" i="7"/>
  <c r="AB16" i="7" s="1"/>
  <c r="AC16" i="7" s="1"/>
  <c r="Q23" i="7"/>
  <c r="M23" i="7"/>
  <c r="Q25" i="7"/>
  <c r="M25" i="7"/>
  <c r="I48" i="7"/>
  <c r="AC58" i="7"/>
  <c r="Q72" i="7"/>
  <c r="M72" i="7"/>
  <c r="U63" i="7"/>
  <c r="AC63" i="7"/>
  <c r="AA10" i="7"/>
  <c r="U16" i="7"/>
  <c r="U23" i="7"/>
  <c r="AC23" i="7"/>
  <c r="Q37" i="7"/>
  <c r="M37" i="7"/>
  <c r="Q43" i="7"/>
  <c r="M43" i="7"/>
  <c r="Q51" i="7"/>
  <c r="M51" i="7"/>
  <c r="U56" i="7"/>
  <c r="AC56" i="7"/>
  <c r="Q64" i="7"/>
  <c r="M64" i="7"/>
  <c r="U67" i="7"/>
  <c r="AC72" i="7"/>
  <c r="U74" i="7"/>
  <c r="U50" i="7"/>
  <c r="AC50" i="7"/>
  <c r="Y43" i="7"/>
  <c r="AK41" i="7"/>
  <c r="U43" i="7"/>
  <c r="AC43" i="7"/>
  <c r="Y51" i="7"/>
  <c r="U64" i="7"/>
  <c r="AC64" i="7"/>
  <c r="U70" i="7"/>
  <c r="AC70" i="7"/>
  <c r="U36" i="7"/>
  <c r="U42" i="7"/>
  <c r="AC42" i="7"/>
  <c r="Y64" i="7"/>
  <c r="Y22" i="7"/>
  <c r="Y25" i="7"/>
  <c r="AC25" i="7"/>
  <c r="U25" i="7"/>
  <c r="U30" i="7"/>
  <c r="M41" i="7"/>
  <c r="Q41" i="7"/>
  <c r="AA48" i="7"/>
  <c r="U49" i="7"/>
  <c r="AC49" i="7"/>
  <c r="Y50" i="7"/>
  <c r="Q57" i="7"/>
  <c r="M57" i="7"/>
  <c r="Z73" i="7"/>
  <c r="AB73" i="7" s="1"/>
  <c r="AC73" i="7" s="1"/>
  <c r="Q9" i="7"/>
  <c r="M9" i="7"/>
  <c r="Y10" i="7"/>
  <c r="Q24" i="7"/>
  <c r="M24" i="7"/>
  <c r="U29" i="7"/>
  <c r="AC29" i="7"/>
  <c r="AK37" i="7"/>
  <c r="U41" i="7"/>
  <c r="Y41" i="7"/>
  <c r="Y42" i="7"/>
  <c r="U57" i="7"/>
  <c r="AC57" i="7"/>
  <c r="Y63" i="7"/>
  <c r="Z67" i="7"/>
  <c r="AB67" i="7" s="1"/>
  <c r="AC67" i="7" s="1"/>
  <c r="Q71" i="7"/>
  <c r="M71" i="7"/>
  <c r="Q73" i="7"/>
  <c r="M73" i="7"/>
  <c r="AA41" i="7"/>
  <c r="U9" i="7"/>
  <c r="AC9" i="7"/>
  <c r="Q17" i="7"/>
  <c r="M17" i="7"/>
  <c r="AC24" i="7"/>
  <c r="M30" i="7"/>
  <c r="Q44" i="7"/>
  <c r="M44" i="7"/>
  <c r="Q50" i="7"/>
  <c r="M50" i="7"/>
  <c r="M61" i="7"/>
  <c r="Q65" i="7"/>
  <c r="M65" i="7"/>
  <c r="AB69" i="7"/>
  <c r="AC69" i="7" s="1"/>
  <c r="U71" i="7"/>
  <c r="AC71" i="7"/>
  <c r="Y74" i="7"/>
  <c r="Z54" i="7"/>
  <c r="Y58" i="7"/>
  <c r="Z61" i="7"/>
  <c r="AB61" i="7" s="1"/>
  <c r="Y65" i="7"/>
  <c r="Y72" i="7"/>
  <c r="Z74" i="7"/>
  <c r="AB74" i="7" s="1"/>
  <c r="AC74" i="7" s="1"/>
  <c r="Y17" i="7"/>
  <c r="Y31" i="7"/>
  <c r="Y38" i="7"/>
  <c r="Z41" i="7"/>
  <c r="Y45" i="7"/>
  <c r="Z48" i="7"/>
  <c r="AB48" i="7" s="1"/>
  <c r="Y52" i="7"/>
  <c r="Y59" i="7"/>
  <c r="Y66" i="7"/>
  <c r="Y44" i="7"/>
  <c r="U13" i="7"/>
  <c r="U20" i="7"/>
  <c r="U27" i="7"/>
  <c r="U34" i="7"/>
  <c r="U68" i="7"/>
  <c r="U14" i="7"/>
  <c r="U21" i="7"/>
  <c r="U28" i="7"/>
  <c r="M31" i="7"/>
  <c r="U35" i="7"/>
  <c r="M38" i="7"/>
  <c r="M45" i="7"/>
  <c r="M52" i="7"/>
  <c r="U55" i="7"/>
  <c r="M59" i="7"/>
  <c r="U62" i="7"/>
  <c r="M66" i="7"/>
  <c r="U69" i="7"/>
  <c r="AA36" i="7"/>
  <c r="AC51" i="7"/>
  <c r="U22" i="6"/>
  <c r="Y22" i="6"/>
  <c r="AB22" i="6"/>
  <c r="AC22" i="6" s="1"/>
  <c r="AK23" i="6"/>
  <c r="Q12" i="6"/>
  <c r="M12" i="6"/>
  <c r="AC13" i="6"/>
  <c r="AK17" i="6"/>
  <c r="Y12" i="6"/>
  <c r="U12" i="6"/>
  <c r="M23" i="6"/>
  <c r="Y11" i="6"/>
  <c r="M10" i="6"/>
  <c r="U13" i="6"/>
  <c r="Q15" i="6"/>
  <c r="AC15" i="6"/>
  <c r="U20" i="6"/>
  <c r="U14" i="6"/>
  <c r="AC16" i="6"/>
  <c r="Y19" i="6"/>
  <c r="U21" i="6"/>
  <c r="Y13" i="6"/>
  <c r="U15" i="6"/>
  <c r="Q17" i="6"/>
  <c r="Y17" i="6"/>
  <c r="M18" i="6"/>
  <c r="Y20" i="6"/>
  <c r="Q23" i="6"/>
  <c r="Y23" i="6"/>
  <c r="AC11" i="6"/>
  <c r="Z17" i="6"/>
  <c r="Z23" i="6"/>
  <c r="U17" i="6"/>
  <c r="U23" i="6"/>
  <c r="AC29" i="5"/>
  <c r="Q36" i="5"/>
  <c r="M36" i="5"/>
  <c r="Y15" i="5"/>
  <c r="U15" i="5"/>
  <c r="Q37" i="5"/>
  <c r="AK15" i="5"/>
  <c r="Q30" i="5"/>
  <c r="Y36" i="5"/>
  <c r="Y22" i="5"/>
  <c r="U22" i="5"/>
  <c r="Q22" i="5"/>
  <c r="Y30" i="5"/>
  <c r="U30" i="5"/>
  <c r="AC30" i="5"/>
  <c r="AB36" i="5"/>
  <c r="AC36" i="5" s="1"/>
  <c r="AK36" i="5"/>
  <c r="Q15" i="5"/>
  <c r="M10" i="5"/>
  <c r="Y29" i="5"/>
  <c r="Y13" i="5"/>
  <c r="Q16" i="5"/>
  <c r="Y20" i="5"/>
  <c r="Q23" i="5"/>
  <c r="Y27" i="5"/>
  <c r="U29" i="5"/>
  <c r="Y34" i="5"/>
  <c r="Y37" i="5"/>
  <c r="U9" i="5"/>
  <c r="L15" i="5"/>
  <c r="AC17" i="5"/>
  <c r="L22" i="5"/>
  <c r="M22" i="5" s="1"/>
  <c r="AC24" i="5"/>
  <c r="AC31" i="5"/>
  <c r="L36" i="5"/>
  <c r="L37" i="5"/>
  <c r="M37" i="5" s="1"/>
  <c r="U10" i="5"/>
  <c r="U11" i="5"/>
  <c r="AC13" i="5"/>
  <c r="U18" i="5"/>
  <c r="AC20" i="5"/>
  <c r="U25" i="5"/>
  <c r="U32" i="5"/>
  <c r="AC34" i="5"/>
  <c r="U37" i="5"/>
  <c r="Y9" i="5"/>
  <c r="M9" i="5"/>
  <c r="U19" i="5"/>
  <c r="U26" i="5"/>
  <c r="U33" i="5"/>
  <c r="AA10" i="5"/>
  <c r="AK11" i="4"/>
  <c r="M20" i="4"/>
  <c r="Y11" i="4"/>
  <c r="U13" i="4"/>
  <c r="AC13" i="4"/>
  <c r="Q15" i="4"/>
  <c r="M15" i="4"/>
  <c r="U34" i="4"/>
  <c r="AC34" i="4"/>
  <c r="Z48" i="4"/>
  <c r="U27" i="4"/>
  <c r="AC27" i="4"/>
  <c r="Q42" i="4"/>
  <c r="M42" i="4"/>
  <c r="Q36" i="4"/>
  <c r="M36" i="4"/>
  <c r="AC42" i="4"/>
  <c r="AC49" i="4"/>
  <c r="U54" i="4"/>
  <c r="Y54" i="4"/>
  <c r="U12" i="4"/>
  <c r="AB12" i="4"/>
  <c r="AC12" i="4" s="1"/>
  <c r="Q14" i="4"/>
  <c r="M14" i="4"/>
  <c r="Y20" i="4"/>
  <c r="AB26" i="4"/>
  <c r="AC26" i="4" s="1"/>
  <c r="F28" i="4"/>
  <c r="Y36" i="4"/>
  <c r="AC36" i="4"/>
  <c r="U36" i="4"/>
  <c r="AF54" i="4"/>
  <c r="AK54" i="4" s="1"/>
  <c r="M11" i="4"/>
  <c r="Q11" i="4"/>
  <c r="Y13" i="4"/>
  <c r="Z20" i="4"/>
  <c r="AB20" i="4" s="1"/>
  <c r="AC20" i="4" s="1"/>
  <c r="Q35" i="4"/>
  <c r="M35" i="4"/>
  <c r="Y48" i="4"/>
  <c r="U11" i="4"/>
  <c r="Q13" i="4"/>
  <c r="M13" i="4"/>
  <c r="Z41" i="4"/>
  <c r="Q49" i="4"/>
  <c r="M49" i="4"/>
  <c r="Q54" i="4"/>
  <c r="Q21" i="4"/>
  <c r="M21" i="4"/>
  <c r="Y27" i="4"/>
  <c r="Y28" i="4"/>
  <c r="U35" i="4"/>
  <c r="AB40" i="4"/>
  <c r="U41" i="4"/>
  <c r="AB47" i="4"/>
  <c r="AC47" i="4" s="1"/>
  <c r="Y21" i="4"/>
  <c r="Y42" i="4"/>
  <c r="Y49" i="4"/>
  <c r="U10" i="4"/>
  <c r="U17" i="4"/>
  <c r="AC19" i="4"/>
  <c r="U24" i="4"/>
  <c r="U31" i="4"/>
  <c r="U38" i="4"/>
  <c r="AC40" i="4"/>
  <c r="U45" i="4"/>
  <c r="U52" i="4"/>
  <c r="AA11" i="4"/>
  <c r="AB11" i="4" s="1"/>
  <c r="AC11" i="4" s="1"/>
  <c r="Z54" i="4"/>
  <c r="AB54" i="4" s="1"/>
  <c r="AC54" i="4" s="1"/>
  <c r="U19" i="4"/>
  <c r="M22" i="4"/>
  <c r="U26" i="4"/>
  <c r="M29" i="4"/>
  <c r="U33" i="4"/>
  <c r="U40" i="4"/>
  <c r="M43" i="4"/>
  <c r="U47" i="4"/>
  <c r="M50" i="4"/>
  <c r="AA20" i="4"/>
  <c r="AA41" i="4"/>
  <c r="AA48" i="4"/>
  <c r="Q28" i="3"/>
  <c r="Y28" i="3"/>
  <c r="AB28" i="3"/>
  <c r="AC28" i="3" s="1"/>
  <c r="AK28" i="3"/>
  <c r="Y11" i="3"/>
  <c r="Y19" i="3"/>
  <c r="L28" i="3"/>
  <c r="M28" i="3" s="1"/>
  <c r="M10" i="3"/>
  <c r="U14" i="3"/>
  <c r="AC16" i="3"/>
  <c r="M18" i="3"/>
  <c r="U22" i="3"/>
  <c r="M26" i="3"/>
  <c r="U28" i="3"/>
  <c r="M27" i="3"/>
  <c r="Y13" i="3"/>
  <c r="M12" i="3"/>
  <c r="U16" i="3"/>
  <c r="M20" i="3"/>
  <c r="U24" i="3"/>
  <c r="AC26" i="3"/>
  <c r="M11" i="3"/>
  <c r="M19" i="3"/>
  <c r="U9" i="3"/>
  <c r="AC11" i="3"/>
  <c r="U17" i="3"/>
  <c r="AC19" i="3"/>
  <c r="U25" i="3"/>
  <c r="AC27" i="3"/>
  <c r="Y27" i="3"/>
  <c r="Y21" i="3"/>
  <c r="U18" i="3"/>
  <c r="U26" i="3"/>
  <c r="M17" i="2"/>
  <c r="Q17" i="2"/>
  <c r="U17" i="2"/>
  <c r="Y17" i="2"/>
  <c r="Q9" i="2"/>
  <c r="AC9" i="2"/>
  <c r="M11" i="2"/>
  <c r="Y13" i="2"/>
  <c r="M12" i="2"/>
  <c r="Y14" i="2"/>
  <c r="Z17" i="2"/>
  <c r="AB17" i="2" s="1"/>
  <c r="AC17" i="2" s="1"/>
  <c r="U9" i="2"/>
  <c r="AC11" i="2"/>
  <c r="M13" i="2"/>
  <c r="Y15" i="2"/>
  <c r="U10" i="2"/>
  <c r="AC12" i="2"/>
  <c r="U11" i="2"/>
  <c r="AC13" i="2"/>
  <c r="M15" i="2"/>
  <c r="AC18" i="1"/>
  <c r="U18" i="1"/>
  <c r="AC9" i="1"/>
  <c r="AC17" i="1"/>
  <c r="U9" i="1"/>
  <c r="Q11" i="1"/>
  <c r="Y10" i="1"/>
  <c r="Y15" i="1"/>
  <c r="U17" i="1"/>
  <c r="U10" i="1"/>
  <c r="AC12" i="1"/>
  <c r="Y9" i="1"/>
  <c r="U13" i="1"/>
  <c r="M17" i="1"/>
  <c r="Y17" i="1"/>
  <c r="M10" i="1"/>
  <c r="AK45" i="12" l="1"/>
  <c r="U24" i="12"/>
  <c r="AC25" i="9"/>
  <c r="Y18" i="1"/>
  <c r="AK10" i="5"/>
  <c r="M67" i="7"/>
  <c r="AC24" i="12"/>
  <c r="AB29" i="11"/>
  <c r="AC29" i="11" s="1"/>
  <c r="U55" i="4"/>
  <c r="U25" i="9"/>
  <c r="M40" i="8"/>
  <c r="Y36" i="7"/>
  <c r="AB12" i="6"/>
  <c r="AC12" i="6" s="1"/>
  <c r="AC28" i="4"/>
  <c r="M27" i="8"/>
  <c r="AB17" i="6"/>
  <c r="AC17" i="6" s="1"/>
  <c r="M15" i="5"/>
  <c r="Q17" i="9"/>
  <c r="Y44" i="12"/>
  <c r="AK67" i="7"/>
  <c r="Y32" i="9"/>
  <c r="M22" i="6"/>
  <c r="AB54" i="7"/>
  <c r="AC54" i="7" s="1"/>
  <c r="Y61" i="7"/>
  <c r="AB32" i="9"/>
  <c r="AC32" i="9"/>
  <c r="Q48" i="7"/>
  <c r="AB10" i="7"/>
  <c r="AC10" i="7" s="1"/>
  <c r="U61" i="7"/>
  <c r="M31" i="9"/>
  <c r="AB37" i="5"/>
  <c r="AC37" i="5" s="1"/>
  <c r="AB23" i="6"/>
  <c r="AC23" i="6" s="1"/>
  <c r="AB44" i="12"/>
  <c r="AC44" i="12" s="1"/>
  <c r="AC17" i="12"/>
  <c r="AB55" i="4"/>
  <c r="AC55" i="4" s="1"/>
  <c r="AB41" i="7"/>
  <c r="AC41" i="7" s="1"/>
  <c r="Q10" i="7"/>
  <c r="M10" i="7"/>
  <c r="AC48" i="7"/>
  <c r="U48" i="7"/>
  <c r="Y48" i="7"/>
  <c r="AB48" i="4"/>
  <c r="AC48" i="4" s="1"/>
  <c r="Q28" i="4"/>
  <c r="M28" i="4"/>
  <c r="AB41" i="4"/>
  <c r="AC41" i="4" s="1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<sst xmlns="http://schemas.openxmlformats.org/spreadsheetml/2006/main" count="1719" uniqueCount="618">
  <si>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</si>
  <si>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4th Quarter Ended 30 June 2025 (Preliminary results)</t>
  </si>
  <si>
    <t>Figures Finalised as at 2025/08/08</t>
  </si>
  <si>
    <t>Main appropriation</t>
  </si>
  <si>
    <t>Adjusted Budget</t>
  </si>
  <si>
    <t>First Quarter 2024/25</t>
  </si>
  <si>
    <t>Second Quarter 2024/25</t>
  </si>
  <si>
    <t>Third Quarter 2024/25</t>
  </si>
  <si>
    <t>Fourth Quarter 2024/25</t>
  </si>
  <si>
    <t>Year to date: 30 June 2025</t>
  </si>
  <si>
    <t>Fourth Quarter 2023/24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</si>
  <si>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</si>
  <si>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</si>
  <si>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</si>
  <si>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</si>
  <si>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</si>
  <si>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</si>
  <si>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</si>
  <si>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</si>
  <si>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</si>
  <si>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</si>
  <si>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Q4 of 2023/24 to Q4 of 2024/25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</si>
  <si>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</si>
  <si>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</si>
  <si>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</si>
  <si>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</si>
  <si>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</si>
  <si>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</si>
  <si>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</si>
  <si>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</si>
  <si>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</si>
  <si>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</si>
  <si>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</si>
  <si>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</si>
  <si>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</si>
  <si>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</si>
  <si>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</si>
  <si>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</si>
  <si>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</si>
  <si>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</si>
  <si>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</si>
  <si>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</si>
  <si>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4th Quarter Ended 30 June 2025 (Preliminary results)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</si>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</sst>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55" zoomScaleNormal="100" zoomScaleSheetLayoutView="55" workbookViewId="0">
      <selection activeCell="D1" sqref="D1:AK1048576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51552659902</v>
      </c>
      <c r="E9" s="65">
        <v>10017977759</v>
      </c>
      <c r="F9" s="66">
        <f>$D9       +$E9</f>
        <v>61570637661</v>
      </c>
      <c r="G9" s="64">
        <v>52209211161</v>
      </c>
      <c r="H9" s="65">
        <v>10570179239</v>
      </c>
      <c r="I9" s="67">
        <f>$G9       +$H9</f>
        <v>62779390400</v>
      </c>
      <c r="J9" s="64">
        <v>18131537578</v>
      </c>
      <c r="K9" s="65">
        <v>1233229895</v>
      </c>
      <c r="L9" s="65">
        <f>$J9       +$K9</f>
        <v>19364767473</v>
      </c>
      <c r="M9" s="90">
        <f>IF(($F9       =0),0,($L9       /$F9       ))</f>
        <v>0.31451302452997021</v>
      </c>
      <c r="N9" s="100">
        <v>11911017994</v>
      </c>
      <c r="O9" s="101">
        <v>1811611569</v>
      </c>
      <c r="P9" s="102">
        <f>$N9       +$O9</f>
        <v>13722629563</v>
      </c>
      <c r="Q9" s="90">
        <f>IF(($F9       =0),0,($P9       /$F9       ))</f>
        <v>0.22287619690663318</v>
      </c>
      <c r="R9" s="100">
        <v>11036966229</v>
      </c>
      <c r="S9" s="102">
        <v>1447087975</v>
      </c>
      <c r="T9" s="102">
        <f>$R9       +$S9</f>
        <v>12484054204</v>
      </c>
      <c r="U9" s="90">
        <f>IF(($I9       =0),0,($T9       /$I9       ))</f>
        <v>0.1988559322487464</v>
      </c>
      <c r="V9" s="100">
        <v>7684843064</v>
      </c>
      <c r="W9" s="102">
        <v>2899372417</v>
      </c>
      <c r="X9" s="102">
        <f>$V9       +$W9</f>
        <v>10584215481</v>
      </c>
      <c r="Y9" s="90">
        <f>IF(($I9       =0),0,($X9       /$I9       ))</f>
        <v>0.16859379190467577</v>
      </c>
      <c r="Z9" s="64">
        <f>$J9       +$N9       +$R9       +$V9</f>
        <v>48764364865</v>
      </c>
      <c r="AA9" s="65">
        <f>$K9       +$O9       +$S9       +$W9</f>
        <v>7391301856</v>
      </c>
      <c r="AB9" s="65">
        <f>$Z9       +$AA9</f>
        <v>56155666721</v>
      </c>
      <c r="AC9" s="90">
        <f>IF(($I9       =0),0,($AB9       /$I9       ))</f>
        <v>0.89449206759102262</v>
      </c>
      <c r="AD9" s="64">
        <v>7404117434</v>
      </c>
      <c r="AE9" s="65">
        <v>2174033490</v>
      </c>
      <c r="AF9" s="65">
        <f>$AD9       +$AE9</f>
        <v>9578150924</v>
      </c>
      <c r="AG9" s="65">
        <v>56386250175</v>
      </c>
      <c r="AH9" s="65">
        <v>58457099395</v>
      </c>
      <c r="AI9" s="65">
        <v>52272026800</v>
      </c>
      <c r="AJ9" s="90">
        <f>IF(($AH9       =0),0,($AI9       /$AH9       ))</f>
        <v>0.894194671664995</v>
      </c>
      <c r="AK9" s="90">
        <f>IF(($AF9       =0),0,(($X9       /$AF9       )-1))</f>
        <v>0.10503745085902771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27513963312</v>
      </c>
      <c r="E10" s="65">
        <v>3286317540</v>
      </c>
      <c r="F10" s="67">
        <f t="shared" ref="F10:F18" si="0">$D10      +$E10</f>
        <v>30800280852</v>
      </c>
      <c r="G10" s="64">
        <v>27822121382</v>
      </c>
      <c r="H10" s="65">
        <v>3134257502</v>
      </c>
      <c r="I10" s="67">
        <f t="shared" ref="I10:I18" si="1">$G10      +$H10</f>
        <v>30956378884</v>
      </c>
      <c r="J10" s="64">
        <v>7261167631</v>
      </c>
      <c r="K10" s="65">
        <v>357491524</v>
      </c>
      <c r="L10" s="65">
        <f t="shared" ref="L10:L18" si="2">$J10      +$K10</f>
        <v>7618659155</v>
      </c>
      <c r="M10" s="90">
        <f t="shared" ref="M10:M18" si="3">IF(($F10      =0),0,($L10      /$F10      ))</f>
        <v>0.2473568079333045</v>
      </c>
      <c r="N10" s="100">
        <v>6151123383</v>
      </c>
      <c r="O10" s="101">
        <v>673037949</v>
      </c>
      <c r="P10" s="102">
        <f t="shared" ref="P10:P18" si="4">$N10      +$O10</f>
        <v>6824161332</v>
      </c>
      <c r="Q10" s="90">
        <f t="shared" ref="Q10:Q18" si="5">IF(($F10      =0),0,($P10      /$F10      ))</f>
        <v>0.22156165928457358</v>
      </c>
      <c r="R10" s="100">
        <v>6585783262</v>
      </c>
      <c r="S10" s="102">
        <v>407579176</v>
      </c>
      <c r="T10" s="102">
        <f t="shared" ref="T10:T18" si="6">$R10      +$S10</f>
        <v>6993362438</v>
      </c>
      <c r="U10" s="90">
        <f t="shared" ref="U10:U18" si="7">IF(($I10      =0),0,($T10      /$I10      ))</f>
        <v>0.2259102223876244</v>
      </c>
      <c r="V10" s="100">
        <v>4738203871</v>
      </c>
      <c r="W10" s="102">
        <v>667638276</v>
      </c>
      <c r="X10" s="102">
        <f t="shared" ref="X10:X18" si="8">$V10      +$W10</f>
        <v>5405842147</v>
      </c>
      <c r="Y10" s="90">
        <f t="shared" ref="Y10:Y18" si="9">IF(($I10      =0),0,($X10      /$I10      ))</f>
        <v>0.17462772914289545</v>
      </c>
      <c r="Z10" s="64">
        <f t="shared" ref="Z10:Z18" si="10">$J10      +$N10      +$R10      +$V10</f>
        <v>24736278147</v>
      </c>
      <c r="AA10" s="65">
        <f t="shared" ref="AA10:AA18" si="11">$K10      +$O10      +$S10      +$W10</f>
        <v>2105746925</v>
      </c>
      <c r="AB10" s="65">
        <f t="shared" ref="AB10:AB18" si="12">$Z10      +$AA10</f>
        <v>26842025072</v>
      </c>
      <c r="AC10" s="90">
        <f t="shared" ref="AC10:AC18" si="13">IF(($I10      =0),0,($AB10      /$I10      ))</f>
        <v>0.86709188993269071</v>
      </c>
      <c r="AD10" s="64">
        <v>4249241183</v>
      </c>
      <c r="AE10" s="65">
        <v>718044323</v>
      </c>
      <c r="AF10" s="65">
        <f t="shared" ref="AF10:AF18" si="14">$AD10      +$AE10</f>
        <v>4967285506</v>
      </c>
      <c r="AG10" s="65">
        <v>28457791632</v>
      </c>
      <c r="AH10" s="65">
        <v>28377224299</v>
      </c>
      <c r="AI10" s="65">
        <v>23725842218</v>
      </c>
      <c r="AJ10" s="90">
        <f t="shared" ref="AJ10:AJ18" si="15">IF(($AH10      =0),0,($AI10      /$AH10      ))</f>
        <v>0.83608748931924559</v>
      </c>
      <c r="AK10" s="90">
        <f t="shared" ref="AK10:AK18" si="16">IF(($AF10      =0),0,(($X10      /$AF10      )-1))</f>
        <v>8.8288994153902678E-2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207700738259</v>
      </c>
      <c r="E11" s="65">
        <v>14128932901</v>
      </c>
      <c r="F11" s="67">
        <f t="shared" si="0"/>
        <v>221829671160</v>
      </c>
      <c r="G11" s="64">
        <v>209428633657</v>
      </c>
      <c r="H11" s="65">
        <v>14420416432</v>
      </c>
      <c r="I11" s="67">
        <f t="shared" si="1"/>
        <v>223849050089</v>
      </c>
      <c r="J11" s="64">
        <v>57017967040</v>
      </c>
      <c r="K11" s="65">
        <v>1115029118</v>
      </c>
      <c r="L11" s="65">
        <f t="shared" si="2"/>
        <v>58132996158</v>
      </c>
      <c r="M11" s="90">
        <f t="shared" si="3"/>
        <v>0.26206140889092411</v>
      </c>
      <c r="N11" s="100">
        <v>55728993009</v>
      </c>
      <c r="O11" s="101">
        <v>2057516380</v>
      </c>
      <c r="P11" s="102">
        <f t="shared" si="4"/>
        <v>57786509389</v>
      </c>
      <c r="Q11" s="90">
        <f t="shared" si="5"/>
        <v>0.26049945927801554</v>
      </c>
      <c r="R11" s="100">
        <v>51828844711</v>
      </c>
      <c r="S11" s="102">
        <v>3127929263</v>
      </c>
      <c r="T11" s="102">
        <f t="shared" si="6"/>
        <v>54956773974</v>
      </c>
      <c r="U11" s="90">
        <f t="shared" si="7"/>
        <v>0.24550818487793347</v>
      </c>
      <c r="V11" s="100">
        <v>46443909540</v>
      </c>
      <c r="W11" s="102">
        <v>6444484051</v>
      </c>
      <c r="X11" s="102">
        <f t="shared" si="8"/>
        <v>52888393591</v>
      </c>
      <c r="Y11" s="90">
        <f t="shared" si="9"/>
        <v>0.23626811715293022</v>
      </c>
      <c r="Z11" s="64">
        <f t="shared" si="10"/>
        <v>211019714300</v>
      </c>
      <c r="AA11" s="65">
        <f t="shared" si="11"/>
        <v>12744958812</v>
      </c>
      <c r="AB11" s="65">
        <f t="shared" si="12"/>
        <v>223764673112</v>
      </c>
      <c r="AC11" s="90">
        <f t="shared" si="13"/>
        <v>0.99962306305536497</v>
      </c>
      <c r="AD11" s="64">
        <v>36223770650</v>
      </c>
      <c r="AE11" s="65">
        <v>5101437733</v>
      </c>
      <c r="AF11" s="65">
        <f t="shared" si="14"/>
        <v>41325208383</v>
      </c>
      <c r="AG11" s="65">
        <v>217047690628</v>
      </c>
      <c r="AH11" s="65">
        <v>206011686553</v>
      </c>
      <c r="AI11" s="65">
        <v>204418819495</v>
      </c>
      <c r="AJ11" s="90">
        <f t="shared" si="15"/>
        <v>0.9922680742794161</v>
      </c>
      <c r="AK11" s="90">
        <f t="shared" si="16"/>
        <v>0.27980948337472289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100075630680</v>
      </c>
      <c r="E12" s="65">
        <v>14996675150</v>
      </c>
      <c r="F12" s="67">
        <f t="shared" si="0"/>
        <v>115072305830</v>
      </c>
      <c r="G12" s="64">
        <v>100695560714</v>
      </c>
      <c r="H12" s="65">
        <v>15807162376</v>
      </c>
      <c r="I12" s="67">
        <f t="shared" si="1"/>
        <v>116502723090</v>
      </c>
      <c r="J12" s="64">
        <v>29037368891</v>
      </c>
      <c r="K12" s="65">
        <v>1893051160</v>
      </c>
      <c r="L12" s="65">
        <f t="shared" si="2"/>
        <v>30930420051</v>
      </c>
      <c r="M12" s="90">
        <f t="shared" si="3"/>
        <v>0.26879117288824039</v>
      </c>
      <c r="N12" s="100">
        <v>26801856656</v>
      </c>
      <c r="O12" s="101">
        <v>2704338815</v>
      </c>
      <c r="P12" s="102">
        <f t="shared" si="4"/>
        <v>29506195471</v>
      </c>
      <c r="Q12" s="90">
        <f t="shared" si="5"/>
        <v>0.25641439317806358</v>
      </c>
      <c r="R12" s="100">
        <v>24732183647</v>
      </c>
      <c r="S12" s="102">
        <v>2697521844</v>
      </c>
      <c r="T12" s="102">
        <f t="shared" si="6"/>
        <v>27429705491</v>
      </c>
      <c r="U12" s="90">
        <f t="shared" si="7"/>
        <v>0.2354426125285515</v>
      </c>
      <c r="V12" s="100">
        <v>18735643755</v>
      </c>
      <c r="W12" s="102">
        <v>4392441553</v>
      </c>
      <c r="X12" s="102">
        <f t="shared" si="8"/>
        <v>23128085308</v>
      </c>
      <c r="Y12" s="90">
        <f t="shared" si="9"/>
        <v>0.19851969717594692</v>
      </c>
      <c r="Z12" s="64">
        <f t="shared" si="10"/>
        <v>99307052949</v>
      </c>
      <c r="AA12" s="65">
        <f t="shared" si="11"/>
        <v>11687353372</v>
      </c>
      <c r="AB12" s="65">
        <f t="shared" si="12"/>
        <v>110994406321</v>
      </c>
      <c r="AC12" s="90">
        <f t="shared" si="13"/>
        <v>0.95271941613978628</v>
      </c>
      <c r="AD12" s="64">
        <v>18083424030</v>
      </c>
      <c r="AE12" s="65">
        <v>4685445489</v>
      </c>
      <c r="AF12" s="65">
        <f t="shared" si="14"/>
        <v>22768869519</v>
      </c>
      <c r="AG12" s="65">
        <v>109907525246</v>
      </c>
      <c r="AH12" s="65">
        <v>111418842143</v>
      </c>
      <c r="AI12" s="65">
        <v>104799486779</v>
      </c>
      <c r="AJ12" s="90">
        <f t="shared" si="15"/>
        <v>0.9405903414836746</v>
      </c>
      <c r="AK12" s="90">
        <f t="shared" si="16"/>
        <v>1.5776619418906401E-2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27914238948</v>
      </c>
      <c r="E13" s="65">
        <v>6832645997</v>
      </c>
      <c r="F13" s="67">
        <f t="shared" si="0"/>
        <v>34746884945</v>
      </c>
      <c r="G13" s="64">
        <v>28977945319</v>
      </c>
      <c r="H13" s="65">
        <v>7182056346</v>
      </c>
      <c r="I13" s="67">
        <f t="shared" si="1"/>
        <v>36160001665</v>
      </c>
      <c r="J13" s="64">
        <v>8764013111</v>
      </c>
      <c r="K13" s="65">
        <v>1146127297</v>
      </c>
      <c r="L13" s="65">
        <f t="shared" si="2"/>
        <v>9910140408</v>
      </c>
      <c r="M13" s="90">
        <f t="shared" si="3"/>
        <v>0.28520946334287289</v>
      </c>
      <c r="N13" s="100">
        <v>7445255688</v>
      </c>
      <c r="O13" s="101">
        <v>1874366274</v>
      </c>
      <c r="P13" s="102">
        <f t="shared" si="4"/>
        <v>9319621962</v>
      </c>
      <c r="Q13" s="90">
        <f t="shared" si="5"/>
        <v>0.2682146033162916</v>
      </c>
      <c r="R13" s="100">
        <v>6967263615</v>
      </c>
      <c r="S13" s="102">
        <v>1069048335</v>
      </c>
      <c r="T13" s="102">
        <f t="shared" si="6"/>
        <v>8036311950</v>
      </c>
      <c r="U13" s="90">
        <f t="shared" si="7"/>
        <v>0.22224312997691339</v>
      </c>
      <c r="V13" s="100">
        <v>3273990488</v>
      </c>
      <c r="W13" s="102">
        <v>2470426688</v>
      </c>
      <c r="X13" s="102">
        <f t="shared" si="8"/>
        <v>5744417176</v>
      </c>
      <c r="Y13" s="90">
        <f t="shared" si="9"/>
        <v>0.15886108715421154</v>
      </c>
      <c r="Z13" s="64">
        <f t="shared" si="10"/>
        <v>26450522902</v>
      </c>
      <c r="AA13" s="65">
        <f t="shared" si="11"/>
        <v>6559968594</v>
      </c>
      <c r="AB13" s="65">
        <f t="shared" si="12"/>
        <v>33010491496</v>
      </c>
      <c r="AC13" s="90">
        <f t="shared" si="13"/>
        <v>0.91290071836339337</v>
      </c>
      <c r="AD13" s="64">
        <v>3178263311</v>
      </c>
      <c r="AE13" s="65">
        <v>1801451732</v>
      </c>
      <c r="AF13" s="65">
        <f t="shared" si="14"/>
        <v>4979715043</v>
      </c>
      <c r="AG13" s="65">
        <v>33719653378</v>
      </c>
      <c r="AH13" s="65">
        <v>34520347060</v>
      </c>
      <c r="AI13" s="65">
        <v>29619095077</v>
      </c>
      <c r="AJ13" s="90">
        <f t="shared" si="15"/>
        <v>0.85801846156178241</v>
      </c>
      <c r="AK13" s="90">
        <f t="shared" si="16"/>
        <v>0.15356343212347934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28775116337</v>
      </c>
      <c r="E14" s="65">
        <v>4255496764</v>
      </c>
      <c r="F14" s="67">
        <f t="shared" si="0"/>
        <v>33030613101</v>
      </c>
      <c r="G14" s="64">
        <v>30856274622</v>
      </c>
      <c r="H14" s="65">
        <v>4632875224</v>
      </c>
      <c r="I14" s="67">
        <f t="shared" si="1"/>
        <v>35489149846</v>
      </c>
      <c r="J14" s="64">
        <v>7642272623</v>
      </c>
      <c r="K14" s="65">
        <v>672180441</v>
      </c>
      <c r="L14" s="65">
        <f t="shared" si="2"/>
        <v>8314453064</v>
      </c>
      <c r="M14" s="90">
        <f t="shared" si="3"/>
        <v>0.25171961048910352</v>
      </c>
      <c r="N14" s="100">
        <v>7317899412</v>
      </c>
      <c r="O14" s="101">
        <v>923704417</v>
      </c>
      <c r="P14" s="102">
        <f t="shared" si="4"/>
        <v>8241603829</v>
      </c>
      <c r="Q14" s="90">
        <f t="shared" si="5"/>
        <v>0.24951410389504655</v>
      </c>
      <c r="R14" s="100">
        <v>6671502876</v>
      </c>
      <c r="S14" s="102">
        <v>574058145</v>
      </c>
      <c r="T14" s="102">
        <f t="shared" si="6"/>
        <v>7245561021</v>
      </c>
      <c r="U14" s="90">
        <f t="shared" si="7"/>
        <v>0.20416271036192912</v>
      </c>
      <c r="V14" s="100">
        <v>4909811234</v>
      </c>
      <c r="W14" s="102">
        <v>1000234126</v>
      </c>
      <c r="X14" s="102">
        <f t="shared" si="8"/>
        <v>5910045360</v>
      </c>
      <c r="Y14" s="90">
        <f t="shared" si="9"/>
        <v>0.16653104922619397</v>
      </c>
      <c r="Z14" s="64">
        <f t="shared" si="10"/>
        <v>26541486145</v>
      </c>
      <c r="AA14" s="65">
        <f t="shared" si="11"/>
        <v>3170177129</v>
      </c>
      <c r="AB14" s="65">
        <f t="shared" si="12"/>
        <v>29711663274</v>
      </c>
      <c r="AC14" s="90">
        <f t="shared" si="13"/>
        <v>0.83720414275713673</v>
      </c>
      <c r="AD14" s="64">
        <v>4092877540</v>
      </c>
      <c r="AE14" s="65">
        <v>841877379</v>
      </c>
      <c r="AF14" s="65">
        <f t="shared" si="14"/>
        <v>4934754919</v>
      </c>
      <c r="AG14" s="65">
        <v>30374556725</v>
      </c>
      <c r="AH14" s="65">
        <v>32317874273</v>
      </c>
      <c r="AI14" s="65">
        <v>27023269474</v>
      </c>
      <c r="AJ14" s="90">
        <f t="shared" si="15"/>
        <v>0.83617100697048685</v>
      </c>
      <c r="AK14" s="90">
        <f t="shared" si="16"/>
        <v>0.19763705736325332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27166715884</v>
      </c>
      <c r="E15" s="65">
        <v>3896170784</v>
      </c>
      <c r="F15" s="67">
        <f t="shared" si="0"/>
        <v>31062886668</v>
      </c>
      <c r="G15" s="64">
        <v>26687693303</v>
      </c>
      <c r="H15" s="65">
        <v>4078241569</v>
      </c>
      <c r="I15" s="67">
        <f t="shared" si="1"/>
        <v>30765934872</v>
      </c>
      <c r="J15" s="64">
        <v>7535696289</v>
      </c>
      <c r="K15" s="65">
        <v>363892204</v>
      </c>
      <c r="L15" s="65">
        <f t="shared" si="2"/>
        <v>7899588493</v>
      </c>
      <c r="M15" s="90">
        <f t="shared" si="3"/>
        <v>0.25430954236258746</v>
      </c>
      <c r="N15" s="100">
        <v>6557315273</v>
      </c>
      <c r="O15" s="101">
        <v>-9981434242</v>
      </c>
      <c r="P15" s="102">
        <f t="shared" si="4"/>
        <v>-3424118969</v>
      </c>
      <c r="Q15" s="90">
        <f t="shared" si="5"/>
        <v>-0.11023183407250488</v>
      </c>
      <c r="R15" s="100">
        <v>5410727626</v>
      </c>
      <c r="S15" s="102">
        <v>463106001</v>
      </c>
      <c r="T15" s="102">
        <f t="shared" si="6"/>
        <v>5873833627</v>
      </c>
      <c r="U15" s="90">
        <f t="shared" si="7"/>
        <v>0.19092004359489695</v>
      </c>
      <c r="V15" s="100">
        <v>4196275924</v>
      </c>
      <c r="W15" s="102">
        <v>823680503</v>
      </c>
      <c r="X15" s="102">
        <f t="shared" si="8"/>
        <v>5019956427</v>
      </c>
      <c r="Y15" s="90">
        <f t="shared" si="9"/>
        <v>0.16316606168105263</v>
      </c>
      <c r="Z15" s="64">
        <f t="shared" si="10"/>
        <v>23700015112</v>
      </c>
      <c r="AA15" s="65">
        <f t="shared" si="11"/>
        <v>-8330755534</v>
      </c>
      <c r="AB15" s="65">
        <f t="shared" si="12"/>
        <v>15369259578</v>
      </c>
      <c r="AC15" s="90">
        <f t="shared" si="13"/>
        <v>0.49955444688883888</v>
      </c>
      <c r="AD15" s="64">
        <v>3831747735</v>
      </c>
      <c r="AE15" s="65">
        <v>843065167</v>
      </c>
      <c r="AF15" s="65">
        <f t="shared" si="14"/>
        <v>4674812902</v>
      </c>
      <c r="AG15" s="65">
        <v>29523278326</v>
      </c>
      <c r="AH15" s="65">
        <v>28924293178</v>
      </c>
      <c r="AI15" s="65">
        <v>23624001418</v>
      </c>
      <c r="AJ15" s="90">
        <f t="shared" si="15"/>
        <v>0.81675293749160882</v>
      </c>
      <c r="AK15" s="90">
        <f t="shared" si="16"/>
        <v>7.3830446744155065E-2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10339136908</v>
      </c>
      <c r="E16" s="65">
        <v>1858880630</v>
      </c>
      <c r="F16" s="67">
        <f t="shared" si="0"/>
        <v>12198017538</v>
      </c>
      <c r="G16" s="64">
        <v>11100524682</v>
      </c>
      <c r="H16" s="65">
        <v>2107309079</v>
      </c>
      <c r="I16" s="67">
        <f t="shared" si="1"/>
        <v>13207833761</v>
      </c>
      <c r="J16" s="64">
        <v>2659911753</v>
      </c>
      <c r="K16" s="65">
        <v>224675711</v>
      </c>
      <c r="L16" s="65">
        <f t="shared" si="2"/>
        <v>2884587464</v>
      </c>
      <c r="M16" s="90">
        <f t="shared" si="3"/>
        <v>0.23648002267694396</v>
      </c>
      <c r="N16" s="100">
        <v>2463518787</v>
      </c>
      <c r="O16" s="101">
        <v>503140190</v>
      </c>
      <c r="P16" s="102">
        <f t="shared" si="4"/>
        <v>2966658977</v>
      </c>
      <c r="Q16" s="90">
        <f t="shared" si="5"/>
        <v>0.24320828919601772</v>
      </c>
      <c r="R16" s="100">
        <v>2568476128</v>
      </c>
      <c r="S16" s="102">
        <v>246338370</v>
      </c>
      <c r="T16" s="102">
        <f t="shared" si="6"/>
        <v>2814814498</v>
      </c>
      <c r="U16" s="90">
        <f t="shared" si="7"/>
        <v>0.21311704469748588</v>
      </c>
      <c r="V16" s="100">
        <v>1657651808</v>
      </c>
      <c r="W16" s="102">
        <v>496549050</v>
      </c>
      <c r="X16" s="102">
        <f t="shared" si="8"/>
        <v>2154200858</v>
      </c>
      <c r="Y16" s="90">
        <f t="shared" si="9"/>
        <v>0.16310024012877186</v>
      </c>
      <c r="Z16" s="64">
        <f t="shared" si="10"/>
        <v>9349558476</v>
      </c>
      <c r="AA16" s="65">
        <f t="shared" si="11"/>
        <v>1470703321</v>
      </c>
      <c r="AB16" s="65">
        <f t="shared" si="12"/>
        <v>10820261797</v>
      </c>
      <c r="AC16" s="90">
        <f t="shared" si="13"/>
        <v>0.8192306166776564</v>
      </c>
      <c r="AD16" s="64">
        <v>1171897712</v>
      </c>
      <c r="AE16" s="65">
        <v>387839260</v>
      </c>
      <c r="AF16" s="65">
        <f t="shared" si="14"/>
        <v>1559736972</v>
      </c>
      <c r="AG16" s="65">
        <v>11345962138</v>
      </c>
      <c r="AH16" s="65">
        <v>11543082896</v>
      </c>
      <c r="AI16" s="65">
        <v>9131721406</v>
      </c>
      <c r="AJ16" s="90">
        <f t="shared" si="15"/>
        <v>0.79109900606920147</v>
      </c>
      <c r="AK16" s="90">
        <f t="shared" si="16"/>
        <v>0.38113085518370338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93999783427</v>
      </c>
      <c r="E17" s="65">
        <v>17961490407</v>
      </c>
      <c r="F17" s="67">
        <f t="shared" si="0"/>
        <v>111961273834</v>
      </c>
      <c r="G17" s="64">
        <v>96085491433</v>
      </c>
      <c r="H17" s="65">
        <v>17704486730</v>
      </c>
      <c r="I17" s="67">
        <f t="shared" si="1"/>
        <v>113789978163</v>
      </c>
      <c r="J17" s="64">
        <v>25369625533</v>
      </c>
      <c r="K17" s="65">
        <v>1895550100</v>
      </c>
      <c r="L17" s="65">
        <f t="shared" si="2"/>
        <v>27265175633</v>
      </c>
      <c r="M17" s="90">
        <f t="shared" si="3"/>
        <v>0.24352327103231125</v>
      </c>
      <c r="N17" s="100">
        <v>24068746210</v>
      </c>
      <c r="O17" s="101">
        <v>4181827409</v>
      </c>
      <c r="P17" s="102">
        <f t="shared" si="4"/>
        <v>28250573619</v>
      </c>
      <c r="Q17" s="90">
        <f t="shared" si="5"/>
        <v>0.25232451053465033</v>
      </c>
      <c r="R17" s="100">
        <v>24127871737</v>
      </c>
      <c r="S17" s="102">
        <v>2547396755</v>
      </c>
      <c r="T17" s="102">
        <f t="shared" si="6"/>
        <v>26675268492</v>
      </c>
      <c r="U17" s="90">
        <f t="shared" si="7"/>
        <v>0.2344254645500384</v>
      </c>
      <c r="V17" s="100">
        <v>23283413903</v>
      </c>
      <c r="W17" s="102">
        <v>5175970540</v>
      </c>
      <c r="X17" s="102">
        <f t="shared" si="8"/>
        <v>28459384443</v>
      </c>
      <c r="Y17" s="90">
        <f t="shared" si="9"/>
        <v>0.2501044898895487</v>
      </c>
      <c r="Z17" s="64">
        <f t="shared" si="10"/>
        <v>96849657383</v>
      </c>
      <c r="AA17" s="65">
        <f t="shared" si="11"/>
        <v>13800744804</v>
      </c>
      <c r="AB17" s="65">
        <f t="shared" si="12"/>
        <v>110650402187</v>
      </c>
      <c r="AC17" s="90">
        <f t="shared" si="13"/>
        <v>0.97240902910181881</v>
      </c>
      <c r="AD17" s="64">
        <v>21517876814</v>
      </c>
      <c r="AE17" s="65">
        <v>5623307782</v>
      </c>
      <c r="AF17" s="65">
        <f t="shared" si="14"/>
        <v>27141184596</v>
      </c>
      <c r="AG17" s="65">
        <v>101711165929</v>
      </c>
      <c r="AH17" s="65">
        <v>105393249711</v>
      </c>
      <c r="AI17" s="65">
        <v>100140768408</v>
      </c>
      <c r="AJ17" s="90">
        <f t="shared" si="15"/>
        <v>0.95016301976262341</v>
      </c>
      <c r="AK17" s="90">
        <f t="shared" si="16"/>
        <v>4.8568250303793858E-2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575037983657</v>
      </c>
      <c r="E18" s="69">
        <f>SUM(E9:E17)</f>
        <v>77234587932</v>
      </c>
      <c r="F18" s="70">
        <f t="shared" si="0"/>
        <v>652272571589</v>
      </c>
      <c r="G18" s="68">
        <f>SUM(G9:G17)</f>
        <v>583863456273</v>
      </c>
      <c r="H18" s="69">
        <f>SUM(H9:H17)</f>
        <v>79636984497</v>
      </c>
      <c r="I18" s="70">
        <f t="shared" si="1"/>
        <v>663500440770</v>
      </c>
      <c r="J18" s="68">
        <f>SUM(J9:J17)</f>
        <v>163419560449</v>
      </c>
      <c r="K18" s="69">
        <f>SUM(K9:K17)</f>
        <v>8901227450</v>
      </c>
      <c r="L18" s="69">
        <f t="shared" si="2"/>
        <v>172320787899</v>
      </c>
      <c r="M18" s="91">
        <f t="shared" si="3"/>
        <v>0.2641852431096553</v>
      </c>
      <c r="N18" s="103">
        <f>SUM(N9:N17)</f>
        <v>148445726412</v>
      </c>
      <c r="O18" s="104">
        <f>SUM(O9:O17)</f>
        <v>4748108761</v>
      </c>
      <c r="P18" s="105">
        <f t="shared" si="4"/>
        <v>153193835173</v>
      </c>
      <c r="Q18" s="91">
        <f t="shared" si="5"/>
        <v>0.23486168489318013</v>
      </c>
      <c r="R18" s="103">
        <f>SUM(R9:R17)</f>
        <v>139929619831</v>
      </c>
      <c r="S18" s="105">
        <f>SUM(S9:S17)</f>
        <v>12580065864</v>
      </c>
      <c r="T18" s="105">
        <f t="shared" si="6"/>
        <v>152509685695</v>
      </c>
      <c r="U18" s="91">
        <f t="shared" si="7"/>
        <v>0.22985619349101069</v>
      </c>
      <c r="V18" s="103">
        <f>SUM(V9:V17)</f>
        <v>114923743587</v>
      </c>
      <c r="W18" s="105">
        <f>SUM(W9:W17)</f>
        <v>24370797204</v>
      </c>
      <c r="X18" s="105">
        <f t="shared" si="8"/>
        <v>139294540791</v>
      </c>
      <c r="Y18" s="91">
        <f t="shared" si="9"/>
        <v>0.20993888207421094</v>
      </c>
      <c r="Z18" s="68">
        <f t="shared" si="10"/>
        <v>566718650279</v>
      </c>
      <c r="AA18" s="69">
        <f t="shared" si="11"/>
        <v>50600199279</v>
      </c>
      <c r="AB18" s="69">
        <f t="shared" si="12"/>
        <v>617318849558</v>
      </c>
      <c r="AC18" s="91">
        <f t="shared" si="13"/>
        <v>0.93039704516487476</v>
      </c>
      <c r="AD18" s="68">
        <f>SUM(AD9:AD17)</f>
        <v>99753216409</v>
      </c>
      <c r="AE18" s="69">
        <f>SUM(AE9:AE17)</f>
        <v>22176502355</v>
      </c>
      <c r="AF18" s="69">
        <f t="shared" si="14"/>
        <v>121929718764</v>
      </c>
      <c r="AG18" s="69">
        <f>SUM(AG9:AG17)</f>
        <v>618473874177</v>
      </c>
      <c r="AH18" s="69">
        <f>SUM(AH9:AH17)</f>
        <v>616963699508</v>
      </c>
      <c r="AI18" s="69">
        <f>SUM(AI9:AI17)</f>
        <v>574755031075</v>
      </c>
      <c r="AJ18" s="91">
        <f t="shared" si="15"/>
        <v>0.93158646373091403</v>
      </c>
      <c r="AK18" s="91">
        <f t="shared" si="16"/>
        <v>0.1424166495504704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topLeftCell="A5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332056955</v>
      </c>
      <c r="E9" s="78">
        <v>145035200</v>
      </c>
      <c r="F9" s="79">
        <f>$D9       +$E9</f>
        <v>477092155</v>
      </c>
      <c r="G9" s="77">
        <v>339499747</v>
      </c>
      <c r="H9" s="78">
        <v>148212200</v>
      </c>
      <c r="I9" s="79">
        <f>$G9       +$H9</f>
        <v>487711947</v>
      </c>
      <c r="J9" s="77">
        <v>101913081</v>
      </c>
      <c r="K9" s="78">
        <v>19321655</v>
      </c>
      <c r="L9" s="78">
        <f>$J9       +$K9</f>
        <v>121234736</v>
      </c>
      <c r="M9" s="95">
        <f>IF(($F9       =0),0,($L9       /$F9       ))</f>
        <v>0.25411177846762123</v>
      </c>
      <c r="N9" s="77">
        <v>90247237</v>
      </c>
      <c r="O9" s="78">
        <v>44279950</v>
      </c>
      <c r="P9" s="78">
        <f>$N9       +$O9</f>
        <v>134527187</v>
      </c>
      <c r="Q9" s="95">
        <f>IF(($F9       =0),0,($P9       /$F9       ))</f>
        <v>0.2819731693135889</v>
      </c>
      <c r="R9" s="77">
        <v>75480927</v>
      </c>
      <c r="S9" s="78">
        <v>22145911</v>
      </c>
      <c r="T9" s="78">
        <f>$R9       +$S9</f>
        <v>97626838</v>
      </c>
      <c r="U9" s="95">
        <f>IF(($I9       =0),0,($T9       /$I9       ))</f>
        <v>0.20017315261707133</v>
      </c>
      <c r="V9" s="77">
        <v>-5313725</v>
      </c>
      <c r="W9" s="78">
        <v>40835583</v>
      </c>
      <c r="X9" s="78">
        <f>$V9       +$W9</f>
        <v>35521858</v>
      </c>
      <c r="Y9" s="95">
        <f>IF(($I9       =0),0,($X9       /$I9       ))</f>
        <v>7.2833684346879451E-2</v>
      </c>
      <c r="Z9" s="77">
        <f>$J9       +$N9       +$R9       +$V9</f>
        <v>262327520</v>
      </c>
      <c r="AA9" s="78">
        <f>$K9       +$O9       +$S9       +$W9</f>
        <v>126583099</v>
      </c>
      <c r="AB9" s="78">
        <f>$Z9       +$AA9</f>
        <v>388910619</v>
      </c>
      <c r="AC9" s="95">
        <f>IF(($I9       =0),0,($AB9       /$I9       ))</f>
        <v>0.79741868410699401</v>
      </c>
      <c r="AD9" s="77">
        <v>44076472</v>
      </c>
      <c r="AE9" s="78">
        <v>51656940</v>
      </c>
      <c r="AF9" s="78">
        <f>$AD9       +$AE9</f>
        <v>95733412</v>
      </c>
      <c r="AG9" s="78">
        <v>424457011</v>
      </c>
      <c r="AH9" s="78">
        <v>441378012</v>
      </c>
      <c r="AI9" s="79">
        <v>424851954</v>
      </c>
      <c r="AJ9" s="114">
        <f>IF(($AH9       =0),0,($AI9       /$AH9       ))</f>
        <v>0.96255803970588372</v>
      </c>
      <c r="AK9" s="115">
        <f>IF(($AF9       =0),0,(($X9       /$AF9       )-1))</f>
        <v>-0.62895025615508193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628692789</v>
      </c>
      <c r="E10" s="78">
        <v>165413000</v>
      </c>
      <c r="F10" s="79">
        <f t="shared" ref="F10:F45" si="0">$D10      +$E10</f>
        <v>794105789</v>
      </c>
      <c r="G10" s="77">
        <v>656220030</v>
      </c>
      <c r="H10" s="78">
        <v>211910071</v>
      </c>
      <c r="I10" s="79">
        <f t="shared" ref="I10:I45" si="1">$G10      +$H10</f>
        <v>868130101</v>
      </c>
      <c r="J10" s="77">
        <v>205893758</v>
      </c>
      <c r="K10" s="78">
        <v>22943703</v>
      </c>
      <c r="L10" s="78">
        <f t="shared" ref="L10:L45" si="2">$J10      +$K10</f>
        <v>228837461</v>
      </c>
      <c r="M10" s="95">
        <f t="shared" ref="M10:M45" si="3">IF(($F10      =0),0,($L10      /$F10      ))</f>
        <v>0.28816999469071997</v>
      </c>
      <c r="N10" s="77">
        <v>171614609</v>
      </c>
      <c r="O10" s="78">
        <v>63390388</v>
      </c>
      <c r="P10" s="78">
        <f t="shared" ref="P10:P45" si="4">$N10      +$O10</f>
        <v>235004997</v>
      </c>
      <c r="Q10" s="95">
        <f t="shared" ref="Q10:Q45" si="5">IF(($F10      =0),0,($P10      /$F10      ))</f>
        <v>0.29593663747992144</v>
      </c>
      <c r="R10" s="77">
        <v>134104134</v>
      </c>
      <c r="S10" s="78">
        <v>15512091</v>
      </c>
      <c r="T10" s="78">
        <f t="shared" ref="T10:T45" si="6">$R10      +$S10</f>
        <v>149616225</v>
      </c>
      <c r="U10" s="95">
        <f t="shared" ref="U10:U45" si="7">IF(($I10      =0),0,($T10      /$I10      ))</f>
        <v>0.17234309100405218</v>
      </c>
      <c r="V10" s="77">
        <v>91831303</v>
      </c>
      <c r="W10" s="78">
        <v>62785275</v>
      </c>
      <c r="X10" s="78">
        <f t="shared" ref="X10:X45" si="8">$V10      +$W10</f>
        <v>154616578</v>
      </c>
      <c r="Y10" s="95">
        <f t="shared" ref="Y10:Y45" si="9">IF(($I10      =0),0,($X10      /$I10      ))</f>
        <v>0.17810300301982041</v>
      </c>
      <c r="Z10" s="77">
        <f t="shared" ref="Z10:Z45" si="10">$J10      +$N10      +$R10      +$V10</f>
        <v>603443804</v>
      </c>
      <c r="AA10" s="78">
        <f t="shared" ref="AA10:AA45" si="11">$K10      +$O10      +$S10      +$W10</f>
        <v>164631457</v>
      </c>
      <c r="AB10" s="78">
        <f t="shared" ref="AB10:AB45" si="12">$Z10      +$AA10</f>
        <v>768075261</v>
      </c>
      <c r="AC10" s="95">
        <f t="shared" ref="AC10:AC45" si="13">IF(($I10      =0),0,($AB10      /$I10      ))</f>
        <v>0.8847467218510835</v>
      </c>
      <c r="AD10" s="77">
        <v>27883610</v>
      </c>
      <c r="AE10" s="78">
        <v>33860875</v>
      </c>
      <c r="AF10" s="78">
        <f t="shared" ref="AF10:AF45" si="14">$AD10      +$AE10</f>
        <v>61744485</v>
      </c>
      <c r="AG10" s="78">
        <v>813983031</v>
      </c>
      <c r="AH10" s="78">
        <v>900431377</v>
      </c>
      <c r="AI10" s="79">
        <v>734244340</v>
      </c>
      <c r="AJ10" s="114">
        <f t="shared" ref="AJ10:AJ45" si="15">IF(($AH10      =0),0,($AI10      /$AH10      ))</f>
        <v>0.8154361995317273</v>
      </c>
      <c r="AK10" s="115">
        <f t="shared" ref="AK10:AK45" si="16">IF(($AF10      =0),0,(($X10      /$AF10      )-1))</f>
        <v>1.5041358430635547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767197341</v>
      </c>
      <c r="E11" s="78">
        <v>90871846</v>
      </c>
      <c r="F11" s="79">
        <f t="shared" si="0"/>
        <v>858069187</v>
      </c>
      <c r="G11" s="77">
        <v>778026895</v>
      </c>
      <c r="H11" s="78">
        <v>89392410</v>
      </c>
      <c r="I11" s="79">
        <f t="shared" si="1"/>
        <v>867419305</v>
      </c>
      <c r="J11" s="77">
        <v>192188831</v>
      </c>
      <c r="K11" s="78">
        <v>12105470</v>
      </c>
      <c r="L11" s="78">
        <f t="shared" si="2"/>
        <v>204294301</v>
      </c>
      <c r="M11" s="95">
        <f t="shared" si="3"/>
        <v>0.23808604725017354</v>
      </c>
      <c r="N11" s="77">
        <v>158058753</v>
      </c>
      <c r="O11" s="78">
        <v>8415173</v>
      </c>
      <c r="P11" s="78">
        <f t="shared" si="4"/>
        <v>166473926</v>
      </c>
      <c r="Q11" s="95">
        <f t="shared" si="5"/>
        <v>0.19400991029876008</v>
      </c>
      <c r="R11" s="77">
        <v>194522509</v>
      </c>
      <c r="S11" s="78">
        <v>12888695</v>
      </c>
      <c r="T11" s="78">
        <f t="shared" si="6"/>
        <v>207411204</v>
      </c>
      <c r="U11" s="95">
        <f t="shared" si="7"/>
        <v>0.239112967401619</v>
      </c>
      <c r="V11" s="77">
        <v>128200285</v>
      </c>
      <c r="W11" s="78">
        <v>24336395</v>
      </c>
      <c r="X11" s="78">
        <f t="shared" si="8"/>
        <v>152536680</v>
      </c>
      <c r="Y11" s="95">
        <f t="shared" si="9"/>
        <v>0.17585114732949136</v>
      </c>
      <c r="Z11" s="77">
        <f t="shared" si="10"/>
        <v>672970378</v>
      </c>
      <c r="AA11" s="78">
        <f t="shared" si="11"/>
        <v>57745733</v>
      </c>
      <c r="AB11" s="78">
        <f t="shared" si="12"/>
        <v>730716111</v>
      </c>
      <c r="AC11" s="95">
        <f t="shared" si="13"/>
        <v>0.84240240767987062</v>
      </c>
      <c r="AD11" s="77">
        <v>94733745</v>
      </c>
      <c r="AE11" s="78">
        <v>2181653</v>
      </c>
      <c r="AF11" s="78">
        <f t="shared" si="14"/>
        <v>96915398</v>
      </c>
      <c r="AG11" s="78">
        <v>734575421</v>
      </c>
      <c r="AH11" s="78">
        <v>735111421</v>
      </c>
      <c r="AI11" s="79">
        <v>572769895</v>
      </c>
      <c r="AJ11" s="114">
        <f t="shared" si="15"/>
        <v>0.77916065325286243</v>
      </c>
      <c r="AK11" s="115">
        <f t="shared" si="16"/>
        <v>0.57391583946237312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123521587</v>
      </c>
      <c r="E12" s="78">
        <v>680000</v>
      </c>
      <c r="F12" s="79">
        <f t="shared" si="0"/>
        <v>124201587</v>
      </c>
      <c r="G12" s="77">
        <v>129753067</v>
      </c>
      <c r="H12" s="78">
        <v>1031850</v>
      </c>
      <c r="I12" s="79">
        <f t="shared" si="1"/>
        <v>130784917</v>
      </c>
      <c r="J12" s="77">
        <v>49366753</v>
      </c>
      <c r="K12" s="78">
        <v>-13410497</v>
      </c>
      <c r="L12" s="78">
        <f t="shared" si="2"/>
        <v>35956256</v>
      </c>
      <c r="M12" s="95">
        <f t="shared" si="3"/>
        <v>0.28949916718858026</v>
      </c>
      <c r="N12" s="77">
        <v>40635555</v>
      </c>
      <c r="O12" s="78">
        <v>8730</v>
      </c>
      <c r="P12" s="78">
        <f t="shared" si="4"/>
        <v>40644285</v>
      </c>
      <c r="Q12" s="95">
        <f t="shared" si="5"/>
        <v>0.32724449004021178</v>
      </c>
      <c r="R12" s="77">
        <v>30871533</v>
      </c>
      <c r="S12" s="78">
        <v>344000</v>
      </c>
      <c r="T12" s="78">
        <f t="shared" si="6"/>
        <v>31215533</v>
      </c>
      <c r="U12" s="95">
        <f t="shared" si="7"/>
        <v>0.23867838674393929</v>
      </c>
      <c r="V12" s="77">
        <v>4912822</v>
      </c>
      <c r="W12" s="78">
        <v>393732</v>
      </c>
      <c r="X12" s="78">
        <f t="shared" si="8"/>
        <v>5306554</v>
      </c>
      <c r="Y12" s="95">
        <f t="shared" si="9"/>
        <v>4.057466351414208E-2</v>
      </c>
      <c r="Z12" s="77">
        <f t="shared" si="10"/>
        <v>125786663</v>
      </c>
      <c r="AA12" s="78">
        <f t="shared" si="11"/>
        <v>-12664035</v>
      </c>
      <c r="AB12" s="78">
        <f t="shared" si="12"/>
        <v>113122628</v>
      </c>
      <c r="AC12" s="95">
        <f t="shared" si="13"/>
        <v>0.86495163658665619</v>
      </c>
      <c r="AD12" s="77">
        <v>2622080</v>
      </c>
      <c r="AE12" s="78">
        <v>236510</v>
      </c>
      <c r="AF12" s="78">
        <f t="shared" si="14"/>
        <v>2858590</v>
      </c>
      <c r="AG12" s="78">
        <v>120431586</v>
      </c>
      <c r="AH12" s="78">
        <v>131211960</v>
      </c>
      <c r="AI12" s="79">
        <v>120132638</v>
      </c>
      <c r="AJ12" s="114">
        <f t="shared" si="15"/>
        <v>0.91556164544756435</v>
      </c>
      <c r="AK12" s="115">
        <f t="shared" si="16"/>
        <v>0.85635365687279386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1851468672</v>
      </c>
      <c r="E13" s="81">
        <f>SUM(E9:E12)</f>
        <v>402000046</v>
      </c>
      <c r="F13" s="82">
        <f t="shared" si="0"/>
        <v>2253468718</v>
      </c>
      <c r="G13" s="80">
        <f>SUM(G9:G12)</f>
        <v>1903499739</v>
      </c>
      <c r="H13" s="81">
        <f>SUM(H9:H12)</f>
        <v>450546531</v>
      </c>
      <c r="I13" s="82">
        <f t="shared" si="1"/>
        <v>2354046270</v>
      </c>
      <c r="J13" s="80">
        <f>SUM(J9:J12)</f>
        <v>549362423</v>
      </c>
      <c r="K13" s="81">
        <f>SUM(K9:K12)</f>
        <v>40960331</v>
      </c>
      <c r="L13" s="81">
        <f t="shared" si="2"/>
        <v>590322754</v>
      </c>
      <c r="M13" s="96">
        <f t="shared" si="3"/>
        <v>0.26196181437296528</v>
      </c>
      <c r="N13" s="80">
        <f>SUM(N9:N12)</f>
        <v>460556154</v>
      </c>
      <c r="O13" s="81">
        <f>SUM(O9:O12)</f>
        <v>116094241</v>
      </c>
      <c r="P13" s="81">
        <f t="shared" si="4"/>
        <v>576650395</v>
      </c>
      <c r="Q13" s="96">
        <f t="shared" si="5"/>
        <v>0.2558945639643887</v>
      </c>
      <c r="R13" s="80">
        <f>SUM(R9:R12)</f>
        <v>434979103</v>
      </c>
      <c r="S13" s="81">
        <f>SUM(S9:S12)</f>
        <v>50890697</v>
      </c>
      <c r="T13" s="81">
        <f t="shared" si="6"/>
        <v>485869800</v>
      </c>
      <c r="U13" s="96">
        <f t="shared" si="7"/>
        <v>0.20639772726302444</v>
      </c>
      <c r="V13" s="80">
        <f>SUM(V9:V12)</f>
        <v>219630685</v>
      </c>
      <c r="W13" s="81">
        <f>SUM(W9:W12)</f>
        <v>128350985</v>
      </c>
      <c r="X13" s="81">
        <f t="shared" si="8"/>
        <v>347981670</v>
      </c>
      <c r="Y13" s="96">
        <f t="shared" si="9"/>
        <v>0.14782278259976597</v>
      </c>
      <c r="Z13" s="80">
        <f t="shared" si="10"/>
        <v>1664528365</v>
      </c>
      <c r="AA13" s="81">
        <f t="shared" si="11"/>
        <v>336296254</v>
      </c>
      <c r="AB13" s="81">
        <f t="shared" si="12"/>
        <v>2000824619</v>
      </c>
      <c r="AC13" s="96">
        <f t="shared" si="13"/>
        <v>0.84995127092382938</v>
      </c>
      <c r="AD13" s="80">
        <f>SUM(AD9:AD12)</f>
        <v>169315907</v>
      </c>
      <c r="AE13" s="81">
        <f>SUM(AE9:AE12)</f>
        <v>87935978</v>
      </c>
      <c r="AF13" s="81">
        <f t="shared" si="14"/>
        <v>257251885</v>
      </c>
      <c r="AG13" s="81">
        <f>SUM(AG9:AG12)</f>
        <v>2093447049</v>
      </c>
      <c r="AH13" s="81">
        <f>SUM(AH9:AH12)</f>
        <v>2208132770</v>
      </c>
      <c r="AI13" s="82">
        <f>SUM(AI9:AI12)</f>
        <v>1851998827</v>
      </c>
      <c r="AJ13" s="116">
        <f t="shared" si="15"/>
        <v>0.83871715150534176</v>
      </c>
      <c r="AK13" s="117">
        <f t="shared" si="16"/>
        <v>0.35268851382760524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146746606</v>
      </c>
      <c r="E14" s="78">
        <v>14064000</v>
      </c>
      <c r="F14" s="79">
        <f t="shared" si="0"/>
        <v>160810606</v>
      </c>
      <c r="G14" s="77">
        <v>119447367</v>
      </c>
      <c r="H14" s="78">
        <v>13649000</v>
      </c>
      <c r="I14" s="79">
        <f t="shared" si="1"/>
        <v>133096367</v>
      </c>
      <c r="J14" s="77">
        <v>35571798</v>
      </c>
      <c r="K14" s="78">
        <v>3040105</v>
      </c>
      <c r="L14" s="78">
        <f t="shared" si="2"/>
        <v>38611903</v>
      </c>
      <c r="M14" s="95">
        <f t="shared" si="3"/>
        <v>0.24010793790553839</v>
      </c>
      <c r="N14" s="77">
        <v>22447722</v>
      </c>
      <c r="O14" s="78">
        <v>6749304</v>
      </c>
      <c r="P14" s="78">
        <f t="shared" si="4"/>
        <v>29197026</v>
      </c>
      <c r="Q14" s="95">
        <f t="shared" si="5"/>
        <v>0.18156156939051643</v>
      </c>
      <c r="R14" s="77">
        <v>21253189</v>
      </c>
      <c r="S14" s="78">
        <v>958101</v>
      </c>
      <c r="T14" s="78">
        <f t="shared" si="6"/>
        <v>22211290</v>
      </c>
      <c r="U14" s="95">
        <f t="shared" si="7"/>
        <v>0.16688126430979142</v>
      </c>
      <c r="V14" s="77">
        <v>17202294</v>
      </c>
      <c r="W14" s="78">
        <v>4495767</v>
      </c>
      <c r="X14" s="78">
        <f t="shared" si="8"/>
        <v>21698061</v>
      </c>
      <c r="Y14" s="95">
        <f t="shared" si="9"/>
        <v>0.16302519361779425</v>
      </c>
      <c r="Z14" s="77">
        <f t="shared" si="10"/>
        <v>96475003</v>
      </c>
      <c r="AA14" s="78">
        <f t="shared" si="11"/>
        <v>15243277</v>
      </c>
      <c r="AB14" s="78">
        <f t="shared" si="12"/>
        <v>111718280</v>
      </c>
      <c r="AC14" s="95">
        <f t="shared" si="13"/>
        <v>0.83937888402318295</v>
      </c>
      <c r="AD14" s="77">
        <v>10481458</v>
      </c>
      <c r="AE14" s="78">
        <v>1945815</v>
      </c>
      <c r="AF14" s="78">
        <f t="shared" si="14"/>
        <v>12427273</v>
      </c>
      <c r="AG14" s="78">
        <v>135637816</v>
      </c>
      <c r="AH14" s="78">
        <v>124482078</v>
      </c>
      <c r="AI14" s="79">
        <v>74632956</v>
      </c>
      <c r="AJ14" s="114">
        <f t="shared" si="15"/>
        <v>0.59954779996522878</v>
      </c>
      <c r="AK14" s="115">
        <f t="shared" si="16"/>
        <v>0.74600340718353908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459561281</v>
      </c>
      <c r="E15" s="78">
        <v>28122000</v>
      </c>
      <c r="F15" s="79">
        <f t="shared" si="0"/>
        <v>487683281</v>
      </c>
      <c r="G15" s="77">
        <v>761644468</v>
      </c>
      <c r="H15" s="78">
        <v>71120918</v>
      </c>
      <c r="I15" s="79">
        <f t="shared" si="1"/>
        <v>832765386</v>
      </c>
      <c r="J15" s="77">
        <v>116088836</v>
      </c>
      <c r="K15" s="78">
        <v>223985</v>
      </c>
      <c r="L15" s="78">
        <f t="shared" si="2"/>
        <v>116312821</v>
      </c>
      <c r="M15" s="95">
        <f t="shared" si="3"/>
        <v>0.23850073507030889</v>
      </c>
      <c r="N15" s="77">
        <v>134933643</v>
      </c>
      <c r="O15" s="78">
        <v>8695597</v>
      </c>
      <c r="P15" s="78">
        <f t="shared" si="4"/>
        <v>143629240</v>
      </c>
      <c r="Q15" s="95">
        <f t="shared" si="5"/>
        <v>0.29451335650770444</v>
      </c>
      <c r="R15" s="77">
        <v>305794379</v>
      </c>
      <c r="S15" s="78">
        <v>2016871</v>
      </c>
      <c r="T15" s="78">
        <f t="shared" si="6"/>
        <v>307811250</v>
      </c>
      <c r="U15" s="95">
        <f t="shared" si="7"/>
        <v>0.36962541332139376</v>
      </c>
      <c r="V15" s="77">
        <v>104450795</v>
      </c>
      <c r="W15" s="78">
        <v>10533760</v>
      </c>
      <c r="X15" s="78">
        <f t="shared" si="8"/>
        <v>114984555</v>
      </c>
      <c r="Y15" s="95">
        <f t="shared" si="9"/>
        <v>0.13807556958185099</v>
      </c>
      <c r="Z15" s="77">
        <f t="shared" si="10"/>
        <v>661267653</v>
      </c>
      <c r="AA15" s="78">
        <f t="shared" si="11"/>
        <v>21470213</v>
      </c>
      <c r="AB15" s="78">
        <f t="shared" si="12"/>
        <v>682737866</v>
      </c>
      <c r="AC15" s="95">
        <f t="shared" si="13"/>
        <v>0.8198441931879239</v>
      </c>
      <c r="AD15" s="77">
        <v>79541722</v>
      </c>
      <c r="AE15" s="78">
        <v>6384356</v>
      </c>
      <c r="AF15" s="78">
        <f t="shared" si="14"/>
        <v>85926078</v>
      </c>
      <c r="AG15" s="78">
        <v>467537254</v>
      </c>
      <c r="AH15" s="78">
        <v>420571000</v>
      </c>
      <c r="AI15" s="79">
        <v>392827404</v>
      </c>
      <c r="AJ15" s="114">
        <f t="shared" si="15"/>
        <v>0.93403350207218283</v>
      </c>
      <c r="AK15" s="115">
        <f t="shared" si="16"/>
        <v>0.33817995277289392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84560740</v>
      </c>
      <c r="E16" s="78">
        <v>8129125</v>
      </c>
      <c r="F16" s="79">
        <f t="shared" si="0"/>
        <v>92689865</v>
      </c>
      <c r="G16" s="77">
        <v>84560771</v>
      </c>
      <c r="H16" s="78">
        <v>8552125</v>
      </c>
      <c r="I16" s="79">
        <f t="shared" si="1"/>
        <v>93112896</v>
      </c>
      <c r="J16" s="77">
        <v>9656530</v>
      </c>
      <c r="K16" s="78">
        <v>0</v>
      </c>
      <c r="L16" s="78">
        <f t="shared" si="2"/>
        <v>9656530</v>
      </c>
      <c r="M16" s="95">
        <f t="shared" si="3"/>
        <v>0.10418107740258334</v>
      </c>
      <c r="N16" s="77">
        <v>22625351</v>
      </c>
      <c r="O16" s="78">
        <v>0</v>
      </c>
      <c r="P16" s="78">
        <f t="shared" si="4"/>
        <v>22625351</v>
      </c>
      <c r="Q16" s="95">
        <f t="shared" si="5"/>
        <v>0.24409735627514401</v>
      </c>
      <c r="R16" s="77">
        <v>19262231</v>
      </c>
      <c r="S16" s="78">
        <v>448310</v>
      </c>
      <c r="T16" s="78">
        <f t="shared" si="6"/>
        <v>19710541</v>
      </c>
      <c r="U16" s="95">
        <f t="shared" si="7"/>
        <v>0.21168432995575606</v>
      </c>
      <c r="V16" s="77">
        <v>12555075</v>
      </c>
      <c r="W16" s="78">
        <v>2613730</v>
      </c>
      <c r="X16" s="78">
        <f t="shared" si="8"/>
        <v>15168805</v>
      </c>
      <c r="Y16" s="95">
        <f t="shared" si="9"/>
        <v>0.16290767070546275</v>
      </c>
      <c r="Z16" s="77">
        <f t="shared" si="10"/>
        <v>64099187</v>
      </c>
      <c r="AA16" s="78">
        <f t="shared" si="11"/>
        <v>3062040</v>
      </c>
      <c r="AB16" s="78">
        <f t="shared" si="12"/>
        <v>67161227</v>
      </c>
      <c r="AC16" s="95">
        <f t="shared" si="13"/>
        <v>0.72128813392293156</v>
      </c>
      <c r="AD16" s="77">
        <v>7733898</v>
      </c>
      <c r="AE16" s="78">
        <v>3353402</v>
      </c>
      <c r="AF16" s="78">
        <f t="shared" si="14"/>
        <v>11087300</v>
      </c>
      <c r="AG16" s="78">
        <v>92344456</v>
      </c>
      <c r="AH16" s="78">
        <v>91803456</v>
      </c>
      <c r="AI16" s="79">
        <v>68700661</v>
      </c>
      <c r="AJ16" s="114">
        <f t="shared" si="15"/>
        <v>0.74834504051786455</v>
      </c>
      <c r="AK16" s="115">
        <f t="shared" si="16"/>
        <v>0.36812434046160925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140069011</v>
      </c>
      <c r="E17" s="78">
        <v>133826000</v>
      </c>
      <c r="F17" s="79">
        <f t="shared" si="0"/>
        <v>273895011</v>
      </c>
      <c r="G17" s="77">
        <v>140151011</v>
      </c>
      <c r="H17" s="78">
        <v>133811000</v>
      </c>
      <c r="I17" s="79">
        <f t="shared" si="1"/>
        <v>273962011</v>
      </c>
      <c r="J17" s="77">
        <v>37168159</v>
      </c>
      <c r="K17" s="78">
        <v>40032848</v>
      </c>
      <c r="L17" s="78">
        <f t="shared" si="2"/>
        <v>77201007</v>
      </c>
      <c r="M17" s="95">
        <f t="shared" si="3"/>
        <v>0.28186350207014177</v>
      </c>
      <c r="N17" s="77">
        <v>16228016</v>
      </c>
      <c r="O17" s="78">
        <v>43588623</v>
      </c>
      <c r="P17" s="78">
        <f t="shared" si="4"/>
        <v>59816639</v>
      </c>
      <c r="Q17" s="95">
        <f t="shared" si="5"/>
        <v>0.21839258328075206</v>
      </c>
      <c r="R17" s="77">
        <v>41957531</v>
      </c>
      <c r="S17" s="78">
        <v>13444304</v>
      </c>
      <c r="T17" s="78">
        <f t="shared" si="6"/>
        <v>55401835</v>
      </c>
      <c r="U17" s="95">
        <f t="shared" si="7"/>
        <v>0.20222451571944403</v>
      </c>
      <c r="V17" s="77">
        <v>27793755</v>
      </c>
      <c r="W17" s="78">
        <v>8315967</v>
      </c>
      <c r="X17" s="78">
        <f t="shared" si="8"/>
        <v>36109722</v>
      </c>
      <c r="Y17" s="95">
        <f t="shared" si="9"/>
        <v>0.13180558088398614</v>
      </c>
      <c r="Z17" s="77">
        <f t="shared" si="10"/>
        <v>123147461</v>
      </c>
      <c r="AA17" s="78">
        <f t="shared" si="11"/>
        <v>105381742</v>
      </c>
      <c r="AB17" s="78">
        <f t="shared" si="12"/>
        <v>228529203</v>
      </c>
      <c r="AC17" s="95">
        <f t="shared" si="13"/>
        <v>0.83416383959891427</v>
      </c>
      <c r="AD17" s="77">
        <v>53022698</v>
      </c>
      <c r="AE17" s="78">
        <v>3867862</v>
      </c>
      <c r="AF17" s="78">
        <f t="shared" si="14"/>
        <v>56890560</v>
      </c>
      <c r="AG17" s="78">
        <v>284500565</v>
      </c>
      <c r="AH17" s="78">
        <v>290882209</v>
      </c>
      <c r="AI17" s="79">
        <v>239802310</v>
      </c>
      <c r="AJ17" s="114">
        <f t="shared" si="15"/>
        <v>0.82439662028281691</v>
      </c>
      <c r="AK17" s="115">
        <f t="shared" si="16"/>
        <v>-0.36527743794401035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82515158</v>
      </c>
      <c r="E18" s="78">
        <v>32334000</v>
      </c>
      <c r="F18" s="79">
        <f t="shared" si="0"/>
        <v>114849158</v>
      </c>
      <c r="G18" s="77">
        <v>82515159</v>
      </c>
      <c r="H18" s="78">
        <v>35825002</v>
      </c>
      <c r="I18" s="79">
        <f t="shared" si="1"/>
        <v>118340161</v>
      </c>
      <c r="J18" s="77">
        <v>26617239</v>
      </c>
      <c r="K18" s="78">
        <v>5648114</v>
      </c>
      <c r="L18" s="78">
        <f t="shared" si="2"/>
        <v>32265353</v>
      </c>
      <c r="M18" s="95">
        <f t="shared" si="3"/>
        <v>0.28093678318477527</v>
      </c>
      <c r="N18" s="77">
        <v>17371588</v>
      </c>
      <c r="O18" s="78">
        <v>3893652</v>
      </c>
      <c r="P18" s="78">
        <f t="shared" si="4"/>
        <v>21265240</v>
      </c>
      <c r="Q18" s="95">
        <f t="shared" si="5"/>
        <v>0.18515799654360549</v>
      </c>
      <c r="R18" s="77">
        <v>19321317</v>
      </c>
      <c r="S18" s="78">
        <v>2833347</v>
      </c>
      <c r="T18" s="78">
        <f t="shared" si="6"/>
        <v>22154664</v>
      </c>
      <c r="U18" s="95">
        <f t="shared" si="7"/>
        <v>0.18721171082402024</v>
      </c>
      <c r="V18" s="77">
        <v>10038341</v>
      </c>
      <c r="W18" s="78">
        <v>7637908</v>
      </c>
      <c r="X18" s="78">
        <f t="shared" si="8"/>
        <v>17676249</v>
      </c>
      <c r="Y18" s="95">
        <f t="shared" si="9"/>
        <v>0.1493681337817345</v>
      </c>
      <c r="Z18" s="77">
        <f t="shared" si="10"/>
        <v>73348485</v>
      </c>
      <c r="AA18" s="78">
        <f t="shared" si="11"/>
        <v>20013021</v>
      </c>
      <c r="AB18" s="78">
        <f t="shared" si="12"/>
        <v>93361506</v>
      </c>
      <c r="AC18" s="95">
        <f t="shared" si="13"/>
        <v>0.7889249533807885</v>
      </c>
      <c r="AD18" s="77">
        <v>11236964</v>
      </c>
      <c r="AE18" s="78">
        <v>4165071</v>
      </c>
      <c r="AF18" s="78">
        <f t="shared" si="14"/>
        <v>15402035</v>
      </c>
      <c r="AG18" s="78">
        <v>101898308</v>
      </c>
      <c r="AH18" s="78">
        <v>108142000</v>
      </c>
      <c r="AI18" s="79">
        <v>75291215</v>
      </c>
      <c r="AJ18" s="114">
        <f t="shared" si="15"/>
        <v>0.6962254720645078</v>
      </c>
      <c r="AK18" s="115">
        <f t="shared" si="16"/>
        <v>0.14765672198511437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85664579</v>
      </c>
      <c r="E19" s="78">
        <v>14127000</v>
      </c>
      <c r="F19" s="79">
        <f t="shared" si="0"/>
        <v>99791579</v>
      </c>
      <c r="G19" s="77">
        <v>86864579</v>
      </c>
      <c r="H19" s="78">
        <v>20777000</v>
      </c>
      <c r="I19" s="79">
        <f t="shared" si="1"/>
        <v>107641579</v>
      </c>
      <c r="J19" s="77">
        <v>17042984</v>
      </c>
      <c r="K19" s="78">
        <v>4150529</v>
      </c>
      <c r="L19" s="78">
        <f t="shared" si="2"/>
        <v>21193513</v>
      </c>
      <c r="M19" s="95">
        <f t="shared" si="3"/>
        <v>0.21237776987174439</v>
      </c>
      <c r="N19" s="77">
        <v>11677804</v>
      </c>
      <c r="O19" s="78">
        <v>8275471</v>
      </c>
      <c r="P19" s="78">
        <f t="shared" si="4"/>
        <v>19953275</v>
      </c>
      <c r="Q19" s="95">
        <f t="shared" si="5"/>
        <v>0.1999494867197161</v>
      </c>
      <c r="R19" s="77">
        <v>41376233</v>
      </c>
      <c r="S19" s="78">
        <v>3098170</v>
      </c>
      <c r="T19" s="78">
        <f t="shared" si="6"/>
        <v>44474403</v>
      </c>
      <c r="U19" s="95">
        <f t="shared" si="7"/>
        <v>0.41317122447637078</v>
      </c>
      <c r="V19" s="77">
        <v>11114189</v>
      </c>
      <c r="W19" s="78">
        <v>6270379</v>
      </c>
      <c r="X19" s="78">
        <f t="shared" si="8"/>
        <v>17384568</v>
      </c>
      <c r="Y19" s="95">
        <f t="shared" si="9"/>
        <v>0.16150420833198667</v>
      </c>
      <c r="Z19" s="77">
        <f t="shared" si="10"/>
        <v>81211210</v>
      </c>
      <c r="AA19" s="78">
        <f t="shared" si="11"/>
        <v>21794549</v>
      </c>
      <c r="AB19" s="78">
        <f t="shared" si="12"/>
        <v>103005759</v>
      </c>
      <c r="AC19" s="95">
        <f t="shared" si="13"/>
        <v>0.95693281310932832</v>
      </c>
      <c r="AD19" s="77">
        <v>15210586</v>
      </c>
      <c r="AE19" s="78">
        <v>5294436</v>
      </c>
      <c r="AF19" s="78">
        <f t="shared" si="14"/>
        <v>20505022</v>
      </c>
      <c r="AG19" s="78">
        <v>90036404</v>
      </c>
      <c r="AH19" s="78">
        <v>90036404</v>
      </c>
      <c r="AI19" s="79">
        <v>80357240</v>
      </c>
      <c r="AJ19" s="114">
        <f t="shared" si="15"/>
        <v>0.89249721701457552</v>
      </c>
      <c r="AK19" s="115">
        <f t="shared" si="16"/>
        <v>-0.15217998790735265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79706973</v>
      </c>
      <c r="E20" s="78">
        <v>1</v>
      </c>
      <c r="F20" s="79">
        <f t="shared" si="0"/>
        <v>79706974</v>
      </c>
      <c r="G20" s="77">
        <v>86303152</v>
      </c>
      <c r="H20" s="78">
        <v>1006401</v>
      </c>
      <c r="I20" s="79">
        <f t="shared" si="1"/>
        <v>87309553</v>
      </c>
      <c r="J20" s="77">
        <v>26396398</v>
      </c>
      <c r="K20" s="78">
        <v>0</v>
      </c>
      <c r="L20" s="78">
        <f t="shared" si="2"/>
        <v>26396398</v>
      </c>
      <c r="M20" s="95">
        <f t="shared" si="3"/>
        <v>0.33116798537603498</v>
      </c>
      <c r="N20" s="77">
        <v>32120323</v>
      </c>
      <c r="O20" s="78">
        <v>0</v>
      </c>
      <c r="P20" s="78">
        <f t="shared" si="4"/>
        <v>32120323</v>
      </c>
      <c r="Q20" s="95">
        <f t="shared" si="5"/>
        <v>0.40298008302259725</v>
      </c>
      <c r="R20" s="77">
        <v>18744614</v>
      </c>
      <c r="S20" s="78">
        <v>0</v>
      </c>
      <c r="T20" s="78">
        <f t="shared" si="6"/>
        <v>18744614</v>
      </c>
      <c r="U20" s="95">
        <f t="shared" si="7"/>
        <v>0.21469144390190614</v>
      </c>
      <c r="V20" s="77">
        <v>4299727</v>
      </c>
      <c r="W20" s="78">
        <v>912293</v>
      </c>
      <c r="X20" s="78">
        <f t="shared" si="8"/>
        <v>5212020</v>
      </c>
      <c r="Y20" s="95">
        <f t="shared" si="9"/>
        <v>5.9695873142312388E-2</v>
      </c>
      <c r="Z20" s="77">
        <f t="shared" si="10"/>
        <v>81561062</v>
      </c>
      <c r="AA20" s="78">
        <f t="shared" si="11"/>
        <v>912293</v>
      </c>
      <c r="AB20" s="78">
        <f t="shared" si="12"/>
        <v>82473355</v>
      </c>
      <c r="AC20" s="95">
        <f t="shared" si="13"/>
        <v>0.94460860428411542</v>
      </c>
      <c r="AD20" s="77">
        <v>5182430</v>
      </c>
      <c r="AE20" s="78">
        <v>779360</v>
      </c>
      <c r="AF20" s="78">
        <f t="shared" si="14"/>
        <v>5961790</v>
      </c>
      <c r="AG20" s="78">
        <v>83456950</v>
      </c>
      <c r="AH20" s="78">
        <v>83389974</v>
      </c>
      <c r="AI20" s="79">
        <v>72538144</v>
      </c>
      <c r="AJ20" s="114">
        <f t="shared" si="15"/>
        <v>0.86986649018501916</v>
      </c>
      <c r="AK20" s="115">
        <f t="shared" si="16"/>
        <v>-0.12576256459888724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1078824348</v>
      </c>
      <c r="E21" s="81">
        <f>SUM(E14:E20)</f>
        <v>230602126</v>
      </c>
      <c r="F21" s="82">
        <f t="shared" si="0"/>
        <v>1309426474</v>
      </c>
      <c r="G21" s="80">
        <f>SUM(G14:G20)</f>
        <v>1361486507</v>
      </c>
      <c r="H21" s="81">
        <f>SUM(H14:H20)</f>
        <v>284741446</v>
      </c>
      <c r="I21" s="82">
        <f t="shared" si="1"/>
        <v>1646227953</v>
      </c>
      <c r="J21" s="80">
        <f>SUM(J14:J20)</f>
        <v>268541944</v>
      </c>
      <c r="K21" s="81">
        <f>SUM(K14:K20)</f>
        <v>53095581</v>
      </c>
      <c r="L21" s="81">
        <f t="shared" si="2"/>
        <v>321637525</v>
      </c>
      <c r="M21" s="96">
        <f t="shared" si="3"/>
        <v>0.24563236759485282</v>
      </c>
      <c r="N21" s="80">
        <f>SUM(N14:N20)</f>
        <v>257404447</v>
      </c>
      <c r="O21" s="81">
        <f>SUM(O14:O20)</f>
        <v>71202647</v>
      </c>
      <c r="P21" s="81">
        <f t="shared" si="4"/>
        <v>328607094</v>
      </c>
      <c r="Q21" s="96">
        <f t="shared" si="5"/>
        <v>0.25095497954625895</v>
      </c>
      <c r="R21" s="80">
        <f>SUM(R14:R20)</f>
        <v>467709494</v>
      </c>
      <c r="S21" s="81">
        <f>SUM(S14:S20)</f>
        <v>22799103</v>
      </c>
      <c r="T21" s="81">
        <f t="shared" si="6"/>
        <v>490508597</v>
      </c>
      <c r="U21" s="96">
        <f t="shared" si="7"/>
        <v>0.29795909862065134</v>
      </c>
      <c r="V21" s="80">
        <f>SUM(V14:V20)</f>
        <v>187454176</v>
      </c>
      <c r="W21" s="81">
        <f>SUM(W14:W20)</f>
        <v>40779804</v>
      </c>
      <c r="X21" s="81">
        <f t="shared" si="8"/>
        <v>228233980</v>
      </c>
      <c r="Y21" s="96">
        <f t="shared" si="9"/>
        <v>0.13864056893462312</v>
      </c>
      <c r="Z21" s="80">
        <f t="shared" si="10"/>
        <v>1181110061</v>
      </c>
      <c r="AA21" s="81">
        <f t="shared" si="11"/>
        <v>187877135</v>
      </c>
      <c r="AB21" s="81">
        <f t="shared" si="12"/>
        <v>1368987196</v>
      </c>
      <c r="AC21" s="96">
        <f t="shared" si="13"/>
        <v>0.83159029920809513</v>
      </c>
      <c r="AD21" s="80">
        <f>SUM(AD14:AD20)</f>
        <v>182409756</v>
      </c>
      <c r="AE21" s="81">
        <f>SUM(AE14:AE20)</f>
        <v>25790302</v>
      </c>
      <c r="AF21" s="81">
        <f t="shared" si="14"/>
        <v>208200058</v>
      </c>
      <c r="AG21" s="81">
        <f>SUM(AG14:AG20)</f>
        <v>1255411753</v>
      </c>
      <c r="AH21" s="81">
        <f>SUM(AH14:AH20)</f>
        <v>1209307121</v>
      </c>
      <c r="AI21" s="82">
        <f>SUM(AI14:AI20)</f>
        <v>1004149930</v>
      </c>
      <c r="AJ21" s="116">
        <f t="shared" si="15"/>
        <v>0.83035145709689406</v>
      </c>
      <c r="AK21" s="117">
        <f t="shared" si="16"/>
        <v>9.6224382415878162E-2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177789624</v>
      </c>
      <c r="E22" s="78">
        <v>30872004</v>
      </c>
      <c r="F22" s="79">
        <f t="shared" si="0"/>
        <v>208661628</v>
      </c>
      <c r="G22" s="77">
        <v>171647491</v>
      </c>
      <c r="H22" s="78">
        <v>39402609</v>
      </c>
      <c r="I22" s="79">
        <f t="shared" si="1"/>
        <v>211050100</v>
      </c>
      <c r="J22" s="77">
        <v>9212093</v>
      </c>
      <c r="K22" s="78">
        <v>7195873</v>
      </c>
      <c r="L22" s="78">
        <f t="shared" si="2"/>
        <v>16407966</v>
      </c>
      <c r="M22" s="95">
        <f t="shared" si="3"/>
        <v>7.8634323700378678E-2</v>
      </c>
      <c r="N22" s="77">
        <v>15617214</v>
      </c>
      <c r="O22" s="78">
        <v>3724209</v>
      </c>
      <c r="P22" s="78">
        <f t="shared" si="4"/>
        <v>19341423</v>
      </c>
      <c r="Q22" s="95">
        <f t="shared" si="5"/>
        <v>9.2692763808015527E-2</v>
      </c>
      <c r="R22" s="77">
        <v>16185665</v>
      </c>
      <c r="S22" s="78">
        <v>579063</v>
      </c>
      <c r="T22" s="78">
        <f t="shared" si="6"/>
        <v>16764728</v>
      </c>
      <c r="U22" s="95">
        <f t="shared" si="7"/>
        <v>7.9434826138438219E-2</v>
      </c>
      <c r="V22" s="77">
        <v>17973291</v>
      </c>
      <c r="W22" s="78">
        <v>1549889</v>
      </c>
      <c r="X22" s="78">
        <f t="shared" si="8"/>
        <v>19523180</v>
      </c>
      <c r="Y22" s="95">
        <f t="shared" si="9"/>
        <v>9.2504954984622134E-2</v>
      </c>
      <c r="Z22" s="77">
        <f t="shared" si="10"/>
        <v>58988263</v>
      </c>
      <c r="AA22" s="78">
        <f t="shared" si="11"/>
        <v>13049034</v>
      </c>
      <c r="AB22" s="78">
        <f t="shared" si="12"/>
        <v>72037297</v>
      </c>
      <c r="AC22" s="95">
        <f t="shared" si="13"/>
        <v>0.34132794535515498</v>
      </c>
      <c r="AD22" s="77">
        <v>9406257</v>
      </c>
      <c r="AE22" s="78">
        <v>12882822</v>
      </c>
      <c r="AF22" s="78">
        <f t="shared" si="14"/>
        <v>22289079</v>
      </c>
      <c r="AG22" s="78">
        <v>202076682</v>
      </c>
      <c r="AH22" s="78">
        <v>204206977</v>
      </c>
      <c r="AI22" s="79">
        <v>74564595</v>
      </c>
      <c r="AJ22" s="114">
        <f t="shared" si="15"/>
        <v>0.36514224976749937</v>
      </c>
      <c r="AK22" s="115">
        <f t="shared" si="16"/>
        <v>-0.12409211704081624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252088562</v>
      </c>
      <c r="E23" s="78">
        <v>21676300</v>
      </c>
      <c r="F23" s="79">
        <f t="shared" si="0"/>
        <v>273764862</v>
      </c>
      <c r="G23" s="77">
        <v>255627913</v>
      </c>
      <c r="H23" s="78">
        <v>22036300</v>
      </c>
      <c r="I23" s="79">
        <f t="shared" si="1"/>
        <v>277664213</v>
      </c>
      <c r="J23" s="77">
        <v>71177283</v>
      </c>
      <c r="K23" s="78">
        <v>7044281</v>
      </c>
      <c r="L23" s="78">
        <f t="shared" si="2"/>
        <v>78221564</v>
      </c>
      <c r="M23" s="95">
        <f t="shared" si="3"/>
        <v>0.28572536091209544</v>
      </c>
      <c r="N23" s="77">
        <v>60389124</v>
      </c>
      <c r="O23" s="78">
        <v>5357555</v>
      </c>
      <c r="P23" s="78">
        <f t="shared" si="4"/>
        <v>65746679</v>
      </c>
      <c r="Q23" s="95">
        <f t="shared" si="5"/>
        <v>0.24015747864676659</v>
      </c>
      <c r="R23" s="77">
        <v>55649656</v>
      </c>
      <c r="S23" s="78">
        <v>2462456</v>
      </c>
      <c r="T23" s="78">
        <f t="shared" si="6"/>
        <v>58112112</v>
      </c>
      <c r="U23" s="95">
        <f t="shared" si="7"/>
        <v>0.20928916756009894</v>
      </c>
      <c r="V23" s="77">
        <v>38062077</v>
      </c>
      <c r="W23" s="78">
        <v>11579718</v>
      </c>
      <c r="X23" s="78">
        <f t="shared" si="8"/>
        <v>49641795</v>
      </c>
      <c r="Y23" s="95">
        <f t="shared" si="9"/>
        <v>0.17878355465275605</v>
      </c>
      <c r="Z23" s="77">
        <f t="shared" si="10"/>
        <v>225278140</v>
      </c>
      <c r="AA23" s="78">
        <f t="shared" si="11"/>
        <v>26444010</v>
      </c>
      <c r="AB23" s="78">
        <f t="shared" si="12"/>
        <v>251722150</v>
      </c>
      <c r="AC23" s="95">
        <f t="shared" si="13"/>
        <v>0.90657037606787305</v>
      </c>
      <c r="AD23" s="77">
        <v>54817815</v>
      </c>
      <c r="AE23" s="78">
        <v>5215694</v>
      </c>
      <c r="AF23" s="78">
        <f t="shared" si="14"/>
        <v>60033509</v>
      </c>
      <c r="AG23" s="78">
        <v>253762950</v>
      </c>
      <c r="AH23" s="78">
        <v>257595400</v>
      </c>
      <c r="AI23" s="79">
        <v>230344885</v>
      </c>
      <c r="AJ23" s="114">
        <f t="shared" si="15"/>
        <v>0.89421195021339672</v>
      </c>
      <c r="AK23" s="115">
        <f t="shared" si="16"/>
        <v>-0.17309856067217388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0</v>
      </c>
      <c r="E24" s="78">
        <v>0</v>
      </c>
      <c r="F24" s="79">
        <f t="shared" si="0"/>
        <v>0</v>
      </c>
      <c r="G24" s="77">
        <v>350355742</v>
      </c>
      <c r="H24" s="78">
        <v>55596478</v>
      </c>
      <c r="I24" s="79">
        <f t="shared" si="1"/>
        <v>405952220</v>
      </c>
      <c r="J24" s="77">
        <v>218157</v>
      </c>
      <c r="K24" s="78">
        <v>1113299</v>
      </c>
      <c r="L24" s="78">
        <f t="shared" si="2"/>
        <v>1331456</v>
      </c>
      <c r="M24" s="95">
        <f t="shared" si="3"/>
        <v>0</v>
      </c>
      <c r="N24" s="77">
        <v>7013726</v>
      </c>
      <c r="O24" s="78">
        <v>0</v>
      </c>
      <c r="P24" s="78">
        <f t="shared" si="4"/>
        <v>7013726</v>
      </c>
      <c r="Q24" s="95">
        <f t="shared" si="5"/>
        <v>0</v>
      </c>
      <c r="R24" s="77">
        <v>36087808</v>
      </c>
      <c r="S24" s="78">
        <v>2372242</v>
      </c>
      <c r="T24" s="78">
        <f t="shared" si="6"/>
        <v>38460050</v>
      </c>
      <c r="U24" s="95">
        <f t="shared" si="7"/>
        <v>9.4740336682972201E-2</v>
      </c>
      <c r="V24" s="77">
        <v>10154483</v>
      </c>
      <c r="W24" s="78">
        <v>17793873</v>
      </c>
      <c r="X24" s="78">
        <f t="shared" si="8"/>
        <v>27948356</v>
      </c>
      <c r="Y24" s="95">
        <f t="shared" si="9"/>
        <v>6.8846417442919763E-2</v>
      </c>
      <c r="Z24" s="77">
        <f t="shared" si="10"/>
        <v>53474174</v>
      </c>
      <c r="AA24" s="78">
        <f t="shared" si="11"/>
        <v>21279414</v>
      </c>
      <c r="AB24" s="78">
        <f t="shared" si="12"/>
        <v>74753588</v>
      </c>
      <c r="AC24" s="95">
        <f t="shared" si="13"/>
        <v>0.18414380884528725</v>
      </c>
      <c r="AD24" s="77">
        <v>0</v>
      </c>
      <c r="AE24" s="78">
        <v>0</v>
      </c>
      <c r="AF24" s="78">
        <f t="shared" si="14"/>
        <v>0</v>
      </c>
      <c r="AG24" s="78">
        <v>356074923</v>
      </c>
      <c r="AH24" s="78">
        <v>358593923</v>
      </c>
      <c r="AI24" s="79">
        <v>-82719527</v>
      </c>
      <c r="AJ24" s="114">
        <f t="shared" si="15"/>
        <v>-0.23067743677295949</v>
      </c>
      <c r="AK24" s="115">
        <f t="shared" si="16"/>
        <v>0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98934936</v>
      </c>
      <c r="E25" s="78">
        <v>13413000</v>
      </c>
      <c r="F25" s="79">
        <f t="shared" si="0"/>
        <v>112347936</v>
      </c>
      <c r="G25" s="77">
        <v>98934936</v>
      </c>
      <c r="H25" s="78">
        <v>14218000</v>
      </c>
      <c r="I25" s="79">
        <f t="shared" si="1"/>
        <v>113152936</v>
      </c>
      <c r="J25" s="77">
        <v>0</v>
      </c>
      <c r="K25" s="78">
        <v>0</v>
      </c>
      <c r="L25" s="78">
        <f t="shared" si="2"/>
        <v>0</v>
      </c>
      <c r="M25" s="95">
        <f t="shared" si="3"/>
        <v>0</v>
      </c>
      <c r="N25" s="77">
        <v>0</v>
      </c>
      <c r="O25" s="78">
        <v>0</v>
      </c>
      <c r="P25" s="78">
        <f t="shared" si="4"/>
        <v>0</v>
      </c>
      <c r="Q25" s="95">
        <f t="shared" si="5"/>
        <v>0</v>
      </c>
      <c r="R25" s="77">
        <v>3712020</v>
      </c>
      <c r="S25" s="78">
        <v>0</v>
      </c>
      <c r="T25" s="78">
        <f t="shared" si="6"/>
        <v>3712020</v>
      </c>
      <c r="U25" s="95">
        <f t="shared" si="7"/>
        <v>3.2805335249984142E-2</v>
      </c>
      <c r="V25" s="77">
        <v>19663338</v>
      </c>
      <c r="W25" s="78">
        <v>2173068</v>
      </c>
      <c r="X25" s="78">
        <f t="shared" si="8"/>
        <v>21836406</v>
      </c>
      <c r="Y25" s="95">
        <f t="shared" si="9"/>
        <v>0.19298134694445754</v>
      </c>
      <c r="Z25" s="77">
        <f t="shared" si="10"/>
        <v>23375358</v>
      </c>
      <c r="AA25" s="78">
        <f t="shared" si="11"/>
        <v>2173068</v>
      </c>
      <c r="AB25" s="78">
        <f t="shared" si="12"/>
        <v>25548426</v>
      </c>
      <c r="AC25" s="95">
        <f t="shared" si="13"/>
        <v>0.2257866821944417</v>
      </c>
      <c r="AD25" s="77">
        <v>2289841</v>
      </c>
      <c r="AE25" s="78">
        <v>0</v>
      </c>
      <c r="AF25" s="78">
        <f t="shared" si="14"/>
        <v>2289841</v>
      </c>
      <c r="AG25" s="78">
        <v>107576313</v>
      </c>
      <c r="AH25" s="78">
        <v>107576313</v>
      </c>
      <c r="AI25" s="79">
        <v>14823901</v>
      </c>
      <c r="AJ25" s="114">
        <f t="shared" si="15"/>
        <v>0.13779893162912174</v>
      </c>
      <c r="AK25" s="115">
        <f t="shared" si="16"/>
        <v>8.5362105927878833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92432170</v>
      </c>
      <c r="E26" s="78">
        <v>21871000</v>
      </c>
      <c r="F26" s="79">
        <f t="shared" si="0"/>
        <v>114303170</v>
      </c>
      <c r="G26" s="77">
        <v>102937439</v>
      </c>
      <c r="H26" s="78">
        <v>24651913</v>
      </c>
      <c r="I26" s="79">
        <f t="shared" si="1"/>
        <v>127589352</v>
      </c>
      <c r="J26" s="77">
        <v>30041704</v>
      </c>
      <c r="K26" s="78">
        <v>5406068</v>
      </c>
      <c r="L26" s="78">
        <f t="shared" si="2"/>
        <v>35447772</v>
      </c>
      <c r="M26" s="95">
        <f t="shared" si="3"/>
        <v>0.31012063794906125</v>
      </c>
      <c r="N26" s="77">
        <v>15908214</v>
      </c>
      <c r="O26" s="78">
        <v>4958768</v>
      </c>
      <c r="P26" s="78">
        <f t="shared" si="4"/>
        <v>20866982</v>
      </c>
      <c r="Q26" s="95">
        <f t="shared" si="5"/>
        <v>0.18255820901555048</v>
      </c>
      <c r="R26" s="77">
        <v>11575069</v>
      </c>
      <c r="S26" s="78">
        <v>5224706</v>
      </c>
      <c r="T26" s="78">
        <f t="shared" si="6"/>
        <v>16799775</v>
      </c>
      <c r="U26" s="95">
        <f t="shared" si="7"/>
        <v>0.13167066637347605</v>
      </c>
      <c r="V26" s="77">
        <v>7216298</v>
      </c>
      <c r="W26" s="78">
        <v>15394429</v>
      </c>
      <c r="X26" s="78">
        <f t="shared" si="8"/>
        <v>22610727</v>
      </c>
      <c r="Y26" s="95">
        <f t="shared" si="9"/>
        <v>0.17721484313205071</v>
      </c>
      <c r="Z26" s="77">
        <f t="shared" si="10"/>
        <v>64741285</v>
      </c>
      <c r="AA26" s="78">
        <f t="shared" si="11"/>
        <v>30983971</v>
      </c>
      <c r="AB26" s="78">
        <f t="shared" si="12"/>
        <v>95725256</v>
      </c>
      <c r="AC26" s="95">
        <f t="shared" si="13"/>
        <v>0.75026053898290823</v>
      </c>
      <c r="AD26" s="77">
        <v>14686836</v>
      </c>
      <c r="AE26" s="78">
        <v>13419861</v>
      </c>
      <c r="AF26" s="78">
        <f t="shared" si="14"/>
        <v>28106697</v>
      </c>
      <c r="AG26" s="78">
        <v>70576864</v>
      </c>
      <c r="AH26" s="78">
        <v>86618883</v>
      </c>
      <c r="AI26" s="79">
        <v>86833220</v>
      </c>
      <c r="AJ26" s="114">
        <f t="shared" si="15"/>
        <v>1.0024744835372674</v>
      </c>
      <c r="AK26" s="115">
        <f t="shared" si="16"/>
        <v>-0.19553951857096552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118334460</v>
      </c>
      <c r="E27" s="78">
        <v>23764212</v>
      </c>
      <c r="F27" s="79">
        <f t="shared" si="0"/>
        <v>142098672</v>
      </c>
      <c r="G27" s="77">
        <v>104326738</v>
      </c>
      <c r="H27" s="78">
        <v>23764212</v>
      </c>
      <c r="I27" s="79">
        <f t="shared" si="1"/>
        <v>128090950</v>
      </c>
      <c r="J27" s="77">
        <v>29744438</v>
      </c>
      <c r="K27" s="78">
        <v>0</v>
      </c>
      <c r="L27" s="78">
        <f t="shared" si="2"/>
        <v>29744438</v>
      </c>
      <c r="M27" s="95">
        <f t="shared" si="3"/>
        <v>0.20932242069088444</v>
      </c>
      <c r="N27" s="77">
        <v>24655215</v>
      </c>
      <c r="O27" s="78">
        <v>0</v>
      </c>
      <c r="P27" s="78">
        <f t="shared" si="4"/>
        <v>24655215</v>
      </c>
      <c r="Q27" s="95">
        <f t="shared" si="5"/>
        <v>0.1735077087842172</v>
      </c>
      <c r="R27" s="77">
        <v>21670893</v>
      </c>
      <c r="S27" s="78">
        <v>0</v>
      </c>
      <c r="T27" s="78">
        <f t="shared" si="6"/>
        <v>21670893</v>
      </c>
      <c r="U27" s="95">
        <f t="shared" si="7"/>
        <v>0.16918363865675132</v>
      </c>
      <c r="V27" s="77">
        <v>-4032272</v>
      </c>
      <c r="W27" s="78">
        <v>1206621</v>
      </c>
      <c r="X27" s="78">
        <f t="shared" si="8"/>
        <v>-2825651</v>
      </c>
      <c r="Y27" s="95">
        <f t="shared" si="9"/>
        <v>-2.2059723969570059E-2</v>
      </c>
      <c r="Z27" s="77">
        <f t="shared" si="10"/>
        <v>72038274</v>
      </c>
      <c r="AA27" s="78">
        <f t="shared" si="11"/>
        <v>1206621</v>
      </c>
      <c r="AB27" s="78">
        <f t="shared" si="12"/>
        <v>73244895</v>
      </c>
      <c r="AC27" s="95">
        <f t="shared" si="13"/>
        <v>0.57181943767299714</v>
      </c>
      <c r="AD27" s="77">
        <v>5900933</v>
      </c>
      <c r="AE27" s="78">
        <v>2425787</v>
      </c>
      <c r="AF27" s="78">
        <f t="shared" si="14"/>
        <v>8326720</v>
      </c>
      <c r="AG27" s="78">
        <v>127096555</v>
      </c>
      <c r="AH27" s="78">
        <v>116572689</v>
      </c>
      <c r="AI27" s="79">
        <v>60191494</v>
      </c>
      <c r="AJ27" s="114">
        <f t="shared" si="15"/>
        <v>0.51634301753131906</v>
      </c>
      <c r="AK27" s="115">
        <f t="shared" si="16"/>
        <v>-1.3393474261173668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181428654</v>
      </c>
      <c r="E28" s="78">
        <v>20710002</v>
      </c>
      <c r="F28" s="79">
        <f t="shared" si="0"/>
        <v>202138656</v>
      </c>
      <c r="G28" s="77">
        <v>176814359</v>
      </c>
      <c r="H28" s="78">
        <v>20710003</v>
      </c>
      <c r="I28" s="79">
        <f t="shared" si="1"/>
        <v>197524362</v>
      </c>
      <c r="J28" s="77">
        <v>28423373</v>
      </c>
      <c r="K28" s="78">
        <v>0</v>
      </c>
      <c r="L28" s="78">
        <f t="shared" si="2"/>
        <v>28423373</v>
      </c>
      <c r="M28" s="95">
        <f t="shared" si="3"/>
        <v>0.14061324816565515</v>
      </c>
      <c r="N28" s="77">
        <v>37094461</v>
      </c>
      <c r="O28" s="78">
        <v>942603</v>
      </c>
      <c r="P28" s="78">
        <f t="shared" si="4"/>
        <v>38037064</v>
      </c>
      <c r="Q28" s="95">
        <f t="shared" si="5"/>
        <v>0.18817313201093017</v>
      </c>
      <c r="R28" s="77">
        <v>40711429</v>
      </c>
      <c r="S28" s="78">
        <v>1098577</v>
      </c>
      <c r="T28" s="78">
        <f t="shared" si="6"/>
        <v>41810006</v>
      </c>
      <c r="U28" s="95">
        <f t="shared" si="7"/>
        <v>0.21167012299981508</v>
      </c>
      <c r="V28" s="77">
        <v>32839828</v>
      </c>
      <c r="W28" s="78">
        <v>8687798</v>
      </c>
      <c r="X28" s="78">
        <f t="shared" si="8"/>
        <v>41527626</v>
      </c>
      <c r="Y28" s="95">
        <f t="shared" si="9"/>
        <v>0.21024052719127376</v>
      </c>
      <c r="Z28" s="77">
        <f t="shared" si="10"/>
        <v>139069091</v>
      </c>
      <c r="AA28" s="78">
        <f t="shared" si="11"/>
        <v>10728978</v>
      </c>
      <c r="AB28" s="78">
        <f t="shared" si="12"/>
        <v>149798069</v>
      </c>
      <c r="AC28" s="95">
        <f t="shared" si="13"/>
        <v>0.7583776881152513</v>
      </c>
      <c r="AD28" s="77">
        <v>24252483</v>
      </c>
      <c r="AE28" s="78">
        <v>4411612</v>
      </c>
      <c r="AF28" s="78">
        <f t="shared" si="14"/>
        <v>28664095</v>
      </c>
      <c r="AG28" s="78">
        <v>183769909</v>
      </c>
      <c r="AH28" s="78">
        <v>177509910</v>
      </c>
      <c r="AI28" s="79">
        <v>121344772</v>
      </c>
      <c r="AJ28" s="114">
        <f t="shared" si="15"/>
        <v>0.68359435256318923</v>
      </c>
      <c r="AK28" s="115">
        <f t="shared" si="16"/>
        <v>0.44876808425313963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304342136</v>
      </c>
      <c r="E29" s="78">
        <v>46620000</v>
      </c>
      <c r="F29" s="79">
        <f t="shared" si="0"/>
        <v>350962136</v>
      </c>
      <c r="G29" s="77">
        <v>315625353</v>
      </c>
      <c r="H29" s="78">
        <v>52020000</v>
      </c>
      <c r="I29" s="79">
        <f t="shared" si="1"/>
        <v>367645353</v>
      </c>
      <c r="J29" s="77">
        <v>69576992</v>
      </c>
      <c r="K29" s="78">
        <v>10054134</v>
      </c>
      <c r="L29" s="78">
        <f t="shared" si="2"/>
        <v>79631126</v>
      </c>
      <c r="M29" s="95">
        <f t="shared" si="3"/>
        <v>0.22689378092911994</v>
      </c>
      <c r="N29" s="77">
        <v>57087388</v>
      </c>
      <c r="O29" s="78">
        <v>15161516</v>
      </c>
      <c r="P29" s="78">
        <f t="shared" si="4"/>
        <v>72248904</v>
      </c>
      <c r="Q29" s="95">
        <f t="shared" si="5"/>
        <v>0.20585954035793763</v>
      </c>
      <c r="R29" s="77">
        <v>50242108</v>
      </c>
      <c r="S29" s="78">
        <v>6209579</v>
      </c>
      <c r="T29" s="78">
        <f t="shared" si="6"/>
        <v>56451687</v>
      </c>
      <c r="U29" s="95">
        <f t="shared" si="7"/>
        <v>0.15354930108418915</v>
      </c>
      <c r="V29" s="77">
        <v>32198704</v>
      </c>
      <c r="W29" s="78">
        <v>5710735</v>
      </c>
      <c r="X29" s="78">
        <f t="shared" si="8"/>
        <v>37909439</v>
      </c>
      <c r="Y29" s="95">
        <f t="shared" si="9"/>
        <v>0.1031141525131694</v>
      </c>
      <c r="Z29" s="77">
        <f t="shared" si="10"/>
        <v>209105192</v>
      </c>
      <c r="AA29" s="78">
        <f t="shared" si="11"/>
        <v>37135964</v>
      </c>
      <c r="AB29" s="78">
        <f t="shared" si="12"/>
        <v>246241156</v>
      </c>
      <c r="AC29" s="95">
        <f t="shared" si="13"/>
        <v>0.66977905198763654</v>
      </c>
      <c r="AD29" s="77">
        <v>22708731</v>
      </c>
      <c r="AE29" s="78">
        <v>10928022</v>
      </c>
      <c r="AF29" s="78">
        <f t="shared" si="14"/>
        <v>33636753</v>
      </c>
      <c r="AG29" s="78">
        <v>237406365</v>
      </c>
      <c r="AH29" s="78">
        <v>256285674</v>
      </c>
      <c r="AI29" s="79">
        <v>207707983</v>
      </c>
      <c r="AJ29" s="114">
        <f t="shared" si="15"/>
        <v>0.81045491056203167</v>
      </c>
      <c r="AK29" s="115">
        <f t="shared" si="16"/>
        <v>0.1270243296075575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75415400</v>
      </c>
      <c r="E30" s="78">
        <v>150000</v>
      </c>
      <c r="F30" s="79">
        <f t="shared" si="0"/>
        <v>75565400</v>
      </c>
      <c r="G30" s="77">
        <v>75656180</v>
      </c>
      <c r="H30" s="78">
        <v>135000</v>
      </c>
      <c r="I30" s="79">
        <f t="shared" si="1"/>
        <v>75791180</v>
      </c>
      <c r="J30" s="77">
        <v>34346234</v>
      </c>
      <c r="K30" s="78">
        <v>0</v>
      </c>
      <c r="L30" s="78">
        <f t="shared" si="2"/>
        <v>34346234</v>
      </c>
      <c r="M30" s="95">
        <f t="shared" si="3"/>
        <v>0.45452328711288498</v>
      </c>
      <c r="N30" s="77">
        <v>27978131</v>
      </c>
      <c r="O30" s="78">
        <v>23201</v>
      </c>
      <c r="P30" s="78">
        <f t="shared" si="4"/>
        <v>28001332</v>
      </c>
      <c r="Q30" s="95">
        <f t="shared" si="5"/>
        <v>0.37055758323253762</v>
      </c>
      <c r="R30" s="77">
        <v>12670158</v>
      </c>
      <c r="S30" s="78">
        <v>32527</v>
      </c>
      <c r="T30" s="78">
        <f t="shared" si="6"/>
        <v>12702685</v>
      </c>
      <c r="U30" s="95">
        <f t="shared" si="7"/>
        <v>0.1676010981752758</v>
      </c>
      <c r="V30" s="77">
        <v>3568032</v>
      </c>
      <c r="W30" s="78">
        <v>611145</v>
      </c>
      <c r="X30" s="78">
        <f t="shared" si="8"/>
        <v>4179177</v>
      </c>
      <c r="Y30" s="95">
        <f t="shared" si="9"/>
        <v>5.5140677318917586E-2</v>
      </c>
      <c r="Z30" s="77">
        <f t="shared" si="10"/>
        <v>78562555</v>
      </c>
      <c r="AA30" s="78">
        <f t="shared" si="11"/>
        <v>666873</v>
      </c>
      <c r="AB30" s="78">
        <f t="shared" si="12"/>
        <v>79229428</v>
      </c>
      <c r="AC30" s="95">
        <f t="shared" si="13"/>
        <v>1.0453647508852613</v>
      </c>
      <c r="AD30" s="77">
        <v>899866</v>
      </c>
      <c r="AE30" s="78">
        <v>1480680</v>
      </c>
      <c r="AF30" s="78">
        <f t="shared" si="14"/>
        <v>2380546</v>
      </c>
      <c r="AG30" s="78">
        <v>73822100</v>
      </c>
      <c r="AH30" s="78">
        <v>77186029</v>
      </c>
      <c r="AI30" s="79">
        <v>77342336</v>
      </c>
      <c r="AJ30" s="114">
        <f t="shared" si="15"/>
        <v>1.0020250685522376</v>
      </c>
      <c r="AK30" s="115">
        <f t="shared" si="16"/>
        <v>0.75555397795295698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1300765942</v>
      </c>
      <c r="E31" s="81">
        <f>SUM(E22:E30)</f>
        <v>179076518</v>
      </c>
      <c r="F31" s="82">
        <f t="shared" si="0"/>
        <v>1479842460</v>
      </c>
      <c r="G31" s="80">
        <f>SUM(G22:G30)</f>
        <v>1651926151</v>
      </c>
      <c r="H31" s="81">
        <f>SUM(H22:H30)</f>
        <v>252534515</v>
      </c>
      <c r="I31" s="82">
        <f t="shared" si="1"/>
        <v>1904460666</v>
      </c>
      <c r="J31" s="80">
        <f>SUM(J22:J30)</f>
        <v>272740274</v>
      </c>
      <c r="K31" s="81">
        <f>SUM(K22:K30)</f>
        <v>30813655</v>
      </c>
      <c r="L31" s="81">
        <f t="shared" si="2"/>
        <v>303553929</v>
      </c>
      <c r="M31" s="96">
        <f t="shared" si="3"/>
        <v>0.20512584089525313</v>
      </c>
      <c r="N31" s="80">
        <f>SUM(N22:N30)</f>
        <v>245743473</v>
      </c>
      <c r="O31" s="81">
        <f>SUM(O22:O30)</f>
        <v>30167852</v>
      </c>
      <c r="P31" s="81">
        <f t="shared" si="4"/>
        <v>275911325</v>
      </c>
      <c r="Q31" s="96">
        <f t="shared" si="5"/>
        <v>0.18644641741121551</v>
      </c>
      <c r="R31" s="80">
        <f>SUM(R22:R30)</f>
        <v>248504806</v>
      </c>
      <c r="S31" s="81">
        <f>SUM(S22:S30)</f>
        <v>17979150</v>
      </c>
      <c r="T31" s="81">
        <f t="shared" si="6"/>
        <v>266483956</v>
      </c>
      <c r="U31" s="96">
        <f t="shared" si="7"/>
        <v>0.13992620627849711</v>
      </c>
      <c r="V31" s="80">
        <f>SUM(V22:V30)</f>
        <v>157643779</v>
      </c>
      <c r="W31" s="81">
        <f>SUM(W22:W30)</f>
        <v>64707276</v>
      </c>
      <c r="X31" s="81">
        <f t="shared" si="8"/>
        <v>222351055</v>
      </c>
      <c r="Y31" s="96">
        <f t="shared" si="9"/>
        <v>0.11675276836618058</v>
      </c>
      <c r="Z31" s="80">
        <f t="shared" si="10"/>
        <v>924632332</v>
      </c>
      <c r="AA31" s="81">
        <f t="shared" si="11"/>
        <v>143667933</v>
      </c>
      <c r="AB31" s="81">
        <f t="shared" si="12"/>
        <v>1068300265</v>
      </c>
      <c r="AC31" s="96">
        <f t="shared" si="13"/>
        <v>0.56094635298705608</v>
      </c>
      <c r="AD31" s="80">
        <f>SUM(AD22:AD30)</f>
        <v>134962762</v>
      </c>
      <c r="AE31" s="81">
        <f>SUM(AE22:AE30)</f>
        <v>50764478</v>
      </c>
      <c r="AF31" s="81">
        <f t="shared" si="14"/>
        <v>185727240</v>
      </c>
      <c r="AG31" s="81">
        <f>SUM(AG22:AG30)</f>
        <v>1612162661</v>
      </c>
      <c r="AH31" s="81">
        <f>SUM(AH22:AH30)</f>
        <v>1642145798</v>
      </c>
      <c r="AI31" s="82">
        <f>SUM(AI22:AI30)</f>
        <v>790433659</v>
      </c>
      <c r="AJ31" s="116">
        <f t="shared" si="15"/>
        <v>0.48134194902954652</v>
      </c>
      <c r="AK31" s="117">
        <f t="shared" si="16"/>
        <v>0.19719140283353154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400097829</v>
      </c>
      <c r="E32" s="78">
        <v>75053404</v>
      </c>
      <c r="F32" s="79">
        <f t="shared" si="0"/>
        <v>475151233</v>
      </c>
      <c r="G32" s="77">
        <v>400097829</v>
      </c>
      <c r="H32" s="78">
        <v>75053404</v>
      </c>
      <c r="I32" s="79">
        <f t="shared" si="1"/>
        <v>475151233</v>
      </c>
      <c r="J32" s="77">
        <v>133005532</v>
      </c>
      <c r="K32" s="78">
        <v>9833022</v>
      </c>
      <c r="L32" s="78">
        <f t="shared" si="2"/>
        <v>142838554</v>
      </c>
      <c r="M32" s="95">
        <f t="shared" si="3"/>
        <v>0.30061703322992323</v>
      </c>
      <c r="N32" s="77">
        <v>96019380</v>
      </c>
      <c r="O32" s="78">
        <v>0</v>
      </c>
      <c r="P32" s="78">
        <f t="shared" si="4"/>
        <v>96019380</v>
      </c>
      <c r="Q32" s="95">
        <f t="shared" si="5"/>
        <v>0.2020817233152376</v>
      </c>
      <c r="R32" s="77">
        <v>54703622</v>
      </c>
      <c r="S32" s="78">
        <v>0</v>
      </c>
      <c r="T32" s="78">
        <f t="shared" si="6"/>
        <v>54703622</v>
      </c>
      <c r="U32" s="95">
        <f t="shared" si="7"/>
        <v>0.11512886466612621</v>
      </c>
      <c r="V32" s="77">
        <v>48720211</v>
      </c>
      <c r="W32" s="78">
        <v>3112719</v>
      </c>
      <c r="X32" s="78">
        <f t="shared" si="8"/>
        <v>51832930</v>
      </c>
      <c r="Y32" s="95">
        <f t="shared" si="9"/>
        <v>0.10908722612953843</v>
      </c>
      <c r="Z32" s="77">
        <f t="shared" si="10"/>
        <v>332448745</v>
      </c>
      <c r="AA32" s="78">
        <f t="shared" si="11"/>
        <v>12945741</v>
      </c>
      <c r="AB32" s="78">
        <f t="shared" si="12"/>
        <v>345394486</v>
      </c>
      <c r="AC32" s="95">
        <f t="shared" si="13"/>
        <v>0.72691484734082545</v>
      </c>
      <c r="AD32" s="77">
        <v>43340677</v>
      </c>
      <c r="AE32" s="78">
        <v>6430277</v>
      </c>
      <c r="AF32" s="78">
        <f t="shared" si="14"/>
        <v>49770954</v>
      </c>
      <c r="AG32" s="78">
        <v>406710136</v>
      </c>
      <c r="AH32" s="78">
        <v>406710136</v>
      </c>
      <c r="AI32" s="79">
        <v>238551939</v>
      </c>
      <c r="AJ32" s="114">
        <f t="shared" si="15"/>
        <v>0.58654043232401765</v>
      </c>
      <c r="AK32" s="115">
        <f t="shared" si="16"/>
        <v>4.1429304328785888E-2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83126150</v>
      </c>
      <c r="E33" s="78">
        <v>21952000</v>
      </c>
      <c r="F33" s="79">
        <f t="shared" si="0"/>
        <v>105078150</v>
      </c>
      <c r="G33" s="77">
        <v>83190740</v>
      </c>
      <c r="H33" s="78">
        <v>21952000</v>
      </c>
      <c r="I33" s="79">
        <f t="shared" si="1"/>
        <v>105142740</v>
      </c>
      <c r="J33" s="77">
        <v>25166578</v>
      </c>
      <c r="K33" s="78">
        <v>0</v>
      </c>
      <c r="L33" s="78">
        <f t="shared" si="2"/>
        <v>25166578</v>
      </c>
      <c r="M33" s="95">
        <f t="shared" si="3"/>
        <v>0.23950343625197057</v>
      </c>
      <c r="N33" s="77">
        <v>13917725</v>
      </c>
      <c r="O33" s="78">
        <v>0</v>
      </c>
      <c r="P33" s="78">
        <f t="shared" si="4"/>
        <v>13917725</v>
      </c>
      <c r="Q33" s="95">
        <f t="shared" si="5"/>
        <v>0.13245118038336229</v>
      </c>
      <c r="R33" s="77">
        <v>14946685</v>
      </c>
      <c r="S33" s="78">
        <v>0</v>
      </c>
      <c r="T33" s="78">
        <f t="shared" si="6"/>
        <v>14946685</v>
      </c>
      <c r="U33" s="95">
        <f t="shared" si="7"/>
        <v>0.14215612984786205</v>
      </c>
      <c r="V33" s="77">
        <v>3950698</v>
      </c>
      <c r="W33" s="78">
        <v>0</v>
      </c>
      <c r="X33" s="78">
        <f t="shared" si="8"/>
        <v>3950698</v>
      </c>
      <c r="Y33" s="95">
        <f t="shared" si="9"/>
        <v>3.7574615232587621E-2</v>
      </c>
      <c r="Z33" s="77">
        <f t="shared" si="10"/>
        <v>57981686</v>
      </c>
      <c r="AA33" s="78">
        <f t="shared" si="11"/>
        <v>0</v>
      </c>
      <c r="AB33" s="78">
        <f t="shared" si="12"/>
        <v>57981686</v>
      </c>
      <c r="AC33" s="95">
        <f t="shared" si="13"/>
        <v>0.55145686711227038</v>
      </c>
      <c r="AD33" s="77">
        <v>3362513</v>
      </c>
      <c r="AE33" s="78">
        <v>1866788</v>
      </c>
      <c r="AF33" s="78">
        <f t="shared" si="14"/>
        <v>5229301</v>
      </c>
      <c r="AG33" s="78">
        <v>99464581</v>
      </c>
      <c r="AH33" s="78">
        <v>90121705</v>
      </c>
      <c r="AI33" s="79">
        <v>71964486</v>
      </c>
      <c r="AJ33" s="114">
        <f t="shared" si="15"/>
        <v>0.79852557161451843</v>
      </c>
      <c r="AK33" s="115">
        <f t="shared" si="16"/>
        <v>-0.24450743990449197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240490331</v>
      </c>
      <c r="E34" s="78">
        <v>33458450</v>
      </c>
      <c r="F34" s="79">
        <f t="shared" si="0"/>
        <v>273948781</v>
      </c>
      <c r="G34" s="77">
        <v>264394812</v>
      </c>
      <c r="H34" s="78">
        <v>34458450</v>
      </c>
      <c r="I34" s="79">
        <f t="shared" si="1"/>
        <v>298853262</v>
      </c>
      <c r="J34" s="77">
        <v>14571936</v>
      </c>
      <c r="K34" s="78">
        <v>4284101</v>
      </c>
      <c r="L34" s="78">
        <f t="shared" si="2"/>
        <v>18856037</v>
      </c>
      <c r="M34" s="95">
        <f t="shared" si="3"/>
        <v>6.8830519818958422E-2</v>
      </c>
      <c r="N34" s="77">
        <v>-2990365</v>
      </c>
      <c r="O34" s="78">
        <v>7587726</v>
      </c>
      <c r="P34" s="78">
        <f t="shared" si="4"/>
        <v>4597361</v>
      </c>
      <c r="Q34" s="95">
        <f t="shared" si="5"/>
        <v>1.6781826818933719E-2</v>
      </c>
      <c r="R34" s="77">
        <v>55149363</v>
      </c>
      <c r="S34" s="78">
        <v>3682437</v>
      </c>
      <c r="T34" s="78">
        <f t="shared" si="6"/>
        <v>58831800</v>
      </c>
      <c r="U34" s="95">
        <f t="shared" si="7"/>
        <v>0.19685848367952563</v>
      </c>
      <c r="V34" s="77">
        <v>43409816</v>
      </c>
      <c r="W34" s="78">
        <v>13521271</v>
      </c>
      <c r="X34" s="78">
        <f t="shared" si="8"/>
        <v>56931087</v>
      </c>
      <c r="Y34" s="95">
        <f t="shared" si="9"/>
        <v>0.19049846275393842</v>
      </c>
      <c r="Z34" s="77">
        <f t="shared" si="10"/>
        <v>110140750</v>
      </c>
      <c r="AA34" s="78">
        <f t="shared" si="11"/>
        <v>29075535</v>
      </c>
      <c r="AB34" s="78">
        <f t="shared" si="12"/>
        <v>139216285</v>
      </c>
      <c r="AC34" s="95">
        <f t="shared" si="13"/>
        <v>0.46583491867657778</v>
      </c>
      <c r="AD34" s="77">
        <v>19155943</v>
      </c>
      <c r="AE34" s="78">
        <v>9901267</v>
      </c>
      <c r="AF34" s="78">
        <f t="shared" si="14"/>
        <v>29057210</v>
      </c>
      <c r="AG34" s="78">
        <v>287982148</v>
      </c>
      <c r="AH34" s="78">
        <v>291969423</v>
      </c>
      <c r="AI34" s="79">
        <v>130656804</v>
      </c>
      <c r="AJ34" s="114">
        <f t="shared" si="15"/>
        <v>0.44750166869357411</v>
      </c>
      <c r="AK34" s="115">
        <f t="shared" si="16"/>
        <v>0.95927575290263589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142599599</v>
      </c>
      <c r="E35" s="78">
        <v>39750000</v>
      </c>
      <c r="F35" s="79">
        <f t="shared" si="0"/>
        <v>182349599</v>
      </c>
      <c r="G35" s="77">
        <v>147661509</v>
      </c>
      <c r="H35" s="78">
        <v>48650000</v>
      </c>
      <c r="I35" s="79">
        <f t="shared" si="1"/>
        <v>196311509</v>
      </c>
      <c r="J35" s="77">
        <v>14207269</v>
      </c>
      <c r="K35" s="78">
        <v>13668630</v>
      </c>
      <c r="L35" s="78">
        <f t="shared" si="2"/>
        <v>27875899</v>
      </c>
      <c r="M35" s="95">
        <f t="shared" si="3"/>
        <v>0.15287063504866824</v>
      </c>
      <c r="N35" s="77">
        <v>35416637</v>
      </c>
      <c r="O35" s="78">
        <v>28347386</v>
      </c>
      <c r="P35" s="78">
        <f t="shared" si="4"/>
        <v>63764023</v>
      </c>
      <c r="Q35" s="95">
        <f t="shared" si="5"/>
        <v>0.34968008347525897</v>
      </c>
      <c r="R35" s="77">
        <v>34785167</v>
      </c>
      <c r="S35" s="78">
        <v>10211082</v>
      </c>
      <c r="T35" s="78">
        <f t="shared" si="6"/>
        <v>44996249</v>
      </c>
      <c r="U35" s="95">
        <f t="shared" si="7"/>
        <v>0.22920841080183435</v>
      </c>
      <c r="V35" s="77">
        <v>18421151</v>
      </c>
      <c r="W35" s="78">
        <v>11432173</v>
      </c>
      <c r="X35" s="78">
        <f t="shared" si="8"/>
        <v>29853324</v>
      </c>
      <c r="Y35" s="95">
        <f t="shared" si="9"/>
        <v>0.15207118600468808</v>
      </c>
      <c r="Z35" s="77">
        <f t="shared" si="10"/>
        <v>102830224</v>
      </c>
      <c r="AA35" s="78">
        <f t="shared" si="11"/>
        <v>63659271</v>
      </c>
      <c r="AB35" s="78">
        <f t="shared" si="12"/>
        <v>166489495</v>
      </c>
      <c r="AC35" s="95">
        <f t="shared" si="13"/>
        <v>0.84808830540852298</v>
      </c>
      <c r="AD35" s="77">
        <v>17169804</v>
      </c>
      <c r="AE35" s="78">
        <v>30533894</v>
      </c>
      <c r="AF35" s="78">
        <f t="shared" si="14"/>
        <v>47703698</v>
      </c>
      <c r="AG35" s="78">
        <v>157685964</v>
      </c>
      <c r="AH35" s="78">
        <v>232288747</v>
      </c>
      <c r="AI35" s="79">
        <v>181824756</v>
      </c>
      <c r="AJ35" s="114">
        <f t="shared" si="15"/>
        <v>0.78275318261542826</v>
      </c>
      <c r="AK35" s="115">
        <f t="shared" si="16"/>
        <v>-0.37419266741123502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1008785316</v>
      </c>
      <c r="E36" s="78">
        <v>86374465</v>
      </c>
      <c r="F36" s="79">
        <f t="shared" si="0"/>
        <v>1095159781</v>
      </c>
      <c r="G36" s="77">
        <v>1008785316</v>
      </c>
      <c r="H36" s="78">
        <v>99712982</v>
      </c>
      <c r="I36" s="79">
        <f t="shared" si="1"/>
        <v>1108498298</v>
      </c>
      <c r="J36" s="77">
        <v>259500091</v>
      </c>
      <c r="K36" s="78">
        <v>12066997</v>
      </c>
      <c r="L36" s="78">
        <f t="shared" si="2"/>
        <v>271567088</v>
      </c>
      <c r="M36" s="95">
        <f t="shared" si="3"/>
        <v>0.24797028955174899</v>
      </c>
      <c r="N36" s="77">
        <v>240379745</v>
      </c>
      <c r="O36" s="78">
        <v>19191247</v>
      </c>
      <c r="P36" s="78">
        <f t="shared" si="4"/>
        <v>259570992</v>
      </c>
      <c r="Q36" s="95">
        <f t="shared" si="5"/>
        <v>0.2370165490947663</v>
      </c>
      <c r="R36" s="77">
        <v>280100808</v>
      </c>
      <c r="S36" s="78">
        <v>10777049</v>
      </c>
      <c r="T36" s="78">
        <f t="shared" si="6"/>
        <v>290877857</v>
      </c>
      <c r="U36" s="95">
        <f t="shared" si="7"/>
        <v>0.26240713001076704</v>
      </c>
      <c r="V36" s="77">
        <v>215842439</v>
      </c>
      <c r="W36" s="78">
        <v>9015154</v>
      </c>
      <c r="X36" s="78">
        <f t="shared" si="8"/>
        <v>224857593</v>
      </c>
      <c r="Y36" s="95">
        <f t="shared" si="9"/>
        <v>0.20284883919596239</v>
      </c>
      <c r="Z36" s="77">
        <f t="shared" si="10"/>
        <v>995823083</v>
      </c>
      <c r="AA36" s="78">
        <f t="shared" si="11"/>
        <v>51050447</v>
      </c>
      <c r="AB36" s="78">
        <f t="shared" si="12"/>
        <v>1046873530</v>
      </c>
      <c r="AC36" s="95">
        <f t="shared" si="13"/>
        <v>0.94440698004571944</v>
      </c>
      <c r="AD36" s="77">
        <v>226737391</v>
      </c>
      <c r="AE36" s="78">
        <v>39301738</v>
      </c>
      <c r="AF36" s="78">
        <f t="shared" si="14"/>
        <v>266039129</v>
      </c>
      <c r="AG36" s="78">
        <v>1104563555</v>
      </c>
      <c r="AH36" s="78">
        <v>1083716109</v>
      </c>
      <c r="AI36" s="79">
        <v>1007012182</v>
      </c>
      <c r="AJ36" s="114">
        <f t="shared" si="15"/>
        <v>0.92922138338353333</v>
      </c>
      <c r="AK36" s="115">
        <f t="shared" si="16"/>
        <v>-0.15479503392901273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99931909</v>
      </c>
      <c r="E37" s="78">
        <v>3296217</v>
      </c>
      <c r="F37" s="79">
        <f t="shared" si="0"/>
        <v>103228126</v>
      </c>
      <c r="G37" s="77">
        <v>97273671</v>
      </c>
      <c r="H37" s="78">
        <v>2558521</v>
      </c>
      <c r="I37" s="79">
        <f t="shared" si="1"/>
        <v>99832192</v>
      </c>
      <c r="J37" s="77">
        <v>35052650</v>
      </c>
      <c r="K37" s="78">
        <v>299261</v>
      </c>
      <c r="L37" s="78">
        <f t="shared" si="2"/>
        <v>35351911</v>
      </c>
      <c r="M37" s="95">
        <f t="shared" si="3"/>
        <v>0.34246394243367356</v>
      </c>
      <c r="N37" s="77">
        <v>31205080</v>
      </c>
      <c r="O37" s="78">
        <v>57939</v>
      </c>
      <c r="P37" s="78">
        <f t="shared" si="4"/>
        <v>31263019</v>
      </c>
      <c r="Q37" s="95">
        <f t="shared" si="5"/>
        <v>0.30285369125077405</v>
      </c>
      <c r="R37" s="77">
        <v>24066466</v>
      </c>
      <c r="S37" s="78">
        <v>181895</v>
      </c>
      <c r="T37" s="78">
        <f t="shared" si="6"/>
        <v>24248361</v>
      </c>
      <c r="U37" s="95">
        <f t="shared" si="7"/>
        <v>0.2428912008663498</v>
      </c>
      <c r="V37" s="77">
        <v>561748</v>
      </c>
      <c r="W37" s="78">
        <v>979103</v>
      </c>
      <c r="X37" s="78">
        <f t="shared" si="8"/>
        <v>1540851</v>
      </c>
      <c r="Y37" s="95">
        <f t="shared" si="9"/>
        <v>1.5434410175026508E-2</v>
      </c>
      <c r="Z37" s="77">
        <f t="shared" si="10"/>
        <v>90885944</v>
      </c>
      <c r="AA37" s="78">
        <f t="shared" si="11"/>
        <v>1518198</v>
      </c>
      <c r="AB37" s="78">
        <f t="shared" si="12"/>
        <v>92404142</v>
      </c>
      <c r="AC37" s="95">
        <f t="shared" si="13"/>
        <v>0.92559464185660678</v>
      </c>
      <c r="AD37" s="77">
        <v>22881563</v>
      </c>
      <c r="AE37" s="78">
        <v>153746</v>
      </c>
      <c r="AF37" s="78">
        <f t="shared" si="14"/>
        <v>23035309</v>
      </c>
      <c r="AG37" s="78">
        <v>94564000</v>
      </c>
      <c r="AH37" s="78">
        <v>96990885</v>
      </c>
      <c r="AI37" s="79">
        <v>55661293</v>
      </c>
      <c r="AJ37" s="114">
        <f t="shared" si="15"/>
        <v>0.57388169001654121</v>
      </c>
      <c r="AK37" s="115">
        <f t="shared" si="16"/>
        <v>-0.93310916732221827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1975031134</v>
      </c>
      <c r="E38" s="81">
        <f>SUM(E32:E37)</f>
        <v>259884536</v>
      </c>
      <c r="F38" s="82">
        <f t="shared" si="0"/>
        <v>2234915670</v>
      </c>
      <c r="G38" s="80">
        <f>SUM(G32:G37)</f>
        <v>2001403877</v>
      </c>
      <c r="H38" s="81">
        <f>SUM(H32:H37)</f>
        <v>282385357</v>
      </c>
      <c r="I38" s="82">
        <f t="shared" si="1"/>
        <v>2283789234</v>
      </c>
      <c r="J38" s="80">
        <f>SUM(J32:J37)</f>
        <v>481504056</v>
      </c>
      <c r="K38" s="81">
        <f>SUM(K32:K37)</f>
        <v>40152011</v>
      </c>
      <c r="L38" s="81">
        <f t="shared" si="2"/>
        <v>521656067</v>
      </c>
      <c r="M38" s="96">
        <f t="shared" si="3"/>
        <v>0.23341196896256941</v>
      </c>
      <c r="N38" s="80">
        <f>SUM(N32:N37)</f>
        <v>413948202</v>
      </c>
      <c r="O38" s="81">
        <f>SUM(O32:O37)</f>
        <v>55184298</v>
      </c>
      <c r="P38" s="81">
        <f t="shared" si="4"/>
        <v>469132500</v>
      </c>
      <c r="Q38" s="96">
        <f t="shared" si="5"/>
        <v>0.20991060481490115</v>
      </c>
      <c r="R38" s="80">
        <f>SUM(R32:R37)</f>
        <v>463752111</v>
      </c>
      <c r="S38" s="81">
        <f>SUM(S32:S37)</f>
        <v>24852463</v>
      </c>
      <c r="T38" s="81">
        <f t="shared" si="6"/>
        <v>488604574</v>
      </c>
      <c r="U38" s="96">
        <f t="shared" si="7"/>
        <v>0.21394468750700837</v>
      </c>
      <c r="V38" s="80">
        <f>SUM(V32:V37)</f>
        <v>330906063</v>
      </c>
      <c r="W38" s="81">
        <f>SUM(W32:W37)</f>
        <v>38060420</v>
      </c>
      <c r="X38" s="81">
        <f t="shared" si="8"/>
        <v>368966483</v>
      </c>
      <c r="Y38" s="96">
        <f t="shared" si="9"/>
        <v>0.16155890285626945</v>
      </c>
      <c r="Z38" s="80">
        <f t="shared" si="10"/>
        <v>1690110432</v>
      </c>
      <c r="AA38" s="81">
        <f t="shared" si="11"/>
        <v>158249192</v>
      </c>
      <c r="AB38" s="81">
        <f t="shared" si="12"/>
        <v>1848359624</v>
      </c>
      <c r="AC38" s="96">
        <f t="shared" si="13"/>
        <v>0.80933896897422719</v>
      </c>
      <c r="AD38" s="80">
        <f>SUM(AD32:AD37)</f>
        <v>332647891</v>
      </c>
      <c r="AE38" s="81">
        <f>SUM(AE32:AE37)</f>
        <v>88187710</v>
      </c>
      <c r="AF38" s="81">
        <f t="shared" si="14"/>
        <v>420835601</v>
      </c>
      <c r="AG38" s="81">
        <f>SUM(AG32:AG37)</f>
        <v>2150970384</v>
      </c>
      <c r="AH38" s="81">
        <f>SUM(AH32:AH37)</f>
        <v>2201797005</v>
      </c>
      <c r="AI38" s="82">
        <f>SUM(AI32:AI37)</f>
        <v>1685671460</v>
      </c>
      <c r="AJ38" s="116">
        <f t="shared" si="15"/>
        <v>0.76558895128481652</v>
      </c>
      <c r="AK38" s="117">
        <f t="shared" si="16"/>
        <v>-0.12325268555404367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2958278267</v>
      </c>
      <c r="E39" s="78">
        <v>613729000</v>
      </c>
      <c r="F39" s="79">
        <f t="shared" si="0"/>
        <v>3572007267</v>
      </c>
      <c r="G39" s="77">
        <v>2971037421</v>
      </c>
      <c r="H39" s="78">
        <v>621517579</v>
      </c>
      <c r="I39" s="79">
        <f t="shared" si="1"/>
        <v>3592555000</v>
      </c>
      <c r="J39" s="77">
        <v>878753932</v>
      </c>
      <c r="K39" s="78">
        <v>41782642</v>
      </c>
      <c r="L39" s="78">
        <f t="shared" si="2"/>
        <v>920536574</v>
      </c>
      <c r="M39" s="95">
        <f t="shared" si="3"/>
        <v>0.25770848298780913</v>
      </c>
      <c r="N39" s="77">
        <v>710040023</v>
      </c>
      <c r="O39" s="78">
        <v>186906828</v>
      </c>
      <c r="P39" s="78">
        <f t="shared" si="4"/>
        <v>896946851</v>
      </c>
      <c r="Q39" s="95">
        <f t="shared" si="5"/>
        <v>0.2511044306338473</v>
      </c>
      <c r="R39" s="77">
        <v>687016767</v>
      </c>
      <c r="S39" s="78">
        <v>109834343</v>
      </c>
      <c r="T39" s="78">
        <f t="shared" si="6"/>
        <v>796851110</v>
      </c>
      <c r="U39" s="95">
        <f t="shared" si="7"/>
        <v>0.22180623817867784</v>
      </c>
      <c r="V39" s="77">
        <v>617272342</v>
      </c>
      <c r="W39" s="78">
        <v>192688546</v>
      </c>
      <c r="X39" s="78">
        <f t="shared" si="8"/>
        <v>809960888</v>
      </c>
      <c r="Y39" s="95">
        <f t="shared" si="9"/>
        <v>0.22545538982701727</v>
      </c>
      <c r="Z39" s="77">
        <f t="shared" si="10"/>
        <v>2893083064</v>
      </c>
      <c r="AA39" s="78">
        <f t="shared" si="11"/>
        <v>531212359</v>
      </c>
      <c r="AB39" s="78">
        <f t="shared" si="12"/>
        <v>3424295423</v>
      </c>
      <c r="AC39" s="95">
        <f t="shared" si="13"/>
        <v>0.95316436992613895</v>
      </c>
      <c r="AD39" s="77">
        <v>584094081</v>
      </c>
      <c r="AE39" s="78">
        <v>78986958</v>
      </c>
      <c r="AF39" s="78">
        <f t="shared" si="14"/>
        <v>663081039</v>
      </c>
      <c r="AG39" s="78">
        <v>2969076794</v>
      </c>
      <c r="AH39" s="78">
        <v>3015404794</v>
      </c>
      <c r="AI39" s="79">
        <v>2926815145</v>
      </c>
      <c r="AJ39" s="114">
        <f t="shared" si="15"/>
        <v>0.9706209762694965</v>
      </c>
      <c r="AK39" s="115">
        <f t="shared" si="16"/>
        <v>0.22151115830654899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314746791</v>
      </c>
      <c r="E40" s="78">
        <v>30602003</v>
      </c>
      <c r="F40" s="79">
        <f t="shared" si="0"/>
        <v>345348794</v>
      </c>
      <c r="G40" s="77">
        <v>350446062</v>
      </c>
      <c r="H40" s="78">
        <v>40349241</v>
      </c>
      <c r="I40" s="79">
        <f t="shared" si="1"/>
        <v>390795303</v>
      </c>
      <c r="J40" s="77">
        <v>14261308</v>
      </c>
      <c r="K40" s="78">
        <v>7386798</v>
      </c>
      <c r="L40" s="78">
        <f t="shared" si="2"/>
        <v>21648106</v>
      </c>
      <c r="M40" s="95">
        <f t="shared" si="3"/>
        <v>6.2684759223453373E-2</v>
      </c>
      <c r="N40" s="77">
        <v>86635593</v>
      </c>
      <c r="O40" s="78">
        <v>5642363</v>
      </c>
      <c r="P40" s="78">
        <f t="shared" si="4"/>
        <v>92277956</v>
      </c>
      <c r="Q40" s="95">
        <f t="shared" si="5"/>
        <v>0.2672021955866451</v>
      </c>
      <c r="R40" s="77">
        <v>70648515</v>
      </c>
      <c r="S40" s="78">
        <v>5505382</v>
      </c>
      <c r="T40" s="78">
        <f t="shared" si="6"/>
        <v>76153897</v>
      </c>
      <c r="U40" s="95">
        <f t="shared" si="7"/>
        <v>0.19486901816729357</v>
      </c>
      <c r="V40" s="77">
        <v>37141487</v>
      </c>
      <c r="W40" s="78">
        <v>7720501</v>
      </c>
      <c r="X40" s="78">
        <f t="shared" si="8"/>
        <v>44861988</v>
      </c>
      <c r="Y40" s="95">
        <f t="shared" si="9"/>
        <v>0.11479664073649319</v>
      </c>
      <c r="Z40" s="77">
        <f t="shared" si="10"/>
        <v>208686903</v>
      </c>
      <c r="AA40" s="78">
        <f t="shared" si="11"/>
        <v>26255044</v>
      </c>
      <c r="AB40" s="78">
        <f t="shared" si="12"/>
        <v>234941947</v>
      </c>
      <c r="AC40" s="95">
        <f t="shared" si="13"/>
        <v>0.60118928041466246</v>
      </c>
      <c r="AD40" s="77">
        <v>-402512109</v>
      </c>
      <c r="AE40" s="78">
        <v>8109310</v>
      </c>
      <c r="AF40" s="78">
        <f t="shared" si="14"/>
        <v>-394402799</v>
      </c>
      <c r="AG40" s="78">
        <v>354506808</v>
      </c>
      <c r="AH40" s="78">
        <v>337300591</v>
      </c>
      <c r="AI40" s="79">
        <v>74721748</v>
      </c>
      <c r="AJ40" s="114">
        <f t="shared" si="15"/>
        <v>0.22152866017361944</v>
      </c>
      <c r="AK40" s="115">
        <f t="shared" si="16"/>
        <v>-1.1137466268336498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161455421</v>
      </c>
      <c r="E41" s="78">
        <v>42258000</v>
      </c>
      <c r="F41" s="79">
        <f t="shared" si="0"/>
        <v>203713421</v>
      </c>
      <c r="G41" s="77">
        <v>162057848</v>
      </c>
      <c r="H41" s="78">
        <v>80481009</v>
      </c>
      <c r="I41" s="79">
        <f t="shared" si="1"/>
        <v>242538857</v>
      </c>
      <c r="J41" s="77">
        <v>47959605</v>
      </c>
      <c r="K41" s="78">
        <v>18459252</v>
      </c>
      <c r="L41" s="78">
        <f t="shared" si="2"/>
        <v>66418857</v>
      </c>
      <c r="M41" s="95">
        <f t="shared" si="3"/>
        <v>0.32604065394395393</v>
      </c>
      <c r="N41" s="77">
        <v>42740349</v>
      </c>
      <c r="O41" s="78">
        <v>19879242</v>
      </c>
      <c r="P41" s="78">
        <f t="shared" si="4"/>
        <v>62619591</v>
      </c>
      <c r="Q41" s="95">
        <f t="shared" si="5"/>
        <v>0.30739060142728641</v>
      </c>
      <c r="R41" s="77">
        <v>37259100</v>
      </c>
      <c r="S41" s="78">
        <v>7106697</v>
      </c>
      <c r="T41" s="78">
        <f t="shared" si="6"/>
        <v>44365797</v>
      </c>
      <c r="U41" s="95">
        <f t="shared" si="7"/>
        <v>0.18292242962124622</v>
      </c>
      <c r="V41" s="77">
        <v>20355908</v>
      </c>
      <c r="W41" s="78">
        <v>3013503</v>
      </c>
      <c r="X41" s="78">
        <f t="shared" si="8"/>
        <v>23369411</v>
      </c>
      <c r="Y41" s="95">
        <f t="shared" si="9"/>
        <v>9.6353265984097547E-2</v>
      </c>
      <c r="Z41" s="77">
        <f t="shared" si="10"/>
        <v>148314962</v>
      </c>
      <c r="AA41" s="78">
        <f t="shared" si="11"/>
        <v>48458694</v>
      </c>
      <c r="AB41" s="78">
        <f t="shared" si="12"/>
        <v>196773656</v>
      </c>
      <c r="AC41" s="95">
        <f t="shared" si="13"/>
        <v>0.81130775676080635</v>
      </c>
      <c r="AD41" s="77">
        <v>20584145</v>
      </c>
      <c r="AE41" s="78">
        <v>20390460</v>
      </c>
      <c r="AF41" s="78">
        <f t="shared" si="14"/>
        <v>40974605</v>
      </c>
      <c r="AG41" s="78">
        <v>214318667</v>
      </c>
      <c r="AH41" s="78">
        <v>215291657</v>
      </c>
      <c r="AI41" s="79">
        <v>183068824</v>
      </c>
      <c r="AJ41" s="114">
        <f t="shared" si="15"/>
        <v>0.85032939293137588</v>
      </c>
      <c r="AK41" s="115">
        <f t="shared" si="16"/>
        <v>-0.42966110350545172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537976133</v>
      </c>
      <c r="E42" s="78">
        <v>90011001</v>
      </c>
      <c r="F42" s="79">
        <f t="shared" si="0"/>
        <v>627987134</v>
      </c>
      <c r="G42" s="77">
        <v>537976133</v>
      </c>
      <c r="H42" s="78">
        <v>90011001</v>
      </c>
      <c r="I42" s="79">
        <f t="shared" si="1"/>
        <v>627987134</v>
      </c>
      <c r="J42" s="77">
        <v>85846615</v>
      </c>
      <c r="K42" s="78">
        <v>2476737</v>
      </c>
      <c r="L42" s="78">
        <f t="shared" si="2"/>
        <v>88323352</v>
      </c>
      <c r="M42" s="95">
        <f t="shared" si="3"/>
        <v>0.1406451616889336</v>
      </c>
      <c r="N42" s="77">
        <v>196828544</v>
      </c>
      <c r="O42" s="78">
        <v>18056720</v>
      </c>
      <c r="P42" s="78">
        <f t="shared" si="4"/>
        <v>214885264</v>
      </c>
      <c r="Q42" s="95">
        <f t="shared" si="5"/>
        <v>0.34218099761260395</v>
      </c>
      <c r="R42" s="77">
        <v>115258637</v>
      </c>
      <c r="S42" s="78">
        <v>7338835</v>
      </c>
      <c r="T42" s="78">
        <f t="shared" si="6"/>
        <v>122597472</v>
      </c>
      <c r="U42" s="95">
        <f t="shared" si="7"/>
        <v>0.19522290404121559</v>
      </c>
      <c r="V42" s="77">
        <v>80762817</v>
      </c>
      <c r="W42" s="78">
        <v>19251875</v>
      </c>
      <c r="X42" s="78">
        <f t="shared" si="8"/>
        <v>100014692</v>
      </c>
      <c r="Y42" s="95">
        <f t="shared" si="9"/>
        <v>0.15926232654314221</v>
      </c>
      <c r="Z42" s="77">
        <f t="shared" si="10"/>
        <v>478696613</v>
      </c>
      <c r="AA42" s="78">
        <f t="shared" si="11"/>
        <v>47124167</v>
      </c>
      <c r="AB42" s="78">
        <f t="shared" si="12"/>
        <v>525820780</v>
      </c>
      <c r="AC42" s="95">
        <f t="shared" si="13"/>
        <v>0.83731138988589537</v>
      </c>
      <c r="AD42" s="77">
        <v>144269045</v>
      </c>
      <c r="AE42" s="78">
        <v>24272639</v>
      </c>
      <c r="AF42" s="78">
        <f t="shared" si="14"/>
        <v>168541684</v>
      </c>
      <c r="AG42" s="78">
        <v>537285622</v>
      </c>
      <c r="AH42" s="78">
        <v>554764146</v>
      </c>
      <c r="AI42" s="79">
        <v>459100522</v>
      </c>
      <c r="AJ42" s="114">
        <f t="shared" si="15"/>
        <v>0.827559829362152</v>
      </c>
      <c r="AK42" s="115">
        <f t="shared" si="16"/>
        <v>-0.40658779699863445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160590200</v>
      </c>
      <c r="E43" s="78">
        <v>10717400</v>
      </c>
      <c r="F43" s="79">
        <f t="shared" si="0"/>
        <v>171307600</v>
      </c>
      <c r="G43" s="77">
        <v>160690944</v>
      </c>
      <c r="H43" s="78">
        <v>4742400</v>
      </c>
      <c r="I43" s="79">
        <f t="shared" si="1"/>
        <v>165433344</v>
      </c>
      <c r="J43" s="77">
        <v>60941596</v>
      </c>
      <c r="K43" s="78">
        <v>-10451296</v>
      </c>
      <c r="L43" s="78">
        <f t="shared" si="2"/>
        <v>50490300</v>
      </c>
      <c r="M43" s="95">
        <f t="shared" si="3"/>
        <v>0.29473473447762971</v>
      </c>
      <c r="N43" s="77">
        <v>49622002</v>
      </c>
      <c r="O43" s="78">
        <v>5999</v>
      </c>
      <c r="P43" s="78">
        <f t="shared" si="4"/>
        <v>49628001</v>
      </c>
      <c r="Q43" s="95">
        <f t="shared" si="5"/>
        <v>0.28970110491303364</v>
      </c>
      <c r="R43" s="77">
        <v>43347595</v>
      </c>
      <c r="S43" s="78">
        <v>31700</v>
      </c>
      <c r="T43" s="78">
        <f t="shared" si="6"/>
        <v>43379295</v>
      </c>
      <c r="U43" s="95">
        <f t="shared" si="7"/>
        <v>0.26221615274850518</v>
      </c>
      <c r="V43" s="77">
        <v>6484551</v>
      </c>
      <c r="W43" s="78">
        <v>1976140</v>
      </c>
      <c r="X43" s="78">
        <f t="shared" si="8"/>
        <v>8460691</v>
      </c>
      <c r="Y43" s="95">
        <f t="shared" si="9"/>
        <v>5.1142597951716433E-2</v>
      </c>
      <c r="Z43" s="77">
        <f t="shared" si="10"/>
        <v>160395744</v>
      </c>
      <c r="AA43" s="78">
        <f t="shared" si="11"/>
        <v>-8437457</v>
      </c>
      <c r="AB43" s="78">
        <f t="shared" si="12"/>
        <v>151958287</v>
      </c>
      <c r="AC43" s="95">
        <f t="shared" si="13"/>
        <v>0.91854691034958469</v>
      </c>
      <c r="AD43" s="77">
        <v>6126234</v>
      </c>
      <c r="AE43" s="78">
        <v>3401425</v>
      </c>
      <c r="AF43" s="78">
        <f t="shared" si="14"/>
        <v>9527659</v>
      </c>
      <c r="AG43" s="78">
        <v>158782400</v>
      </c>
      <c r="AH43" s="78">
        <v>158939014</v>
      </c>
      <c r="AI43" s="79">
        <v>155761291</v>
      </c>
      <c r="AJ43" s="114">
        <f t="shared" si="15"/>
        <v>0.9800066521112305</v>
      </c>
      <c r="AK43" s="115">
        <f t="shared" si="16"/>
        <v>-0.11198637566688729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4133046812</v>
      </c>
      <c r="E44" s="81">
        <f>SUM(E39:E43)</f>
        <v>787317404</v>
      </c>
      <c r="F44" s="82">
        <f t="shared" si="0"/>
        <v>4920364216</v>
      </c>
      <c r="G44" s="80">
        <f>SUM(G39:G43)</f>
        <v>4182208408</v>
      </c>
      <c r="H44" s="81">
        <f>SUM(H39:H43)</f>
        <v>837101230</v>
      </c>
      <c r="I44" s="82">
        <f t="shared" si="1"/>
        <v>5019309638</v>
      </c>
      <c r="J44" s="80">
        <f>SUM(J39:J43)</f>
        <v>1087763056</v>
      </c>
      <c r="K44" s="81">
        <f>SUM(K39:K43)</f>
        <v>59654133</v>
      </c>
      <c r="L44" s="81">
        <f t="shared" si="2"/>
        <v>1147417189</v>
      </c>
      <c r="M44" s="96">
        <f t="shared" si="3"/>
        <v>0.23319761274355225</v>
      </c>
      <c r="N44" s="80">
        <f>SUM(N39:N43)</f>
        <v>1085866511</v>
      </c>
      <c r="O44" s="81">
        <f>SUM(O39:O43)</f>
        <v>230491152</v>
      </c>
      <c r="P44" s="81">
        <f t="shared" si="4"/>
        <v>1316357663</v>
      </c>
      <c r="Q44" s="96">
        <f t="shared" si="5"/>
        <v>0.26753256572338263</v>
      </c>
      <c r="R44" s="80">
        <f>SUM(R39:R43)</f>
        <v>953530614</v>
      </c>
      <c r="S44" s="81">
        <f>SUM(S39:S43)</f>
        <v>129816957</v>
      </c>
      <c r="T44" s="81">
        <f t="shared" si="6"/>
        <v>1083347571</v>
      </c>
      <c r="U44" s="96">
        <f t="shared" si="7"/>
        <v>0.2158359713053431</v>
      </c>
      <c r="V44" s="80">
        <f>SUM(V39:V43)</f>
        <v>762017105</v>
      </c>
      <c r="W44" s="81">
        <f>SUM(W39:W43)</f>
        <v>224650565</v>
      </c>
      <c r="X44" s="81">
        <f t="shared" si="8"/>
        <v>986667670</v>
      </c>
      <c r="Y44" s="96">
        <f t="shared" si="9"/>
        <v>0.19657437798420996</v>
      </c>
      <c r="Z44" s="80">
        <f t="shared" si="10"/>
        <v>3889177286</v>
      </c>
      <c r="AA44" s="81">
        <f t="shared" si="11"/>
        <v>644612807</v>
      </c>
      <c r="AB44" s="81">
        <f t="shared" si="12"/>
        <v>4533790093</v>
      </c>
      <c r="AC44" s="96">
        <f t="shared" si="13"/>
        <v>0.90326965658299962</v>
      </c>
      <c r="AD44" s="80">
        <f>SUM(AD39:AD43)</f>
        <v>352561396</v>
      </c>
      <c r="AE44" s="81">
        <f>SUM(AE39:AE43)</f>
        <v>135160792</v>
      </c>
      <c r="AF44" s="81">
        <f t="shared" si="14"/>
        <v>487722188</v>
      </c>
      <c r="AG44" s="81">
        <f>SUM(AG39:AG43)</f>
        <v>4233970291</v>
      </c>
      <c r="AH44" s="81">
        <f>SUM(AH39:AH43)</f>
        <v>4281700202</v>
      </c>
      <c r="AI44" s="82">
        <f>SUM(AI39:AI43)</f>
        <v>3799467530</v>
      </c>
      <c r="AJ44" s="116">
        <f t="shared" si="15"/>
        <v>0.88737355507171023</v>
      </c>
      <c r="AK44" s="117">
        <f t="shared" si="16"/>
        <v>1.0230116535112401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10339136908</v>
      </c>
      <c r="E45" s="84">
        <f>SUM(E9:E12,E14:E20,E22:E30,E32:E37,E39:E43)</f>
        <v>1858880630</v>
      </c>
      <c r="F45" s="85">
        <f t="shared" si="0"/>
        <v>12198017538</v>
      </c>
      <c r="G45" s="83">
        <f>SUM(G9:G12,G14:G20,G22:G30,G32:G37,G39:G43)</f>
        <v>11100524682</v>
      </c>
      <c r="H45" s="84">
        <f>SUM(H9:H12,H14:H20,H22:H30,H32:H37,H39:H43)</f>
        <v>2107309079</v>
      </c>
      <c r="I45" s="85">
        <f t="shared" si="1"/>
        <v>13207833761</v>
      </c>
      <c r="J45" s="83">
        <f>SUM(J9:J12,J14:J20,J22:J30,J32:J37,J39:J43)</f>
        <v>2659911753</v>
      </c>
      <c r="K45" s="84">
        <f>SUM(K9:K12,K14:K20,K22:K30,K32:K37,K39:K43)</f>
        <v>224675711</v>
      </c>
      <c r="L45" s="84">
        <f t="shared" si="2"/>
        <v>2884587464</v>
      </c>
      <c r="M45" s="97">
        <f t="shared" si="3"/>
        <v>0.23648002267694396</v>
      </c>
      <c r="N45" s="83">
        <f>SUM(N9:N12,N14:N20,N22:N30,N32:N37,N39:N43)</f>
        <v>2463518787</v>
      </c>
      <c r="O45" s="84">
        <f>SUM(O9:O12,O14:O20,O22:O30,O32:O37,O39:O43)</f>
        <v>503140190</v>
      </c>
      <c r="P45" s="84">
        <f t="shared" si="4"/>
        <v>2966658977</v>
      </c>
      <c r="Q45" s="97">
        <f t="shared" si="5"/>
        <v>0.24320828919601772</v>
      </c>
      <c r="R45" s="83">
        <f>SUM(R9:R12,R14:R20,R22:R30,R32:R37,R39:R43)</f>
        <v>2568476128</v>
      </c>
      <c r="S45" s="84">
        <f>SUM(S9:S12,S14:S20,S22:S30,S32:S37,S39:S43)</f>
        <v>246338370</v>
      </c>
      <c r="T45" s="84">
        <f t="shared" si="6"/>
        <v>2814814498</v>
      </c>
      <c r="U45" s="97">
        <f t="shared" si="7"/>
        <v>0.21311704469748588</v>
      </c>
      <c r="V45" s="83">
        <f>SUM(V9:V12,V14:V20,V22:V30,V32:V37,V39:V43)</f>
        <v>1657651808</v>
      </c>
      <c r="W45" s="84">
        <f>SUM(W9:W12,W14:W20,W22:W30,W32:W37,W39:W43)</f>
        <v>496549050</v>
      </c>
      <c r="X45" s="84">
        <f t="shared" si="8"/>
        <v>2154200858</v>
      </c>
      <c r="Y45" s="97">
        <f t="shared" si="9"/>
        <v>0.16310024012877186</v>
      </c>
      <c r="Z45" s="83">
        <f t="shared" si="10"/>
        <v>9349558476</v>
      </c>
      <c r="AA45" s="84">
        <f t="shared" si="11"/>
        <v>1470703321</v>
      </c>
      <c r="AB45" s="84">
        <f t="shared" si="12"/>
        <v>10820261797</v>
      </c>
      <c r="AC45" s="97">
        <f t="shared" si="13"/>
        <v>0.8192306166776564</v>
      </c>
      <c r="AD45" s="83">
        <f>SUM(AD9:AD12,AD14:AD20,AD22:AD30,AD32:AD37,AD39:AD43)</f>
        <v>1171897712</v>
      </c>
      <c r="AE45" s="84">
        <f>SUM(AE9:AE12,AE14:AE20,AE22:AE30,AE32:AE37,AE39:AE43)</f>
        <v>387839260</v>
      </c>
      <c r="AF45" s="84">
        <f t="shared" si="14"/>
        <v>1559736972</v>
      </c>
      <c r="AG45" s="84">
        <f>SUM(AG9:AG12,AG14:AG20,AG22:AG30,AG32:AG37,AG39:AG43)</f>
        <v>11345962138</v>
      </c>
      <c r="AH45" s="84">
        <f>SUM(AH9:AH12,AH14:AH20,AH22:AH30,AH32:AH37,AH39:AH43)</f>
        <v>11543082896</v>
      </c>
      <c r="AI45" s="85">
        <f>SUM(AI9:AI12,AI14:AI20,AI22:AI30,AI32:AI37,AI39:AI43)</f>
        <v>9131721406</v>
      </c>
      <c r="AJ45" s="118">
        <f t="shared" si="15"/>
        <v>0.79109900606920147</v>
      </c>
      <c r="AK45" s="119">
        <f t="shared" si="16"/>
        <v>0.38113085518370338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622488944</v>
      </c>
      <c r="E9" s="78">
        <v>243559324</v>
      </c>
      <c r="F9" s="79">
        <f>$D9       +$E9</f>
        <v>866048268</v>
      </c>
      <c r="G9" s="77">
        <v>631955164</v>
      </c>
      <c r="H9" s="78">
        <v>274188988</v>
      </c>
      <c r="I9" s="79">
        <f>$G9       +$H9</f>
        <v>906144152</v>
      </c>
      <c r="J9" s="77">
        <v>230563978</v>
      </c>
      <c r="K9" s="78">
        <v>54550497</v>
      </c>
      <c r="L9" s="78">
        <f>$J9       +$K9</f>
        <v>285114475</v>
      </c>
      <c r="M9" s="95">
        <f>IF(($F9       =0),0,($L9       /$F9       ))</f>
        <v>0.3292131461199343</v>
      </c>
      <c r="N9" s="77">
        <v>344303609</v>
      </c>
      <c r="O9" s="78">
        <v>77147680</v>
      </c>
      <c r="P9" s="78">
        <f>$N9       +$O9</f>
        <v>421451289</v>
      </c>
      <c r="Q9" s="95">
        <f>IF(($F9       =0),0,($P9       /$F9       ))</f>
        <v>0.48663718244396975</v>
      </c>
      <c r="R9" s="77">
        <v>23262469</v>
      </c>
      <c r="S9" s="78">
        <v>45704147</v>
      </c>
      <c r="T9" s="78">
        <f>$R9       +$S9</f>
        <v>68966616</v>
      </c>
      <c r="U9" s="95">
        <f>IF(($I9       =0),0,($T9       /$I9       ))</f>
        <v>7.6109982995288372E-2</v>
      </c>
      <c r="V9" s="77">
        <v>17100729</v>
      </c>
      <c r="W9" s="78">
        <v>62666802</v>
      </c>
      <c r="X9" s="78">
        <f>$V9       +$W9</f>
        <v>79767531</v>
      </c>
      <c r="Y9" s="95">
        <f>IF(($I9       =0),0,($X9       /$I9       ))</f>
        <v>8.8029626217794102E-2</v>
      </c>
      <c r="Z9" s="77">
        <f>$J9       +$N9       +$R9       +$V9</f>
        <v>615230785</v>
      </c>
      <c r="AA9" s="78">
        <f>$K9       +$O9       +$S9       +$W9</f>
        <v>240069126</v>
      </c>
      <c r="AB9" s="78">
        <f>$Z9       +$AA9</f>
        <v>855299911</v>
      </c>
      <c r="AC9" s="95">
        <f>IF(($I9       =0),0,($AB9       /$I9       ))</f>
        <v>0.94388945634336552</v>
      </c>
      <c r="AD9" s="77">
        <v>51372982</v>
      </c>
      <c r="AE9" s="78">
        <v>42503656</v>
      </c>
      <c r="AF9" s="78">
        <f>$AD9       +$AE9</f>
        <v>93876638</v>
      </c>
      <c r="AG9" s="78">
        <v>755553364</v>
      </c>
      <c r="AH9" s="78">
        <v>791994275</v>
      </c>
      <c r="AI9" s="79">
        <v>756735245</v>
      </c>
      <c r="AJ9" s="114">
        <f>IF(($AH9       =0),0,($AI9       /$AH9       ))</f>
        <v>0.95548070091794535</v>
      </c>
      <c r="AK9" s="115">
        <f>IF(($AF9       =0),0,(($X9       /$AF9       )-1))</f>
        <v>-0.15029412323010549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2785759890</v>
      </c>
      <c r="E10" s="78">
        <v>346202000</v>
      </c>
      <c r="F10" s="79">
        <f t="shared" ref="F10:F35" si="0">$D10      +$E10</f>
        <v>3131961890</v>
      </c>
      <c r="G10" s="77">
        <v>2945601944</v>
      </c>
      <c r="H10" s="78">
        <v>427259109</v>
      </c>
      <c r="I10" s="79">
        <f t="shared" ref="I10:I35" si="1">$G10      +$H10</f>
        <v>3372861053</v>
      </c>
      <c r="J10" s="77">
        <v>898787917</v>
      </c>
      <c r="K10" s="78">
        <v>48751812</v>
      </c>
      <c r="L10" s="78">
        <f t="shared" ref="L10:L35" si="2">$J10      +$K10</f>
        <v>947539729</v>
      </c>
      <c r="M10" s="95">
        <f t="shared" ref="M10:M35" si="3">IF(($F10      =0),0,($L10      /$F10      ))</f>
        <v>0.30253871607613975</v>
      </c>
      <c r="N10" s="77">
        <v>831119576</v>
      </c>
      <c r="O10" s="78">
        <v>119893014</v>
      </c>
      <c r="P10" s="78">
        <f t="shared" ref="P10:P35" si="4">$N10      +$O10</f>
        <v>951012590</v>
      </c>
      <c r="Q10" s="95">
        <f t="shared" ref="Q10:Q35" si="5">IF(($F10      =0),0,($P10      /$F10      ))</f>
        <v>0.30364756130541548</v>
      </c>
      <c r="R10" s="77">
        <v>725184245</v>
      </c>
      <c r="S10" s="78">
        <v>112300332</v>
      </c>
      <c r="T10" s="78">
        <f t="shared" ref="T10:T35" si="6">$R10      +$S10</f>
        <v>837484577</v>
      </c>
      <c r="U10" s="95">
        <f t="shared" ref="U10:U35" si="7">IF(($I10      =0),0,($T10      /$I10      ))</f>
        <v>0.24830094209042414</v>
      </c>
      <c r="V10" s="77">
        <v>437133810</v>
      </c>
      <c r="W10" s="78">
        <v>124592638</v>
      </c>
      <c r="X10" s="78">
        <f t="shared" ref="X10:X35" si="8">$V10      +$W10</f>
        <v>561726448</v>
      </c>
      <c r="Y10" s="95">
        <f t="shared" ref="Y10:Y35" si="9">IF(($I10      =0),0,($X10      /$I10      ))</f>
        <v>0.16654301472050589</v>
      </c>
      <c r="Z10" s="77">
        <f t="shared" ref="Z10:Z35" si="10">$J10      +$N10      +$R10      +$V10</f>
        <v>2892225548</v>
      </c>
      <c r="AA10" s="78">
        <f t="shared" ref="AA10:AA35" si="11">$K10      +$O10      +$S10      +$W10</f>
        <v>405537796</v>
      </c>
      <c r="AB10" s="78">
        <f t="shared" ref="AB10:AB35" si="12">$Z10      +$AA10</f>
        <v>3297763344</v>
      </c>
      <c r="AC10" s="95">
        <f t="shared" ref="AC10:AC35" si="13">IF(($I10      =0),0,($AB10      /$I10      ))</f>
        <v>0.97773471607043994</v>
      </c>
      <c r="AD10" s="77">
        <v>497999166</v>
      </c>
      <c r="AE10" s="78">
        <v>116070719</v>
      </c>
      <c r="AF10" s="78">
        <f t="shared" ref="AF10:AF35" si="14">$AD10      +$AE10</f>
        <v>614069885</v>
      </c>
      <c r="AG10" s="78">
        <v>2918174680</v>
      </c>
      <c r="AH10" s="78">
        <v>2910237845</v>
      </c>
      <c r="AI10" s="79">
        <v>2787082603</v>
      </c>
      <c r="AJ10" s="114">
        <f t="shared" ref="AJ10:AJ35" si="15">IF(($AH10      =0),0,($AI10      /$AH10      ))</f>
        <v>0.95768206979660109</v>
      </c>
      <c r="AK10" s="115">
        <f t="shared" ref="AK10:AK35" si="16">IF(($AF10      =0),0,(($X10      /$AF10      )-1))</f>
        <v>-8.5240195421731224E-2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8072585801</v>
      </c>
      <c r="E11" s="78">
        <v>641611253</v>
      </c>
      <c r="F11" s="79">
        <f t="shared" si="0"/>
        <v>8714197054</v>
      </c>
      <c r="G11" s="77">
        <v>7424606159</v>
      </c>
      <c r="H11" s="78">
        <v>655859440</v>
      </c>
      <c r="I11" s="79">
        <f t="shared" si="1"/>
        <v>8080465599</v>
      </c>
      <c r="J11" s="77">
        <v>1855893700</v>
      </c>
      <c r="K11" s="78">
        <v>81291465</v>
      </c>
      <c r="L11" s="78">
        <f t="shared" si="2"/>
        <v>1937185165</v>
      </c>
      <c r="M11" s="95">
        <f t="shared" si="3"/>
        <v>0.22230219869893705</v>
      </c>
      <c r="N11" s="77">
        <v>1152638238</v>
      </c>
      <c r="O11" s="78">
        <v>91048232</v>
      </c>
      <c r="P11" s="78">
        <f t="shared" si="4"/>
        <v>1243686470</v>
      </c>
      <c r="Q11" s="95">
        <f t="shared" si="5"/>
        <v>0.14271957155583506</v>
      </c>
      <c r="R11" s="77">
        <v>1242614635</v>
      </c>
      <c r="S11" s="78">
        <v>78890866</v>
      </c>
      <c r="T11" s="78">
        <f t="shared" si="6"/>
        <v>1321505501</v>
      </c>
      <c r="U11" s="95">
        <f t="shared" si="7"/>
        <v>0.16354323705846149</v>
      </c>
      <c r="V11" s="77">
        <v>1809929300</v>
      </c>
      <c r="W11" s="78">
        <v>80765448</v>
      </c>
      <c r="X11" s="78">
        <f t="shared" si="8"/>
        <v>1890694748</v>
      </c>
      <c r="Y11" s="95">
        <f t="shared" si="9"/>
        <v>0.23398339177806579</v>
      </c>
      <c r="Z11" s="77">
        <f t="shared" si="10"/>
        <v>6061075873</v>
      </c>
      <c r="AA11" s="78">
        <f t="shared" si="11"/>
        <v>331996011</v>
      </c>
      <c r="AB11" s="78">
        <f t="shared" si="12"/>
        <v>6393071884</v>
      </c>
      <c r="AC11" s="95">
        <f t="shared" si="13"/>
        <v>0.79117617737165746</v>
      </c>
      <c r="AD11" s="77">
        <v>1581069729</v>
      </c>
      <c r="AE11" s="78">
        <v>141344795</v>
      </c>
      <c r="AF11" s="78">
        <f t="shared" si="14"/>
        <v>1722414524</v>
      </c>
      <c r="AG11" s="78">
        <v>8582453010</v>
      </c>
      <c r="AH11" s="78">
        <v>8410224739</v>
      </c>
      <c r="AI11" s="79">
        <v>6011479668</v>
      </c>
      <c r="AJ11" s="114">
        <f t="shared" si="15"/>
        <v>0.71478228639045649</v>
      </c>
      <c r="AK11" s="115">
        <f t="shared" si="16"/>
        <v>9.7700188691627554E-2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273046431</v>
      </c>
      <c r="E12" s="78">
        <v>69622397</v>
      </c>
      <c r="F12" s="79">
        <f t="shared" si="0"/>
        <v>342668828</v>
      </c>
      <c r="G12" s="77">
        <v>273040081</v>
      </c>
      <c r="H12" s="78">
        <v>69701749</v>
      </c>
      <c r="I12" s="79">
        <f t="shared" si="1"/>
        <v>342741830</v>
      </c>
      <c r="J12" s="77">
        <v>76878101</v>
      </c>
      <c r="K12" s="78">
        <v>3835335</v>
      </c>
      <c r="L12" s="78">
        <f t="shared" si="2"/>
        <v>80713436</v>
      </c>
      <c r="M12" s="95">
        <f t="shared" si="3"/>
        <v>0.23554356102679991</v>
      </c>
      <c r="N12" s="77">
        <v>78354047</v>
      </c>
      <c r="O12" s="78">
        <v>25521743</v>
      </c>
      <c r="P12" s="78">
        <f t="shared" si="4"/>
        <v>103875790</v>
      </c>
      <c r="Q12" s="95">
        <f t="shared" si="5"/>
        <v>0.30313755297286626</v>
      </c>
      <c r="R12" s="77">
        <v>49090513</v>
      </c>
      <c r="S12" s="78">
        <v>10524247</v>
      </c>
      <c r="T12" s="78">
        <f t="shared" si="6"/>
        <v>59614760</v>
      </c>
      <c r="U12" s="95">
        <f t="shared" si="7"/>
        <v>0.17393488270748861</v>
      </c>
      <c r="V12" s="77">
        <v>40068989</v>
      </c>
      <c r="W12" s="78">
        <v>14022873</v>
      </c>
      <c r="X12" s="78">
        <f t="shared" si="8"/>
        <v>54091862</v>
      </c>
      <c r="Y12" s="95">
        <f t="shared" si="9"/>
        <v>0.15782101064232515</v>
      </c>
      <c r="Z12" s="77">
        <f t="shared" si="10"/>
        <v>244391650</v>
      </c>
      <c r="AA12" s="78">
        <f t="shared" si="11"/>
        <v>53904198</v>
      </c>
      <c r="AB12" s="78">
        <f t="shared" si="12"/>
        <v>298295848</v>
      </c>
      <c r="AC12" s="95">
        <f t="shared" si="13"/>
        <v>0.87032227143094842</v>
      </c>
      <c r="AD12" s="77">
        <v>29191953</v>
      </c>
      <c r="AE12" s="78">
        <v>4994182</v>
      </c>
      <c r="AF12" s="78">
        <f t="shared" si="14"/>
        <v>34186135</v>
      </c>
      <c r="AG12" s="78">
        <v>315736411</v>
      </c>
      <c r="AH12" s="78">
        <v>313223106</v>
      </c>
      <c r="AI12" s="79">
        <v>269788198</v>
      </c>
      <c r="AJ12" s="114">
        <f t="shared" si="15"/>
        <v>0.86132917026881151</v>
      </c>
      <c r="AK12" s="115">
        <f t="shared" si="16"/>
        <v>0.58227486084636348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1061074632</v>
      </c>
      <c r="E13" s="78">
        <v>252554010</v>
      </c>
      <c r="F13" s="79">
        <f t="shared" si="0"/>
        <v>1313628642</v>
      </c>
      <c r="G13" s="77">
        <v>1078630443</v>
      </c>
      <c r="H13" s="78">
        <v>230374692</v>
      </c>
      <c r="I13" s="79">
        <f t="shared" si="1"/>
        <v>1309005135</v>
      </c>
      <c r="J13" s="77">
        <v>373765105</v>
      </c>
      <c r="K13" s="78">
        <v>37448391</v>
      </c>
      <c r="L13" s="78">
        <f t="shared" si="2"/>
        <v>411213496</v>
      </c>
      <c r="M13" s="95">
        <f t="shared" si="3"/>
        <v>0.31303633527198932</v>
      </c>
      <c r="N13" s="77">
        <v>306714798</v>
      </c>
      <c r="O13" s="78">
        <v>49720472</v>
      </c>
      <c r="P13" s="78">
        <f t="shared" si="4"/>
        <v>356435270</v>
      </c>
      <c r="Q13" s="95">
        <f t="shared" si="5"/>
        <v>0.27133640254473074</v>
      </c>
      <c r="R13" s="77">
        <v>290009515</v>
      </c>
      <c r="S13" s="78">
        <v>23634719</v>
      </c>
      <c r="T13" s="78">
        <f t="shared" si="6"/>
        <v>313644234</v>
      </c>
      <c r="U13" s="95">
        <f t="shared" si="7"/>
        <v>0.23960504478846067</v>
      </c>
      <c r="V13" s="77">
        <v>122162102</v>
      </c>
      <c r="W13" s="78">
        <v>71298762</v>
      </c>
      <c r="X13" s="78">
        <f t="shared" si="8"/>
        <v>193460864</v>
      </c>
      <c r="Y13" s="95">
        <f t="shared" si="9"/>
        <v>0.14779228807226949</v>
      </c>
      <c r="Z13" s="77">
        <f t="shared" si="10"/>
        <v>1092651520</v>
      </c>
      <c r="AA13" s="78">
        <f t="shared" si="11"/>
        <v>182102344</v>
      </c>
      <c r="AB13" s="78">
        <f t="shared" si="12"/>
        <v>1274753864</v>
      </c>
      <c r="AC13" s="95">
        <f t="shared" si="13"/>
        <v>0.97383412021527327</v>
      </c>
      <c r="AD13" s="77">
        <v>118832733</v>
      </c>
      <c r="AE13" s="78">
        <v>44664312</v>
      </c>
      <c r="AF13" s="78">
        <f t="shared" si="14"/>
        <v>163497045</v>
      </c>
      <c r="AG13" s="78">
        <v>1322074979</v>
      </c>
      <c r="AH13" s="78">
        <v>1319628641</v>
      </c>
      <c r="AI13" s="79">
        <v>1230856597</v>
      </c>
      <c r="AJ13" s="114">
        <f t="shared" si="15"/>
        <v>0.93272952613946791</v>
      </c>
      <c r="AK13" s="115">
        <f t="shared" si="16"/>
        <v>0.18326826029179921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427949000</v>
      </c>
      <c r="E14" s="78">
        <v>81250000</v>
      </c>
      <c r="F14" s="79">
        <f t="shared" si="0"/>
        <v>509199000</v>
      </c>
      <c r="G14" s="77">
        <v>427949004</v>
      </c>
      <c r="H14" s="78">
        <v>86679972</v>
      </c>
      <c r="I14" s="79">
        <f t="shared" si="1"/>
        <v>514628976</v>
      </c>
      <c r="J14" s="77">
        <v>0</v>
      </c>
      <c r="K14" s="78">
        <v>1482197</v>
      </c>
      <c r="L14" s="78">
        <f t="shared" si="2"/>
        <v>1482197</v>
      </c>
      <c r="M14" s="95">
        <f t="shared" si="3"/>
        <v>2.9108403590737608E-3</v>
      </c>
      <c r="N14" s="77">
        <v>319994869</v>
      </c>
      <c r="O14" s="78">
        <v>4007950</v>
      </c>
      <c r="P14" s="78">
        <f t="shared" si="4"/>
        <v>324002819</v>
      </c>
      <c r="Q14" s="95">
        <f t="shared" si="5"/>
        <v>0.63629900883544543</v>
      </c>
      <c r="R14" s="77">
        <v>1435311</v>
      </c>
      <c r="S14" s="78">
        <v>1067600</v>
      </c>
      <c r="T14" s="78">
        <f t="shared" si="6"/>
        <v>2502911</v>
      </c>
      <c r="U14" s="95">
        <f t="shared" si="7"/>
        <v>4.8635252127738719E-3</v>
      </c>
      <c r="V14" s="77">
        <v>122285787</v>
      </c>
      <c r="W14" s="78">
        <v>32535055</v>
      </c>
      <c r="X14" s="78">
        <f t="shared" si="8"/>
        <v>154820842</v>
      </c>
      <c r="Y14" s="95">
        <f t="shared" si="9"/>
        <v>0.30083972963076994</v>
      </c>
      <c r="Z14" s="77">
        <f t="shared" si="10"/>
        <v>443715967</v>
      </c>
      <c r="AA14" s="78">
        <f t="shared" si="11"/>
        <v>39092802</v>
      </c>
      <c r="AB14" s="78">
        <f t="shared" si="12"/>
        <v>482808769</v>
      </c>
      <c r="AC14" s="95">
        <f t="shared" si="13"/>
        <v>0.93816864482189588</v>
      </c>
      <c r="AD14" s="77">
        <v>6229779</v>
      </c>
      <c r="AE14" s="78">
        <v>14485293</v>
      </c>
      <c r="AF14" s="78">
        <f t="shared" si="14"/>
        <v>20715072</v>
      </c>
      <c r="AG14" s="78">
        <v>452174000</v>
      </c>
      <c r="AH14" s="78">
        <v>452174000</v>
      </c>
      <c r="AI14" s="79">
        <v>267764204</v>
      </c>
      <c r="AJ14" s="114">
        <f t="shared" si="15"/>
        <v>0.59217072189024578</v>
      </c>
      <c r="AK14" s="115">
        <f t="shared" si="16"/>
        <v>6.4738259176699939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13242904698</v>
      </c>
      <c r="E15" s="81">
        <f>SUM(E9:E14)</f>
        <v>1634798984</v>
      </c>
      <c r="F15" s="82">
        <f t="shared" si="0"/>
        <v>14877703682</v>
      </c>
      <c r="G15" s="80">
        <f>SUM(G9:G14)</f>
        <v>12781782795</v>
      </c>
      <c r="H15" s="81">
        <f>SUM(H9:H14)</f>
        <v>1744063950</v>
      </c>
      <c r="I15" s="82">
        <f t="shared" si="1"/>
        <v>14525846745</v>
      </c>
      <c r="J15" s="80">
        <f>SUM(J9:J14)</f>
        <v>3435888801</v>
      </c>
      <c r="K15" s="81">
        <f>SUM(K9:K14)</f>
        <v>227359697</v>
      </c>
      <c r="L15" s="81">
        <f t="shared" si="2"/>
        <v>3663248498</v>
      </c>
      <c r="M15" s="96">
        <f t="shared" si="3"/>
        <v>0.24622405287127966</v>
      </c>
      <c r="N15" s="80">
        <f>SUM(N9:N14)</f>
        <v>3033125137</v>
      </c>
      <c r="O15" s="81">
        <f>SUM(O9:O14)</f>
        <v>367339091</v>
      </c>
      <c r="P15" s="81">
        <f t="shared" si="4"/>
        <v>3400464228</v>
      </c>
      <c r="Q15" s="96">
        <f t="shared" si="5"/>
        <v>0.22856109388131582</v>
      </c>
      <c r="R15" s="80">
        <f>SUM(R9:R14)</f>
        <v>2331596688</v>
      </c>
      <c r="S15" s="81">
        <f>SUM(S9:S14)</f>
        <v>272121911</v>
      </c>
      <c r="T15" s="81">
        <f t="shared" si="6"/>
        <v>2603718599</v>
      </c>
      <c r="U15" s="96">
        <f t="shared" si="7"/>
        <v>0.17924728552545388</v>
      </c>
      <c r="V15" s="80">
        <f>SUM(V9:V14)</f>
        <v>2548680717</v>
      </c>
      <c r="W15" s="81">
        <f>SUM(W9:W14)</f>
        <v>385881578</v>
      </c>
      <c r="X15" s="81">
        <f t="shared" si="8"/>
        <v>2934562295</v>
      </c>
      <c r="Y15" s="96">
        <f t="shared" si="9"/>
        <v>0.20202349277918119</v>
      </c>
      <c r="Z15" s="80">
        <f t="shared" si="10"/>
        <v>11349291343</v>
      </c>
      <c r="AA15" s="81">
        <f t="shared" si="11"/>
        <v>1252702277</v>
      </c>
      <c r="AB15" s="81">
        <f t="shared" si="12"/>
        <v>12601993620</v>
      </c>
      <c r="AC15" s="96">
        <f t="shared" si="13"/>
        <v>0.86755655909269336</v>
      </c>
      <c r="AD15" s="80">
        <f>SUM(AD9:AD14)</f>
        <v>2284696342</v>
      </c>
      <c r="AE15" s="81">
        <f>SUM(AE9:AE14)</f>
        <v>364062957</v>
      </c>
      <c r="AF15" s="81">
        <f t="shared" si="14"/>
        <v>2648759299</v>
      </c>
      <c r="AG15" s="81">
        <f>SUM(AG9:AG14)</f>
        <v>14346166444</v>
      </c>
      <c r="AH15" s="81">
        <f>SUM(AH9:AH14)</f>
        <v>14197482606</v>
      </c>
      <c r="AI15" s="82">
        <f>SUM(AI9:AI14)</f>
        <v>11323706515</v>
      </c>
      <c r="AJ15" s="116">
        <f t="shared" si="15"/>
        <v>0.79758551774625785</v>
      </c>
      <c r="AK15" s="117">
        <f t="shared" si="16"/>
        <v>0.10790070509913852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226243140</v>
      </c>
      <c r="E16" s="78">
        <v>50831772</v>
      </c>
      <c r="F16" s="79">
        <f t="shared" si="0"/>
        <v>277074912</v>
      </c>
      <c r="G16" s="77">
        <v>219536988</v>
      </c>
      <c r="H16" s="78">
        <v>50749115</v>
      </c>
      <c r="I16" s="79">
        <f t="shared" si="1"/>
        <v>270286103</v>
      </c>
      <c r="J16" s="77">
        <v>76249414</v>
      </c>
      <c r="K16" s="78">
        <v>15856016</v>
      </c>
      <c r="L16" s="78">
        <f t="shared" si="2"/>
        <v>92105430</v>
      </c>
      <c r="M16" s="95">
        <f t="shared" si="3"/>
        <v>0.33242067762526256</v>
      </c>
      <c r="N16" s="77">
        <v>89909719</v>
      </c>
      <c r="O16" s="78">
        <v>12896676</v>
      </c>
      <c r="P16" s="78">
        <f t="shared" si="4"/>
        <v>102806395</v>
      </c>
      <c r="Q16" s="95">
        <f t="shared" si="5"/>
        <v>0.37104187549105855</v>
      </c>
      <c r="R16" s="77">
        <v>46484750</v>
      </c>
      <c r="S16" s="78">
        <v>4549858</v>
      </c>
      <c r="T16" s="78">
        <f t="shared" si="6"/>
        <v>51034608</v>
      </c>
      <c r="U16" s="95">
        <f t="shared" si="7"/>
        <v>0.18881698849311537</v>
      </c>
      <c r="V16" s="77">
        <v>4245827</v>
      </c>
      <c r="W16" s="78">
        <v>22896622</v>
      </c>
      <c r="X16" s="78">
        <f t="shared" si="8"/>
        <v>27142449</v>
      </c>
      <c r="Y16" s="95">
        <f t="shared" si="9"/>
        <v>0.10042117851689919</v>
      </c>
      <c r="Z16" s="77">
        <f t="shared" si="10"/>
        <v>216889710</v>
      </c>
      <c r="AA16" s="78">
        <f t="shared" si="11"/>
        <v>56199172</v>
      </c>
      <c r="AB16" s="78">
        <f t="shared" si="12"/>
        <v>273088882</v>
      </c>
      <c r="AC16" s="95">
        <f t="shared" si="13"/>
        <v>1.0103696748330417</v>
      </c>
      <c r="AD16" s="77">
        <v>2762531</v>
      </c>
      <c r="AE16" s="78">
        <v>20995876</v>
      </c>
      <c r="AF16" s="78">
        <f t="shared" si="14"/>
        <v>23758407</v>
      </c>
      <c r="AG16" s="78">
        <v>208135068</v>
      </c>
      <c r="AH16" s="78">
        <v>248075856</v>
      </c>
      <c r="AI16" s="79">
        <v>155875779</v>
      </c>
      <c r="AJ16" s="114">
        <f t="shared" si="15"/>
        <v>0.62833917622358215</v>
      </c>
      <c r="AK16" s="115">
        <f t="shared" si="16"/>
        <v>0.14243555975785749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315169848</v>
      </c>
      <c r="E17" s="78">
        <v>43845000</v>
      </c>
      <c r="F17" s="79">
        <f t="shared" si="0"/>
        <v>359014848</v>
      </c>
      <c r="G17" s="77">
        <v>369741283</v>
      </c>
      <c r="H17" s="78">
        <v>6219727</v>
      </c>
      <c r="I17" s="79">
        <f t="shared" si="1"/>
        <v>375961010</v>
      </c>
      <c r="J17" s="77">
        <v>108717717</v>
      </c>
      <c r="K17" s="78">
        <v>6503860</v>
      </c>
      <c r="L17" s="78">
        <f t="shared" si="2"/>
        <v>115221577</v>
      </c>
      <c r="M17" s="95">
        <f t="shared" si="3"/>
        <v>0.32093819417741742</v>
      </c>
      <c r="N17" s="77">
        <v>110307878</v>
      </c>
      <c r="O17" s="78">
        <v>6390543</v>
      </c>
      <c r="P17" s="78">
        <f t="shared" si="4"/>
        <v>116698421</v>
      </c>
      <c r="Q17" s="95">
        <f t="shared" si="5"/>
        <v>0.32505179562935516</v>
      </c>
      <c r="R17" s="77">
        <v>69779946</v>
      </c>
      <c r="S17" s="78">
        <v>0</v>
      </c>
      <c r="T17" s="78">
        <f t="shared" si="6"/>
        <v>69779946</v>
      </c>
      <c r="U17" s="95">
        <f t="shared" si="7"/>
        <v>0.18560420933011113</v>
      </c>
      <c r="V17" s="77">
        <v>48098604</v>
      </c>
      <c r="W17" s="78">
        <v>0</v>
      </c>
      <c r="X17" s="78">
        <f t="shared" si="8"/>
        <v>48098604</v>
      </c>
      <c r="Y17" s="95">
        <f t="shared" si="9"/>
        <v>0.12793508560901035</v>
      </c>
      <c r="Z17" s="77">
        <f t="shared" si="10"/>
        <v>336904145</v>
      </c>
      <c r="AA17" s="78">
        <f t="shared" si="11"/>
        <v>12894403</v>
      </c>
      <c r="AB17" s="78">
        <f t="shared" si="12"/>
        <v>349798548</v>
      </c>
      <c r="AC17" s="95">
        <f t="shared" si="13"/>
        <v>0.93041176796498126</v>
      </c>
      <c r="AD17" s="77">
        <v>52994204</v>
      </c>
      <c r="AE17" s="78">
        <v>15919163</v>
      </c>
      <c r="AF17" s="78">
        <f t="shared" si="14"/>
        <v>68913367</v>
      </c>
      <c r="AG17" s="78">
        <v>784416817</v>
      </c>
      <c r="AH17" s="78">
        <v>291736373</v>
      </c>
      <c r="AI17" s="79">
        <v>286984824</v>
      </c>
      <c r="AJ17" s="114">
        <f t="shared" si="15"/>
        <v>0.98371286737015817</v>
      </c>
      <c r="AK17" s="115">
        <f t="shared" si="16"/>
        <v>-0.30204246151548508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1363049256</v>
      </c>
      <c r="E18" s="78">
        <v>175973376</v>
      </c>
      <c r="F18" s="79">
        <f t="shared" si="0"/>
        <v>1539022632</v>
      </c>
      <c r="G18" s="77">
        <v>1263049256</v>
      </c>
      <c r="H18" s="78">
        <v>149898423</v>
      </c>
      <c r="I18" s="79">
        <f t="shared" si="1"/>
        <v>1412947679</v>
      </c>
      <c r="J18" s="77">
        <v>340045849</v>
      </c>
      <c r="K18" s="78">
        <v>41355021</v>
      </c>
      <c r="L18" s="78">
        <f t="shared" si="2"/>
        <v>381400870</v>
      </c>
      <c r="M18" s="95">
        <f t="shared" si="3"/>
        <v>0.24782018280287382</v>
      </c>
      <c r="N18" s="77">
        <v>306857331</v>
      </c>
      <c r="O18" s="78">
        <v>21945524</v>
      </c>
      <c r="P18" s="78">
        <f t="shared" si="4"/>
        <v>328802855</v>
      </c>
      <c r="Q18" s="95">
        <f t="shared" si="5"/>
        <v>0.21364393749863972</v>
      </c>
      <c r="R18" s="77">
        <v>270942987</v>
      </c>
      <c r="S18" s="78">
        <v>9593391</v>
      </c>
      <c r="T18" s="78">
        <f t="shared" si="6"/>
        <v>280536378</v>
      </c>
      <c r="U18" s="95">
        <f t="shared" si="7"/>
        <v>0.19854689750334342</v>
      </c>
      <c r="V18" s="77">
        <v>159951356</v>
      </c>
      <c r="W18" s="78">
        <v>47964984</v>
      </c>
      <c r="X18" s="78">
        <f t="shared" si="8"/>
        <v>207916340</v>
      </c>
      <c r="Y18" s="95">
        <f t="shared" si="9"/>
        <v>0.14715077075405281</v>
      </c>
      <c r="Z18" s="77">
        <f t="shared" si="10"/>
        <v>1077797523</v>
      </c>
      <c r="AA18" s="78">
        <f t="shared" si="11"/>
        <v>120858920</v>
      </c>
      <c r="AB18" s="78">
        <f t="shared" si="12"/>
        <v>1198656443</v>
      </c>
      <c r="AC18" s="95">
        <f t="shared" si="13"/>
        <v>0.84833745850259468</v>
      </c>
      <c r="AD18" s="77">
        <v>151147390</v>
      </c>
      <c r="AE18" s="78">
        <v>24255020</v>
      </c>
      <c r="AF18" s="78">
        <f t="shared" si="14"/>
        <v>175402410</v>
      </c>
      <c r="AG18" s="78">
        <v>1378981848</v>
      </c>
      <c r="AH18" s="78">
        <v>1383519344</v>
      </c>
      <c r="AI18" s="79">
        <v>1226544323</v>
      </c>
      <c r="AJ18" s="114">
        <f t="shared" si="15"/>
        <v>0.88653933775428295</v>
      </c>
      <c r="AK18" s="115">
        <f t="shared" si="16"/>
        <v>0.18536763548459789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501148034</v>
      </c>
      <c r="E19" s="78">
        <v>42449900</v>
      </c>
      <c r="F19" s="79">
        <f t="shared" si="0"/>
        <v>543597934</v>
      </c>
      <c r="G19" s="77">
        <v>414875376</v>
      </c>
      <c r="H19" s="78">
        <v>42449900</v>
      </c>
      <c r="I19" s="79">
        <f t="shared" si="1"/>
        <v>457325276</v>
      </c>
      <c r="J19" s="77">
        <v>200987500</v>
      </c>
      <c r="K19" s="78">
        <v>-119915683</v>
      </c>
      <c r="L19" s="78">
        <f t="shared" si="2"/>
        <v>81071817</v>
      </c>
      <c r="M19" s="95">
        <f t="shared" si="3"/>
        <v>0.14913930302023554</v>
      </c>
      <c r="N19" s="77">
        <v>131262722</v>
      </c>
      <c r="O19" s="78">
        <v>121131174</v>
      </c>
      <c r="P19" s="78">
        <f t="shared" si="4"/>
        <v>252393896</v>
      </c>
      <c r="Q19" s="95">
        <f t="shared" si="5"/>
        <v>0.46430252989151355</v>
      </c>
      <c r="R19" s="77">
        <v>111660968</v>
      </c>
      <c r="S19" s="78">
        <v>0</v>
      </c>
      <c r="T19" s="78">
        <f t="shared" si="6"/>
        <v>111660968</v>
      </c>
      <c r="U19" s="95">
        <f t="shared" si="7"/>
        <v>0.24416093721441279</v>
      </c>
      <c r="V19" s="77">
        <v>21372234</v>
      </c>
      <c r="W19" s="78">
        <v>35657</v>
      </c>
      <c r="X19" s="78">
        <f t="shared" si="8"/>
        <v>21407891</v>
      </c>
      <c r="Y19" s="95">
        <f t="shared" si="9"/>
        <v>4.6811082009820947E-2</v>
      </c>
      <c r="Z19" s="77">
        <f t="shared" si="10"/>
        <v>465283424</v>
      </c>
      <c r="AA19" s="78">
        <f t="shared" si="11"/>
        <v>1251148</v>
      </c>
      <c r="AB19" s="78">
        <f t="shared" si="12"/>
        <v>466534572</v>
      </c>
      <c r="AC19" s="95">
        <f t="shared" si="13"/>
        <v>1.0201372993868811</v>
      </c>
      <c r="AD19" s="77">
        <v>37120089</v>
      </c>
      <c r="AE19" s="78">
        <v>3373658</v>
      </c>
      <c r="AF19" s="78">
        <f t="shared" si="14"/>
        <v>40493747</v>
      </c>
      <c r="AG19" s="78">
        <v>775537000</v>
      </c>
      <c r="AH19" s="78">
        <v>775537000</v>
      </c>
      <c r="AI19" s="79">
        <v>114958361</v>
      </c>
      <c r="AJ19" s="114">
        <f t="shared" si="15"/>
        <v>0.14823065953010622</v>
      </c>
      <c r="AK19" s="115">
        <f t="shared" si="16"/>
        <v>-0.47132847449261739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519571529</v>
      </c>
      <c r="E20" s="78">
        <v>77713000</v>
      </c>
      <c r="F20" s="79">
        <f t="shared" si="0"/>
        <v>597284529</v>
      </c>
      <c r="G20" s="77">
        <v>551345599</v>
      </c>
      <c r="H20" s="78">
        <v>72301268</v>
      </c>
      <c r="I20" s="79">
        <f t="shared" si="1"/>
        <v>623646867</v>
      </c>
      <c r="J20" s="77">
        <v>40204210</v>
      </c>
      <c r="K20" s="78">
        <v>18900</v>
      </c>
      <c r="L20" s="78">
        <f t="shared" si="2"/>
        <v>40223110</v>
      </c>
      <c r="M20" s="95">
        <f t="shared" si="3"/>
        <v>6.7343297954399223E-2</v>
      </c>
      <c r="N20" s="77">
        <v>76284947</v>
      </c>
      <c r="O20" s="78">
        <v>6148130</v>
      </c>
      <c r="P20" s="78">
        <f t="shared" si="4"/>
        <v>82433077</v>
      </c>
      <c r="Q20" s="95">
        <f t="shared" si="5"/>
        <v>0.13801307919026981</v>
      </c>
      <c r="R20" s="77">
        <v>120340037</v>
      </c>
      <c r="S20" s="78">
        <v>308915</v>
      </c>
      <c r="T20" s="78">
        <f t="shared" si="6"/>
        <v>120648952</v>
      </c>
      <c r="U20" s="95">
        <f t="shared" si="7"/>
        <v>0.19345716042857952</v>
      </c>
      <c r="V20" s="77">
        <v>52619778</v>
      </c>
      <c r="W20" s="78">
        <v>13469766</v>
      </c>
      <c r="X20" s="78">
        <f t="shared" si="8"/>
        <v>66089544</v>
      </c>
      <c r="Y20" s="95">
        <f t="shared" si="9"/>
        <v>0.10597270265770452</v>
      </c>
      <c r="Z20" s="77">
        <f t="shared" si="10"/>
        <v>289448972</v>
      </c>
      <c r="AA20" s="78">
        <f t="shared" si="11"/>
        <v>19945711</v>
      </c>
      <c r="AB20" s="78">
        <f t="shared" si="12"/>
        <v>309394683</v>
      </c>
      <c r="AC20" s="95">
        <f t="shared" si="13"/>
        <v>0.49610556770423092</v>
      </c>
      <c r="AD20" s="77">
        <v>51064465</v>
      </c>
      <c r="AE20" s="78">
        <v>21204436</v>
      </c>
      <c r="AF20" s="78">
        <f t="shared" si="14"/>
        <v>72268901</v>
      </c>
      <c r="AG20" s="78">
        <v>551719092</v>
      </c>
      <c r="AH20" s="78">
        <v>579746341</v>
      </c>
      <c r="AI20" s="79">
        <v>429793022</v>
      </c>
      <c r="AJ20" s="114">
        <f t="shared" si="15"/>
        <v>0.74134667457952963</v>
      </c>
      <c r="AK20" s="115">
        <f t="shared" si="16"/>
        <v>-8.5505063927843628E-2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1139097307</v>
      </c>
      <c r="E21" s="78">
        <v>402590000</v>
      </c>
      <c r="F21" s="79">
        <f t="shared" si="0"/>
        <v>1541687307</v>
      </c>
      <c r="G21" s="77">
        <v>1150889801</v>
      </c>
      <c r="H21" s="78">
        <v>499735565</v>
      </c>
      <c r="I21" s="79">
        <f t="shared" si="1"/>
        <v>1650625366</v>
      </c>
      <c r="J21" s="77">
        <v>471742843</v>
      </c>
      <c r="K21" s="78">
        <v>35345265</v>
      </c>
      <c r="L21" s="78">
        <f t="shared" si="2"/>
        <v>507088108</v>
      </c>
      <c r="M21" s="95">
        <f t="shared" si="3"/>
        <v>0.32891761234432998</v>
      </c>
      <c r="N21" s="77">
        <v>378899705</v>
      </c>
      <c r="O21" s="78">
        <v>-10762281983</v>
      </c>
      <c r="P21" s="78">
        <f t="shared" si="4"/>
        <v>-10383382278</v>
      </c>
      <c r="Q21" s="95">
        <f t="shared" si="5"/>
        <v>-6.7350767116356627</v>
      </c>
      <c r="R21" s="77">
        <v>281861010</v>
      </c>
      <c r="S21" s="78">
        <v>3761058</v>
      </c>
      <c r="T21" s="78">
        <f t="shared" si="6"/>
        <v>285622068</v>
      </c>
      <c r="U21" s="95">
        <f t="shared" si="7"/>
        <v>0.17303870029100232</v>
      </c>
      <c r="V21" s="77">
        <v>4045894</v>
      </c>
      <c r="W21" s="78">
        <v>77915119</v>
      </c>
      <c r="X21" s="78">
        <f t="shared" si="8"/>
        <v>81961013</v>
      </c>
      <c r="Y21" s="95">
        <f t="shared" si="9"/>
        <v>4.9654521666911061E-2</v>
      </c>
      <c r="Z21" s="77">
        <f t="shared" si="10"/>
        <v>1136549452</v>
      </c>
      <c r="AA21" s="78">
        <f t="shared" si="11"/>
        <v>-10645260541</v>
      </c>
      <c r="AB21" s="78">
        <f t="shared" si="12"/>
        <v>-9508711089</v>
      </c>
      <c r="AC21" s="95">
        <f t="shared" si="13"/>
        <v>-5.7606718549604548</v>
      </c>
      <c r="AD21" s="77">
        <v>6891859</v>
      </c>
      <c r="AE21" s="78">
        <v>143545817</v>
      </c>
      <c r="AF21" s="78">
        <f t="shared" si="14"/>
        <v>150437676</v>
      </c>
      <c r="AG21" s="78">
        <v>1459184724</v>
      </c>
      <c r="AH21" s="78">
        <v>1594251663</v>
      </c>
      <c r="AI21" s="79">
        <v>1372639413</v>
      </c>
      <c r="AJ21" s="114">
        <f t="shared" si="15"/>
        <v>0.86099293157833134</v>
      </c>
      <c r="AK21" s="115">
        <f t="shared" si="16"/>
        <v>-0.45518293568959411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4064279114</v>
      </c>
      <c r="E22" s="81">
        <f>SUM(E16:E21)</f>
        <v>793403048</v>
      </c>
      <c r="F22" s="82">
        <f t="shared" si="0"/>
        <v>4857682162</v>
      </c>
      <c r="G22" s="80">
        <f>SUM(G16:G21)</f>
        <v>3969438303</v>
      </c>
      <c r="H22" s="81">
        <f>SUM(H16:H21)</f>
        <v>821353998</v>
      </c>
      <c r="I22" s="82">
        <f t="shared" si="1"/>
        <v>4790792301</v>
      </c>
      <c r="J22" s="80">
        <f>SUM(J16:J21)</f>
        <v>1237947533</v>
      </c>
      <c r="K22" s="81">
        <f>SUM(K16:K21)</f>
        <v>-20836621</v>
      </c>
      <c r="L22" s="81">
        <f t="shared" si="2"/>
        <v>1217110912</v>
      </c>
      <c r="M22" s="96">
        <f t="shared" si="3"/>
        <v>0.250553838520158</v>
      </c>
      <c r="N22" s="80">
        <f>SUM(N16:N21)</f>
        <v>1093522302</v>
      </c>
      <c r="O22" s="81">
        <f>SUM(O16:O21)</f>
        <v>-10593769936</v>
      </c>
      <c r="P22" s="81">
        <f t="shared" si="4"/>
        <v>-9500247634</v>
      </c>
      <c r="Q22" s="96">
        <f t="shared" si="5"/>
        <v>-1.9557161866861557</v>
      </c>
      <c r="R22" s="80">
        <f>SUM(R16:R21)</f>
        <v>901069698</v>
      </c>
      <c r="S22" s="81">
        <f>SUM(S16:S21)</f>
        <v>18213222</v>
      </c>
      <c r="T22" s="81">
        <f t="shared" si="6"/>
        <v>919282920</v>
      </c>
      <c r="U22" s="96">
        <f t="shared" si="7"/>
        <v>0.19188536305531648</v>
      </c>
      <c r="V22" s="80">
        <f>SUM(V16:V21)</f>
        <v>290333693</v>
      </c>
      <c r="W22" s="81">
        <f>SUM(W16:W21)</f>
        <v>162282148</v>
      </c>
      <c r="X22" s="81">
        <f t="shared" si="8"/>
        <v>452615841</v>
      </c>
      <c r="Y22" s="96">
        <f t="shared" si="9"/>
        <v>9.4476197789982216E-2</v>
      </c>
      <c r="Z22" s="80">
        <f t="shared" si="10"/>
        <v>3522873226</v>
      </c>
      <c r="AA22" s="81">
        <f t="shared" si="11"/>
        <v>-10434111187</v>
      </c>
      <c r="AB22" s="81">
        <f t="shared" si="12"/>
        <v>-6911237961</v>
      </c>
      <c r="AC22" s="96">
        <f t="shared" si="13"/>
        <v>-1.4426085554903709</v>
      </c>
      <c r="AD22" s="80">
        <f>SUM(AD16:AD21)</f>
        <v>301980538</v>
      </c>
      <c r="AE22" s="81">
        <f>SUM(AE16:AE21)</f>
        <v>229293970</v>
      </c>
      <c r="AF22" s="81">
        <f t="shared" si="14"/>
        <v>531274508</v>
      </c>
      <c r="AG22" s="81">
        <f>SUM(AG16:AG21)</f>
        <v>5157974549</v>
      </c>
      <c r="AH22" s="81">
        <f>SUM(AH16:AH21)</f>
        <v>4872866577</v>
      </c>
      <c r="AI22" s="82">
        <f>SUM(AI16:AI21)</f>
        <v>3586795722</v>
      </c>
      <c r="AJ22" s="116">
        <f t="shared" si="15"/>
        <v>0.73607509364810586</v>
      </c>
      <c r="AK22" s="117">
        <f t="shared" si="16"/>
        <v>-0.14805654292752179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695233521</v>
      </c>
      <c r="E23" s="78">
        <v>64133045</v>
      </c>
      <c r="F23" s="79">
        <f t="shared" si="0"/>
        <v>759366566</v>
      </c>
      <c r="G23" s="77">
        <v>728559336</v>
      </c>
      <c r="H23" s="78">
        <v>89156822</v>
      </c>
      <c r="I23" s="79">
        <f t="shared" si="1"/>
        <v>817716158</v>
      </c>
      <c r="J23" s="77">
        <v>134679143</v>
      </c>
      <c r="K23" s="78">
        <v>29911630</v>
      </c>
      <c r="L23" s="78">
        <f t="shared" si="2"/>
        <v>164590773</v>
      </c>
      <c r="M23" s="95">
        <f t="shared" si="3"/>
        <v>0.21674745817028768</v>
      </c>
      <c r="N23" s="77">
        <v>111858152</v>
      </c>
      <c r="O23" s="78">
        <v>20574475</v>
      </c>
      <c r="P23" s="78">
        <f t="shared" si="4"/>
        <v>132432627</v>
      </c>
      <c r="Q23" s="95">
        <f t="shared" si="5"/>
        <v>0.17439881202249297</v>
      </c>
      <c r="R23" s="77">
        <v>112181018</v>
      </c>
      <c r="S23" s="78">
        <v>5036082</v>
      </c>
      <c r="T23" s="78">
        <f t="shared" si="6"/>
        <v>117217100</v>
      </c>
      <c r="U23" s="95">
        <f t="shared" si="7"/>
        <v>0.14334692894744047</v>
      </c>
      <c r="V23" s="77">
        <v>94225217</v>
      </c>
      <c r="W23" s="78">
        <v>19913163</v>
      </c>
      <c r="X23" s="78">
        <f t="shared" si="8"/>
        <v>114138380</v>
      </c>
      <c r="Y23" s="95">
        <f t="shared" si="9"/>
        <v>0.13958190612151264</v>
      </c>
      <c r="Z23" s="77">
        <f t="shared" si="10"/>
        <v>452943530</v>
      </c>
      <c r="AA23" s="78">
        <f t="shared" si="11"/>
        <v>75435350</v>
      </c>
      <c r="AB23" s="78">
        <f t="shared" si="12"/>
        <v>528378880</v>
      </c>
      <c r="AC23" s="95">
        <f t="shared" si="13"/>
        <v>0.64616416690643408</v>
      </c>
      <c r="AD23" s="77">
        <v>90857972</v>
      </c>
      <c r="AE23" s="78">
        <v>4943646</v>
      </c>
      <c r="AF23" s="78">
        <f t="shared" si="14"/>
        <v>95801618</v>
      </c>
      <c r="AG23" s="78">
        <v>440131566</v>
      </c>
      <c r="AH23" s="78">
        <v>505100323</v>
      </c>
      <c r="AI23" s="79">
        <v>467138616</v>
      </c>
      <c r="AJ23" s="114">
        <f t="shared" si="15"/>
        <v>0.92484323356886866</v>
      </c>
      <c r="AK23" s="115">
        <f t="shared" si="16"/>
        <v>0.19140346878066294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243950426</v>
      </c>
      <c r="E24" s="78">
        <v>30807467</v>
      </c>
      <c r="F24" s="79">
        <f t="shared" si="0"/>
        <v>274757893</v>
      </c>
      <c r="G24" s="77">
        <v>261364880</v>
      </c>
      <c r="H24" s="78">
        <v>29940367</v>
      </c>
      <c r="I24" s="79">
        <f t="shared" si="1"/>
        <v>291305247</v>
      </c>
      <c r="J24" s="77">
        <v>48409790</v>
      </c>
      <c r="K24" s="78">
        <v>801901</v>
      </c>
      <c r="L24" s="78">
        <f t="shared" si="2"/>
        <v>49211691</v>
      </c>
      <c r="M24" s="95">
        <f t="shared" si="3"/>
        <v>0.17910928950092073</v>
      </c>
      <c r="N24" s="77">
        <v>62723963</v>
      </c>
      <c r="O24" s="78">
        <v>3869985</v>
      </c>
      <c r="P24" s="78">
        <f t="shared" si="4"/>
        <v>66593948</v>
      </c>
      <c r="Q24" s="95">
        <f t="shared" si="5"/>
        <v>0.24237319362468687</v>
      </c>
      <c r="R24" s="77">
        <v>-21185467</v>
      </c>
      <c r="S24" s="78">
        <v>0</v>
      </c>
      <c r="T24" s="78">
        <f t="shared" si="6"/>
        <v>-21185467</v>
      </c>
      <c r="U24" s="95">
        <f t="shared" si="7"/>
        <v>-7.2726005515444767E-2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89948286</v>
      </c>
      <c r="AA24" s="78">
        <f t="shared" si="11"/>
        <v>4671886</v>
      </c>
      <c r="AB24" s="78">
        <f t="shared" si="12"/>
        <v>94620172</v>
      </c>
      <c r="AC24" s="95">
        <f t="shared" si="13"/>
        <v>0.32481451321060484</v>
      </c>
      <c r="AD24" s="77">
        <v>19532804</v>
      </c>
      <c r="AE24" s="78">
        <v>2488980</v>
      </c>
      <c r="AF24" s="78">
        <f t="shared" si="14"/>
        <v>22021784</v>
      </c>
      <c r="AG24" s="78">
        <v>246398104</v>
      </c>
      <c r="AH24" s="78">
        <v>273226509</v>
      </c>
      <c r="AI24" s="79">
        <v>114600274</v>
      </c>
      <c r="AJ24" s="114">
        <f t="shared" si="15"/>
        <v>0.41943321831923708</v>
      </c>
      <c r="AK24" s="115">
        <f t="shared" si="16"/>
        <v>-1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359664123</v>
      </c>
      <c r="E25" s="78">
        <v>72600200</v>
      </c>
      <c r="F25" s="79">
        <f t="shared" si="0"/>
        <v>432264323</v>
      </c>
      <c r="G25" s="77">
        <v>359664123</v>
      </c>
      <c r="H25" s="78">
        <v>76550200</v>
      </c>
      <c r="I25" s="79">
        <f t="shared" si="1"/>
        <v>436214323</v>
      </c>
      <c r="J25" s="77">
        <v>139303179</v>
      </c>
      <c r="K25" s="78">
        <v>12237361</v>
      </c>
      <c r="L25" s="78">
        <f t="shared" si="2"/>
        <v>151540540</v>
      </c>
      <c r="M25" s="95">
        <f t="shared" si="3"/>
        <v>0.35057378538269973</v>
      </c>
      <c r="N25" s="77">
        <v>97939921</v>
      </c>
      <c r="O25" s="78">
        <v>18463064</v>
      </c>
      <c r="P25" s="78">
        <f t="shared" si="4"/>
        <v>116402985</v>
      </c>
      <c r="Q25" s="95">
        <f t="shared" si="5"/>
        <v>0.26928658879858564</v>
      </c>
      <c r="R25" s="77">
        <v>79547882</v>
      </c>
      <c r="S25" s="78">
        <v>14739299</v>
      </c>
      <c r="T25" s="78">
        <f t="shared" si="6"/>
        <v>94287181</v>
      </c>
      <c r="U25" s="95">
        <f t="shared" si="7"/>
        <v>0.21614875080569054</v>
      </c>
      <c r="V25" s="77">
        <v>17437002</v>
      </c>
      <c r="W25" s="78">
        <v>42367601</v>
      </c>
      <c r="X25" s="78">
        <f t="shared" si="8"/>
        <v>59804603</v>
      </c>
      <c r="Y25" s="95">
        <f t="shared" si="9"/>
        <v>0.13709912730215418</v>
      </c>
      <c r="Z25" s="77">
        <f t="shared" si="10"/>
        <v>334227984</v>
      </c>
      <c r="AA25" s="78">
        <f t="shared" si="11"/>
        <v>87807325</v>
      </c>
      <c r="AB25" s="78">
        <f t="shared" si="12"/>
        <v>422035309</v>
      </c>
      <c r="AC25" s="95">
        <f t="shared" si="13"/>
        <v>0.96749530390821215</v>
      </c>
      <c r="AD25" s="77">
        <v>6966951</v>
      </c>
      <c r="AE25" s="78">
        <v>6158964</v>
      </c>
      <c r="AF25" s="78">
        <f t="shared" si="14"/>
        <v>13125915</v>
      </c>
      <c r="AG25" s="78">
        <v>394739605</v>
      </c>
      <c r="AH25" s="78">
        <v>390779604</v>
      </c>
      <c r="AI25" s="79">
        <v>223620616</v>
      </c>
      <c r="AJ25" s="114">
        <f t="shared" si="15"/>
        <v>0.57224229133514348</v>
      </c>
      <c r="AK25" s="115">
        <f t="shared" si="16"/>
        <v>3.5562235470822419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439743289</v>
      </c>
      <c r="E26" s="78">
        <v>40441958</v>
      </c>
      <c r="F26" s="79">
        <f t="shared" si="0"/>
        <v>480185247</v>
      </c>
      <c r="G26" s="77">
        <v>431358511</v>
      </c>
      <c r="H26" s="78">
        <v>40441958</v>
      </c>
      <c r="I26" s="79">
        <f t="shared" si="1"/>
        <v>471800469</v>
      </c>
      <c r="J26" s="77">
        <v>80815650</v>
      </c>
      <c r="K26" s="78">
        <v>4464417</v>
      </c>
      <c r="L26" s="78">
        <f t="shared" si="2"/>
        <v>85280067</v>
      </c>
      <c r="M26" s="95">
        <f t="shared" si="3"/>
        <v>0.1775982655293864</v>
      </c>
      <c r="N26" s="77">
        <v>74000490</v>
      </c>
      <c r="O26" s="78">
        <v>8760228</v>
      </c>
      <c r="P26" s="78">
        <f t="shared" si="4"/>
        <v>82760718</v>
      </c>
      <c r="Q26" s="95">
        <f t="shared" si="5"/>
        <v>0.17235164661358285</v>
      </c>
      <c r="R26" s="77">
        <v>90482744</v>
      </c>
      <c r="S26" s="78">
        <v>3963154</v>
      </c>
      <c r="T26" s="78">
        <f t="shared" si="6"/>
        <v>94445898</v>
      </c>
      <c r="U26" s="95">
        <f t="shared" si="7"/>
        <v>0.20018186544023975</v>
      </c>
      <c r="V26" s="77">
        <v>77130275</v>
      </c>
      <c r="W26" s="78">
        <v>12776485</v>
      </c>
      <c r="X26" s="78">
        <f t="shared" si="8"/>
        <v>89906760</v>
      </c>
      <c r="Y26" s="95">
        <f t="shared" si="9"/>
        <v>0.19056098055722789</v>
      </c>
      <c r="Z26" s="77">
        <f t="shared" si="10"/>
        <v>322429159</v>
      </c>
      <c r="AA26" s="78">
        <f t="shared" si="11"/>
        <v>29964284</v>
      </c>
      <c r="AB26" s="78">
        <f t="shared" si="12"/>
        <v>352393443</v>
      </c>
      <c r="AC26" s="95">
        <f t="shared" si="13"/>
        <v>0.74691202352323227</v>
      </c>
      <c r="AD26" s="77">
        <v>34133006</v>
      </c>
      <c r="AE26" s="78">
        <v>3340431</v>
      </c>
      <c r="AF26" s="78">
        <f t="shared" si="14"/>
        <v>37473437</v>
      </c>
      <c r="AG26" s="78">
        <v>370059527</v>
      </c>
      <c r="AH26" s="78">
        <v>422823503</v>
      </c>
      <c r="AI26" s="79">
        <v>302306471</v>
      </c>
      <c r="AJ26" s="114">
        <f t="shared" si="15"/>
        <v>0.71497083027572383</v>
      </c>
      <c r="AK26" s="115">
        <f t="shared" si="16"/>
        <v>1.3992130745840048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201484163</v>
      </c>
      <c r="E27" s="78">
        <v>45929652</v>
      </c>
      <c r="F27" s="79">
        <f t="shared" si="0"/>
        <v>247413815</v>
      </c>
      <c r="G27" s="77">
        <v>201484163</v>
      </c>
      <c r="H27" s="78">
        <v>45929652</v>
      </c>
      <c r="I27" s="79">
        <f t="shared" si="1"/>
        <v>247413815</v>
      </c>
      <c r="J27" s="77">
        <v>294094</v>
      </c>
      <c r="K27" s="78">
        <v>964188</v>
      </c>
      <c r="L27" s="78">
        <f t="shared" si="2"/>
        <v>1258282</v>
      </c>
      <c r="M27" s="95">
        <f t="shared" si="3"/>
        <v>5.0857386439799252E-3</v>
      </c>
      <c r="N27" s="77">
        <v>53623139</v>
      </c>
      <c r="O27" s="78">
        <v>398173</v>
      </c>
      <c r="P27" s="78">
        <f t="shared" si="4"/>
        <v>54021312</v>
      </c>
      <c r="Q27" s="95">
        <f t="shared" si="5"/>
        <v>0.2183439594915102</v>
      </c>
      <c r="R27" s="77">
        <v>37257924</v>
      </c>
      <c r="S27" s="78">
        <v>7498309</v>
      </c>
      <c r="T27" s="78">
        <f t="shared" si="6"/>
        <v>44756233</v>
      </c>
      <c r="U27" s="95">
        <f t="shared" si="7"/>
        <v>0.18089625674297938</v>
      </c>
      <c r="V27" s="77">
        <v>10410038</v>
      </c>
      <c r="W27" s="78">
        <v>3096782</v>
      </c>
      <c r="X27" s="78">
        <f t="shared" si="8"/>
        <v>13506820</v>
      </c>
      <c r="Y27" s="95">
        <f t="shared" si="9"/>
        <v>5.4592020255619114E-2</v>
      </c>
      <c r="Z27" s="77">
        <f t="shared" si="10"/>
        <v>101585195</v>
      </c>
      <c r="AA27" s="78">
        <f t="shared" si="11"/>
        <v>11957452</v>
      </c>
      <c r="AB27" s="78">
        <f t="shared" si="12"/>
        <v>113542647</v>
      </c>
      <c r="AC27" s="95">
        <f t="shared" si="13"/>
        <v>0.45891797513408861</v>
      </c>
      <c r="AD27" s="77">
        <v>1232871</v>
      </c>
      <c r="AE27" s="78">
        <v>10582290</v>
      </c>
      <c r="AF27" s="78">
        <f t="shared" si="14"/>
        <v>11815161</v>
      </c>
      <c r="AG27" s="78">
        <v>232397473</v>
      </c>
      <c r="AH27" s="78">
        <v>227618724</v>
      </c>
      <c r="AI27" s="79">
        <v>145067593</v>
      </c>
      <c r="AJ27" s="114">
        <f t="shared" si="15"/>
        <v>0.63732715152203379</v>
      </c>
      <c r="AK27" s="115">
        <f t="shared" si="16"/>
        <v>0.14317697405900764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548537798</v>
      </c>
      <c r="E28" s="78">
        <v>651979370</v>
      </c>
      <c r="F28" s="79">
        <f t="shared" si="0"/>
        <v>1200517168</v>
      </c>
      <c r="G28" s="77">
        <v>553733396</v>
      </c>
      <c r="H28" s="78">
        <v>666783170</v>
      </c>
      <c r="I28" s="79">
        <f t="shared" si="1"/>
        <v>1220516566</v>
      </c>
      <c r="J28" s="77">
        <v>230288431</v>
      </c>
      <c r="K28" s="78">
        <v>43119617</v>
      </c>
      <c r="L28" s="78">
        <f t="shared" si="2"/>
        <v>273408048</v>
      </c>
      <c r="M28" s="95">
        <f t="shared" si="3"/>
        <v>0.22774188931882064</v>
      </c>
      <c r="N28" s="77">
        <v>178245748</v>
      </c>
      <c r="O28" s="78">
        <v>76731223</v>
      </c>
      <c r="P28" s="78">
        <f t="shared" si="4"/>
        <v>254976971</v>
      </c>
      <c r="Q28" s="95">
        <f t="shared" si="5"/>
        <v>0.21238927505283289</v>
      </c>
      <c r="R28" s="77">
        <v>134687555</v>
      </c>
      <c r="S28" s="78">
        <v>53881192</v>
      </c>
      <c r="T28" s="78">
        <f t="shared" si="6"/>
        <v>188568747</v>
      </c>
      <c r="U28" s="95">
        <f t="shared" si="7"/>
        <v>0.15449912951038142</v>
      </c>
      <c r="V28" s="77">
        <v>9072254</v>
      </c>
      <c r="W28" s="78">
        <v>77943316</v>
      </c>
      <c r="X28" s="78">
        <f t="shared" si="8"/>
        <v>87015570</v>
      </c>
      <c r="Y28" s="95">
        <f t="shared" si="9"/>
        <v>7.1294050751950222E-2</v>
      </c>
      <c r="Z28" s="77">
        <f t="shared" si="10"/>
        <v>552293988</v>
      </c>
      <c r="AA28" s="78">
        <f t="shared" si="11"/>
        <v>251675348</v>
      </c>
      <c r="AB28" s="78">
        <f t="shared" si="12"/>
        <v>803969336</v>
      </c>
      <c r="AC28" s="95">
        <f t="shared" si="13"/>
        <v>0.65871235048848975</v>
      </c>
      <c r="AD28" s="77">
        <v>8014072</v>
      </c>
      <c r="AE28" s="78">
        <v>118874880</v>
      </c>
      <c r="AF28" s="78">
        <f t="shared" si="14"/>
        <v>126888952</v>
      </c>
      <c r="AG28" s="78">
        <v>570293729</v>
      </c>
      <c r="AH28" s="78">
        <v>572123361</v>
      </c>
      <c r="AI28" s="79">
        <v>725422314</v>
      </c>
      <c r="AJ28" s="114">
        <f t="shared" si="15"/>
        <v>1.2679473754262589</v>
      </c>
      <c r="AK28" s="115">
        <f t="shared" si="16"/>
        <v>-0.31423840587792073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2488613320</v>
      </c>
      <c r="E29" s="81">
        <f>SUM(E23:E28)</f>
        <v>905891692</v>
      </c>
      <c r="F29" s="82">
        <f t="shared" si="0"/>
        <v>3394505012</v>
      </c>
      <c r="G29" s="80">
        <f>SUM(G23:G28)</f>
        <v>2536164409</v>
      </c>
      <c r="H29" s="81">
        <f>SUM(H23:H28)</f>
        <v>948802169</v>
      </c>
      <c r="I29" s="82">
        <f t="shared" si="1"/>
        <v>3484966578</v>
      </c>
      <c r="J29" s="80">
        <f>SUM(J23:J28)</f>
        <v>633790287</v>
      </c>
      <c r="K29" s="81">
        <f>SUM(K23:K28)</f>
        <v>91499114</v>
      </c>
      <c r="L29" s="81">
        <f t="shared" si="2"/>
        <v>725289401</v>
      </c>
      <c r="M29" s="96">
        <f t="shared" si="3"/>
        <v>0.21366573283468759</v>
      </c>
      <c r="N29" s="80">
        <f>SUM(N23:N28)</f>
        <v>578391413</v>
      </c>
      <c r="O29" s="81">
        <f>SUM(O23:O28)</f>
        <v>128797148</v>
      </c>
      <c r="P29" s="81">
        <f t="shared" si="4"/>
        <v>707188561</v>
      </c>
      <c r="Q29" s="96">
        <f t="shared" si="5"/>
        <v>0.20833333829232831</v>
      </c>
      <c r="R29" s="80">
        <f>SUM(R23:R28)</f>
        <v>432971656</v>
      </c>
      <c r="S29" s="81">
        <f>SUM(S23:S28)</f>
        <v>85118036</v>
      </c>
      <c r="T29" s="81">
        <f t="shared" si="6"/>
        <v>518089692</v>
      </c>
      <c r="U29" s="96">
        <f t="shared" si="7"/>
        <v>0.14866417809301585</v>
      </c>
      <c r="V29" s="80">
        <f>SUM(V23:V28)</f>
        <v>208274786</v>
      </c>
      <c r="W29" s="81">
        <f>SUM(W23:W28)</f>
        <v>156097347</v>
      </c>
      <c r="X29" s="81">
        <f t="shared" si="8"/>
        <v>364372133</v>
      </c>
      <c r="Y29" s="96">
        <f t="shared" si="9"/>
        <v>0.10455541677220642</v>
      </c>
      <c r="Z29" s="80">
        <f t="shared" si="10"/>
        <v>1853428142</v>
      </c>
      <c r="AA29" s="81">
        <f t="shared" si="11"/>
        <v>461511645</v>
      </c>
      <c r="AB29" s="81">
        <f t="shared" si="12"/>
        <v>2314939787</v>
      </c>
      <c r="AC29" s="96">
        <f t="shared" si="13"/>
        <v>0.66426455898137449</v>
      </c>
      <c r="AD29" s="80">
        <f>SUM(AD23:AD28)</f>
        <v>160737676</v>
      </c>
      <c r="AE29" s="81">
        <f>SUM(AE23:AE28)</f>
        <v>146389191</v>
      </c>
      <c r="AF29" s="81">
        <f t="shared" si="14"/>
        <v>307126867</v>
      </c>
      <c r="AG29" s="81">
        <f>SUM(AG23:AG28)</f>
        <v>2254020004</v>
      </c>
      <c r="AH29" s="81">
        <f>SUM(AH23:AH28)</f>
        <v>2391672024</v>
      </c>
      <c r="AI29" s="82">
        <f>SUM(AI23:AI28)</f>
        <v>1978155884</v>
      </c>
      <c r="AJ29" s="116">
        <f t="shared" si="15"/>
        <v>0.82710165279752423</v>
      </c>
      <c r="AK29" s="117">
        <f t="shared" si="16"/>
        <v>0.18638963943196796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4264860853</v>
      </c>
      <c r="E30" s="78">
        <v>236249799</v>
      </c>
      <c r="F30" s="79">
        <f t="shared" si="0"/>
        <v>4501110652</v>
      </c>
      <c r="G30" s="77">
        <v>4305446980</v>
      </c>
      <c r="H30" s="78">
        <v>235525033</v>
      </c>
      <c r="I30" s="79">
        <f t="shared" si="1"/>
        <v>4540972013</v>
      </c>
      <c r="J30" s="77">
        <v>1253776590</v>
      </c>
      <c r="K30" s="78">
        <v>26030543</v>
      </c>
      <c r="L30" s="78">
        <f t="shared" si="2"/>
        <v>1279807133</v>
      </c>
      <c r="M30" s="95">
        <f t="shared" si="3"/>
        <v>0.28433140883380353</v>
      </c>
      <c r="N30" s="77">
        <v>1074107479</v>
      </c>
      <c r="O30" s="78">
        <v>39514420</v>
      </c>
      <c r="P30" s="78">
        <f t="shared" si="4"/>
        <v>1113621899</v>
      </c>
      <c r="Q30" s="95">
        <f t="shared" si="5"/>
        <v>0.24741046934831051</v>
      </c>
      <c r="R30" s="77">
        <v>1080275203</v>
      </c>
      <c r="S30" s="78">
        <v>35076910</v>
      </c>
      <c r="T30" s="78">
        <f t="shared" si="6"/>
        <v>1115352113</v>
      </c>
      <c r="U30" s="95">
        <f t="shared" si="7"/>
        <v>0.24561968446556026</v>
      </c>
      <c r="V30" s="77">
        <v>590080652</v>
      </c>
      <c r="W30" s="78">
        <v>19370328</v>
      </c>
      <c r="X30" s="78">
        <f t="shared" si="8"/>
        <v>609450980</v>
      </c>
      <c r="Y30" s="95">
        <f t="shared" si="9"/>
        <v>0.13421156929733316</v>
      </c>
      <c r="Z30" s="77">
        <f t="shared" si="10"/>
        <v>3998239924</v>
      </c>
      <c r="AA30" s="78">
        <f t="shared" si="11"/>
        <v>119992201</v>
      </c>
      <c r="AB30" s="78">
        <f t="shared" si="12"/>
        <v>4118232125</v>
      </c>
      <c r="AC30" s="95">
        <f t="shared" si="13"/>
        <v>0.90690541875400899</v>
      </c>
      <c r="AD30" s="77">
        <v>820732881</v>
      </c>
      <c r="AE30" s="78">
        <v>42432305</v>
      </c>
      <c r="AF30" s="78">
        <f t="shared" si="14"/>
        <v>863165186</v>
      </c>
      <c r="AG30" s="78">
        <v>4446025055</v>
      </c>
      <c r="AH30" s="78">
        <v>4142877539</v>
      </c>
      <c r="AI30" s="79">
        <v>4020515909</v>
      </c>
      <c r="AJ30" s="114">
        <f t="shared" si="15"/>
        <v>0.97046457954691667</v>
      </c>
      <c r="AK30" s="115">
        <f t="shared" si="16"/>
        <v>-0.29393470695422608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633671720</v>
      </c>
      <c r="E31" s="78">
        <v>65843861</v>
      </c>
      <c r="F31" s="79">
        <f t="shared" si="0"/>
        <v>699515581</v>
      </c>
      <c r="G31" s="77">
        <v>633671720</v>
      </c>
      <c r="H31" s="78">
        <v>65943461</v>
      </c>
      <c r="I31" s="79">
        <f t="shared" si="1"/>
        <v>699615181</v>
      </c>
      <c r="J31" s="77">
        <v>171624064</v>
      </c>
      <c r="K31" s="78">
        <v>8254948</v>
      </c>
      <c r="L31" s="78">
        <f t="shared" si="2"/>
        <v>179879012</v>
      </c>
      <c r="M31" s="95">
        <f t="shared" si="3"/>
        <v>0.25714797051818633</v>
      </c>
      <c r="N31" s="77">
        <v>180557899</v>
      </c>
      <c r="O31" s="78">
        <v>19760898</v>
      </c>
      <c r="P31" s="78">
        <f t="shared" si="4"/>
        <v>200318797</v>
      </c>
      <c r="Q31" s="95">
        <f t="shared" si="5"/>
        <v>0.28636788434881194</v>
      </c>
      <c r="R31" s="77">
        <v>150433112</v>
      </c>
      <c r="S31" s="78">
        <v>8207126</v>
      </c>
      <c r="T31" s="78">
        <f t="shared" si="6"/>
        <v>158640238</v>
      </c>
      <c r="U31" s="95">
        <f t="shared" si="7"/>
        <v>0.22675356725856982</v>
      </c>
      <c r="V31" s="77">
        <v>130682698</v>
      </c>
      <c r="W31" s="78">
        <v>11925930</v>
      </c>
      <c r="X31" s="78">
        <f t="shared" si="8"/>
        <v>142608628</v>
      </c>
      <c r="Y31" s="95">
        <f t="shared" si="9"/>
        <v>0.20383866999020994</v>
      </c>
      <c r="Z31" s="77">
        <f t="shared" si="10"/>
        <v>633297773</v>
      </c>
      <c r="AA31" s="78">
        <f t="shared" si="11"/>
        <v>48148902</v>
      </c>
      <c r="AB31" s="78">
        <f t="shared" si="12"/>
        <v>681446675</v>
      </c>
      <c r="AC31" s="95">
        <f t="shared" si="13"/>
        <v>0.97403071503675676</v>
      </c>
      <c r="AD31" s="77">
        <v>-112782426</v>
      </c>
      <c r="AE31" s="78">
        <v>20995372</v>
      </c>
      <c r="AF31" s="78">
        <f t="shared" si="14"/>
        <v>-91787054</v>
      </c>
      <c r="AG31" s="78">
        <v>714328662</v>
      </c>
      <c r="AH31" s="78">
        <v>683041714</v>
      </c>
      <c r="AI31" s="79">
        <v>470780019</v>
      </c>
      <c r="AJ31" s="114">
        <f t="shared" si="15"/>
        <v>0.68924050954814742</v>
      </c>
      <c r="AK31" s="115">
        <f t="shared" si="16"/>
        <v>-2.5536900007706969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2231214179</v>
      </c>
      <c r="E32" s="78">
        <v>230033400</v>
      </c>
      <c r="F32" s="79">
        <f t="shared" si="0"/>
        <v>2461247579</v>
      </c>
      <c r="G32" s="77">
        <v>2219102104</v>
      </c>
      <c r="H32" s="78">
        <v>251042966</v>
      </c>
      <c r="I32" s="79">
        <f t="shared" si="1"/>
        <v>2470145070</v>
      </c>
      <c r="J32" s="77">
        <v>709900415</v>
      </c>
      <c r="K32" s="78">
        <v>31406399</v>
      </c>
      <c r="L32" s="78">
        <f t="shared" si="2"/>
        <v>741306814</v>
      </c>
      <c r="M32" s="95">
        <f t="shared" si="3"/>
        <v>0.30119148529592116</v>
      </c>
      <c r="N32" s="77">
        <v>531852811</v>
      </c>
      <c r="O32" s="78">
        <v>54430269</v>
      </c>
      <c r="P32" s="78">
        <f t="shared" si="4"/>
        <v>586283080</v>
      </c>
      <c r="Q32" s="95">
        <f t="shared" si="5"/>
        <v>0.23820565025734047</v>
      </c>
      <c r="R32" s="77">
        <v>452606098</v>
      </c>
      <c r="S32" s="78">
        <v>43730332</v>
      </c>
      <c r="T32" s="78">
        <f t="shared" si="6"/>
        <v>496336430</v>
      </c>
      <c r="U32" s="95">
        <f t="shared" si="7"/>
        <v>0.20093412165464436</v>
      </c>
      <c r="V32" s="77">
        <v>420611799</v>
      </c>
      <c r="W32" s="78">
        <v>80758099</v>
      </c>
      <c r="X32" s="78">
        <f t="shared" si="8"/>
        <v>501369898</v>
      </c>
      <c r="Y32" s="95">
        <f t="shared" si="9"/>
        <v>0.20297184326910808</v>
      </c>
      <c r="Z32" s="77">
        <f t="shared" si="10"/>
        <v>2114971123</v>
      </c>
      <c r="AA32" s="78">
        <f t="shared" si="11"/>
        <v>210325099</v>
      </c>
      <c r="AB32" s="78">
        <f t="shared" si="12"/>
        <v>2325296222</v>
      </c>
      <c r="AC32" s="95">
        <f t="shared" si="13"/>
        <v>0.94136018578050562</v>
      </c>
      <c r="AD32" s="77">
        <v>372513664</v>
      </c>
      <c r="AE32" s="78">
        <v>36736102</v>
      </c>
      <c r="AF32" s="78">
        <f t="shared" si="14"/>
        <v>409249766</v>
      </c>
      <c r="AG32" s="78">
        <v>2334616182</v>
      </c>
      <c r="AH32" s="78">
        <v>2374528287</v>
      </c>
      <c r="AI32" s="79">
        <v>1984451764</v>
      </c>
      <c r="AJ32" s="114">
        <f t="shared" si="15"/>
        <v>0.83572462575595341</v>
      </c>
      <c r="AK32" s="115">
        <f t="shared" si="16"/>
        <v>0.22509513664572256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241172000</v>
      </c>
      <c r="E33" s="78">
        <v>29950000</v>
      </c>
      <c r="F33" s="79">
        <f t="shared" si="0"/>
        <v>271122000</v>
      </c>
      <c r="G33" s="77">
        <v>242086992</v>
      </c>
      <c r="H33" s="78">
        <v>11509992</v>
      </c>
      <c r="I33" s="79">
        <f t="shared" si="1"/>
        <v>253596984</v>
      </c>
      <c r="J33" s="77">
        <v>92768599</v>
      </c>
      <c r="K33" s="78">
        <v>178124</v>
      </c>
      <c r="L33" s="78">
        <f t="shared" si="2"/>
        <v>92946723</v>
      </c>
      <c r="M33" s="95">
        <f t="shared" si="3"/>
        <v>0.34282250426007482</v>
      </c>
      <c r="N33" s="77">
        <v>65758232</v>
      </c>
      <c r="O33" s="78">
        <v>2493868</v>
      </c>
      <c r="P33" s="78">
        <f t="shared" si="4"/>
        <v>68252100</v>
      </c>
      <c r="Q33" s="95">
        <f t="shared" si="5"/>
        <v>0.25173943833403412</v>
      </c>
      <c r="R33" s="77">
        <v>61775171</v>
      </c>
      <c r="S33" s="78">
        <v>638464</v>
      </c>
      <c r="T33" s="78">
        <f t="shared" si="6"/>
        <v>62413635</v>
      </c>
      <c r="U33" s="95">
        <f t="shared" si="7"/>
        <v>0.24611347507192752</v>
      </c>
      <c r="V33" s="77">
        <v>7611579</v>
      </c>
      <c r="W33" s="78">
        <v>7365073</v>
      </c>
      <c r="X33" s="78">
        <f t="shared" si="8"/>
        <v>14976652</v>
      </c>
      <c r="Y33" s="95">
        <f t="shared" si="9"/>
        <v>5.9056901086804725E-2</v>
      </c>
      <c r="Z33" s="77">
        <f t="shared" si="10"/>
        <v>227913581</v>
      </c>
      <c r="AA33" s="78">
        <f t="shared" si="11"/>
        <v>10675529</v>
      </c>
      <c r="AB33" s="78">
        <f t="shared" si="12"/>
        <v>238589110</v>
      </c>
      <c r="AC33" s="95">
        <f t="shared" si="13"/>
        <v>0.94081998230704511</v>
      </c>
      <c r="AD33" s="77">
        <v>3869060</v>
      </c>
      <c r="AE33" s="78">
        <v>3155270</v>
      </c>
      <c r="AF33" s="78">
        <f t="shared" si="14"/>
        <v>7024330</v>
      </c>
      <c r="AG33" s="78">
        <v>270147430</v>
      </c>
      <c r="AH33" s="78">
        <v>261824431</v>
      </c>
      <c r="AI33" s="79">
        <v>259595605</v>
      </c>
      <c r="AJ33" s="114">
        <f t="shared" si="15"/>
        <v>0.99148732610059598</v>
      </c>
      <c r="AK33" s="115">
        <f t="shared" si="16"/>
        <v>1.1321111052584376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7370918752</v>
      </c>
      <c r="E34" s="81">
        <f>SUM(E30:E33)</f>
        <v>562077060</v>
      </c>
      <c r="F34" s="82">
        <f t="shared" si="0"/>
        <v>7932995812</v>
      </c>
      <c r="G34" s="80">
        <f>SUM(G30:G33)</f>
        <v>7400307796</v>
      </c>
      <c r="H34" s="81">
        <f>SUM(H30:H33)</f>
        <v>564021452</v>
      </c>
      <c r="I34" s="82">
        <f t="shared" si="1"/>
        <v>7964329248</v>
      </c>
      <c r="J34" s="80">
        <f>SUM(J30:J33)</f>
        <v>2228069668</v>
      </c>
      <c r="K34" s="81">
        <f>SUM(K30:K33)</f>
        <v>65870014</v>
      </c>
      <c r="L34" s="81">
        <f t="shared" si="2"/>
        <v>2293939682</v>
      </c>
      <c r="M34" s="96">
        <f t="shared" si="3"/>
        <v>0.28916436316908523</v>
      </c>
      <c r="N34" s="80">
        <f>SUM(N30:N33)</f>
        <v>1852276421</v>
      </c>
      <c r="O34" s="81">
        <f>SUM(O30:O33)</f>
        <v>116199455</v>
      </c>
      <c r="P34" s="81">
        <f t="shared" si="4"/>
        <v>1968475876</v>
      </c>
      <c r="Q34" s="96">
        <f t="shared" si="5"/>
        <v>0.24813776820887096</v>
      </c>
      <c r="R34" s="80">
        <f>SUM(R30:R33)</f>
        <v>1745089584</v>
      </c>
      <c r="S34" s="81">
        <f>SUM(S30:S33)</f>
        <v>87652832</v>
      </c>
      <c r="T34" s="81">
        <f t="shared" si="6"/>
        <v>1832742416</v>
      </c>
      <c r="U34" s="96">
        <f t="shared" si="7"/>
        <v>0.23011886612551052</v>
      </c>
      <c r="V34" s="80">
        <f>SUM(V30:V33)</f>
        <v>1148986728</v>
      </c>
      <c r="W34" s="81">
        <f>SUM(W30:W33)</f>
        <v>119419430</v>
      </c>
      <c r="X34" s="81">
        <f t="shared" si="8"/>
        <v>1268406158</v>
      </c>
      <c r="Y34" s="96">
        <f t="shared" si="9"/>
        <v>0.15926088921028997</v>
      </c>
      <c r="Z34" s="80">
        <f t="shared" si="10"/>
        <v>6974422401</v>
      </c>
      <c r="AA34" s="81">
        <f t="shared" si="11"/>
        <v>389141731</v>
      </c>
      <c r="AB34" s="81">
        <f t="shared" si="12"/>
        <v>7363564132</v>
      </c>
      <c r="AC34" s="96">
        <f t="shared" si="13"/>
        <v>0.92456802107335478</v>
      </c>
      <c r="AD34" s="80">
        <f>SUM(AD30:AD33)</f>
        <v>1084333179</v>
      </c>
      <c r="AE34" s="81">
        <f>SUM(AE30:AE33)</f>
        <v>103319049</v>
      </c>
      <c r="AF34" s="81">
        <f t="shared" si="14"/>
        <v>1187652228</v>
      </c>
      <c r="AG34" s="81">
        <f>SUM(AG30:AG33)</f>
        <v>7765117329</v>
      </c>
      <c r="AH34" s="81">
        <f>SUM(AH30:AH33)</f>
        <v>7462271971</v>
      </c>
      <c r="AI34" s="82">
        <f>SUM(AI30:AI33)</f>
        <v>6735343297</v>
      </c>
      <c r="AJ34" s="116">
        <f t="shared" si="15"/>
        <v>0.90258614577101959</v>
      </c>
      <c r="AK34" s="117">
        <f t="shared" si="16"/>
        <v>6.7994593110804136E-2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27166715884</v>
      </c>
      <c r="E35" s="84">
        <f>SUM(E9:E14,E16:E21,E23:E28,E30:E33)</f>
        <v>3896170784</v>
      </c>
      <c r="F35" s="85">
        <f t="shared" si="0"/>
        <v>31062886668</v>
      </c>
      <c r="G35" s="83">
        <f>SUM(G9:G14,G16:G21,G23:G28,G30:G33)</f>
        <v>26687693303</v>
      </c>
      <c r="H35" s="84">
        <f>SUM(H9:H14,H16:H21,H23:H28,H30:H33)</f>
        <v>4078241569</v>
      </c>
      <c r="I35" s="85">
        <f t="shared" si="1"/>
        <v>30765934872</v>
      </c>
      <c r="J35" s="83">
        <f>SUM(J9:J14,J16:J21,J23:J28,J30:J33)</f>
        <v>7535696289</v>
      </c>
      <c r="K35" s="84">
        <f>SUM(K9:K14,K16:K21,K23:K28,K30:K33)</f>
        <v>363892204</v>
      </c>
      <c r="L35" s="84">
        <f t="shared" si="2"/>
        <v>7899588493</v>
      </c>
      <c r="M35" s="97">
        <f t="shared" si="3"/>
        <v>0.25430954236258746</v>
      </c>
      <c r="N35" s="83">
        <f>SUM(N9:N14,N16:N21,N23:N28,N30:N33)</f>
        <v>6557315273</v>
      </c>
      <c r="O35" s="84">
        <f>SUM(O9:O14,O16:O21,O23:O28,O30:O33)</f>
        <v>-9981434242</v>
      </c>
      <c r="P35" s="84">
        <f t="shared" si="4"/>
        <v>-3424118969</v>
      </c>
      <c r="Q35" s="97">
        <f t="shared" si="5"/>
        <v>-0.11023183407250488</v>
      </c>
      <c r="R35" s="83">
        <f>SUM(R9:R14,R16:R21,R23:R28,R30:R33)</f>
        <v>5410727626</v>
      </c>
      <c r="S35" s="84">
        <f>SUM(S9:S14,S16:S21,S23:S28,S30:S33)</f>
        <v>463106001</v>
      </c>
      <c r="T35" s="84">
        <f t="shared" si="6"/>
        <v>5873833627</v>
      </c>
      <c r="U35" s="97">
        <f t="shared" si="7"/>
        <v>0.19092004359489695</v>
      </c>
      <c r="V35" s="83">
        <f>SUM(V9:V14,V16:V21,V23:V28,V30:V33)</f>
        <v>4196275924</v>
      </c>
      <c r="W35" s="84">
        <f>SUM(W9:W14,W16:W21,W23:W28,W30:W33)</f>
        <v>823680503</v>
      </c>
      <c r="X35" s="84">
        <f t="shared" si="8"/>
        <v>5019956427</v>
      </c>
      <c r="Y35" s="97">
        <f t="shared" si="9"/>
        <v>0.16316606168105263</v>
      </c>
      <c r="Z35" s="83">
        <f t="shared" si="10"/>
        <v>23700015112</v>
      </c>
      <c r="AA35" s="84">
        <f t="shared" si="11"/>
        <v>-8330755534</v>
      </c>
      <c r="AB35" s="84">
        <f t="shared" si="12"/>
        <v>15369259578</v>
      </c>
      <c r="AC35" s="97">
        <f t="shared" si="13"/>
        <v>0.49955444688883888</v>
      </c>
      <c r="AD35" s="83">
        <f>SUM(AD9:AD14,AD16:AD21,AD23:AD28,AD30:AD33)</f>
        <v>3831747735</v>
      </c>
      <c r="AE35" s="84">
        <f>SUM(AE9:AE14,AE16:AE21,AE23:AE28,AE30:AE33)</f>
        <v>843065167</v>
      </c>
      <c r="AF35" s="84">
        <f t="shared" si="14"/>
        <v>4674812902</v>
      </c>
      <c r="AG35" s="84">
        <f>SUM(AG9:AG14,AG16:AG21,AG23:AG28,AG30:AG33)</f>
        <v>29523278326</v>
      </c>
      <c r="AH35" s="84">
        <f>SUM(AH9:AH14,AH16:AH21,AH23:AH28,AH30:AH33)</f>
        <v>28924293178</v>
      </c>
      <c r="AI35" s="85">
        <f>SUM(AI9:AI14,AI16:AI21,AI23:AI28,AI30:AI33)</f>
        <v>23624001418</v>
      </c>
      <c r="AJ35" s="118">
        <f t="shared" si="15"/>
        <v>0.81675293749160882</v>
      </c>
      <c r="AK35" s="119">
        <f t="shared" si="16"/>
        <v>7.3830446744155065E-2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7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topLeftCell="A9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64280885957</v>
      </c>
      <c r="E9" s="78">
        <v>12073294723</v>
      </c>
      <c r="F9" s="79">
        <f>$D9       +$E9</f>
        <v>76354180680</v>
      </c>
      <c r="G9" s="77">
        <v>65627824001</v>
      </c>
      <c r="H9" s="78">
        <v>11454063336</v>
      </c>
      <c r="I9" s="79">
        <f>$G9       +$H9</f>
        <v>77081887337</v>
      </c>
      <c r="J9" s="77">
        <v>17375482327</v>
      </c>
      <c r="K9" s="78">
        <v>1389403187</v>
      </c>
      <c r="L9" s="78">
        <f>$J9       +$K9</f>
        <v>18764885514</v>
      </c>
      <c r="M9" s="95">
        <f>IF(($F9       =0),0,($L9       /$F9       ))</f>
        <v>0.24576107486037396</v>
      </c>
      <c r="N9" s="77">
        <v>16873683949</v>
      </c>
      <c r="O9" s="78">
        <v>2831053816</v>
      </c>
      <c r="P9" s="78">
        <f>$N9       +$O9</f>
        <v>19704737765</v>
      </c>
      <c r="Q9" s="95">
        <f>IF(($F9       =0),0,($P9       /$F9       ))</f>
        <v>0.25807018803046894</v>
      </c>
      <c r="R9" s="77">
        <v>16924932764</v>
      </c>
      <c r="S9" s="78">
        <v>1707310768</v>
      </c>
      <c r="T9" s="78">
        <f>$R9       +$S9</f>
        <v>18632243532</v>
      </c>
      <c r="U9" s="95">
        <f>IF(($I9       =0),0,($T9       /$I9       ))</f>
        <v>0.24172012616323621</v>
      </c>
      <c r="V9" s="77">
        <v>16679233462</v>
      </c>
      <c r="W9" s="78">
        <v>3155748858</v>
      </c>
      <c r="X9" s="78">
        <f>$V9       +$W9</f>
        <v>19834982320</v>
      </c>
      <c r="Y9" s="95">
        <f>IF(($I9       =0),0,($X9       /$I9       ))</f>
        <v>0.25732351665550135</v>
      </c>
      <c r="Z9" s="77">
        <f>$J9       +$N9       +$R9       +$V9</f>
        <v>67853332502</v>
      </c>
      <c r="AA9" s="78">
        <f>$K9       +$O9       +$S9       +$W9</f>
        <v>9083516629</v>
      </c>
      <c r="AB9" s="78">
        <f>$Z9       +$AA9</f>
        <v>76936849131</v>
      </c>
      <c r="AC9" s="95">
        <f>IF(($I9       =0),0,($AB9       /$I9       ))</f>
        <v>0.99811838797659558</v>
      </c>
      <c r="AD9" s="77">
        <v>15636004338</v>
      </c>
      <c r="AE9" s="78">
        <v>3821178511</v>
      </c>
      <c r="AF9" s="78">
        <f>$AD9       +$AE9</f>
        <v>19457182849</v>
      </c>
      <c r="AG9" s="78">
        <v>69925201477</v>
      </c>
      <c r="AH9" s="78">
        <v>71900655167</v>
      </c>
      <c r="AI9" s="79">
        <v>69867472682</v>
      </c>
      <c r="AJ9" s="114">
        <f>IF(($AH9       =0),0,($AI9       /$AH9       ))</f>
        <v>0.97172233715704492</v>
      </c>
      <c r="AK9" s="115">
        <f>IF(($AF9       =0),0,(($X9       /$AF9       )-1))</f>
        <v>1.9416966676623293E-2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64280885957</v>
      </c>
      <c r="E10" s="81">
        <f>E9</f>
        <v>12073294723</v>
      </c>
      <c r="F10" s="82">
        <f t="shared" ref="F10:F45" si="0">$D10      +$E10</f>
        <v>76354180680</v>
      </c>
      <c r="G10" s="80">
        <f>G9</f>
        <v>65627824001</v>
      </c>
      <c r="H10" s="81">
        <f>H9</f>
        <v>11454063336</v>
      </c>
      <c r="I10" s="82">
        <f t="shared" ref="I10:I45" si="1">$G10      +$H10</f>
        <v>77081887337</v>
      </c>
      <c r="J10" s="80">
        <f>J9</f>
        <v>17375482327</v>
      </c>
      <c r="K10" s="81">
        <f>K9</f>
        <v>1389403187</v>
      </c>
      <c r="L10" s="81">
        <f t="shared" ref="L10:L45" si="2">$J10      +$K10</f>
        <v>18764885514</v>
      </c>
      <c r="M10" s="96">
        <f t="shared" ref="M10:M45" si="3">IF(($F10      =0),0,($L10      /$F10      ))</f>
        <v>0.24576107486037396</v>
      </c>
      <c r="N10" s="80">
        <f>N9</f>
        <v>16873683949</v>
      </c>
      <c r="O10" s="81">
        <f>O9</f>
        <v>2831053816</v>
      </c>
      <c r="P10" s="81">
        <f t="shared" ref="P10:P45" si="4">$N10      +$O10</f>
        <v>19704737765</v>
      </c>
      <c r="Q10" s="96">
        <f t="shared" ref="Q10:Q45" si="5">IF(($F10      =0),0,($P10      /$F10      ))</f>
        <v>0.25807018803046894</v>
      </c>
      <c r="R10" s="80">
        <f>R9</f>
        <v>16924932764</v>
      </c>
      <c r="S10" s="81">
        <f>S9</f>
        <v>1707310768</v>
      </c>
      <c r="T10" s="81">
        <f t="shared" ref="T10:T45" si="6">$R10      +$S10</f>
        <v>18632243532</v>
      </c>
      <c r="U10" s="96">
        <f t="shared" ref="U10:U45" si="7">IF(($I10      =0),0,($T10      /$I10      ))</f>
        <v>0.24172012616323621</v>
      </c>
      <c r="V10" s="80">
        <f>V9</f>
        <v>16679233462</v>
      </c>
      <c r="W10" s="81">
        <f>W9</f>
        <v>3155748858</v>
      </c>
      <c r="X10" s="81">
        <f t="shared" ref="X10:X45" si="8">$V10      +$W10</f>
        <v>19834982320</v>
      </c>
      <c r="Y10" s="96">
        <f t="shared" ref="Y10:Y45" si="9">IF(($I10      =0),0,($X10      /$I10      ))</f>
        <v>0.25732351665550135</v>
      </c>
      <c r="Z10" s="80">
        <f t="shared" ref="Z10:Z45" si="10">$J10      +$N10      +$R10      +$V10</f>
        <v>67853332502</v>
      </c>
      <c r="AA10" s="81">
        <f t="shared" ref="AA10:AA45" si="11">$K10      +$O10      +$S10      +$W10</f>
        <v>9083516629</v>
      </c>
      <c r="AB10" s="81">
        <f t="shared" ref="AB10:AB45" si="12">$Z10      +$AA10</f>
        <v>76936849131</v>
      </c>
      <c r="AC10" s="96">
        <f t="shared" ref="AC10:AC45" si="13">IF(($I10      =0),0,($AB10      /$I10      ))</f>
        <v>0.99811838797659558</v>
      </c>
      <c r="AD10" s="80">
        <f>AD9</f>
        <v>15636004338</v>
      </c>
      <c r="AE10" s="81">
        <f>AE9</f>
        <v>3821178511</v>
      </c>
      <c r="AF10" s="81">
        <f t="shared" ref="AF10:AF45" si="14">$AD10      +$AE10</f>
        <v>19457182849</v>
      </c>
      <c r="AG10" s="81">
        <f>AG9</f>
        <v>69925201477</v>
      </c>
      <c r="AH10" s="81">
        <f>AH9</f>
        <v>71900655167</v>
      </c>
      <c r="AI10" s="82">
        <f>AI9</f>
        <v>69867472682</v>
      </c>
      <c r="AJ10" s="116">
        <f t="shared" ref="AJ10:AJ45" si="15">IF(($AH10      =0),0,($AI10      /$AH10      ))</f>
        <v>0.97172233715704492</v>
      </c>
      <c r="AK10" s="117">
        <f t="shared" ref="AK10:AK45" si="16">IF(($AF10      =0),0,(($X10      /$AF10      )-1))</f>
        <v>1.9416966676623293E-2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562393333</v>
      </c>
      <c r="E11" s="78">
        <v>49100614</v>
      </c>
      <c r="F11" s="79">
        <f t="shared" si="0"/>
        <v>611493947</v>
      </c>
      <c r="G11" s="77">
        <v>570148951</v>
      </c>
      <c r="H11" s="78">
        <v>90099262</v>
      </c>
      <c r="I11" s="79">
        <f t="shared" si="1"/>
        <v>660248213</v>
      </c>
      <c r="J11" s="77">
        <v>141079676</v>
      </c>
      <c r="K11" s="78">
        <v>7350252</v>
      </c>
      <c r="L11" s="78">
        <f t="shared" si="2"/>
        <v>148429928</v>
      </c>
      <c r="M11" s="95">
        <f t="shared" si="3"/>
        <v>0.2427332743491572</v>
      </c>
      <c r="N11" s="77">
        <v>129643319</v>
      </c>
      <c r="O11" s="78">
        <v>21588434</v>
      </c>
      <c r="P11" s="78">
        <f t="shared" si="4"/>
        <v>151231753</v>
      </c>
      <c r="Q11" s="95">
        <f t="shared" si="5"/>
        <v>0.24731520850197394</v>
      </c>
      <c r="R11" s="77">
        <v>162727314</v>
      </c>
      <c r="S11" s="78">
        <v>26086401</v>
      </c>
      <c r="T11" s="78">
        <f t="shared" si="6"/>
        <v>188813715</v>
      </c>
      <c r="U11" s="95">
        <f t="shared" si="7"/>
        <v>0.28597383723626979</v>
      </c>
      <c r="V11" s="77">
        <v>101250294</v>
      </c>
      <c r="W11" s="78">
        <v>30122082</v>
      </c>
      <c r="X11" s="78">
        <f t="shared" si="8"/>
        <v>131372376</v>
      </c>
      <c r="Y11" s="95">
        <f t="shared" si="9"/>
        <v>0.19897422425890005</v>
      </c>
      <c r="Z11" s="77">
        <f t="shared" si="10"/>
        <v>534700603</v>
      </c>
      <c r="AA11" s="78">
        <f t="shared" si="11"/>
        <v>85147169</v>
      </c>
      <c r="AB11" s="78">
        <f t="shared" si="12"/>
        <v>619847772</v>
      </c>
      <c r="AC11" s="95">
        <f t="shared" si="13"/>
        <v>0.93881022287598381</v>
      </c>
      <c r="AD11" s="77">
        <v>94365120</v>
      </c>
      <c r="AE11" s="78">
        <v>24782964</v>
      </c>
      <c r="AF11" s="78">
        <f t="shared" si="14"/>
        <v>119148084</v>
      </c>
      <c r="AG11" s="78">
        <v>529807032</v>
      </c>
      <c r="AH11" s="78">
        <v>558402851</v>
      </c>
      <c r="AI11" s="79">
        <v>490398827</v>
      </c>
      <c r="AJ11" s="114">
        <f t="shared" si="15"/>
        <v>0.87821691118120737</v>
      </c>
      <c r="AK11" s="115">
        <f t="shared" si="16"/>
        <v>0.10259747022033516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451488659</v>
      </c>
      <c r="E12" s="78">
        <v>80568025</v>
      </c>
      <c r="F12" s="79">
        <f t="shared" si="0"/>
        <v>532056684</v>
      </c>
      <c r="G12" s="77">
        <v>493901617</v>
      </c>
      <c r="H12" s="78">
        <v>88748203</v>
      </c>
      <c r="I12" s="79">
        <f t="shared" si="1"/>
        <v>582649820</v>
      </c>
      <c r="J12" s="77">
        <v>124914441</v>
      </c>
      <c r="K12" s="78">
        <v>3410248</v>
      </c>
      <c r="L12" s="78">
        <f t="shared" si="2"/>
        <v>128324689</v>
      </c>
      <c r="M12" s="95">
        <f t="shared" si="3"/>
        <v>0.24118612331914621</v>
      </c>
      <c r="N12" s="77">
        <v>116001239</v>
      </c>
      <c r="O12" s="78">
        <v>5192319</v>
      </c>
      <c r="P12" s="78">
        <f t="shared" si="4"/>
        <v>121193558</v>
      </c>
      <c r="Q12" s="95">
        <f t="shared" si="5"/>
        <v>0.22778316980977914</v>
      </c>
      <c r="R12" s="77">
        <v>123825527</v>
      </c>
      <c r="S12" s="78">
        <v>9919046</v>
      </c>
      <c r="T12" s="78">
        <f t="shared" si="6"/>
        <v>133744573</v>
      </c>
      <c r="U12" s="95">
        <f t="shared" si="7"/>
        <v>0.22954537770216765</v>
      </c>
      <c r="V12" s="77">
        <v>136337776</v>
      </c>
      <c r="W12" s="78">
        <v>34039688</v>
      </c>
      <c r="X12" s="78">
        <f t="shared" si="8"/>
        <v>170377464</v>
      </c>
      <c r="Y12" s="95">
        <f t="shared" si="9"/>
        <v>0.29241828994300556</v>
      </c>
      <c r="Z12" s="77">
        <f t="shared" si="10"/>
        <v>501078983</v>
      </c>
      <c r="AA12" s="78">
        <f t="shared" si="11"/>
        <v>52561301</v>
      </c>
      <c r="AB12" s="78">
        <f t="shared" si="12"/>
        <v>553640284</v>
      </c>
      <c r="AC12" s="95">
        <f t="shared" si="13"/>
        <v>0.95021102726848861</v>
      </c>
      <c r="AD12" s="77">
        <v>108864347</v>
      </c>
      <c r="AE12" s="78">
        <v>11245626</v>
      </c>
      <c r="AF12" s="78">
        <f t="shared" si="14"/>
        <v>120109973</v>
      </c>
      <c r="AG12" s="78">
        <v>458044537</v>
      </c>
      <c r="AH12" s="78">
        <v>514989906</v>
      </c>
      <c r="AI12" s="79">
        <v>446767450</v>
      </c>
      <c r="AJ12" s="114">
        <f t="shared" si="15"/>
        <v>0.8675266151721428</v>
      </c>
      <c r="AK12" s="115">
        <f t="shared" si="16"/>
        <v>0.41851221630030677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583354870</v>
      </c>
      <c r="E13" s="78">
        <v>75594298</v>
      </c>
      <c r="F13" s="79">
        <f t="shared" si="0"/>
        <v>658949168</v>
      </c>
      <c r="G13" s="77">
        <v>674976419</v>
      </c>
      <c r="H13" s="78">
        <v>89651772</v>
      </c>
      <c r="I13" s="79">
        <f t="shared" si="1"/>
        <v>764628191</v>
      </c>
      <c r="J13" s="77">
        <v>168549421</v>
      </c>
      <c r="K13" s="78">
        <v>6823319</v>
      </c>
      <c r="L13" s="78">
        <f t="shared" si="2"/>
        <v>175372740</v>
      </c>
      <c r="M13" s="95">
        <f t="shared" si="3"/>
        <v>0.26614001279078936</v>
      </c>
      <c r="N13" s="77">
        <v>147491443</v>
      </c>
      <c r="O13" s="78">
        <v>18548156</v>
      </c>
      <c r="P13" s="78">
        <f t="shared" si="4"/>
        <v>166039599</v>
      </c>
      <c r="Q13" s="95">
        <f t="shared" si="5"/>
        <v>0.25197633909145478</v>
      </c>
      <c r="R13" s="77">
        <v>163555413</v>
      </c>
      <c r="S13" s="78">
        <v>13945007</v>
      </c>
      <c r="T13" s="78">
        <f t="shared" si="6"/>
        <v>177500420</v>
      </c>
      <c r="U13" s="95">
        <f t="shared" si="7"/>
        <v>0.2321395183819478</v>
      </c>
      <c r="V13" s="77">
        <v>184952164</v>
      </c>
      <c r="W13" s="78">
        <v>41221350</v>
      </c>
      <c r="X13" s="78">
        <f t="shared" si="8"/>
        <v>226173514</v>
      </c>
      <c r="Y13" s="95">
        <f t="shared" si="9"/>
        <v>0.29579541620641081</v>
      </c>
      <c r="Z13" s="77">
        <f t="shared" si="10"/>
        <v>664548441</v>
      </c>
      <c r="AA13" s="78">
        <f t="shared" si="11"/>
        <v>80537832</v>
      </c>
      <c r="AB13" s="78">
        <f t="shared" si="12"/>
        <v>745086273</v>
      </c>
      <c r="AC13" s="95">
        <f t="shared" si="13"/>
        <v>0.9744425876131475</v>
      </c>
      <c r="AD13" s="77">
        <v>106802931</v>
      </c>
      <c r="AE13" s="78">
        <v>43488637</v>
      </c>
      <c r="AF13" s="78">
        <f t="shared" si="14"/>
        <v>150291568</v>
      </c>
      <c r="AG13" s="78">
        <v>630114543</v>
      </c>
      <c r="AH13" s="78">
        <v>633525504</v>
      </c>
      <c r="AI13" s="79">
        <v>611676208</v>
      </c>
      <c r="AJ13" s="114">
        <f t="shared" si="15"/>
        <v>0.96551157631058848</v>
      </c>
      <c r="AK13" s="115">
        <f t="shared" si="16"/>
        <v>0.50489822556113051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1703573128</v>
      </c>
      <c r="E14" s="78">
        <v>326852540</v>
      </c>
      <c r="F14" s="79">
        <f t="shared" si="0"/>
        <v>2030425668</v>
      </c>
      <c r="G14" s="77">
        <v>1687871653</v>
      </c>
      <c r="H14" s="78">
        <v>330694687</v>
      </c>
      <c r="I14" s="79">
        <f t="shared" si="1"/>
        <v>2018566340</v>
      </c>
      <c r="J14" s="77">
        <v>412728799</v>
      </c>
      <c r="K14" s="78">
        <v>17654768</v>
      </c>
      <c r="L14" s="78">
        <f t="shared" si="2"/>
        <v>430383567</v>
      </c>
      <c r="M14" s="95">
        <f t="shared" si="3"/>
        <v>0.21196716224728104</v>
      </c>
      <c r="N14" s="77">
        <v>412860626</v>
      </c>
      <c r="O14" s="78">
        <v>68472763</v>
      </c>
      <c r="P14" s="78">
        <f t="shared" si="4"/>
        <v>481333389</v>
      </c>
      <c r="Q14" s="95">
        <f t="shared" si="5"/>
        <v>0.23706033497602533</v>
      </c>
      <c r="R14" s="77">
        <v>417789599</v>
      </c>
      <c r="S14" s="78">
        <v>32216680</v>
      </c>
      <c r="T14" s="78">
        <f t="shared" si="6"/>
        <v>450006279</v>
      </c>
      <c r="U14" s="95">
        <f t="shared" si="7"/>
        <v>0.22293360890977704</v>
      </c>
      <c r="V14" s="77">
        <v>396673908</v>
      </c>
      <c r="W14" s="78">
        <v>79883895</v>
      </c>
      <c r="X14" s="78">
        <f t="shared" si="8"/>
        <v>476557803</v>
      </c>
      <c r="Y14" s="95">
        <f t="shared" si="9"/>
        <v>0.23608726329995178</v>
      </c>
      <c r="Z14" s="77">
        <f t="shared" si="10"/>
        <v>1640052932</v>
      </c>
      <c r="AA14" s="78">
        <f t="shared" si="11"/>
        <v>198228106</v>
      </c>
      <c r="AB14" s="78">
        <f t="shared" si="12"/>
        <v>1838281038</v>
      </c>
      <c r="AC14" s="95">
        <f t="shared" si="13"/>
        <v>0.91068646175879464</v>
      </c>
      <c r="AD14" s="77">
        <v>363164855</v>
      </c>
      <c r="AE14" s="78">
        <v>86717487</v>
      </c>
      <c r="AF14" s="78">
        <f t="shared" si="14"/>
        <v>449882342</v>
      </c>
      <c r="AG14" s="78">
        <v>1860575739</v>
      </c>
      <c r="AH14" s="78">
        <v>1892961277</v>
      </c>
      <c r="AI14" s="79">
        <v>1715296639</v>
      </c>
      <c r="AJ14" s="114">
        <f t="shared" si="15"/>
        <v>0.90614459991407426</v>
      </c>
      <c r="AK14" s="115">
        <f t="shared" si="16"/>
        <v>5.9294305443088557E-2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1212934619</v>
      </c>
      <c r="E15" s="78">
        <v>376477670</v>
      </c>
      <c r="F15" s="79">
        <f t="shared" si="0"/>
        <v>1589412289</v>
      </c>
      <c r="G15" s="77">
        <v>1237783194</v>
      </c>
      <c r="H15" s="78">
        <v>325809079</v>
      </c>
      <c r="I15" s="79">
        <f t="shared" si="1"/>
        <v>1563592273</v>
      </c>
      <c r="J15" s="77">
        <v>318517779</v>
      </c>
      <c r="K15" s="78">
        <v>24395493</v>
      </c>
      <c r="L15" s="78">
        <f t="shared" si="2"/>
        <v>342913272</v>
      </c>
      <c r="M15" s="95">
        <f t="shared" si="3"/>
        <v>0.21574847154085394</v>
      </c>
      <c r="N15" s="77">
        <v>303061950</v>
      </c>
      <c r="O15" s="78">
        <v>88608642</v>
      </c>
      <c r="P15" s="78">
        <f t="shared" si="4"/>
        <v>391670592</v>
      </c>
      <c r="Q15" s="95">
        <f t="shared" si="5"/>
        <v>0.2464247915475882</v>
      </c>
      <c r="R15" s="77">
        <v>303003065</v>
      </c>
      <c r="S15" s="78">
        <v>51622082</v>
      </c>
      <c r="T15" s="78">
        <f t="shared" si="6"/>
        <v>354625147</v>
      </c>
      <c r="U15" s="95">
        <f t="shared" si="7"/>
        <v>0.22680154738779526</v>
      </c>
      <c r="V15" s="77">
        <v>330861559</v>
      </c>
      <c r="W15" s="78">
        <v>132984965</v>
      </c>
      <c r="X15" s="78">
        <f t="shared" si="8"/>
        <v>463846524</v>
      </c>
      <c r="Y15" s="95">
        <f t="shared" si="9"/>
        <v>0.29665439770307689</v>
      </c>
      <c r="Z15" s="77">
        <f t="shared" si="10"/>
        <v>1255444353</v>
      </c>
      <c r="AA15" s="78">
        <f t="shared" si="11"/>
        <v>297611182</v>
      </c>
      <c r="AB15" s="78">
        <f t="shared" si="12"/>
        <v>1553055535</v>
      </c>
      <c r="AC15" s="95">
        <f t="shared" si="13"/>
        <v>0.99326119847101602</v>
      </c>
      <c r="AD15" s="77">
        <v>303369252</v>
      </c>
      <c r="AE15" s="78">
        <v>159016231</v>
      </c>
      <c r="AF15" s="78">
        <f t="shared" si="14"/>
        <v>462385483</v>
      </c>
      <c r="AG15" s="78">
        <v>1294150633</v>
      </c>
      <c r="AH15" s="78">
        <v>1381203633</v>
      </c>
      <c r="AI15" s="79">
        <v>1361200619</v>
      </c>
      <c r="AJ15" s="114">
        <f t="shared" si="15"/>
        <v>0.98551769375486431</v>
      </c>
      <c r="AK15" s="115">
        <f t="shared" si="16"/>
        <v>3.1597899452220357E-3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543151211</v>
      </c>
      <c r="E16" s="78">
        <v>10500000</v>
      </c>
      <c r="F16" s="79">
        <f t="shared" si="0"/>
        <v>553651211</v>
      </c>
      <c r="G16" s="77">
        <v>579631518</v>
      </c>
      <c r="H16" s="78">
        <v>68799730</v>
      </c>
      <c r="I16" s="79">
        <f t="shared" si="1"/>
        <v>648431248</v>
      </c>
      <c r="J16" s="77">
        <v>132878950</v>
      </c>
      <c r="K16" s="78">
        <v>10566594</v>
      </c>
      <c r="L16" s="78">
        <f t="shared" si="2"/>
        <v>143445544</v>
      </c>
      <c r="M16" s="95">
        <f t="shared" si="3"/>
        <v>0.25909009345596823</v>
      </c>
      <c r="N16" s="77">
        <v>165835237</v>
      </c>
      <c r="O16" s="78">
        <v>25130492</v>
      </c>
      <c r="P16" s="78">
        <f t="shared" si="4"/>
        <v>190965729</v>
      </c>
      <c r="Q16" s="95">
        <f t="shared" si="5"/>
        <v>0.34492063813078161</v>
      </c>
      <c r="R16" s="77">
        <v>121847123</v>
      </c>
      <c r="S16" s="78">
        <v>7313796</v>
      </c>
      <c r="T16" s="78">
        <f t="shared" si="6"/>
        <v>129160919</v>
      </c>
      <c r="U16" s="95">
        <f t="shared" si="7"/>
        <v>0.19918984379358595</v>
      </c>
      <c r="V16" s="77">
        <v>118251199</v>
      </c>
      <c r="W16" s="78">
        <v>15268626</v>
      </c>
      <c r="X16" s="78">
        <f t="shared" si="8"/>
        <v>133519825</v>
      </c>
      <c r="Y16" s="95">
        <f t="shared" si="9"/>
        <v>0.20591207689608443</v>
      </c>
      <c r="Z16" s="77">
        <f t="shared" si="10"/>
        <v>538812509</v>
      </c>
      <c r="AA16" s="78">
        <f t="shared" si="11"/>
        <v>58279508</v>
      </c>
      <c r="AB16" s="78">
        <f t="shared" si="12"/>
        <v>597092017</v>
      </c>
      <c r="AC16" s="95">
        <f t="shared" si="13"/>
        <v>0.92082548279659715</v>
      </c>
      <c r="AD16" s="77">
        <v>85763313</v>
      </c>
      <c r="AE16" s="78">
        <v>27797116</v>
      </c>
      <c r="AF16" s="78">
        <f t="shared" si="14"/>
        <v>113560429</v>
      </c>
      <c r="AG16" s="78">
        <v>541513118</v>
      </c>
      <c r="AH16" s="78">
        <v>731935685</v>
      </c>
      <c r="AI16" s="79">
        <v>583699603</v>
      </c>
      <c r="AJ16" s="114">
        <f t="shared" si="15"/>
        <v>0.79747389690393355</v>
      </c>
      <c r="AK16" s="115">
        <f t="shared" si="16"/>
        <v>0.17576013207910646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5056895820</v>
      </c>
      <c r="E17" s="81">
        <f>SUM(E11:E16)</f>
        <v>919093147</v>
      </c>
      <c r="F17" s="82">
        <f t="shared" si="0"/>
        <v>5975988967</v>
      </c>
      <c r="G17" s="80">
        <f>SUM(G11:G16)</f>
        <v>5244313352</v>
      </c>
      <c r="H17" s="81">
        <f>SUM(H11:H16)</f>
        <v>993802733</v>
      </c>
      <c r="I17" s="82">
        <f t="shared" si="1"/>
        <v>6238116085</v>
      </c>
      <c r="J17" s="80">
        <f>SUM(J11:J16)</f>
        <v>1298669066</v>
      </c>
      <c r="K17" s="81">
        <f>SUM(K11:K16)</f>
        <v>70200674</v>
      </c>
      <c r="L17" s="81">
        <f t="shared" si="2"/>
        <v>1368869740</v>
      </c>
      <c r="M17" s="96">
        <f t="shared" si="3"/>
        <v>0.22906162437029814</v>
      </c>
      <c r="N17" s="80">
        <f>SUM(N11:N16)</f>
        <v>1274893814</v>
      </c>
      <c r="O17" s="81">
        <f>SUM(O11:O16)</f>
        <v>227540806</v>
      </c>
      <c r="P17" s="81">
        <f t="shared" si="4"/>
        <v>1502434620</v>
      </c>
      <c r="Q17" s="96">
        <f t="shared" si="5"/>
        <v>0.25141187982384039</v>
      </c>
      <c r="R17" s="80">
        <f>SUM(R11:R16)</f>
        <v>1292748041</v>
      </c>
      <c r="S17" s="81">
        <f>SUM(S11:S16)</f>
        <v>141103012</v>
      </c>
      <c r="T17" s="81">
        <f t="shared" si="6"/>
        <v>1433851053</v>
      </c>
      <c r="U17" s="96">
        <f t="shared" si="7"/>
        <v>0.2298532174557954</v>
      </c>
      <c r="V17" s="80">
        <f>SUM(V11:V16)</f>
        <v>1268326900</v>
      </c>
      <c r="W17" s="81">
        <f>SUM(W11:W16)</f>
        <v>333520606</v>
      </c>
      <c r="X17" s="81">
        <f t="shared" si="8"/>
        <v>1601847506</v>
      </c>
      <c r="Y17" s="96">
        <f t="shared" si="9"/>
        <v>0.25678385656396452</v>
      </c>
      <c r="Z17" s="80">
        <f t="shared" si="10"/>
        <v>5134637821</v>
      </c>
      <c r="AA17" s="81">
        <f t="shared" si="11"/>
        <v>772365098</v>
      </c>
      <c r="AB17" s="81">
        <f t="shared" si="12"/>
        <v>5907002919</v>
      </c>
      <c r="AC17" s="96">
        <f t="shared" si="13"/>
        <v>0.94692096756644439</v>
      </c>
      <c r="AD17" s="80">
        <f>SUM(AD11:AD16)</f>
        <v>1062329818</v>
      </c>
      <c r="AE17" s="81">
        <f>SUM(AE11:AE16)</f>
        <v>353048061</v>
      </c>
      <c r="AF17" s="81">
        <f t="shared" si="14"/>
        <v>1415377879</v>
      </c>
      <c r="AG17" s="81">
        <f>SUM(AG11:AG16)</f>
        <v>5314205602</v>
      </c>
      <c r="AH17" s="81">
        <f>SUM(AH11:AH16)</f>
        <v>5713018856</v>
      </c>
      <c r="AI17" s="82">
        <f>SUM(AI11:AI16)</f>
        <v>5209039346</v>
      </c>
      <c r="AJ17" s="116">
        <f t="shared" si="15"/>
        <v>0.91178402825142013</v>
      </c>
      <c r="AK17" s="117">
        <f t="shared" si="16"/>
        <v>0.13174547219273025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964886514</v>
      </c>
      <c r="E18" s="78">
        <v>85364560</v>
      </c>
      <c r="F18" s="79">
        <f t="shared" si="0"/>
        <v>1050251074</v>
      </c>
      <c r="G18" s="77">
        <v>972232775</v>
      </c>
      <c r="H18" s="78">
        <v>84918681</v>
      </c>
      <c r="I18" s="79">
        <f t="shared" si="1"/>
        <v>1057151456</v>
      </c>
      <c r="J18" s="77">
        <v>319107028</v>
      </c>
      <c r="K18" s="78">
        <v>6092113</v>
      </c>
      <c r="L18" s="78">
        <f t="shared" si="2"/>
        <v>325199141</v>
      </c>
      <c r="M18" s="95">
        <f t="shared" si="3"/>
        <v>0.30963942722899801</v>
      </c>
      <c r="N18" s="77">
        <v>193339542</v>
      </c>
      <c r="O18" s="78">
        <v>15645264</v>
      </c>
      <c r="P18" s="78">
        <f t="shared" si="4"/>
        <v>208984806</v>
      </c>
      <c r="Q18" s="95">
        <f t="shared" si="5"/>
        <v>0.19898556752154295</v>
      </c>
      <c r="R18" s="77">
        <v>219400942</v>
      </c>
      <c r="S18" s="78">
        <v>14166451</v>
      </c>
      <c r="T18" s="78">
        <f t="shared" si="6"/>
        <v>233567393</v>
      </c>
      <c r="U18" s="95">
        <f t="shared" si="7"/>
        <v>0.22094033137291541</v>
      </c>
      <c r="V18" s="77">
        <v>190851917</v>
      </c>
      <c r="W18" s="78">
        <v>43727976</v>
      </c>
      <c r="X18" s="78">
        <f t="shared" si="8"/>
        <v>234579893</v>
      </c>
      <c r="Y18" s="95">
        <f t="shared" si="9"/>
        <v>0.22189809385269391</v>
      </c>
      <c r="Z18" s="77">
        <f t="shared" si="10"/>
        <v>922699429</v>
      </c>
      <c r="AA18" s="78">
        <f t="shared" si="11"/>
        <v>79631804</v>
      </c>
      <c r="AB18" s="78">
        <f t="shared" si="12"/>
        <v>1002331233</v>
      </c>
      <c r="AC18" s="95">
        <f t="shared" si="13"/>
        <v>0.94814345410124468</v>
      </c>
      <c r="AD18" s="77">
        <v>163249800</v>
      </c>
      <c r="AE18" s="78">
        <v>35825618</v>
      </c>
      <c r="AF18" s="78">
        <f t="shared" si="14"/>
        <v>199075418</v>
      </c>
      <c r="AG18" s="78">
        <v>931045772</v>
      </c>
      <c r="AH18" s="78">
        <v>994467100</v>
      </c>
      <c r="AI18" s="79">
        <v>900385421</v>
      </c>
      <c r="AJ18" s="114">
        <f t="shared" si="15"/>
        <v>0.90539488033339666</v>
      </c>
      <c r="AK18" s="115">
        <f t="shared" si="16"/>
        <v>0.17834685646622628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3331200801</v>
      </c>
      <c r="E19" s="78">
        <v>766225474</v>
      </c>
      <c r="F19" s="79">
        <f t="shared" si="0"/>
        <v>4097426275</v>
      </c>
      <c r="G19" s="77">
        <v>3443397250</v>
      </c>
      <c r="H19" s="78">
        <v>583586015</v>
      </c>
      <c r="I19" s="79">
        <f t="shared" si="1"/>
        <v>4026983265</v>
      </c>
      <c r="J19" s="77">
        <v>892997460</v>
      </c>
      <c r="K19" s="78">
        <v>36422773</v>
      </c>
      <c r="L19" s="78">
        <f t="shared" si="2"/>
        <v>929420233</v>
      </c>
      <c r="M19" s="95">
        <f t="shared" si="3"/>
        <v>0.22683025163155621</v>
      </c>
      <c r="N19" s="77">
        <v>853344068</v>
      </c>
      <c r="O19" s="78">
        <v>154148313</v>
      </c>
      <c r="P19" s="78">
        <f t="shared" si="4"/>
        <v>1007492381</v>
      </c>
      <c r="Q19" s="95">
        <f t="shared" si="5"/>
        <v>0.24588419983224713</v>
      </c>
      <c r="R19" s="77">
        <v>839002470</v>
      </c>
      <c r="S19" s="78">
        <v>71286095</v>
      </c>
      <c r="T19" s="78">
        <f t="shared" si="6"/>
        <v>910288565</v>
      </c>
      <c r="U19" s="95">
        <f t="shared" si="7"/>
        <v>0.22604726791681862</v>
      </c>
      <c r="V19" s="77">
        <v>816540906</v>
      </c>
      <c r="W19" s="78">
        <v>299872198</v>
      </c>
      <c r="X19" s="78">
        <f t="shared" si="8"/>
        <v>1116413104</v>
      </c>
      <c r="Y19" s="95">
        <f t="shared" si="9"/>
        <v>0.2772331123655663</v>
      </c>
      <c r="Z19" s="77">
        <f t="shared" si="10"/>
        <v>3401884904</v>
      </c>
      <c r="AA19" s="78">
        <f t="shared" si="11"/>
        <v>561729379</v>
      </c>
      <c r="AB19" s="78">
        <f t="shared" si="12"/>
        <v>3963614283</v>
      </c>
      <c r="AC19" s="95">
        <f t="shared" si="13"/>
        <v>0.9842639072899152</v>
      </c>
      <c r="AD19" s="77">
        <v>701288691</v>
      </c>
      <c r="AE19" s="78">
        <v>212219041</v>
      </c>
      <c r="AF19" s="78">
        <f t="shared" si="14"/>
        <v>913507732</v>
      </c>
      <c r="AG19" s="78">
        <v>3449804950</v>
      </c>
      <c r="AH19" s="78">
        <v>3589697846</v>
      </c>
      <c r="AI19" s="79">
        <v>3441946738</v>
      </c>
      <c r="AJ19" s="114">
        <f t="shared" si="15"/>
        <v>0.95884023827670095</v>
      </c>
      <c r="AK19" s="115">
        <f t="shared" si="16"/>
        <v>0.22211675379667173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2532153396</v>
      </c>
      <c r="E20" s="78">
        <v>599345303</v>
      </c>
      <c r="F20" s="79">
        <f t="shared" si="0"/>
        <v>3131498699</v>
      </c>
      <c r="G20" s="77">
        <v>2585947996</v>
      </c>
      <c r="H20" s="78">
        <v>524512559</v>
      </c>
      <c r="I20" s="79">
        <f t="shared" si="1"/>
        <v>3110460555</v>
      </c>
      <c r="J20" s="77">
        <v>734687471</v>
      </c>
      <c r="K20" s="78">
        <v>27342746</v>
      </c>
      <c r="L20" s="78">
        <f t="shared" si="2"/>
        <v>762030217</v>
      </c>
      <c r="M20" s="95">
        <f t="shared" si="3"/>
        <v>0.24334361602747706</v>
      </c>
      <c r="N20" s="77">
        <v>568266691</v>
      </c>
      <c r="O20" s="78">
        <v>101934798</v>
      </c>
      <c r="P20" s="78">
        <f t="shared" si="4"/>
        <v>670201489</v>
      </c>
      <c r="Q20" s="95">
        <f t="shared" si="5"/>
        <v>0.21401940521770596</v>
      </c>
      <c r="R20" s="77">
        <v>688344690</v>
      </c>
      <c r="S20" s="78">
        <v>76591474</v>
      </c>
      <c r="T20" s="78">
        <f t="shared" si="6"/>
        <v>764936164</v>
      </c>
      <c r="U20" s="95">
        <f t="shared" si="7"/>
        <v>0.24592376288790455</v>
      </c>
      <c r="V20" s="77">
        <v>559322820</v>
      </c>
      <c r="W20" s="78">
        <v>184863765</v>
      </c>
      <c r="X20" s="78">
        <f t="shared" si="8"/>
        <v>744186585</v>
      </c>
      <c r="Y20" s="95">
        <f t="shared" si="9"/>
        <v>0.23925286041764321</v>
      </c>
      <c r="Z20" s="77">
        <f t="shared" si="10"/>
        <v>2550621672</v>
      </c>
      <c r="AA20" s="78">
        <f t="shared" si="11"/>
        <v>390732783</v>
      </c>
      <c r="AB20" s="78">
        <f t="shared" si="12"/>
        <v>2941354455</v>
      </c>
      <c r="AC20" s="95">
        <f t="shared" si="13"/>
        <v>0.94563309934017148</v>
      </c>
      <c r="AD20" s="77">
        <v>558775961</v>
      </c>
      <c r="AE20" s="78">
        <v>147051961</v>
      </c>
      <c r="AF20" s="78">
        <f t="shared" si="14"/>
        <v>705827922</v>
      </c>
      <c r="AG20" s="78">
        <v>2789727193</v>
      </c>
      <c r="AH20" s="78">
        <v>2811986778</v>
      </c>
      <c r="AI20" s="79">
        <v>2663144924</v>
      </c>
      <c r="AJ20" s="114">
        <f t="shared" si="15"/>
        <v>0.9470687930809325</v>
      </c>
      <c r="AK20" s="115">
        <f t="shared" si="16"/>
        <v>5.4345629868691958E-2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1609688750</v>
      </c>
      <c r="E21" s="78">
        <v>187437290</v>
      </c>
      <c r="F21" s="79">
        <f t="shared" si="0"/>
        <v>1797126040</v>
      </c>
      <c r="G21" s="77">
        <v>1628958218</v>
      </c>
      <c r="H21" s="78">
        <v>218459564</v>
      </c>
      <c r="I21" s="79">
        <f t="shared" si="1"/>
        <v>1847417782</v>
      </c>
      <c r="J21" s="77">
        <v>381546525</v>
      </c>
      <c r="K21" s="78">
        <v>27289530</v>
      </c>
      <c r="L21" s="78">
        <f t="shared" si="2"/>
        <v>408836055</v>
      </c>
      <c r="M21" s="95">
        <f t="shared" si="3"/>
        <v>0.227494369287532</v>
      </c>
      <c r="N21" s="77">
        <v>340833669</v>
      </c>
      <c r="O21" s="78">
        <v>49379247</v>
      </c>
      <c r="P21" s="78">
        <f t="shared" si="4"/>
        <v>390212916</v>
      </c>
      <c r="Q21" s="95">
        <f t="shared" si="5"/>
        <v>0.21713163535263225</v>
      </c>
      <c r="R21" s="77">
        <v>336610698</v>
      </c>
      <c r="S21" s="78">
        <v>37300388</v>
      </c>
      <c r="T21" s="78">
        <f t="shared" si="6"/>
        <v>373911086</v>
      </c>
      <c r="U21" s="95">
        <f t="shared" si="7"/>
        <v>0.20239660440813056</v>
      </c>
      <c r="V21" s="77">
        <v>375389816</v>
      </c>
      <c r="W21" s="78">
        <v>55153082</v>
      </c>
      <c r="X21" s="78">
        <f t="shared" si="8"/>
        <v>430542898</v>
      </c>
      <c r="Y21" s="95">
        <f t="shared" si="9"/>
        <v>0.23305118213915729</v>
      </c>
      <c r="Z21" s="77">
        <f t="shared" si="10"/>
        <v>1434380708</v>
      </c>
      <c r="AA21" s="78">
        <f t="shared" si="11"/>
        <v>169122247</v>
      </c>
      <c r="AB21" s="78">
        <f t="shared" si="12"/>
        <v>1603502955</v>
      </c>
      <c r="AC21" s="95">
        <f t="shared" si="13"/>
        <v>0.86796986075562199</v>
      </c>
      <c r="AD21" s="77">
        <v>271403177</v>
      </c>
      <c r="AE21" s="78">
        <v>80043555</v>
      </c>
      <c r="AF21" s="78">
        <f t="shared" si="14"/>
        <v>351446732</v>
      </c>
      <c r="AG21" s="78">
        <v>1664371767</v>
      </c>
      <c r="AH21" s="78">
        <v>1658674003</v>
      </c>
      <c r="AI21" s="79">
        <v>1488470409</v>
      </c>
      <c r="AJ21" s="114">
        <f t="shared" si="15"/>
        <v>0.89738574687240702</v>
      </c>
      <c r="AK21" s="115">
        <f t="shared" si="16"/>
        <v>0.22505876082523946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1078942672</v>
      </c>
      <c r="E22" s="78">
        <v>118426599</v>
      </c>
      <c r="F22" s="79">
        <f t="shared" si="0"/>
        <v>1197369271</v>
      </c>
      <c r="G22" s="77">
        <v>1097915868</v>
      </c>
      <c r="H22" s="78">
        <v>173284396</v>
      </c>
      <c r="I22" s="79">
        <f t="shared" si="1"/>
        <v>1271200264</v>
      </c>
      <c r="J22" s="77">
        <v>242956778</v>
      </c>
      <c r="K22" s="78">
        <v>21740031</v>
      </c>
      <c r="L22" s="78">
        <f t="shared" si="2"/>
        <v>264696809</v>
      </c>
      <c r="M22" s="95">
        <f t="shared" si="3"/>
        <v>0.22106530993478285</v>
      </c>
      <c r="N22" s="77">
        <v>292253338</v>
      </c>
      <c r="O22" s="78">
        <v>37218866</v>
      </c>
      <c r="P22" s="78">
        <f t="shared" si="4"/>
        <v>329472204</v>
      </c>
      <c r="Q22" s="95">
        <f t="shared" si="5"/>
        <v>0.27516340362137121</v>
      </c>
      <c r="R22" s="77">
        <v>318258031</v>
      </c>
      <c r="S22" s="78">
        <v>16076344</v>
      </c>
      <c r="T22" s="78">
        <f t="shared" si="6"/>
        <v>334334375</v>
      </c>
      <c r="U22" s="95">
        <f t="shared" si="7"/>
        <v>0.26300684830568916</v>
      </c>
      <c r="V22" s="77">
        <v>285601122</v>
      </c>
      <c r="W22" s="78">
        <v>51617662</v>
      </c>
      <c r="X22" s="78">
        <f t="shared" si="8"/>
        <v>337218784</v>
      </c>
      <c r="Y22" s="95">
        <f t="shared" si="9"/>
        <v>0.26527589204465424</v>
      </c>
      <c r="Z22" s="77">
        <f t="shared" si="10"/>
        <v>1139069269</v>
      </c>
      <c r="AA22" s="78">
        <f t="shared" si="11"/>
        <v>126652903</v>
      </c>
      <c r="AB22" s="78">
        <f t="shared" si="12"/>
        <v>1265722172</v>
      </c>
      <c r="AC22" s="95">
        <f t="shared" si="13"/>
        <v>0.99569061448841867</v>
      </c>
      <c r="AD22" s="77">
        <v>208853814</v>
      </c>
      <c r="AE22" s="78">
        <v>40579815</v>
      </c>
      <c r="AF22" s="78">
        <f t="shared" si="14"/>
        <v>249433629</v>
      </c>
      <c r="AG22" s="78">
        <v>1184341683</v>
      </c>
      <c r="AH22" s="78">
        <v>1223976025</v>
      </c>
      <c r="AI22" s="79">
        <v>1114074878</v>
      </c>
      <c r="AJ22" s="114">
        <f t="shared" si="15"/>
        <v>0.91020972244942466</v>
      </c>
      <c r="AK22" s="115">
        <f t="shared" si="16"/>
        <v>0.3519379297488392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516409348</v>
      </c>
      <c r="E23" s="78">
        <v>127179000</v>
      </c>
      <c r="F23" s="79">
        <f t="shared" si="0"/>
        <v>643588348</v>
      </c>
      <c r="G23" s="77">
        <v>509211681</v>
      </c>
      <c r="H23" s="78">
        <v>135412838</v>
      </c>
      <c r="I23" s="79">
        <f t="shared" si="1"/>
        <v>644624519</v>
      </c>
      <c r="J23" s="77">
        <v>131308873</v>
      </c>
      <c r="K23" s="78">
        <v>14994131</v>
      </c>
      <c r="L23" s="78">
        <f t="shared" si="2"/>
        <v>146303004</v>
      </c>
      <c r="M23" s="95">
        <f t="shared" si="3"/>
        <v>0.22732388560894207</v>
      </c>
      <c r="N23" s="77">
        <v>161273840</v>
      </c>
      <c r="O23" s="78">
        <v>26113594</v>
      </c>
      <c r="P23" s="78">
        <f t="shared" si="4"/>
        <v>187387434</v>
      </c>
      <c r="Q23" s="95">
        <f t="shared" si="5"/>
        <v>0.29116038937361244</v>
      </c>
      <c r="R23" s="77">
        <v>140016069</v>
      </c>
      <c r="S23" s="78">
        <v>21127317</v>
      </c>
      <c r="T23" s="78">
        <f t="shared" si="6"/>
        <v>161143386</v>
      </c>
      <c r="U23" s="95">
        <f t="shared" si="7"/>
        <v>0.2499802307395633</v>
      </c>
      <c r="V23" s="77">
        <v>59110721</v>
      </c>
      <c r="W23" s="78">
        <v>33407624</v>
      </c>
      <c r="X23" s="78">
        <f t="shared" si="8"/>
        <v>92518345</v>
      </c>
      <c r="Y23" s="95">
        <f t="shared" si="9"/>
        <v>0.14352284511846189</v>
      </c>
      <c r="Z23" s="77">
        <f t="shared" si="10"/>
        <v>491709503</v>
      </c>
      <c r="AA23" s="78">
        <f t="shared" si="11"/>
        <v>95642666</v>
      </c>
      <c r="AB23" s="78">
        <f t="shared" si="12"/>
        <v>587352169</v>
      </c>
      <c r="AC23" s="95">
        <f t="shared" si="13"/>
        <v>0.91115393797175748</v>
      </c>
      <c r="AD23" s="77">
        <v>99397933</v>
      </c>
      <c r="AE23" s="78">
        <v>15778434</v>
      </c>
      <c r="AF23" s="78">
        <f t="shared" si="14"/>
        <v>115176367</v>
      </c>
      <c r="AG23" s="78">
        <v>582853358</v>
      </c>
      <c r="AH23" s="78">
        <v>581090258</v>
      </c>
      <c r="AI23" s="79">
        <v>509882052</v>
      </c>
      <c r="AJ23" s="114">
        <f t="shared" si="15"/>
        <v>0.87745758078085001</v>
      </c>
      <c r="AK23" s="115">
        <f t="shared" si="16"/>
        <v>-0.19672457631868179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10033281481</v>
      </c>
      <c r="E24" s="81">
        <f>SUM(E18:E23)</f>
        <v>1883978226</v>
      </c>
      <c r="F24" s="82">
        <f t="shared" si="0"/>
        <v>11917259707</v>
      </c>
      <c r="G24" s="80">
        <f>SUM(G18:G23)</f>
        <v>10237663788</v>
      </c>
      <c r="H24" s="81">
        <f>SUM(H18:H23)</f>
        <v>1720174053</v>
      </c>
      <c r="I24" s="82">
        <f t="shared" si="1"/>
        <v>11957837841</v>
      </c>
      <c r="J24" s="80">
        <f>SUM(J18:J23)</f>
        <v>2702604135</v>
      </c>
      <c r="K24" s="81">
        <f>SUM(K18:K23)</f>
        <v>133881324</v>
      </c>
      <c r="L24" s="81">
        <f t="shared" si="2"/>
        <v>2836485459</v>
      </c>
      <c r="M24" s="96">
        <f t="shared" si="3"/>
        <v>0.23801490684422155</v>
      </c>
      <c r="N24" s="80">
        <f>SUM(N18:N23)</f>
        <v>2409311148</v>
      </c>
      <c r="O24" s="81">
        <f>SUM(O18:O23)</f>
        <v>384440082</v>
      </c>
      <c r="P24" s="81">
        <f t="shared" si="4"/>
        <v>2793751230</v>
      </c>
      <c r="Q24" s="96">
        <f t="shared" si="5"/>
        <v>0.23442899615244578</v>
      </c>
      <c r="R24" s="80">
        <f>SUM(R18:R23)</f>
        <v>2541632900</v>
      </c>
      <c r="S24" s="81">
        <f>SUM(S18:S23)</f>
        <v>236548069</v>
      </c>
      <c r="T24" s="81">
        <f t="shared" si="6"/>
        <v>2778180969</v>
      </c>
      <c r="U24" s="96">
        <f t="shared" si="7"/>
        <v>0.23233138013248628</v>
      </c>
      <c r="V24" s="80">
        <f>SUM(V18:V23)</f>
        <v>2286817302</v>
      </c>
      <c r="W24" s="81">
        <f>SUM(W18:W23)</f>
        <v>668642307</v>
      </c>
      <c r="X24" s="81">
        <f t="shared" si="8"/>
        <v>2955459609</v>
      </c>
      <c r="Y24" s="96">
        <f t="shared" si="9"/>
        <v>0.24715668905180965</v>
      </c>
      <c r="Z24" s="80">
        <f t="shared" si="10"/>
        <v>9940365485</v>
      </c>
      <c r="AA24" s="81">
        <f t="shared" si="11"/>
        <v>1423511782</v>
      </c>
      <c r="AB24" s="81">
        <f t="shared" si="12"/>
        <v>11363877267</v>
      </c>
      <c r="AC24" s="96">
        <f t="shared" si="13"/>
        <v>0.95032876495753438</v>
      </c>
      <c r="AD24" s="80">
        <f>SUM(AD18:AD23)</f>
        <v>2002969376</v>
      </c>
      <c r="AE24" s="81">
        <f>SUM(AE18:AE23)</f>
        <v>531498424</v>
      </c>
      <c r="AF24" s="81">
        <f t="shared" si="14"/>
        <v>2534467800</v>
      </c>
      <c r="AG24" s="81">
        <f>SUM(AG18:AG23)</f>
        <v>10602144723</v>
      </c>
      <c r="AH24" s="81">
        <f>SUM(AH18:AH23)</f>
        <v>10859892010</v>
      </c>
      <c r="AI24" s="82">
        <f>SUM(AI18:AI23)</f>
        <v>10117904422</v>
      </c>
      <c r="AJ24" s="116">
        <f t="shared" si="15"/>
        <v>0.93167633828064189</v>
      </c>
      <c r="AK24" s="117">
        <f t="shared" si="16"/>
        <v>0.16610659208217204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787656993</v>
      </c>
      <c r="E25" s="78">
        <v>219174818</v>
      </c>
      <c r="F25" s="79">
        <f t="shared" si="0"/>
        <v>1006831811</v>
      </c>
      <c r="G25" s="77">
        <v>781073312</v>
      </c>
      <c r="H25" s="78">
        <v>80527595</v>
      </c>
      <c r="I25" s="79">
        <f t="shared" si="1"/>
        <v>861600907</v>
      </c>
      <c r="J25" s="77">
        <v>234431865</v>
      </c>
      <c r="K25" s="78">
        <v>9860574</v>
      </c>
      <c r="L25" s="78">
        <f t="shared" si="2"/>
        <v>244292439</v>
      </c>
      <c r="M25" s="95">
        <f t="shared" si="3"/>
        <v>0.24263480387788422</v>
      </c>
      <c r="N25" s="77">
        <v>172384692</v>
      </c>
      <c r="O25" s="78">
        <v>54293358</v>
      </c>
      <c r="P25" s="78">
        <f t="shared" si="4"/>
        <v>226678050</v>
      </c>
      <c r="Q25" s="95">
        <f t="shared" si="5"/>
        <v>0.22513993650524416</v>
      </c>
      <c r="R25" s="77">
        <v>168712078</v>
      </c>
      <c r="S25" s="78">
        <v>-36399337</v>
      </c>
      <c r="T25" s="78">
        <f t="shared" si="6"/>
        <v>132312741</v>
      </c>
      <c r="U25" s="95">
        <f t="shared" si="7"/>
        <v>0.15356615797991494</v>
      </c>
      <c r="V25" s="77">
        <v>149723146</v>
      </c>
      <c r="W25" s="78">
        <v>15759739</v>
      </c>
      <c r="X25" s="78">
        <f t="shared" si="8"/>
        <v>165482885</v>
      </c>
      <c r="Y25" s="95">
        <f t="shared" si="9"/>
        <v>0.19206442757377459</v>
      </c>
      <c r="Z25" s="77">
        <f t="shared" si="10"/>
        <v>725251781</v>
      </c>
      <c r="AA25" s="78">
        <f t="shared" si="11"/>
        <v>43514334</v>
      </c>
      <c r="AB25" s="78">
        <f t="shared" si="12"/>
        <v>768766115</v>
      </c>
      <c r="AC25" s="95">
        <f t="shared" si="13"/>
        <v>0.89225314035097691</v>
      </c>
      <c r="AD25" s="77">
        <v>132424982</v>
      </c>
      <c r="AE25" s="78">
        <v>37761533</v>
      </c>
      <c r="AF25" s="78">
        <f t="shared" si="14"/>
        <v>170186515</v>
      </c>
      <c r="AG25" s="78">
        <v>887694226</v>
      </c>
      <c r="AH25" s="78">
        <v>949224796</v>
      </c>
      <c r="AI25" s="79">
        <v>767531323</v>
      </c>
      <c r="AJ25" s="114">
        <f t="shared" si="15"/>
        <v>0.80858751924133254</v>
      </c>
      <c r="AK25" s="115">
        <f t="shared" si="16"/>
        <v>-2.7638088716958609E-2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1837261178</v>
      </c>
      <c r="E26" s="78">
        <v>184523327</v>
      </c>
      <c r="F26" s="79">
        <f t="shared" si="0"/>
        <v>2021784505</v>
      </c>
      <c r="G26" s="77">
        <v>1947003242</v>
      </c>
      <c r="H26" s="78">
        <v>219455834</v>
      </c>
      <c r="I26" s="79">
        <f t="shared" si="1"/>
        <v>2166459076</v>
      </c>
      <c r="J26" s="77">
        <v>518249396</v>
      </c>
      <c r="K26" s="78">
        <v>10866422</v>
      </c>
      <c r="L26" s="78">
        <f t="shared" si="2"/>
        <v>529115818</v>
      </c>
      <c r="M26" s="95">
        <f t="shared" si="3"/>
        <v>0.26170732671630598</v>
      </c>
      <c r="N26" s="77">
        <v>499191382</v>
      </c>
      <c r="O26" s="78">
        <v>46394875</v>
      </c>
      <c r="P26" s="78">
        <f t="shared" si="4"/>
        <v>545586257</v>
      </c>
      <c r="Q26" s="95">
        <f t="shared" si="5"/>
        <v>0.26985381263469521</v>
      </c>
      <c r="R26" s="77">
        <v>511000991</v>
      </c>
      <c r="S26" s="78">
        <v>24847253</v>
      </c>
      <c r="T26" s="78">
        <f t="shared" si="6"/>
        <v>535848244</v>
      </c>
      <c r="U26" s="95">
        <f t="shared" si="7"/>
        <v>0.24733827190004118</v>
      </c>
      <c r="V26" s="77">
        <v>308582534</v>
      </c>
      <c r="W26" s="78">
        <v>43223793</v>
      </c>
      <c r="X26" s="78">
        <f t="shared" si="8"/>
        <v>351806327</v>
      </c>
      <c r="Y26" s="95">
        <f t="shared" si="9"/>
        <v>0.16238770946439979</v>
      </c>
      <c r="Z26" s="77">
        <f t="shared" si="10"/>
        <v>1837024303</v>
      </c>
      <c r="AA26" s="78">
        <f t="shared" si="11"/>
        <v>125332343</v>
      </c>
      <c r="AB26" s="78">
        <f t="shared" si="12"/>
        <v>1962356646</v>
      </c>
      <c r="AC26" s="95">
        <f t="shared" si="13"/>
        <v>0.90578985208580975</v>
      </c>
      <c r="AD26" s="77">
        <v>408381939</v>
      </c>
      <c r="AE26" s="78">
        <v>97112057</v>
      </c>
      <c r="AF26" s="78">
        <f t="shared" si="14"/>
        <v>505493996</v>
      </c>
      <c r="AG26" s="78">
        <v>1885985739</v>
      </c>
      <c r="AH26" s="78">
        <v>1943263763</v>
      </c>
      <c r="AI26" s="79">
        <v>1952603357</v>
      </c>
      <c r="AJ26" s="114">
        <f t="shared" si="15"/>
        <v>1.0048061380950064</v>
      </c>
      <c r="AK26" s="115">
        <f t="shared" si="16"/>
        <v>-0.30403460815783856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497398662</v>
      </c>
      <c r="E27" s="78">
        <v>72876151</v>
      </c>
      <c r="F27" s="79">
        <f t="shared" si="0"/>
        <v>570274813</v>
      </c>
      <c r="G27" s="77">
        <v>505603662</v>
      </c>
      <c r="H27" s="78">
        <v>58609037</v>
      </c>
      <c r="I27" s="79">
        <f t="shared" si="1"/>
        <v>564212699</v>
      </c>
      <c r="J27" s="77">
        <v>151320470</v>
      </c>
      <c r="K27" s="78">
        <v>1471967</v>
      </c>
      <c r="L27" s="78">
        <f t="shared" si="2"/>
        <v>152792437</v>
      </c>
      <c r="M27" s="95">
        <f t="shared" si="3"/>
        <v>0.26792773153739124</v>
      </c>
      <c r="N27" s="77">
        <v>117268012</v>
      </c>
      <c r="O27" s="78">
        <v>10383765</v>
      </c>
      <c r="P27" s="78">
        <f t="shared" si="4"/>
        <v>127651777</v>
      </c>
      <c r="Q27" s="95">
        <f t="shared" si="5"/>
        <v>0.22384256518093848</v>
      </c>
      <c r="R27" s="77">
        <v>114180060</v>
      </c>
      <c r="S27" s="78">
        <v>16508440</v>
      </c>
      <c r="T27" s="78">
        <f t="shared" si="6"/>
        <v>130688500</v>
      </c>
      <c r="U27" s="95">
        <f t="shared" si="7"/>
        <v>0.23162984497093</v>
      </c>
      <c r="V27" s="77">
        <v>97722068</v>
      </c>
      <c r="W27" s="78">
        <v>27601261</v>
      </c>
      <c r="X27" s="78">
        <f t="shared" si="8"/>
        <v>125323329</v>
      </c>
      <c r="Y27" s="95">
        <f t="shared" si="9"/>
        <v>0.22212071657040106</v>
      </c>
      <c r="Z27" s="77">
        <f t="shared" si="10"/>
        <v>480490610</v>
      </c>
      <c r="AA27" s="78">
        <f t="shared" si="11"/>
        <v>55965433</v>
      </c>
      <c r="AB27" s="78">
        <f t="shared" si="12"/>
        <v>536456043</v>
      </c>
      <c r="AC27" s="95">
        <f t="shared" si="13"/>
        <v>0.95080462377185881</v>
      </c>
      <c r="AD27" s="77">
        <v>94273417</v>
      </c>
      <c r="AE27" s="78">
        <v>24226697</v>
      </c>
      <c r="AF27" s="78">
        <f t="shared" si="14"/>
        <v>118500114</v>
      </c>
      <c r="AG27" s="78">
        <v>515609043</v>
      </c>
      <c r="AH27" s="78">
        <v>523940378</v>
      </c>
      <c r="AI27" s="79">
        <v>495072216</v>
      </c>
      <c r="AJ27" s="114">
        <f t="shared" si="15"/>
        <v>0.94490181858058664</v>
      </c>
      <c r="AK27" s="115">
        <f t="shared" si="16"/>
        <v>5.7579818024478868E-2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498080339</v>
      </c>
      <c r="E28" s="78">
        <v>61003609</v>
      </c>
      <c r="F28" s="79">
        <f t="shared" si="0"/>
        <v>559083948</v>
      </c>
      <c r="G28" s="77">
        <v>583461371</v>
      </c>
      <c r="H28" s="78">
        <v>64899346</v>
      </c>
      <c r="I28" s="79">
        <f t="shared" si="1"/>
        <v>648360717</v>
      </c>
      <c r="J28" s="77">
        <v>118650064</v>
      </c>
      <c r="K28" s="78">
        <v>5760144</v>
      </c>
      <c r="L28" s="78">
        <f t="shared" si="2"/>
        <v>124410208</v>
      </c>
      <c r="M28" s="95">
        <f t="shared" si="3"/>
        <v>0.22252509385227423</v>
      </c>
      <c r="N28" s="77">
        <v>153276630</v>
      </c>
      <c r="O28" s="78">
        <v>10830621</v>
      </c>
      <c r="P28" s="78">
        <f t="shared" si="4"/>
        <v>164107251</v>
      </c>
      <c r="Q28" s="95">
        <f t="shared" si="5"/>
        <v>0.29352881903881811</v>
      </c>
      <c r="R28" s="77">
        <v>146150608</v>
      </c>
      <c r="S28" s="78">
        <v>8880141</v>
      </c>
      <c r="T28" s="78">
        <f t="shared" si="6"/>
        <v>155030749</v>
      </c>
      <c r="U28" s="95">
        <f t="shared" si="7"/>
        <v>0.23911187851931504</v>
      </c>
      <c r="V28" s="77">
        <v>127978950</v>
      </c>
      <c r="W28" s="78">
        <v>13940334</v>
      </c>
      <c r="X28" s="78">
        <f t="shared" si="8"/>
        <v>141919284</v>
      </c>
      <c r="Y28" s="95">
        <f t="shared" si="9"/>
        <v>0.21888939332516655</v>
      </c>
      <c r="Z28" s="77">
        <f t="shared" si="10"/>
        <v>546056252</v>
      </c>
      <c r="AA28" s="78">
        <f t="shared" si="11"/>
        <v>39411240</v>
      </c>
      <c r="AB28" s="78">
        <f t="shared" si="12"/>
        <v>585467492</v>
      </c>
      <c r="AC28" s="95">
        <f t="shared" si="13"/>
        <v>0.90299655214922592</v>
      </c>
      <c r="AD28" s="77">
        <v>104230236</v>
      </c>
      <c r="AE28" s="78">
        <v>18491594</v>
      </c>
      <c r="AF28" s="78">
        <f t="shared" si="14"/>
        <v>122721830</v>
      </c>
      <c r="AG28" s="78">
        <v>478237132</v>
      </c>
      <c r="AH28" s="78">
        <v>542342496</v>
      </c>
      <c r="AI28" s="79">
        <v>476661921</v>
      </c>
      <c r="AJ28" s="114">
        <f t="shared" si="15"/>
        <v>0.87889465515901599</v>
      </c>
      <c r="AK28" s="115">
        <f t="shared" si="16"/>
        <v>0.15643063666830903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301667861</v>
      </c>
      <c r="E29" s="78">
        <v>11504500</v>
      </c>
      <c r="F29" s="79">
        <f t="shared" si="0"/>
        <v>313172361</v>
      </c>
      <c r="G29" s="77">
        <v>310768120</v>
      </c>
      <c r="H29" s="78">
        <v>13286726</v>
      </c>
      <c r="I29" s="79">
        <f t="shared" si="1"/>
        <v>324054846</v>
      </c>
      <c r="J29" s="77">
        <v>80955545</v>
      </c>
      <c r="K29" s="78">
        <v>330643</v>
      </c>
      <c r="L29" s="78">
        <f t="shared" si="2"/>
        <v>81286188</v>
      </c>
      <c r="M29" s="95">
        <f t="shared" si="3"/>
        <v>0.25955734963469523</v>
      </c>
      <c r="N29" s="77">
        <v>72727126</v>
      </c>
      <c r="O29" s="78">
        <v>1318937</v>
      </c>
      <c r="P29" s="78">
        <f t="shared" si="4"/>
        <v>74046063</v>
      </c>
      <c r="Q29" s="95">
        <f t="shared" si="5"/>
        <v>0.23643869070553133</v>
      </c>
      <c r="R29" s="77">
        <v>88323393</v>
      </c>
      <c r="S29" s="78">
        <v>3153198</v>
      </c>
      <c r="T29" s="78">
        <f t="shared" si="6"/>
        <v>91476591</v>
      </c>
      <c r="U29" s="95">
        <f t="shared" si="7"/>
        <v>0.28228737242830804</v>
      </c>
      <c r="V29" s="77">
        <v>29525912</v>
      </c>
      <c r="W29" s="78">
        <v>5964312</v>
      </c>
      <c r="X29" s="78">
        <f t="shared" si="8"/>
        <v>35490224</v>
      </c>
      <c r="Y29" s="95">
        <f t="shared" si="9"/>
        <v>0.10951918923008483</v>
      </c>
      <c r="Z29" s="77">
        <f t="shared" si="10"/>
        <v>271531976</v>
      </c>
      <c r="AA29" s="78">
        <f t="shared" si="11"/>
        <v>10767090</v>
      </c>
      <c r="AB29" s="78">
        <f t="shared" si="12"/>
        <v>282299066</v>
      </c>
      <c r="AC29" s="95">
        <f t="shared" si="13"/>
        <v>0.87114594793006117</v>
      </c>
      <c r="AD29" s="77">
        <v>51106182</v>
      </c>
      <c r="AE29" s="78">
        <v>1655786</v>
      </c>
      <c r="AF29" s="78">
        <f t="shared" si="14"/>
        <v>52761968</v>
      </c>
      <c r="AG29" s="78">
        <v>279834238</v>
      </c>
      <c r="AH29" s="78">
        <v>294184058</v>
      </c>
      <c r="AI29" s="79">
        <v>277128731</v>
      </c>
      <c r="AJ29" s="114">
        <f t="shared" si="15"/>
        <v>0.9420249787974575</v>
      </c>
      <c r="AK29" s="115">
        <f t="shared" si="16"/>
        <v>-0.3273521563865851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3922065033</v>
      </c>
      <c r="E30" s="81">
        <f>SUM(E25:E29)</f>
        <v>549082405</v>
      </c>
      <c r="F30" s="82">
        <f t="shared" si="0"/>
        <v>4471147438</v>
      </c>
      <c r="G30" s="80">
        <f>SUM(G25:G29)</f>
        <v>4127909707</v>
      </c>
      <c r="H30" s="81">
        <f>SUM(H25:H29)</f>
        <v>436778538</v>
      </c>
      <c r="I30" s="82">
        <f t="shared" si="1"/>
        <v>4564688245</v>
      </c>
      <c r="J30" s="80">
        <f>SUM(J25:J29)</f>
        <v>1103607340</v>
      </c>
      <c r="K30" s="81">
        <f>SUM(K25:K29)</f>
        <v>28289750</v>
      </c>
      <c r="L30" s="81">
        <f t="shared" si="2"/>
        <v>1131897090</v>
      </c>
      <c r="M30" s="96">
        <f t="shared" si="3"/>
        <v>0.25315584102194394</v>
      </c>
      <c r="N30" s="80">
        <f>SUM(N25:N29)</f>
        <v>1014847842</v>
      </c>
      <c r="O30" s="81">
        <f>SUM(O25:O29)</f>
        <v>123221556</v>
      </c>
      <c r="P30" s="81">
        <f t="shared" si="4"/>
        <v>1138069398</v>
      </c>
      <c r="Q30" s="96">
        <f t="shared" si="5"/>
        <v>0.25453631618756745</v>
      </c>
      <c r="R30" s="80">
        <f>SUM(R25:R29)</f>
        <v>1028367130</v>
      </c>
      <c r="S30" s="81">
        <f>SUM(S25:S29)</f>
        <v>16989695</v>
      </c>
      <c r="T30" s="81">
        <f t="shared" si="6"/>
        <v>1045356825</v>
      </c>
      <c r="U30" s="96">
        <f t="shared" si="7"/>
        <v>0.22900946765533162</v>
      </c>
      <c r="V30" s="80">
        <f>SUM(V25:V29)</f>
        <v>713532610</v>
      </c>
      <c r="W30" s="81">
        <f>SUM(W25:W29)</f>
        <v>106489439</v>
      </c>
      <c r="X30" s="81">
        <f t="shared" si="8"/>
        <v>820022049</v>
      </c>
      <c r="Y30" s="96">
        <f t="shared" si="9"/>
        <v>0.17964469970062544</v>
      </c>
      <c r="Z30" s="80">
        <f t="shared" si="10"/>
        <v>3860354922</v>
      </c>
      <c r="AA30" s="81">
        <f t="shared" si="11"/>
        <v>274990440</v>
      </c>
      <c r="AB30" s="81">
        <f t="shared" si="12"/>
        <v>4135345362</v>
      </c>
      <c r="AC30" s="96">
        <f t="shared" si="13"/>
        <v>0.9059425616918555</v>
      </c>
      <c r="AD30" s="80">
        <f>SUM(AD25:AD29)</f>
        <v>790416756</v>
      </c>
      <c r="AE30" s="81">
        <f>SUM(AE25:AE29)</f>
        <v>179247667</v>
      </c>
      <c r="AF30" s="81">
        <f t="shared" si="14"/>
        <v>969664423</v>
      </c>
      <c r="AG30" s="81">
        <f>SUM(AG25:AG29)</f>
        <v>4047360378</v>
      </c>
      <c r="AH30" s="81">
        <f>SUM(AH25:AH29)</f>
        <v>4252955491</v>
      </c>
      <c r="AI30" s="82">
        <f>SUM(AI25:AI29)</f>
        <v>3968997548</v>
      </c>
      <c r="AJ30" s="116">
        <f t="shared" si="15"/>
        <v>0.93323279691007699</v>
      </c>
      <c r="AK30" s="117">
        <f t="shared" si="16"/>
        <v>-0.15432387788037882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251772850</v>
      </c>
      <c r="E31" s="78">
        <v>32938300</v>
      </c>
      <c r="F31" s="79">
        <f t="shared" si="0"/>
        <v>284711150</v>
      </c>
      <c r="G31" s="77">
        <v>251772850</v>
      </c>
      <c r="H31" s="78">
        <v>32938300</v>
      </c>
      <c r="I31" s="79">
        <f t="shared" si="1"/>
        <v>284711150</v>
      </c>
      <c r="J31" s="77">
        <v>35320039</v>
      </c>
      <c r="K31" s="78">
        <v>2447179</v>
      </c>
      <c r="L31" s="78">
        <f t="shared" si="2"/>
        <v>37767218</v>
      </c>
      <c r="M31" s="95">
        <f t="shared" si="3"/>
        <v>0.13265099733536956</v>
      </c>
      <c r="N31" s="77">
        <v>68774165</v>
      </c>
      <c r="O31" s="78">
        <v>4674374</v>
      </c>
      <c r="P31" s="78">
        <f t="shared" si="4"/>
        <v>73448539</v>
      </c>
      <c r="Q31" s="95">
        <f t="shared" si="5"/>
        <v>0.25797563249630373</v>
      </c>
      <c r="R31" s="77">
        <v>53141691</v>
      </c>
      <c r="S31" s="78">
        <v>3930545</v>
      </c>
      <c r="T31" s="78">
        <f t="shared" si="6"/>
        <v>57072236</v>
      </c>
      <c r="U31" s="95">
        <f t="shared" si="7"/>
        <v>0.20045662419613702</v>
      </c>
      <c r="V31" s="77">
        <v>53849784</v>
      </c>
      <c r="W31" s="78">
        <v>4078374</v>
      </c>
      <c r="X31" s="78">
        <f t="shared" si="8"/>
        <v>57928158</v>
      </c>
      <c r="Y31" s="95">
        <f t="shared" si="9"/>
        <v>0.20346290617701485</v>
      </c>
      <c r="Z31" s="77">
        <f t="shared" si="10"/>
        <v>211085679</v>
      </c>
      <c r="AA31" s="78">
        <f t="shared" si="11"/>
        <v>15130472</v>
      </c>
      <c r="AB31" s="78">
        <f t="shared" si="12"/>
        <v>226216151</v>
      </c>
      <c r="AC31" s="95">
        <f t="shared" si="13"/>
        <v>0.79454616020482516</v>
      </c>
      <c r="AD31" s="77">
        <v>30932541</v>
      </c>
      <c r="AE31" s="78">
        <v>216690</v>
      </c>
      <c r="AF31" s="78">
        <f t="shared" si="14"/>
        <v>31149231</v>
      </c>
      <c r="AG31" s="78">
        <v>240088786</v>
      </c>
      <c r="AH31" s="78">
        <v>249835236</v>
      </c>
      <c r="AI31" s="79">
        <v>208368455</v>
      </c>
      <c r="AJ31" s="114">
        <f t="shared" si="15"/>
        <v>0.83402348818402861</v>
      </c>
      <c r="AK31" s="115">
        <f t="shared" si="16"/>
        <v>0.8596978525729897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729520737</v>
      </c>
      <c r="E32" s="78">
        <v>194772700</v>
      </c>
      <c r="F32" s="79">
        <f t="shared" si="0"/>
        <v>924293437</v>
      </c>
      <c r="G32" s="77">
        <v>733152226</v>
      </c>
      <c r="H32" s="78">
        <v>240915339</v>
      </c>
      <c r="I32" s="79">
        <f t="shared" si="1"/>
        <v>974067565</v>
      </c>
      <c r="J32" s="77">
        <v>183048718</v>
      </c>
      <c r="K32" s="78">
        <v>7322706</v>
      </c>
      <c r="L32" s="78">
        <f t="shared" si="2"/>
        <v>190371424</v>
      </c>
      <c r="M32" s="95">
        <f t="shared" si="3"/>
        <v>0.20596427106297846</v>
      </c>
      <c r="N32" s="77">
        <v>158318425</v>
      </c>
      <c r="O32" s="78">
        <v>76281104</v>
      </c>
      <c r="P32" s="78">
        <f t="shared" si="4"/>
        <v>234599529</v>
      </c>
      <c r="Q32" s="95">
        <f t="shared" si="5"/>
        <v>0.25381498949234671</v>
      </c>
      <c r="R32" s="77">
        <v>173586676</v>
      </c>
      <c r="S32" s="78">
        <v>41938190</v>
      </c>
      <c r="T32" s="78">
        <f t="shared" si="6"/>
        <v>215524866</v>
      </c>
      <c r="U32" s="95">
        <f t="shared" si="7"/>
        <v>0.22126274782591698</v>
      </c>
      <c r="V32" s="77">
        <v>191960726</v>
      </c>
      <c r="W32" s="78">
        <v>109342879</v>
      </c>
      <c r="X32" s="78">
        <f t="shared" si="8"/>
        <v>301303605</v>
      </c>
      <c r="Y32" s="95">
        <f t="shared" si="9"/>
        <v>0.30932515959506363</v>
      </c>
      <c r="Z32" s="77">
        <f t="shared" si="10"/>
        <v>706914545</v>
      </c>
      <c r="AA32" s="78">
        <f t="shared" si="11"/>
        <v>234884879</v>
      </c>
      <c r="AB32" s="78">
        <f t="shared" si="12"/>
        <v>941799424</v>
      </c>
      <c r="AC32" s="95">
        <f t="shared" si="13"/>
        <v>0.96687278977408508</v>
      </c>
      <c r="AD32" s="77">
        <v>118968881</v>
      </c>
      <c r="AE32" s="78">
        <v>32818028</v>
      </c>
      <c r="AF32" s="78">
        <f t="shared" si="14"/>
        <v>151786909</v>
      </c>
      <c r="AG32" s="78">
        <v>807209866</v>
      </c>
      <c r="AH32" s="78">
        <v>893542866</v>
      </c>
      <c r="AI32" s="79">
        <v>761667510</v>
      </c>
      <c r="AJ32" s="114">
        <f t="shared" si="15"/>
        <v>0.85241294959877167</v>
      </c>
      <c r="AK32" s="115">
        <f t="shared" si="16"/>
        <v>0.98504342031235392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1695346337</v>
      </c>
      <c r="E33" s="78">
        <v>437965003</v>
      </c>
      <c r="F33" s="79">
        <f t="shared" si="0"/>
        <v>2133311340</v>
      </c>
      <c r="G33" s="77">
        <v>1734466455</v>
      </c>
      <c r="H33" s="78">
        <v>415973838</v>
      </c>
      <c r="I33" s="79">
        <f t="shared" si="1"/>
        <v>2150440293</v>
      </c>
      <c r="J33" s="77">
        <v>465745974</v>
      </c>
      <c r="K33" s="78">
        <v>56050239</v>
      </c>
      <c r="L33" s="78">
        <f t="shared" si="2"/>
        <v>521796213</v>
      </c>
      <c r="M33" s="95">
        <f t="shared" si="3"/>
        <v>0.24459449646013695</v>
      </c>
      <c r="N33" s="77">
        <v>427355022</v>
      </c>
      <c r="O33" s="78">
        <v>69485419</v>
      </c>
      <c r="P33" s="78">
        <f t="shared" si="4"/>
        <v>496840441</v>
      </c>
      <c r="Q33" s="95">
        <f t="shared" si="5"/>
        <v>0.23289635773463802</v>
      </c>
      <c r="R33" s="77">
        <v>426317010</v>
      </c>
      <c r="S33" s="78">
        <v>51625543</v>
      </c>
      <c r="T33" s="78">
        <f t="shared" si="6"/>
        <v>477942553</v>
      </c>
      <c r="U33" s="95">
        <f t="shared" si="7"/>
        <v>0.22225334716605405</v>
      </c>
      <c r="V33" s="77">
        <v>393320440</v>
      </c>
      <c r="W33" s="78">
        <v>141423989</v>
      </c>
      <c r="X33" s="78">
        <f t="shared" si="8"/>
        <v>534744429</v>
      </c>
      <c r="Y33" s="95">
        <f t="shared" si="9"/>
        <v>0.24866741510595383</v>
      </c>
      <c r="Z33" s="77">
        <f t="shared" si="10"/>
        <v>1712738446</v>
      </c>
      <c r="AA33" s="78">
        <f t="shared" si="11"/>
        <v>318585190</v>
      </c>
      <c r="AB33" s="78">
        <f t="shared" si="12"/>
        <v>2031323636</v>
      </c>
      <c r="AC33" s="95">
        <f t="shared" si="13"/>
        <v>0.94460824725627479</v>
      </c>
      <c r="AD33" s="77">
        <v>368692676</v>
      </c>
      <c r="AE33" s="78">
        <v>115226946</v>
      </c>
      <c r="AF33" s="78">
        <f t="shared" si="14"/>
        <v>483919622</v>
      </c>
      <c r="AG33" s="78">
        <v>1949810311</v>
      </c>
      <c r="AH33" s="78">
        <v>1918848083</v>
      </c>
      <c r="AI33" s="79">
        <v>1826568342</v>
      </c>
      <c r="AJ33" s="114">
        <f t="shared" si="15"/>
        <v>0.95190878224412312</v>
      </c>
      <c r="AK33" s="115">
        <f t="shared" si="16"/>
        <v>0.10502737374017879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3554506844</v>
      </c>
      <c r="E34" s="78">
        <v>1224723645</v>
      </c>
      <c r="F34" s="79">
        <f t="shared" si="0"/>
        <v>4779230489</v>
      </c>
      <c r="G34" s="77">
        <v>3565658462</v>
      </c>
      <c r="H34" s="78">
        <v>1789451364</v>
      </c>
      <c r="I34" s="79">
        <f t="shared" si="1"/>
        <v>5355109826</v>
      </c>
      <c r="J34" s="77">
        <v>771419327</v>
      </c>
      <c r="K34" s="78">
        <v>206024955</v>
      </c>
      <c r="L34" s="78">
        <f t="shared" si="2"/>
        <v>977444282</v>
      </c>
      <c r="M34" s="95">
        <f t="shared" si="3"/>
        <v>0.20451917609952291</v>
      </c>
      <c r="N34" s="77">
        <v>872631279</v>
      </c>
      <c r="O34" s="78">
        <v>354875651</v>
      </c>
      <c r="P34" s="78">
        <f t="shared" si="4"/>
        <v>1227506930</v>
      </c>
      <c r="Q34" s="95">
        <f t="shared" si="5"/>
        <v>0.2568419608188518</v>
      </c>
      <c r="R34" s="77">
        <v>689234378</v>
      </c>
      <c r="S34" s="78">
        <v>261408108</v>
      </c>
      <c r="T34" s="78">
        <f t="shared" si="6"/>
        <v>950642486</v>
      </c>
      <c r="U34" s="95">
        <f t="shared" si="7"/>
        <v>0.17752063298206575</v>
      </c>
      <c r="V34" s="77">
        <v>800301514</v>
      </c>
      <c r="W34" s="78">
        <v>538761693</v>
      </c>
      <c r="X34" s="78">
        <f t="shared" si="8"/>
        <v>1339063207</v>
      </c>
      <c r="Y34" s="95">
        <f t="shared" si="9"/>
        <v>0.25005336034353814</v>
      </c>
      <c r="Z34" s="77">
        <f t="shared" si="10"/>
        <v>3133586498</v>
      </c>
      <c r="AA34" s="78">
        <f t="shared" si="11"/>
        <v>1361070407</v>
      </c>
      <c r="AB34" s="78">
        <f t="shared" si="12"/>
        <v>4494656905</v>
      </c>
      <c r="AC34" s="95">
        <f t="shared" si="13"/>
        <v>0.83932114392456536</v>
      </c>
      <c r="AD34" s="77">
        <v>726452068</v>
      </c>
      <c r="AE34" s="78">
        <v>413308248</v>
      </c>
      <c r="AF34" s="78">
        <f t="shared" si="14"/>
        <v>1139760316</v>
      </c>
      <c r="AG34" s="78">
        <v>4140887938</v>
      </c>
      <c r="AH34" s="78">
        <v>4958210516</v>
      </c>
      <c r="AI34" s="79">
        <v>3763377128</v>
      </c>
      <c r="AJ34" s="114">
        <f t="shared" si="15"/>
        <v>0.75901922999350113</v>
      </c>
      <c r="AK34" s="115">
        <f t="shared" si="16"/>
        <v>0.17486386234208906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938353100</v>
      </c>
      <c r="E35" s="78">
        <v>67627200</v>
      </c>
      <c r="F35" s="79">
        <f t="shared" si="0"/>
        <v>1005980300</v>
      </c>
      <c r="G35" s="77">
        <v>975309800</v>
      </c>
      <c r="H35" s="78">
        <v>74126200</v>
      </c>
      <c r="I35" s="79">
        <f t="shared" si="1"/>
        <v>1049436000</v>
      </c>
      <c r="J35" s="77">
        <v>423384945</v>
      </c>
      <c r="K35" s="78">
        <v>-48721078</v>
      </c>
      <c r="L35" s="78">
        <f t="shared" si="2"/>
        <v>374663867</v>
      </c>
      <c r="M35" s="95">
        <f t="shared" si="3"/>
        <v>0.372436584493752</v>
      </c>
      <c r="N35" s="77">
        <v>165947786</v>
      </c>
      <c r="O35" s="78">
        <v>18152027</v>
      </c>
      <c r="P35" s="78">
        <f t="shared" si="4"/>
        <v>184099813</v>
      </c>
      <c r="Q35" s="95">
        <f t="shared" si="5"/>
        <v>0.18300538589075752</v>
      </c>
      <c r="R35" s="77">
        <v>160469141</v>
      </c>
      <c r="S35" s="78">
        <v>10718480</v>
      </c>
      <c r="T35" s="78">
        <f t="shared" si="6"/>
        <v>171187621</v>
      </c>
      <c r="U35" s="95">
        <f t="shared" si="7"/>
        <v>0.16312345011987392</v>
      </c>
      <c r="V35" s="77">
        <v>135759068</v>
      </c>
      <c r="W35" s="78">
        <v>25380546</v>
      </c>
      <c r="X35" s="78">
        <f t="shared" si="8"/>
        <v>161139614</v>
      </c>
      <c r="Y35" s="95">
        <f t="shared" si="9"/>
        <v>0.15354877667623371</v>
      </c>
      <c r="Z35" s="77">
        <f t="shared" si="10"/>
        <v>885560940</v>
      </c>
      <c r="AA35" s="78">
        <f t="shared" si="11"/>
        <v>5529975</v>
      </c>
      <c r="AB35" s="78">
        <f t="shared" si="12"/>
        <v>891090915</v>
      </c>
      <c r="AC35" s="95">
        <f t="shared" si="13"/>
        <v>0.84911410986472735</v>
      </c>
      <c r="AD35" s="77">
        <v>137379682</v>
      </c>
      <c r="AE35" s="78">
        <v>20488568</v>
      </c>
      <c r="AF35" s="78">
        <f t="shared" si="14"/>
        <v>157868250</v>
      </c>
      <c r="AG35" s="78">
        <v>903148400</v>
      </c>
      <c r="AH35" s="78">
        <v>947588600</v>
      </c>
      <c r="AI35" s="79">
        <v>862490974</v>
      </c>
      <c r="AJ35" s="114">
        <f t="shared" si="15"/>
        <v>0.9101955996515787</v>
      </c>
      <c r="AK35" s="115">
        <f t="shared" si="16"/>
        <v>2.0722114801424496E-2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973266069</v>
      </c>
      <c r="E36" s="78">
        <v>183159962</v>
      </c>
      <c r="F36" s="79">
        <f t="shared" si="0"/>
        <v>1156426031</v>
      </c>
      <c r="G36" s="77">
        <v>987511407</v>
      </c>
      <c r="H36" s="78">
        <v>148541085</v>
      </c>
      <c r="I36" s="79">
        <f t="shared" si="1"/>
        <v>1136052492</v>
      </c>
      <c r="J36" s="77">
        <v>255924689</v>
      </c>
      <c r="K36" s="78">
        <v>4937054</v>
      </c>
      <c r="L36" s="78">
        <f t="shared" si="2"/>
        <v>260861743</v>
      </c>
      <c r="M36" s="95">
        <f t="shared" si="3"/>
        <v>0.22557581376339669</v>
      </c>
      <c r="N36" s="77">
        <v>193180069</v>
      </c>
      <c r="O36" s="78">
        <v>33674296</v>
      </c>
      <c r="P36" s="78">
        <f t="shared" si="4"/>
        <v>226854365</v>
      </c>
      <c r="Q36" s="95">
        <f t="shared" si="5"/>
        <v>0.19616850444280598</v>
      </c>
      <c r="R36" s="77">
        <v>257241554</v>
      </c>
      <c r="S36" s="78">
        <v>39644546</v>
      </c>
      <c r="T36" s="78">
        <f t="shared" si="6"/>
        <v>296886100</v>
      </c>
      <c r="U36" s="95">
        <f t="shared" si="7"/>
        <v>0.26133132235583356</v>
      </c>
      <c r="V36" s="77">
        <v>259688649</v>
      </c>
      <c r="W36" s="78">
        <v>46668784</v>
      </c>
      <c r="X36" s="78">
        <f t="shared" si="8"/>
        <v>306357433</v>
      </c>
      <c r="Y36" s="95">
        <f t="shared" si="9"/>
        <v>0.26966837814040023</v>
      </c>
      <c r="Z36" s="77">
        <f t="shared" si="10"/>
        <v>966034961</v>
      </c>
      <c r="AA36" s="78">
        <f t="shared" si="11"/>
        <v>124924680</v>
      </c>
      <c r="AB36" s="78">
        <f t="shared" si="12"/>
        <v>1090959641</v>
      </c>
      <c r="AC36" s="95">
        <f t="shared" si="13"/>
        <v>0.96030742301298522</v>
      </c>
      <c r="AD36" s="77">
        <v>192017243</v>
      </c>
      <c r="AE36" s="78">
        <v>60078916</v>
      </c>
      <c r="AF36" s="78">
        <f t="shared" si="14"/>
        <v>252096159</v>
      </c>
      <c r="AG36" s="78">
        <v>1010486687</v>
      </c>
      <c r="AH36" s="78">
        <v>1037055207</v>
      </c>
      <c r="AI36" s="79">
        <v>970981437</v>
      </c>
      <c r="AJ36" s="114">
        <f t="shared" si="15"/>
        <v>0.9362871238155791</v>
      </c>
      <c r="AK36" s="115">
        <f t="shared" si="16"/>
        <v>0.21524038372992416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1253643989</v>
      </c>
      <c r="E37" s="78">
        <v>88818583</v>
      </c>
      <c r="F37" s="79">
        <f t="shared" si="0"/>
        <v>1342462572</v>
      </c>
      <c r="G37" s="77">
        <v>1278189770</v>
      </c>
      <c r="H37" s="78">
        <v>99106001</v>
      </c>
      <c r="I37" s="79">
        <f t="shared" si="1"/>
        <v>1377295771</v>
      </c>
      <c r="J37" s="77">
        <v>411041423</v>
      </c>
      <c r="K37" s="78">
        <v>12293438</v>
      </c>
      <c r="L37" s="78">
        <f t="shared" si="2"/>
        <v>423334861</v>
      </c>
      <c r="M37" s="95">
        <f t="shared" si="3"/>
        <v>0.31534202131931022</v>
      </c>
      <c r="N37" s="77">
        <v>288868608</v>
      </c>
      <c r="O37" s="78">
        <v>19243950</v>
      </c>
      <c r="P37" s="78">
        <f t="shared" si="4"/>
        <v>308112558</v>
      </c>
      <c r="Q37" s="95">
        <f t="shared" si="5"/>
        <v>0.22951295956130388</v>
      </c>
      <c r="R37" s="77">
        <v>279828055</v>
      </c>
      <c r="S37" s="78">
        <v>10399272</v>
      </c>
      <c r="T37" s="78">
        <f t="shared" si="6"/>
        <v>290227327</v>
      </c>
      <c r="U37" s="95">
        <f t="shared" si="7"/>
        <v>0.21072258632528684</v>
      </c>
      <c r="V37" s="77">
        <v>263481686</v>
      </c>
      <c r="W37" s="78">
        <v>16915655</v>
      </c>
      <c r="X37" s="78">
        <f t="shared" si="8"/>
        <v>280397341</v>
      </c>
      <c r="Y37" s="95">
        <f t="shared" si="9"/>
        <v>0.20358542217581527</v>
      </c>
      <c r="Z37" s="77">
        <f t="shared" si="10"/>
        <v>1243219772</v>
      </c>
      <c r="AA37" s="78">
        <f t="shared" si="11"/>
        <v>58852315</v>
      </c>
      <c r="AB37" s="78">
        <f t="shared" si="12"/>
        <v>1302072087</v>
      </c>
      <c r="AC37" s="95">
        <f t="shared" si="13"/>
        <v>0.94538305744932105</v>
      </c>
      <c r="AD37" s="77">
        <v>214458733</v>
      </c>
      <c r="AE37" s="78">
        <v>39479536</v>
      </c>
      <c r="AF37" s="78">
        <f t="shared" si="14"/>
        <v>253938269</v>
      </c>
      <c r="AG37" s="78">
        <v>1275332931</v>
      </c>
      <c r="AH37" s="78">
        <v>1287616317</v>
      </c>
      <c r="AI37" s="79">
        <v>1308012385</v>
      </c>
      <c r="AJ37" s="114">
        <f t="shared" si="15"/>
        <v>1.0158401751598802</v>
      </c>
      <c r="AK37" s="115">
        <f t="shared" si="16"/>
        <v>0.10419489785527358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476417943</v>
      </c>
      <c r="E38" s="78">
        <v>224925909</v>
      </c>
      <c r="F38" s="79">
        <f t="shared" si="0"/>
        <v>701343852</v>
      </c>
      <c r="G38" s="77">
        <v>503141946</v>
      </c>
      <c r="H38" s="78">
        <v>188619195</v>
      </c>
      <c r="I38" s="79">
        <f t="shared" si="1"/>
        <v>691761141</v>
      </c>
      <c r="J38" s="77">
        <v>131785079</v>
      </c>
      <c r="K38" s="78">
        <v>7083909</v>
      </c>
      <c r="L38" s="78">
        <f t="shared" si="2"/>
        <v>138868988</v>
      </c>
      <c r="M38" s="95">
        <f t="shared" si="3"/>
        <v>0.1980041424815969</v>
      </c>
      <c r="N38" s="77">
        <v>130696222</v>
      </c>
      <c r="O38" s="78">
        <v>16732038</v>
      </c>
      <c r="P38" s="78">
        <f t="shared" si="4"/>
        <v>147428260</v>
      </c>
      <c r="Q38" s="95">
        <f t="shared" si="5"/>
        <v>0.21020824461436927</v>
      </c>
      <c r="R38" s="77">
        <v>118840340</v>
      </c>
      <c r="S38" s="78">
        <v>15866726</v>
      </c>
      <c r="T38" s="78">
        <f t="shared" si="6"/>
        <v>134707066</v>
      </c>
      <c r="U38" s="95">
        <f t="shared" si="7"/>
        <v>0.19473060571929407</v>
      </c>
      <c r="V38" s="77">
        <v>92029320</v>
      </c>
      <c r="W38" s="78">
        <v>6370666</v>
      </c>
      <c r="X38" s="78">
        <f t="shared" si="8"/>
        <v>98399986</v>
      </c>
      <c r="Y38" s="95">
        <f t="shared" si="9"/>
        <v>0.14224561075771672</v>
      </c>
      <c r="Z38" s="77">
        <f t="shared" si="10"/>
        <v>473350961</v>
      </c>
      <c r="AA38" s="78">
        <f t="shared" si="11"/>
        <v>46053339</v>
      </c>
      <c r="AB38" s="78">
        <f t="shared" si="12"/>
        <v>519404300</v>
      </c>
      <c r="AC38" s="95">
        <f t="shared" si="13"/>
        <v>0.75084341865337589</v>
      </c>
      <c r="AD38" s="77">
        <v>47890750</v>
      </c>
      <c r="AE38" s="78">
        <v>17651800</v>
      </c>
      <c r="AF38" s="78">
        <f t="shared" si="14"/>
        <v>65542550</v>
      </c>
      <c r="AG38" s="78">
        <v>676237305</v>
      </c>
      <c r="AH38" s="78">
        <v>520749464</v>
      </c>
      <c r="AI38" s="79">
        <v>482657723</v>
      </c>
      <c r="AJ38" s="114">
        <f t="shared" si="15"/>
        <v>0.92685207833454442</v>
      </c>
      <c r="AK38" s="115">
        <f t="shared" si="16"/>
        <v>0.50131458113851224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9872827869</v>
      </c>
      <c r="E39" s="81">
        <f>SUM(E31:E38)</f>
        <v>2454931302</v>
      </c>
      <c r="F39" s="82">
        <f t="shared" si="0"/>
        <v>12327759171</v>
      </c>
      <c r="G39" s="80">
        <f>SUM(G31:G38)</f>
        <v>10029202916</v>
      </c>
      <c r="H39" s="81">
        <f>SUM(H31:H38)</f>
        <v>2989671322</v>
      </c>
      <c r="I39" s="82">
        <f t="shared" si="1"/>
        <v>13018874238</v>
      </c>
      <c r="J39" s="80">
        <f>SUM(J31:J38)</f>
        <v>2677670194</v>
      </c>
      <c r="K39" s="81">
        <f>SUM(K31:K38)</f>
        <v>247438402</v>
      </c>
      <c r="L39" s="81">
        <f t="shared" si="2"/>
        <v>2925108596</v>
      </c>
      <c r="M39" s="96">
        <f t="shared" si="3"/>
        <v>0.23727820729018362</v>
      </c>
      <c r="N39" s="80">
        <f>SUM(N31:N38)</f>
        <v>2305771576</v>
      </c>
      <c r="O39" s="81">
        <f>SUM(O31:O38)</f>
        <v>593118859</v>
      </c>
      <c r="P39" s="81">
        <f t="shared" si="4"/>
        <v>2898890435</v>
      </c>
      <c r="Q39" s="96">
        <f t="shared" si="5"/>
        <v>0.23515144924467635</v>
      </c>
      <c r="R39" s="80">
        <f>SUM(R31:R38)</f>
        <v>2158658845</v>
      </c>
      <c r="S39" s="81">
        <f>SUM(S31:S38)</f>
        <v>435531410</v>
      </c>
      <c r="T39" s="81">
        <f t="shared" si="6"/>
        <v>2594190255</v>
      </c>
      <c r="U39" s="96">
        <f t="shared" si="7"/>
        <v>0.19926379251963092</v>
      </c>
      <c r="V39" s="80">
        <f>SUM(V31:V38)</f>
        <v>2190391187</v>
      </c>
      <c r="W39" s="81">
        <f>SUM(W31:W38)</f>
        <v>888942586</v>
      </c>
      <c r="X39" s="81">
        <f t="shared" si="8"/>
        <v>3079333773</v>
      </c>
      <c r="Y39" s="96">
        <f t="shared" si="9"/>
        <v>0.23652842148301273</v>
      </c>
      <c r="Z39" s="80">
        <f t="shared" si="10"/>
        <v>9332491802</v>
      </c>
      <c r="AA39" s="81">
        <f t="shared" si="11"/>
        <v>2165031257</v>
      </c>
      <c r="AB39" s="81">
        <f t="shared" si="12"/>
        <v>11497523059</v>
      </c>
      <c r="AC39" s="96">
        <f t="shared" si="13"/>
        <v>0.88314264726826985</v>
      </c>
      <c r="AD39" s="80">
        <f>SUM(AD31:AD38)</f>
        <v>1836792574</v>
      </c>
      <c r="AE39" s="81">
        <f>SUM(AE31:AE38)</f>
        <v>699268732</v>
      </c>
      <c r="AF39" s="81">
        <f t="shared" si="14"/>
        <v>2536061306</v>
      </c>
      <c r="AG39" s="81">
        <f>SUM(AG31:AG38)</f>
        <v>11003202224</v>
      </c>
      <c r="AH39" s="81">
        <f>SUM(AH31:AH38)</f>
        <v>11813446289</v>
      </c>
      <c r="AI39" s="82">
        <f>SUM(AI31:AI38)</f>
        <v>10184123954</v>
      </c>
      <c r="AJ39" s="116">
        <f t="shared" si="15"/>
        <v>0.86207899920642705</v>
      </c>
      <c r="AK39" s="117">
        <f t="shared" si="16"/>
        <v>0.21421898031987086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106647716</v>
      </c>
      <c r="E40" s="78">
        <v>22782041</v>
      </c>
      <c r="F40" s="79">
        <f t="shared" si="0"/>
        <v>129429757</v>
      </c>
      <c r="G40" s="77">
        <v>111391268</v>
      </c>
      <c r="H40" s="78">
        <v>40084299</v>
      </c>
      <c r="I40" s="79">
        <f t="shared" si="1"/>
        <v>151475567</v>
      </c>
      <c r="J40" s="77">
        <v>34615503</v>
      </c>
      <c r="K40" s="78">
        <v>7815098</v>
      </c>
      <c r="L40" s="78">
        <f t="shared" si="2"/>
        <v>42430601</v>
      </c>
      <c r="M40" s="95">
        <f t="shared" si="3"/>
        <v>0.32782724763981441</v>
      </c>
      <c r="N40" s="77">
        <v>27590579</v>
      </c>
      <c r="O40" s="78">
        <v>10716534</v>
      </c>
      <c r="P40" s="78">
        <f t="shared" si="4"/>
        <v>38307113</v>
      </c>
      <c r="Q40" s="95">
        <f t="shared" si="5"/>
        <v>0.29596836066067866</v>
      </c>
      <c r="R40" s="77">
        <v>23845602</v>
      </c>
      <c r="S40" s="78">
        <v>2896888</v>
      </c>
      <c r="T40" s="78">
        <f t="shared" si="6"/>
        <v>26742490</v>
      </c>
      <c r="U40" s="95">
        <f t="shared" si="7"/>
        <v>0.17654655816538387</v>
      </c>
      <c r="V40" s="77">
        <v>17424399</v>
      </c>
      <c r="W40" s="78">
        <v>5355425</v>
      </c>
      <c r="X40" s="78">
        <f t="shared" si="8"/>
        <v>22779824</v>
      </c>
      <c r="Y40" s="95">
        <f t="shared" si="9"/>
        <v>0.15038612794893846</v>
      </c>
      <c r="Z40" s="77">
        <f t="shared" si="10"/>
        <v>103476083</v>
      </c>
      <c r="AA40" s="78">
        <f t="shared" si="11"/>
        <v>26783945</v>
      </c>
      <c r="AB40" s="78">
        <f t="shared" si="12"/>
        <v>130260028</v>
      </c>
      <c r="AC40" s="95">
        <f t="shared" si="13"/>
        <v>0.85994085105487672</v>
      </c>
      <c r="AD40" s="77">
        <v>21980517</v>
      </c>
      <c r="AE40" s="78">
        <v>20439923</v>
      </c>
      <c r="AF40" s="78">
        <f t="shared" si="14"/>
        <v>42420440</v>
      </c>
      <c r="AG40" s="78">
        <v>154649101</v>
      </c>
      <c r="AH40" s="78">
        <v>154147320</v>
      </c>
      <c r="AI40" s="79">
        <v>153741466</v>
      </c>
      <c r="AJ40" s="114">
        <f t="shared" si="15"/>
        <v>0.99736710310630117</v>
      </c>
      <c r="AK40" s="115">
        <f t="shared" si="16"/>
        <v>-0.46299887507060278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105328205</v>
      </c>
      <c r="E41" s="78">
        <v>29988625</v>
      </c>
      <c r="F41" s="79">
        <f t="shared" si="0"/>
        <v>135316830</v>
      </c>
      <c r="G41" s="77">
        <v>103869492</v>
      </c>
      <c r="H41" s="78">
        <v>32091231</v>
      </c>
      <c r="I41" s="79">
        <f t="shared" si="1"/>
        <v>135960723</v>
      </c>
      <c r="J41" s="77">
        <v>31163724</v>
      </c>
      <c r="K41" s="78">
        <v>5107751</v>
      </c>
      <c r="L41" s="78">
        <f t="shared" si="2"/>
        <v>36271475</v>
      </c>
      <c r="M41" s="95">
        <f t="shared" si="3"/>
        <v>0.2680485125168835</v>
      </c>
      <c r="N41" s="77">
        <v>27191450</v>
      </c>
      <c r="O41" s="78">
        <v>6134180</v>
      </c>
      <c r="P41" s="78">
        <f t="shared" si="4"/>
        <v>33325630</v>
      </c>
      <c r="Q41" s="95">
        <f t="shared" si="5"/>
        <v>0.24627853017248483</v>
      </c>
      <c r="R41" s="77">
        <v>18797521</v>
      </c>
      <c r="S41" s="78">
        <v>2781611</v>
      </c>
      <c r="T41" s="78">
        <f t="shared" si="6"/>
        <v>21579132</v>
      </c>
      <c r="U41" s="95">
        <f t="shared" si="7"/>
        <v>0.15871592562802125</v>
      </c>
      <c r="V41" s="77">
        <v>16031734</v>
      </c>
      <c r="W41" s="78">
        <v>7777901</v>
      </c>
      <c r="X41" s="78">
        <f t="shared" si="8"/>
        <v>23809635</v>
      </c>
      <c r="Y41" s="95">
        <f t="shared" si="9"/>
        <v>0.17512142091212621</v>
      </c>
      <c r="Z41" s="77">
        <f t="shared" si="10"/>
        <v>93184429</v>
      </c>
      <c r="AA41" s="78">
        <f t="shared" si="11"/>
        <v>21801443</v>
      </c>
      <c r="AB41" s="78">
        <f t="shared" si="12"/>
        <v>114985872</v>
      </c>
      <c r="AC41" s="95">
        <f t="shared" si="13"/>
        <v>0.84572860060474964</v>
      </c>
      <c r="AD41" s="77">
        <v>14192455</v>
      </c>
      <c r="AE41" s="78">
        <v>10275128</v>
      </c>
      <c r="AF41" s="78">
        <f t="shared" si="14"/>
        <v>24467583</v>
      </c>
      <c r="AG41" s="78">
        <v>115933796</v>
      </c>
      <c r="AH41" s="78">
        <v>123164616</v>
      </c>
      <c r="AI41" s="79">
        <v>106203775</v>
      </c>
      <c r="AJ41" s="114">
        <f t="shared" si="15"/>
        <v>0.8622912850229647</v>
      </c>
      <c r="AK41" s="115">
        <f t="shared" si="16"/>
        <v>-2.6890600514157814E-2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499429026</v>
      </c>
      <c r="E42" s="78">
        <v>25575158</v>
      </c>
      <c r="F42" s="79">
        <f t="shared" si="0"/>
        <v>525004184</v>
      </c>
      <c r="G42" s="77">
        <v>479142482</v>
      </c>
      <c r="H42" s="78">
        <v>31757354</v>
      </c>
      <c r="I42" s="79">
        <f t="shared" si="1"/>
        <v>510899836</v>
      </c>
      <c r="J42" s="77">
        <v>111266155</v>
      </c>
      <c r="K42" s="78">
        <v>12875626</v>
      </c>
      <c r="L42" s="78">
        <f t="shared" si="2"/>
        <v>124141781</v>
      </c>
      <c r="M42" s="95">
        <f t="shared" si="3"/>
        <v>0.23645865077524791</v>
      </c>
      <c r="N42" s="77">
        <v>105519205</v>
      </c>
      <c r="O42" s="78">
        <v>5183352</v>
      </c>
      <c r="P42" s="78">
        <f t="shared" si="4"/>
        <v>110702557</v>
      </c>
      <c r="Q42" s="95">
        <f t="shared" si="5"/>
        <v>0.21086033287688999</v>
      </c>
      <c r="R42" s="77">
        <v>93323172</v>
      </c>
      <c r="S42" s="78">
        <v>2166715</v>
      </c>
      <c r="T42" s="78">
        <f t="shared" si="6"/>
        <v>95489887</v>
      </c>
      <c r="U42" s="95">
        <f t="shared" si="7"/>
        <v>0.18690529976995335</v>
      </c>
      <c r="V42" s="77">
        <v>105400206</v>
      </c>
      <c r="W42" s="78">
        <v>8893932</v>
      </c>
      <c r="X42" s="78">
        <f t="shared" si="8"/>
        <v>114294138</v>
      </c>
      <c r="Y42" s="95">
        <f t="shared" si="9"/>
        <v>0.22371143998566481</v>
      </c>
      <c r="Z42" s="77">
        <f t="shared" si="10"/>
        <v>415508738</v>
      </c>
      <c r="AA42" s="78">
        <f t="shared" si="11"/>
        <v>29119625</v>
      </c>
      <c r="AB42" s="78">
        <f t="shared" si="12"/>
        <v>444628363</v>
      </c>
      <c r="AC42" s="95">
        <f t="shared" si="13"/>
        <v>0.87028480275339137</v>
      </c>
      <c r="AD42" s="77">
        <v>125223667</v>
      </c>
      <c r="AE42" s="78">
        <v>8056447</v>
      </c>
      <c r="AF42" s="78">
        <f t="shared" si="14"/>
        <v>133280114</v>
      </c>
      <c r="AG42" s="78">
        <v>433187645</v>
      </c>
      <c r="AH42" s="78">
        <v>452549933</v>
      </c>
      <c r="AI42" s="79">
        <v>428998173</v>
      </c>
      <c r="AJ42" s="114">
        <f t="shared" si="15"/>
        <v>0.94795765443191438</v>
      </c>
      <c r="AK42" s="115">
        <f t="shared" si="16"/>
        <v>-0.1424516788753647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122422320</v>
      </c>
      <c r="E43" s="78">
        <v>2764780</v>
      </c>
      <c r="F43" s="79">
        <f t="shared" si="0"/>
        <v>125187100</v>
      </c>
      <c r="G43" s="77">
        <v>124174427</v>
      </c>
      <c r="H43" s="78">
        <v>6063864</v>
      </c>
      <c r="I43" s="79">
        <f t="shared" si="1"/>
        <v>130238291</v>
      </c>
      <c r="J43" s="77">
        <v>34547089</v>
      </c>
      <c r="K43" s="78">
        <v>538288</v>
      </c>
      <c r="L43" s="78">
        <f t="shared" si="2"/>
        <v>35085377</v>
      </c>
      <c r="M43" s="95">
        <f t="shared" si="3"/>
        <v>0.28026351756690587</v>
      </c>
      <c r="N43" s="77">
        <v>29936647</v>
      </c>
      <c r="O43" s="78">
        <v>418224</v>
      </c>
      <c r="P43" s="78">
        <f t="shared" si="4"/>
        <v>30354871</v>
      </c>
      <c r="Q43" s="95">
        <f t="shared" si="5"/>
        <v>0.24247602987847788</v>
      </c>
      <c r="R43" s="77">
        <v>45565762</v>
      </c>
      <c r="S43" s="78">
        <v>2068587</v>
      </c>
      <c r="T43" s="78">
        <f t="shared" si="6"/>
        <v>47634349</v>
      </c>
      <c r="U43" s="95">
        <f t="shared" si="7"/>
        <v>0.36574765097309209</v>
      </c>
      <c r="V43" s="77">
        <v>6256103</v>
      </c>
      <c r="W43" s="78">
        <v>599486</v>
      </c>
      <c r="X43" s="78">
        <f t="shared" si="8"/>
        <v>6855589</v>
      </c>
      <c r="Y43" s="95">
        <f t="shared" si="9"/>
        <v>5.2638812651495864E-2</v>
      </c>
      <c r="Z43" s="77">
        <f t="shared" si="10"/>
        <v>116305601</v>
      </c>
      <c r="AA43" s="78">
        <f t="shared" si="11"/>
        <v>3624585</v>
      </c>
      <c r="AB43" s="78">
        <f t="shared" si="12"/>
        <v>119930186</v>
      </c>
      <c r="AC43" s="95">
        <f t="shared" si="13"/>
        <v>0.92085196357498267</v>
      </c>
      <c r="AD43" s="77">
        <v>27967313</v>
      </c>
      <c r="AE43" s="78">
        <v>294889</v>
      </c>
      <c r="AF43" s="78">
        <f t="shared" si="14"/>
        <v>28262202</v>
      </c>
      <c r="AG43" s="78">
        <v>115280983</v>
      </c>
      <c r="AH43" s="78">
        <v>123420029</v>
      </c>
      <c r="AI43" s="79">
        <v>104287042</v>
      </c>
      <c r="AJ43" s="114">
        <f t="shared" si="15"/>
        <v>0.84497664475512313</v>
      </c>
      <c r="AK43" s="115">
        <f t="shared" si="16"/>
        <v>-0.75742905666019933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833827267</v>
      </c>
      <c r="E44" s="81">
        <f>SUM(E40:E43)</f>
        <v>81110604</v>
      </c>
      <c r="F44" s="82">
        <f t="shared" si="0"/>
        <v>914937871</v>
      </c>
      <c r="G44" s="80">
        <f>SUM(G40:G43)</f>
        <v>818577669</v>
      </c>
      <c r="H44" s="81">
        <f>SUM(H40:H43)</f>
        <v>109996748</v>
      </c>
      <c r="I44" s="82">
        <f t="shared" si="1"/>
        <v>928574417</v>
      </c>
      <c r="J44" s="80">
        <f>SUM(J40:J43)</f>
        <v>211592471</v>
      </c>
      <c r="K44" s="81">
        <f>SUM(K40:K43)</f>
        <v>26336763</v>
      </c>
      <c r="L44" s="81">
        <f t="shared" si="2"/>
        <v>237929234</v>
      </c>
      <c r="M44" s="96">
        <f t="shared" si="3"/>
        <v>0.26004960723721099</v>
      </c>
      <c r="N44" s="80">
        <f>SUM(N40:N43)</f>
        <v>190237881</v>
      </c>
      <c r="O44" s="81">
        <f>SUM(O40:O43)</f>
        <v>22452290</v>
      </c>
      <c r="P44" s="81">
        <f t="shared" si="4"/>
        <v>212690171</v>
      </c>
      <c r="Q44" s="96">
        <f t="shared" si="5"/>
        <v>0.2324640587535588</v>
      </c>
      <c r="R44" s="80">
        <f>SUM(R40:R43)</f>
        <v>181532057</v>
      </c>
      <c r="S44" s="81">
        <f>SUM(S40:S43)</f>
        <v>9913801</v>
      </c>
      <c r="T44" s="81">
        <f t="shared" si="6"/>
        <v>191445858</v>
      </c>
      <c r="U44" s="96">
        <f t="shared" si="7"/>
        <v>0.20617179893725202</v>
      </c>
      <c r="V44" s="80">
        <f>SUM(V40:V43)</f>
        <v>145112442</v>
      </c>
      <c r="W44" s="81">
        <f>SUM(W40:W43)</f>
        <v>22626744</v>
      </c>
      <c r="X44" s="81">
        <f t="shared" si="8"/>
        <v>167739186</v>
      </c>
      <c r="Y44" s="96">
        <f t="shared" si="9"/>
        <v>0.18064161894738051</v>
      </c>
      <c r="Z44" s="80">
        <f t="shared" si="10"/>
        <v>728474851</v>
      </c>
      <c r="AA44" s="81">
        <f t="shared" si="11"/>
        <v>81329598</v>
      </c>
      <c r="AB44" s="81">
        <f t="shared" si="12"/>
        <v>809804449</v>
      </c>
      <c r="AC44" s="96">
        <f t="shared" si="13"/>
        <v>0.87209429225530777</v>
      </c>
      <c r="AD44" s="80">
        <f>SUM(AD40:AD43)</f>
        <v>189363952</v>
      </c>
      <c r="AE44" s="81">
        <f>SUM(AE40:AE43)</f>
        <v>39066387</v>
      </c>
      <c r="AF44" s="81">
        <f t="shared" si="14"/>
        <v>228430339</v>
      </c>
      <c r="AG44" s="81">
        <f>SUM(AG40:AG43)</f>
        <v>819051525</v>
      </c>
      <c r="AH44" s="81">
        <f>SUM(AH40:AH43)</f>
        <v>853281898</v>
      </c>
      <c r="AI44" s="82">
        <f>SUM(AI40:AI43)</f>
        <v>793230456</v>
      </c>
      <c r="AJ44" s="116">
        <f t="shared" si="15"/>
        <v>0.92962297437604846</v>
      </c>
      <c r="AK44" s="117">
        <f t="shared" si="16"/>
        <v>-0.26568779464972903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93999783427</v>
      </c>
      <c r="E45" s="84">
        <f>SUM(E9,E11:E16,E18:E23,E25:E29,E31:E38,E40:E43)</f>
        <v>17961490407</v>
      </c>
      <c r="F45" s="85">
        <f t="shared" si="0"/>
        <v>111961273834</v>
      </c>
      <c r="G45" s="83">
        <f>SUM(G9,G11:G16,G18:G23,G25:G29,G31:G38,G40:G43)</f>
        <v>96085491433</v>
      </c>
      <c r="H45" s="84">
        <f>SUM(H9,H11:H16,H18:H23,H25:H29,H31:H38,H40:H43)</f>
        <v>17704486730</v>
      </c>
      <c r="I45" s="85">
        <f t="shared" si="1"/>
        <v>113789978163</v>
      </c>
      <c r="J45" s="83">
        <f>SUM(J9,J11:J16,J18:J23,J25:J29,J31:J38,J40:J43)</f>
        <v>25369625533</v>
      </c>
      <c r="K45" s="84">
        <f>SUM(K9,K11:K16,K18:K23,K25:K29,K31:K38,K40:K43)</f>
        <v>1895550100</v>
      </c>
      <c r="L45" s="84">
        <f t="shared" si="2"/>
        <v>27265175633</v>
      </c>
      <c r="M45" s="97">
        <f t="shared" si="3"/>
        <v>0.24352327103231125</v>
      </c>
      <c r="N45" s="83">
        <f>SUM(N9,N11:N16,N18:N23,N25:N29,N31:N38,N40:N43)</f>
        <v>24068746210</v>
      </c>
      <c r="O45" s="84">
        <f>SUM(O9,O11:O16,O18:O23,O25:O29,O31:O38,O40:O43)</f>
        <v>4181827409</v>
      </c>
      <c r="P45" s="84">
        <f t="shared" si="4"/>
        <v>28250573619</v>
      </c>
      <c r="Q45" s="97">
        <f t="shared" si="5"/>
        <v>0.25232451053465033</v>
      </c>
      <c r="R45" s="83">
        <f>SUM(R9,R11:R16,R18:R23,R25:R29,R31:R38,R40:R43)</f>
        <v>24127871737</v>
      </c>
      <c r="S45" s="84">
        <f>SUM(S9,S11:S16,S18:S23,S25:S29,S31:S38,S40:S43)</f>
        <v>2547396755</v>
      </c>
      <c r="T45" s="84">
        <f t="shared" si="6"/>
        <v>26675268492</v>
      </c>
      <c r="U45" s="97">
        <f t="shared" si="7"/>
        <v>0.2344254645500384</v>
      </c>
      <c r="V45" s="83">
        <f>SUM(V9,V11:V16,V18:V23,V25:V29,V31:V38,V40:V43)</f>
        <v>23283413903</v>
      </c>
      <c r="W45" s="84">
        <f>SUM(W9,W11:W16,W18:W23,W25:W29,W31:W38,W40:W43)</f>
        <v>5175970540</v>
      </c>
      <c r="X45" s="84">
        <f t="shared" si="8"/>
        <v>28459384443</v>
      </c>
      <c r="Y45" s="97">
        <f t="shared" si="9"/>
        <v>0.2501044898895487</v>
      </c>
      <c r="Z45" s="83">
        <f t="shared" si="10"/>
        <v>96849657383</v>
      </c>
      <c r="AA45" s="84">
        <f t="shared" si="11"/>
        <v>13800744804</v>
      </c>
      <c r="AB45" s="84">
        <f t="shared" si="12"/>
        <v>110650402187</v>
      </c>
      <c r="AC45" s="97">
        <f t="shared" si="13"/>
        <v>0.97240902910181881</v>
      </c>
      <c r="AD45" s="83">
        <f>SUM(AD9,AD11:AD16,AD18:AD23,AD25:AD29,AD31:AD38,AD40:AD43)</f>
        <v>21517876814</v>
      </c>
      <c r="AE45" s="84">
        <f>SUM(AE9,AE11:AE16,AE18:AE23,AE25:AE29,AE31:AE38,AE40:AE43)</f>
        <v>5623307782</v>
      </c>
      <c r="AF45" s="84">
        <f t="shared" si="14"/>
        <v>27141184596</v>
      </c>
      <c r="AG45" s="84">
        <f>SUM(AG9,AG11:AG16,AG18:AG23,AG25:AG29,AG31:AG38,AG40:AG43)</f>
        <v>101711165929</v>
      </c>
      <c r="AH45" s="84">
        <f>SUM(AH9,AH11:AH16,AH18:AH23,AH25:AH29,AH31:AH38,AH40:AH43)</f>
        <v>105393249711</v>
      </c>
      <c r="AI45" s="85">
        <f>SUM(AI9,AI11:AI16,AI18:AI23,AI25:AI29,AI31:AI38,AI40:AI43)</f>
        <v>100140768408</v>
      </c>
      <c r="AJ45" s="118">
        <f t="shared" si="15"/>
        <v>0.95016301976262341</v>
      </c>
      <c r="AK45" s="119">
        <f t="shared" si="16"/>
        <v>4.8568250303793858E-2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topLeftCell="A11" zoomScale="60" zoomScaleNormal="100" workbookViewId="0">
      <selection activeCell="P28" sqref="P21:Q28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10134811291</v>
      </c>
      <c r="E9" s="65">
        <v>1231114811</v>
      </c>
      <c r="F9" s="66">
        <f>$D9       +$E9</f>
        <v>11365926102</v>
      </c>
      <c r="G9" s="64">
        <v>10301758619</v>
      </c>
      <c r="H9" s="65">
        <v>1426182753</v>
      </c>
      <c r="I9" s="67">
        <f>$G9       +$H9</f>
        <v>11727941372</v>
      </c>
      <c r="J9" s="64">
        <v>2921539043</v>
      </c>
      <c r="K9" s="65">
        <v>92807527</v>
      </c>
      <c r="L9" s="65">
        <f>$J9       +$K9</f>
        <v>3014346570</v>
      </c>
      <c r="M9" s="90">
        <f>IF(($F9       =0),0,($L9       /$F9       ))</f>
        <v>0.26520905933653588</v>
      </c>
      <c r="N9" s="100">
        <v>2458745008</v>
      </c>
      <c r="O9" s="101">
        <v>312929359</v>
      </c>
      <c r="P9" s="102">
        <f>$N9       +$O9</f>
        <v>2771674367</v>
      </c>
      <c r="Q9" s="90">
        <f>IF(($F9       =0),0,($P9       /$F9       ))</f>
        <v>0.2438582076045949</v>
      </c>
      <c r="R9" s="100">
        <v>2615269148</v>
      </c>
      <c r="S9" s="102">
        <v>197303859</v>
      </c>
      <c r="T9" s="102">
        <f>$R9       +$S9</f>
        <v>2812573007</v>
      </c>
      <c r="U9" s="90">
        <f>IF(($I9       =0),0,($T9       /$I9       ))</f>
        <v>0.23981813327570922</v>
      </c>
      <c r="V9" s="100">
        <v>1998076488</v>
      </c>
      <c r="W9" s="102">
        <v>312861551</v>
      </c>
      <c r="X9" s="102">
        <f>$V9       +$W9</f>
        <v>2310938039</v>
      </c>
      <c r="Y9" s="90">
        <f>IF(($I9       =0),0,($X9       /$I9       ))</f>
        <v>0.19704549721891293</v>
      </c>
      <c r="Z9" s="64">
        <f>$J9       +$N9       +$R9       +$V9</f>
        <v>9993629687</v>
      </c>
      <c r="AA9" s="65">
        <f>$K9       +$O9       +$S9       +$W9</f>
        <v>915902296</v>
      </c>
      <c r="AB9" s="65">
        <f>$Z9       +$AA9</f>
        <v>10909531983</v>
      </c>
      <c r="AC9" s="90">
        <f>IF(($I9       =0),0,($AB9       /$I9       ))</f>
        <v>0.93021713163113862</v>
      </c>
      <c r="AD9" s="64">
        <v>1687077607</v>
      </c>
      <c r="AE9" s="65">
        <v>328415072</v>
      </c>
      <c r="AF9" s="65">
        <f>$AD9       +$AE9</f>
        <v>2015492679</v>
      </c>
      <c r="AG9" s="65">
        <v>10634883244</v>
      </c>
      <c r="AH9" s="65">
        <v>10725877979</v>
      </c>
      <c r="AI9" s="65">
        <v>9989609232</v>
      </c>
      <c r="AJ9" s="90">
        <f>IF(($AH9       =0),0,($AI9       /$AH9       ))</f>
        <v>0.93135585278505617</v>
      </c>
      <c r="AK9" s="90">
        <f>IF(($AF9       =0),0,(($X9       /$AF9       )-1))</f>
        <v>0.14658716604546895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64280885957</v>
      </c>
      <c r="E10" s="65">
        <v>12073294723</v>
      </c>
      <c r="F10" s="67">
        <f t="shared" ref="F10:F17" si="0">$D10      +$E10</f>
        <v>76354180680</v>
      </c>
      <c r="G10" s="64">
        <v>65627824001</v>
      </c>
      <c r="H10" s="65">
        <v>11454063336</v>
      </c>
      <c r="I10" s="67">
        <f t="shared" ref="I10:I17" si="1">$G10      +$H10</f>
        <v>77081887337</v>
      </c>
      <c r="J10" s="64">
        <v>17375482327</v>
      </c>
      <c r="K10" s="65">
        <v>1389403187</v>
      </c>
      <c r="L10" s="65">
        <f t="shared" ref="L10:L17" si="2">$J10      +$K10</f>
        <v>18764885514</v>
      </c>
      <c r="M10" s="90">
        <f t="shared" ref="M10:M17" si="3">IF(($F10      =0),0,($L10      /$F10      ))</f>
        <v>0.24576107486037396</v>
      </c>
      <c r="N10" s="100">
        <v>16873683949</v>
      </c>
      <c r="O10" s="101">
        <v>2831053816</v>
      </c>
      <c r="P10" s="102">
        <f t="shared" ref="P10:P17" si="4">$N10      +$O10</f>
        <v>19704737765</v>
      </c>
      <c r="Q10" s="90">
        <f t="shared" ref="Q10:Q17" si="5">IF(($F10      =0),0,($P10      /$F10      ))</f>
        <v>0.25807018803046894</v>
      </c>
      <c r="R10" s="100">
        <v>16924932764</v>
      </c>
      <c r="S10" s="102">
        <v>1707310768</v>
      </c>
      <c r="T10" s="102">
        <f t="shared" ref="T10:T17" si="6">$R10      +$S10</f>
        <v>18632243532</v>
      </c>
      <c r="U10" s="90">
        <f t="shared" ref="U10:U17" si="7">IF(($I10      =0),0,($T10      /$I10      ))</f>
        <v>0.24172012616323621</v>
      </c>
      <c r="V10" s="100">
        <v>16679233462</v>
      </c>
      <c r="W10" s="102">
        <v>3155748858</v>
      </c>
      <c r="X10" s="102">
        <f t="shared" ref="X10:X17" si="8">$V10      +$W10</f>
        <v>19834982320</v>
      </c>
      <c r="Y10" s="90">
        <f t="shared" ref="Y10:Y17" si="9">IF(($I10      =0),0,($X10      /$I10      ))</f>
        <v>0.25732351665550135</v>
      </c>
      <c r="Z10" s="64">
        <f t="shared" ref="Z10:Z17" si="10">$J10      +$N10      +$R10      +$V10</f>
        <v>67853332502</v>
      </c>
      <c r="AA10" s="65">
        <f t="shared" ref="AA10:AA17" si="11">$K10      +$O10      +$S10      +$W10</f>
        <v>9083516629</v>
      </c>
      <c r="AB10" s="65">
        <f t="shared" ref="AB10:AB17" si="12">$Z10      +$AA10</f>
        <v>76936849131</v>
      </c>
      <c r="AC10" s="90">
        <f t="shared" ref="AC10:AC17" si="13">IF(($I10      =0),0,($AB10      /$I10      ))</f>
        <v>0.99811838797659558</v>
      </c>
      <c r="AD10" s="64">
        <v>15636004338</v>
      </c>
      <c r="AE10" s="65">
        <v>3821178511</v>
      </c>
      <c r="AF10" s="65">
        <f t="shared" ref="AF10:AF17" si="14">$AD10      +$AE10</f>
        <v>19457182849</v>
      </c>
      <c r="AG10" s="65">
        <v>69925201477</v>
      </c>
      <c r="AH10" s="65">
        <v>71900655167</v>
      </c>
      <c r="AI10" s="65">
        <v>69867472682</v>
      </c>
      <c r="AJ10" s="90">
        <f t="shared" ref="AJ10:AJ17" si="15">IF(($AH10      =0),0,($AI10      /$AH10      ))</f>
        <v>0.97172233715704492</v>
      </c>
      <c r="AK10" s="90">
        <f t="shared" ref="AK10:AK17" si="16">IF(($AF10      =0),0,(($X10      /$AF10      )-1))</f>
        <v>1.9416966676623293E-2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60672979527</v>
      </c>
      <c r="E11" s="65">
        <v>2910313343</v>
      </c>
      <c r="F11" s="67">
        <f t="shared" si="0"/>
        <v>63583292870</v>
      </c>
      <c r="G11" s="64">
        <v>60285162274</v>
      </c>
      <c r="H11" s="65">
        <v>2786642415</v>
      </c>
      <c r="I11" s="67">
        <f t="shared" si="1"/>
        <v>63071804689</v>
      </c>
      <c r="J11" s="64">
        <v>16367842295</v>
      </c>
      <c r="K11" s="65">
        <v>38078026</v>
      </c>
      <c r="L11" s="65">
        <f t="shared" si="2"/>
        <v>16405920321</v>
      </c>
      <c r="M11" s="90">
        <f t="shared" si="3"/>
        <v>0.25802250214601069</v>
      </c>
      <c r="N11" s="100">
        <v>14044238913</v>
      </c>
      <c r="O11" s="101">
        <v>334597436</v>
      </c>
      <c r="P11" s="102">
        <f t="shared" si="4"/>
        <v>14378836349</v>
      </c>
      <c r="Q11" s="90">
        <f t="shared" si="5"/>
        <v>0.22614173786812874</v>
      </c>
      <c r="R11" s="100">
        <v>12698423329</v>
      </c>
      <c r="S11" s="102">
        <v>970394272</v>
      </c>
      <c r="T11" s="102">
        <f t="shared" si="6"/>
        <v>13668817601</v>
      </c>
      <c r="U11" s="90">
        <f t="shared" si="7"/>
        <v>0.21671835249362861</v>
      </c>
      <c r="V11" s="100">
        <v>11437915509</v>
      </c>
      <c r="W11" s="102">
        <v>124737680</v>
      </c>
      <c r="X11" s="102">
        <f t="shared" si="8"/>
        <v>11562653189</v>
      </c>
      <c r="Y11" s="90">
        <f t="shared" si="9"/>
        <v>0.18332523139323739</v>
      </c>
      <c r="Z11" s="64">
        <f t="shared" si="10"/>
        <v>54548420046</v>
      </c>
      <c r="AA11" s="65">
        <f t="shared" si="11"/>
        <v>1467807414</v>
      </c>
      <c r="AB11" s="65">
        <f t="shared" si="12"/>
        <v>56016227460</v>
      </c>
      <c r="AC11" s="90">
        <f t="shared" si="13"/>
        <v>0.8881342104639266</v>
      </c>
      <c r="AD11" s="64">
        <v>11547979790</v>
      </c>
      <c r="AE11" s="65">
        <v>727194564</v>
      </c>
      <c r="AF11" s="65">
        <f t="shared" si="14"/>
        <v>12275174354</v>
      </c>
      <c r="AG11" s="65">
        <v>58094212621</v>
      </c>
      <c r="AH11" s="65">
        <v>58257917703</v>
      </c>
      <c r="AI11" s="65">
        <v>54298130975</v>
      </c>
      <c r="AJ11" s="90">
        <f t="shared" si="15"/>
        <v>0.93203006760064666</v>
      </c>
      <c r="AK11" s="90">
        <f t="shared" si="16"/>
        <v>-5.8045706272825126E-2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56060883310</v>
      </c>
      <c r="E12" s="65">
        <v>7680538000</v>
      </c>
      <c r="F12" s="67">
        <f t="shared" si="0"/>
        <v>63741421310</v>
      </c>
      <c r="G12" s="64">
        <v>56177019102</v>
      </c>
      <c r="H12" s="65">
        <v>7689533695</v>
      </c>
      <c r="I12" s="67">
        <f t="shared" si="1"/>
        <v>63866552797</v>
      </c>
      <c r="J12" s="64">
        <v>15776741939</v>
      </c>
      <c r="K12" s="65">
        <v>600527338</v>
      </c>
      <c r="L12" s="65">
        <f t="shared" si="2"/>
        <v>16377269277</v>
      </c>
      <c r="M12" s="90">
        <f t="shared" si="3"/>
        <v>0.25693291646809685</v>
      </c>
      <c r="N12" s="100">
        <v>14875072321</v>
      </c>
      <c r="O12" s="101">
        <v>1145069750</v>
      </c>
      <c r="P12" s="102">
        <f t="shared" si="4"/>
        <v>16020142071</v>
      </c>
      <c r="Q12" s="90">
        <f t="shared" si="5"/>
        <v>0.25133016713084649</v>
      </c>
      <c r="R12" s="100">
        <v>14291418626</v>
      </c>
      <c r="S12" s="102">
        <v>1240294391</v>
      </c>
      <c r="T12" s="102">
        <f t="shared" si="6"/>
        <v>15531713017</v>
      </c>
      <c r="U12" s="90">
        <f t="shared" si="7"/>
        <v>0.24319009460816821</v>
      </c>
      <c r="V12" s="100">
        <v>12002043155</v>
      </c>
      <c r="W12" s="102">
        <v>2267054531</v>
      </c>
      <c r="X12" s="102">
        <f t="shared" si="8"/>
        <v>14269097686</v>
      </c>
      <c r="Y12" s="90">
        <f t="shared" si="9"/>
        <v>0.22342050824872861</v>
      </c>
      <c r="Z12" s="64">
        <f t="shared" si="10"/>
        <v>56945276041</v>
      </c>
      <c r="AA12" s="65">
        <f t="shared" si="11"/>
        <v>5252946010</v>
      </c>
      <c r="AB12" s="65">
        <f t="shared" si="12"/>
        <v>62198222051</v>
      </c>
      <c r="AC12" s="90">
        <f t="shared" si="13"/>
        <v>0.97387786450127045</v>
      </c>
      <c r="AD12" s="64">
        <v>11971903323</v>
      </c>
      <c r="AE12" s="65">
        <v>3187811307</v>
      </c>
      <c r="AF12" s="65">
        <f t="shared" si="14"/>
        <v>15159714630</v>
      </c>
      <c r="AG12" s="65">
        <v>60706139670</v>
      </c>
      <c r="AH12" s="65">
        <v>60632136639</v>
      </c>
      <c r="AI12" s="65">
        <v>59493054691</v>
      </c>
      <c r="AJ12" s="90">
        <f t="shared" si="15"/>
        <v>0.98121323095074109</v>
      </c>
      <c r="AK12" s="90">
        <f t="shared" si="16"/>
        <v>-5.8748925407707375E-2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76368851404</v>
      </c>
      <c r="E13" s="65">
        <v>7414826000</v>
      </c>
      <c r="F13" s="67">
        <f t="shared" si="0"/>
        <v>83783677404</v>
      </c>
      <c r="G13" s="64">
        <v>77556527920</v>
      </c>
      <c r="H13" s="65">
        <v>7490894399</v>
      </c>
      <c r="I13" s="67">
        <f t="shared" si="1"/>
        <v>85047422319</v>
      </c>
      <c r="J13" s="64">
        <v>23180339734</v>
      </c>
      <c r="K13" s="65">
        <v>806420182</v>
      </c>
      <c r="L13" s="65">
        <f t="shared" si="2"/>
        <v>23986759916</v>
      </c>
      <c r="M13" s="90">
        <f t="shared" si="3"/>
        <v>0.28629394959995902</v>
      </c>
      <c r="N13" s="100">
        <v>21432834578</v>
      </c>
      <c r="O13" s="101">
        <v>1299509868</v>
      </c>
      <c r="P13" s="102">
        <f t="shared" si="4"/>
        <v>22732344446</v>
      </c>
      <c r="Q13" s="90">
        <f t="shared" si="5"/>
        <v>0.27132187498032539</v>
      </c>
      <c r="R13" s="100">
        <v>21450175496</v>
      </c>
      <c r="S13" s="102">
        <v>1087934138</v>
      </c>
      <c r="T13" s="102">
        <f t="shared" si="6"/>
        <v>22538109634</v>
      </c>
      <c r="U13" s="90">
        <f t="shared" si="7"/>
        <v>0.26500638137465193</v>
      </c>
      <c r="V13" s="100">
        <v>20930141822</v>
      </c>
      <c r="W13" s="102">
        <v>4710411467</v>
      </c>
      <c r="X13" s="102">
        <f t="shared" si="8"/>
        <v>25640553289</v>
      </c>
      <c r="Y13" s="90">
        <f t="shared" si="9"/>
        <v>0.30148536651500346</v>
      </c>
      <c r="Z13" s="64">
        <f t="shared" si="10"/>
        <v>86993491630</v>
      </c>
      <c r="AA13" s="65">
        <f t="shared" si="11"/>
        <v>7904275655</v>
      </c>
      <c r="AB13" s="65">
        <f t="shared" si="12"/>
        <v>94897767285</v>
      </c>
      <c r="AC13" s="90">
        <f t="shared" si="13"/>
        <v>1.1158217932702634</v>
      </c>
      <c r="AD13" s="64">
        <v>19130552295</v>
      </c>
      <c r="AE13" s="65">
        <v>1712815404</v>
      </c>
      <c r="AF13" s="65">
        <f t="shared" si="14"/>
        <v>20843367699</v>
      </c>
      <c r="AG13" s="65">
        <v>83036076352</v>
      </c>
      <c r="AH13" s="65">
        <v>78108986996</v>
      </c>
      <c r="AI13" s="65">
        <v>85995553187</v>
      </c>
      <c r="AJ13" s="90">
        <f t="shared" si="15"/>
        <v>1.100968742449622</v>
      </c>
      <c r="AK13" s="90">
        <f t="shared" si="16"/>
        <v>0.23015405472265194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10660125233</v>
      </c>
      <c r="E14" s="65">
        <v>1339880477</v>
      </c>
      <c r="F14" s="67">
        <f t="shared" si="0"/>
        <v>12000005710</v>
      </c>
      <c r="G14" s="64">
        <v>11042350464</v>
      </c>
      <c r="H14" s="65">
        <v>1140830020</v>
      </c>
      <c r="I14" s="67">
        <f t="shared" si="1"/>
        <v>12183180484</v>
      </c>
      <c r="J14" s="64">
        <v>2791334855</v>
      </c>
      <c r="K14" s="65">
        <v>49782221</v>
      </c>
      <c r="L14" s="65">
        <f t="shared" si="2"/>
        <v>2841117076</v>
      </c>
      <c r="M14" s="90">
        <f t="shared" si="3"/>
        <v>0.23675964367520289</v>
      </c>
      <c r="N14" s="100">
        <v>2717099292</v>
      </c>
      <c r="O14" s="101">
        <v>226400439</v>
      </c>
      <c r="P14" s="102">
        <f t="shared" si="4"/>
        <v>2943499731</v>
      </c>
      <c r="Q14" s="90">
        <f t="shared" si="5"/>
        <v>0.24529152753211481</v>
      </c>
      <c r="R14" s="100">
        <v>2636328987</v>
      </c>
      <c r="S14" s="102">
        <v>110318465</v>
      </c>
      <c r="T14" s="102">
        <f t="shared" si="6"/>
        <v>2746647452</v>
      </c>
      <c r="U14" s="90">
        <f t="shared" si="7"/>
        <v>0.22544584770841519</v>
      </c>
      <c r="V14" s="100">
        <v>2143558944</v>
      </c>
      <c r="W14" s="102">
        <v>248337271</v>
      </c>
      <c r="X14" s="102">
        <f t="shared" si="8"/>
        <v>2391896215</v>
      </c>
      <c r="Y14" s="90">
        <f t="shared" si="9"/>
        <v>0.19632773380819923</v>
      </c>
      <c r="Z14" s="64">
        <f t="shared" si="10"/>
        <v>10288322078</v>
      </c>
      <c r="AA14" s="65">
        <f t="shared" si="11"/>
        <v>634838396</v>
      </c>
      <c r="AB14" s="65">
        <f t="shared" si="12"/>
        <v>10923160474</v>
      </c>
      <c r="AC14" s="90">
        <f t="shared" si="13"/>
        <v>0.89657708743174525</v>
      </c>
      <c r="AD14" s="64">
        <v>2148807188</v>
      </c>
      <c r="AE14" s="65">
        <v>250923544</v>
      </c>
      <c r="AF14" s="65">
        <f t="shared" si="14"/>
        <v>2399730732</v>
      </c>
      <c r="AG14" s="65">
        <v>10465919646</v>
      </c>
      <c r="AH14" s="65">
        <v>10208013160</v>
      </c>
      <c r="AI14" s="65">
        <v>9907848276</v>
      </c>
      <c r="AJ14" s="90">
        <f t="shared" si="15"/>
        <v>0.97059517074525403</v>
      </c>
      <c r="AK14" s="90">
        <f t="shared" si="16"/>
        <v>-3.2647483717769266E-3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18117062720</v>
      </c>
      <c r="E15" s="65">
        <v>1909284860</v>
      </c>
      <c r="F15" s="67">
        <f t="shared" si="0"/>
        <v>20026347580</v>
      </c>
      <c r="G15" s="64">
        <v>18028290660</v>
      </c>
      <c r="H15" s="65">
        <v>1800759235</v>
      </c>
      <c r="I15" s="67">
        <f t="shared" si="1"/>
        <v>19829049895</v>
      </c>
      <c r="J15" s="64">
        <v>7053751592</v>
      </c>
      <c r="K15" s="65">
        <v>86804728</v>
      </c>
      <c r="L15" s="65">
        <f t="shared" si="2"/>
        <v>7140556320</v>
      </c>
      <c r="M15" s="90">
        <f t="shared" si="3"/>
        <v>0.35655809385487558</v>
      </c>
      <c r="N15" s="100">
        <v>3549277089</v>
      </c>
      <c r="O15" s="101">
        <v>316078011</v>
      </c>
      <c r="P15" s="102">
        <f t="shared" si="4"/>
        <v>3865355100</v>
      </c>
      <c r="Q15" s="90">
        <f t="shared" si="5"/>
        <v>0.19301348309065952</v>
      </c>
      <c r="R15" s="100">
        <v>3462823292</v>
      </c>
      <c r="S15" s="102">
        <v>223198141</v>
      </c>
      <c r="T15" s="102">
        <f t="shared" si="6"/>
        <v>3686021433</v>
      </c>
      <c r="U15" s="90">
        <f t="shared" si="7"/>
        <v>0.18588996711987948</v>
      </c>
      <c r="V15" s="100">
        <v>3066407365</v>
      </c>
      <c r="W15" s="102">
        <v>409153711</v>
      </c>
      <c r="X15" s="102">
        <f t="shared" si="8"/>
        <v>3475561076</v>
      </c>
      <c r="Y15" s="90">
        <f t="shared" si="9"/>
        <v>0.17527622828143577</v>
      </c>
      <c r="Z15" s="64">
        <f t="shared" si="10"/>
        <v>17132259338</v>
      </c>
      <c r="AA15" s="65">
        <f t="shared" si="11"/>
        <v>1035234591</v>
      </c>
      <c r="AB15" s="65">
        <f t="shared" si="12"/>
        <v>18167493929</v>
      </c>
      <c r="AC15" s="90">
        <f t="shared" si="13"/>
        <v>0.9162059718040767</v>
      </c>
      <c r="AD15" s="64">
        <v>2976718211</v>
      </c>
      <c r="AE15" s="65">
        <v>410705857</v>
      </c>
      <c r="AF15" s="65">
        <f t="shared" si="14"/>
        <v>3387424068</v>
      </c>
      <c r="AG15" s="65">
        <v>17996830107</v>
      </c>
      <c r="AH15" s="65">
        <v>18229254396</v>
      </c>
      <c r="AI15" s="65">
        <v>16401748845</v>
      </c>
      <c r="AJ15" s="90">
        <f t="shared" si="15"/>
        <v>0.89974874938379246</v>
      </c>
      <c r="AK15" s="90">
        <f t="shared" si="16"/>
        <v>2.6018888167148813E-2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48474258969</v>
      </c>
      <c r="E16" s="65">
        <v>2277552577</v>
      </c>
      <c r="F16" s="67">
        <f t="shared" si="0"/>
        <v>50751811546</v>
      </c>
      <c r="G16" s="64">
        <v>49245059373</v>
      </c>
      <c r="H16" s="65">
        <v>2218580918</v>
      </c>
      <c r="I16" s="67">
        <f t="shared" si="1"/>
        <v>51463640291</v>
      </c>
      <c r="J16" s="64">
        <v>11854681813</v>
      </c>
      <c r="K16" s="65">
        <v>318105140</v>
      </c>
      <c r="L16" s="65">
        <f t="shared" si="2"/>
        <v>12172786953</v>
      </c>
      <c r="M16" s="90">
        <f t="shared" si="3"/>
        <v>0.23984930945700197</v>
      </c>
      <c r="N16" s="100">
        <v>14335444713</v>
      </c>
      <c r="O16" s="101">
        <v>-19816564</v>
      </c>
      <c r="P16" s="102">
        <f t="shared" si="4"/>
        <v>14315628149</v>
      </c>
      <c r="Q16" s="90">
        <f t="shared" si="5"/>
        <v>0.28207127416574523</v>
      </c>
      <c r="R16" s="100">
        <v>12009436632</v>
      </c>
      <c r="S16" s="102">
        <v>840087426</v>
      </c>
      <c r="T16" s="102">
        <f t="shared" si="6"/>
        <v>12849524058</v>
      </c>
      <c r="U16" s="90">
        <f t="shared" si="7"/>
        <v>0.2496816001616414</v>
      </c>
      <c r="V16" s="100">
        <v>9784661724</v>
      </c>
      <c r="W16" s="102">
        <v>1080204915</v>
      </c>
      <c r="X16" s="102">
        <f t="shared" si="8"/>
        <v>10864866639</v>
      </c>
      <c r="Y16" s="90">
        <f t="shared" si="9"/>
        <v>0.21111733599809215</v>
      </c>
      <c r="Z16" s="64">
        <f t="shared" si="10"/>
        <v>47984224882</v>
      </c>
      <c r="AA16" s="65">
        <f t="shared" si="11"/>
        <v>2218580917</v>
      </c>
      <c r="AB16" s="65">
        <f t="shared" si="12"/>
        <v>50202805799</v>
      </c>
      <c r="AC16" s="90">
        <f t="shared" si="13"/>
        <v>0.97550047985586252</v>
      </c>
      <c r="AD16" s="64">
        <v>1399141101</v>
      </c>
      <c r="AE16" s="65">
        <v>2023497208</v>
      </c>
      <c r="AF16" s="65">
        <f t="shared" si="14"/>
        <v>3422638309</v>
      </c>
      <c r="AG16" s="65">
        <v>46933152522</v>
      </c>
      <c r="AH16" s="65">
        <v>47059744314</v>
      </c>
      <c r="AI16" s="65">
        <v>43569970967</v>
      </c>
      <c r="AJ16" s="90">
        <f t="shared" si="15"/>
        <v>0.92584376736696772</v>
      </c>
      <c r="AK16" s="90">
        <f t="shared" si="16"/>
        <v>2.1744127360551904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344769858411</v>
      </c>
      <c r="E17" s="69">
        <f>SUM(E9:E16)</f>
        <v>36836804791</v>
      </c>
      <c r="F17" s="70">
        <f t="shared" si="0"/>
        <v>381606663202</v>
      </c>
      <c r="G17" s="68">
        <f>SUM(G9:G16)</f>
        <v>348263992413</v>
      </c>
      <c r="H17" s="69">
        <f>SUM(H9:H16)</f>
        <v>36007486771</v>
      </c>
      <c r="I17" s="70">
        <f t="shared" si="1"/>
        <v>384271479184</v>
      </c>
      <c r="J17" s="68">
        <f>SUM(J9:J16)</f>
        <v>97321713598</v>
      </c>
      <c r="K17" s="69">
        <f>SUM(K9:K16)</f>
        <v>3381928349</v>
      </c>
      <c r="L17" s="69">
        <f t="shared" si="2"/>
        <v>100703641947</v>
      </c>
      <c r="M17" s="91">
        <f t="shared" si="3"/>
        <v>0.26389382486671475</v>
      </c>
      <c r="N17" s="106">
        <f>SUM(N9:N16)</f>
        <v>90286395863</v>
      </c>
      <c r="O17" s="107">
        <f>SUM(O9:O16)</f>
        <v>6445822115</v>
      </c>
      <c r="P17" s="108">
        <f t="shared" si="4"/>
        <v>96732217978</v>
      </c>
      <c r="Q17" s="91">
        <f t="shared" si="5"/>
        <v>0.25348671107138315</v>
      </c>
      <c r="R17" s="106">
        <f>SUM(R9:R16)</f>
        <v>86088808274</v>
      </c>
      <c r="S17" s="108">
        <f>SUM(S9:S16)</f>
        <v>6376841460</v>
      </c>
      <c r="T17" s="108">
        <f t="shared" si="6"/>
        <v>92465649734</v>
      </c>
      <c r="U17" s="91">
        <f t="shared" si="7"/>
        <v>0.24062584590027522</v>
      </c>
      <c r="V17" s="106">
        <f>SUM(V9:V16)</f>
        <v>78042038469</v>
      </c>
      <c r="W17" s="108">
        <f>SUM(W9:W16)</f>
        <v>12308509984</v>
      </c>
      <c r="X17" s="108">
        <f t="shared" si="8"/>
        <v>90350548453</v>
      </c>
      <c r="Y17" s="91">
        <f t="shared" si="9"/>
        <v>0.23512166098004275</v>
      </c>
      <c r="Z17" s="68">
        <f t="shared" si="10"/>
        <v>351738956204</v>
      </c>
      <c r="AA17" s="69">
        <f t="shared" si="11"/>
        <v>28513101908</v>
      </c>
      <c r="AB17" s="69">
        <f t="shared" si="12"/>
        <v>380252058112</v>
      </c>
      <c r="AC17" s="91">
        <f t="shared" si="13"/>
        <v>0.98954015249704397</v>
      </c>
      <c r="AD17" s="68">
        <f>SUM(AD9:AD16)</f>
        <v>66498183853</v>
      </c>
      <c r="AE17" s="69">
        <f>SUM(AE9:AE16)</f>
        <v>12462541467</v>
      </c>
      <c r="AF17" s="69">
        <f t="shared" si="14"/>
        <v>78960725320</v>
      </c>
      <c r="AG17" s="69">
        <f>SUM(AG9:AG16)</f>
        <v>357792415639</v>
      </c>
      <c r="AH17" s="69">
        <f>SUM(AH9:AH16)</f>
        <v>355122586354</v>
      </c>
      <c r="AI17" s="69">
        <f>SUM(AI9:AI16)</f>
        <v>349523388855</v>
      </c>
      <c r="AJ17" s="91">
        <f t="shared" si="15"/>
        <v>0.98423305721980048</v>
      </c>
      <c r="AK17" s="91">
        <f t="shared" si="16"/>
        <v>0.14424668829777154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4171877090</v>
      </c>
      <c r="E9" s="65">
        <v>200574000</v>
      </c>
      <c r="F9" s="66">
        <f>$D9       +$E9</f>
        <v>4372451090</v>
      </c>
      <c r="G9" s="64">
        <v>4071877090</v>
      </c>
      <c r="H9" s="65">
        <v>244700941</v>
      </c>
      <c r="I9" s="67">
        <f>$G9       +$H9</f>
        <v>4316578031</v>
      </c>
      <c r="J9" s="64">
        <v>1061575394</v>
      </c>
      <c r="K9" s="65">
        <v>27680411</v>
      </c>
      <c r="L9" s="65">
        <f>$J9       +$K9</f>
        <v>1089255805</v>
      </c>
      <c r="M9" s="90">
        <f>IF(($F9       =0),0,($L9       /$F9       ))</f>
        <v>0.24911789350627134</v>
      </c>
      <c r="N9" s="100">
        <v>952472612</v>
      </c>
      <c r="O9" s="101">
        <v>83119317</v>
      </c>
      <c r="P9" s="102">
        <f>$N9       +$O9</f>
        <v>1035591929</v>
      </c>
      <c r="Q9" s="90">
        <f>IF(($F9       =0),0,($P9       /$F9       ))</f>
        <v>0.23684471425385345</v>
      </c>
      <c r="R9" s="100">
        <v>929177470</v>
      </c>
      <c r="S9" s="102">
        <v>29301143</v>
      </c>
      <c r="T9" s="102">
        <f>$R9       +$S9</f>
        <v>958478613</v>
      </c>
      <c r="U9" s="90">
        <f>IF(($I9       =0),0,($T9       /$I9       ))</f>
        <v>0.22204593687791022</v>
      </c>
      <c r="V9" s="100">
        <v>689141932</v>
      </c>
      <c r="W9" s="102">
        <v>45983844</v>
      </c>
      <c r="X9" s="102">
        <f>$V9       +$W9</f>
        <v>735125776</v>
      </c>
      <c r="Y9" s="90">
        <f>IF(($I9       =0),0,($X9       /$I9       ))</f>
        <v>0.17030290445825605</v>
      </c>
      <c r="Z9" s="64">
        <f>$J9       +$N9       +$R9       +$V9</f>
        <v>3632367408</v>
      </c>
      <c r="AA9" s="65">
        <f>$K9       +$O9       +$S9       +$W9</f>
        <v>186084715</v>
      </c>
      <c r="AB9" s="65">
        <f>$Z9       +$AA9</f>
        <v>3818452123</v>
      </c>
      <c r="AC9" s="90">
        <f>IF(($I9       =0),0,($AB9       /$I9       ))</f>
        <v>0.88460166724135381</v>
      </c>
      <c r="AD9" s="64">
        <v>663771332</v>
      </c>
      <c r="AE9" s="65">
        <v>71156696</v>
      </c>
      <c r="AF9" s="65">
        <f>$AD9       +$AE9</f>
        <v>734928028</v>
      </c>
      <c r="AG9" s="65">
        <v>4361326041</v>
      </c>
      <c r="AH9" s="65">
        <v>4364278750</v>
      </c>
      <c r="AI9" s="65">
        <v>3559034161</v>
      </c>
      <c r="AJ9" s="90">
        <f>IF(($AH9       =0),0,($AI9       /$AH9       ))</f>
        <v>0.81549194377192336</v>
      </c>
      <c r="AK9" s="90">
        <f>IF(($AF9       =0),0,(($X9       /$AF9       )-1))</f>
        <v>2.690712457085187E-4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8510649520</v>
      </c>
      <c r="E10" s="65">
        <v>308853700</v>
      </c>
      <c r="F10" s="67">
        <f t="shared" ref="F10:F28" si="0">$D10      +$E10</f>
        <v>8819503220</v>
      </c>
      <c r="G10" s="64">
        <v>8120879263</v>
      </c>
      <c r="H10" s="65">
        <v>325377828</v>
      </c>
      <c r="I10" s="67">
        <f t="shared" ref="I10:I28" si="1">$G10      +$H10</f>
        <v>8446257091</v>
      </c>
      <c r="J10" s="64">
        <v>2432667896</v>
      </c>
      <c r="K10" s="65">
        <v>17767126</v>
      </c>
      <c r="L10" s="65">
        <f t="shared" ref="L10:L28" si="2">$J10      +$K10</f>
        <v>2450435022</v>
      </c>
      <c r="M10" s="90">
        <f t="shared" ref="M10:M28" si="3">IF(($F10      =0),0,($L10      /$F10      ))</f>
        <v>0.27784274928809427</v>
      </c>
      <c r="N10" s="100">
        <v>2081766610</v>
      </c>
      <c r="O10" s="101">
        <v>69957997</v>
      </c>
      <c r="P10" s="102">
        <f t="shared" ref="P10:P28" si="4">$N10      +$O10</f>
        <v>2151724607</v>
      </c>
      <c r="Q10" s="90">
        <f t="shared" ref="Q10:Q28" si="5">IF(($F10      =0),0,($P10      /$F10      ))</f>
        <v>0.24397344763370923</v>
      </c>
      <c r="R10" s="100">
        <v>2089036659</v>
      </c>
      <c r="S10" s="102">
        <v>48377817</v>
      </c>
      <c r="T10" s="102">
        <f t="shared" ref="T10:T28" si="6">$R10      +$S10</f>
        <v>2137414476</v>
      </c>
      <c r="U10" s="90">
        <f t="shared" ref="U10:U28" si="7">IF(($I10      =0),0,($T10      /$I10      ))</f>
        <v>0.25306055131539212</v>
      </c>
      <c r="V10" s="100">
        <v>1575939712</v>
      </c>
      <c r="W10" s="102">
        <v>84395990</v>
      </c>
      <c r="X10" s="102">
        <f t="shared" ref="X10:X28" si="8">$V10      +$W10</f>
        <v>1660335702</v>
      </c>
      <c r="Y10" s="90">
        <f t="shared" ref="Y10:Y28" si="9">IF(($I10      =0),0,($X10      /$I10      ))</f>
        <v>0.19657650532200691</v>
      </c>
      <c r="Z10" s="64">
        <f t="shared" ref="Z10:Z28" si="10">$J10      +$N10      +$R10      +$V10</f>
        <v>8179410877</v>
      </c>
      <c r="AA10" s="65">
        <f t="shared" ref="AA10:AA28" si="11">$K10      +$O10      +$S10      +$W10</f>
        <v>220498930</v>
      </c>
      <c r="AB10" s="65">
        <f t="shared" ref="AB10:AB28" si="12">$Z10      +$AA10</f>
        <v>8399909807</v>
      </c>
      <c r="AC10" s="90">
        <f t="shared" ref="AC10:AC28" si="13">IF(($I10      =0),0,($AB10      /$I10      ))</f>
        <v>0.99451268372479618</v>
      </c>
      <c r="AD10" s="64">
        <v>1586441869</v>
      </c>
      <c r="AE10" s="65">
        <v>121278294</v>
      </c>
      <c r="AF10" s="65">
        <f t="shared" ref="AF10:AF28" si="14">$AD10      +$AE10</f>
        <v>1707720163</v>
      </c>
      <c r="AG10" s="65">
        <v>8500537467</v>
      </c>
      <c r="AH10" s="65">
        <v>8449848759</v>
      </c>
      <c r="AI10" s="65">
        <v>7768018544</v>
      </c>
      <c r="AJ10" s="90">
        <f t="shared" ref="AJ10:AJ28" si="15">IF(($AH10      =0),0,($AI10      /$AH10      ))</f>
        <v>0.9193085894852524</v>
      </c>
      <c r="AK10" s="90">
        <f t="shared" ref="AK10:AK28" si="16">IF(($AF10      =0),0,(($X10      /$AF10      )-1))</f>
        <v>-2.7747204739187681E-2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4212754328</v>
      </c>
      <c r="E11" s="65">
        <v>412503079</v>
      </c>
      <c r="F11" s="67">
        <f t="shared" si="0"/>
        <v>4625257407</v>
      </c>
      <c r="G11" s="64">
        <v>4685500290</v>
      </c>
      <c r="H11" s="65">
        <v>450645379</v>
      </c>
      <c r="I11" s="67">
        <f t="shared" si="1"/>
        <v>5136145669</v>
      </c>
      <c r="J11" s="64">
        <v>671534981</v>
      </c>
      <c r="K11" s="65">
        <v>61697382</v>
      </c>
      <c r="L11" s="65">
        <f t="shared" si="2"/>
        <v>733232363</v>
      </c>
      <c r="M11" s="90">
        <f t="shared" si="3"/>
        <v>0.15852790417465301</v>
      </c>
      <c r="N11" s="100">
        <v>1490398753</v>
      </c>
      <c r="O11" s="101">
        <v>99745536</v>
      </c>
      <c r="P11" s="102">
        <f t="shared" si="4"/>
        <v>1590144289</v>
      </c>
      <c r="Q11" s="90">
        <f t="shared" si="5"/>
        <v>0.3437958472523992</v>
      </c>
      <c r="R11" s="100">
        <v>1352301803</v>
      </c>
      <c r="S11" s="102">
        <v>50360764</v>
      </c>
      <c r="T11" s="102">
        <f t="shared" si="6"/>
        <v>1402662567</v>
      </c>
      <c r="U11" s="90">
        <f t="shared" si="7"/>
        <v>0.27309633670750161</v>
      </c>
      <c r="V11" s="100">
        <v>1008581835</v>
      </c>
      <c r="W11" s="102">
        <v>150057820</v>
      </c>
      <c r="X11" s="102">
        <f t="shared" si="8"/>
        <v>1158639655</v>
      </c>
      <c r="Y11" s="90">
        <f t="shared" si="9"/>
        <v>0.22558543500686681</v>
      </c>
      <c r="Z11" s="64">
        <f t="shared" si="10"/>
        <v>4522817372</v>
      </c>
      <c r="AA11" s="65">
        <f t="shared" si="11"/>
        <v>361861502</v>
      </c>
      <c r="AB11" s="65">
        <f t="shared" si="12"/>
        <v>4884678874</v>
      </c>
      <c r="AC11" s="90">
        <f t="shared" si="13"/>
        <v>0.95103978523861454</v>
      </c>
      <c r="AD11" s="64">
        <v>897262790</v>
      </c>
      <c r="AE11" s="65">
        <v>195284864</v>
      </c>
      <c r="AF11" s="65">
        <f t="shared" si="14"/>
        <v>1092547654</v>
      </c>
      <c r="AG11" s="65">
        <v>11102266726</v>
      </c>
      <c r="AH11" s="65">
        <v>4340399871</v>
      </c>
      <c r="AI11" s="65">
        <v>4679921664</v>
      </c>
      <c r="AJ11" s="90">
        <f t="shared" si="15"/>
        <v>1.0782236206549736</v>
      </c>
      <c r="AK11" s="90">
        <f t="shared" si="16"/>
        <v>6.049347207696254E-2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8963903226</v>
      </c>
      <c r="E12" s="65">
        <v>823981891</v>
      </c>
      <c r="F12" s="67">
        <f t="shared" si="0"/>
        <v>9787885117</v>
      </c>
      <c r="G12" s="64">
        <v>8970488170</v>
      </c>
      <c r="H12" s="65">
        <v>797048795</v>
      </c>
      <c r="I12" s="67">
        <f t="shared" si="1"/>
        <v>9767536965</v>
      </c>
      <c r="J12" s="64">
        <v>2293405039</v>
      </c>
      <c r="K12" s="65">
        <v>34932131</v>
      </c>
      <c r="L12" s="65">
        <f t="shared" si="2"/>
        <v>2328337170</v>
      </c>
      <c r="M12" s="90">
        <f t="shared" si="3"/>
        <v>0.23787949512771137</v>
      </c>
      <c r="N12" s="100">
        <v>2124976791</v>
      </c>
      <c r="O12" s="101">
        <v>90180419</v>
      </c>
      <c r="P12" s="102">
        <f t="shared" si="4"/>
        <v>2215157210</v>
      </c>
      <c r="Q12" s="90">
        <f t="shared" si="5"/>
        <v>0.22631622495779238</v>
      </c>
      <c r="R12" s="100">
        <v>1985994177</v>
      </c>
      <c r="S12" s="102">
        <v>-115248474</v>
      </c>
      <c r="T12" s="102">
        <f t="shared" si="6"/>
        <v>1870745703</v>
      </c>
      <c r="U12" s="90">
        <f t="shared" si="7"/>
        <v>0.19152686185918111</v>
      </c>
      <c r="V12" s="100">
        <v>1818721757</v>
      </c>
      <c r="W12" s="102">
        <v>41298551</v>
      </c>
      <c r="X12" s="102">
        <f t="shared" si="8"/>
        <v>1860020308</v>
      </c>
      <c r="Y12" s="90">
        <f t="shared" si="9"/>
        <v>0.19042879639616495</v>
      </c>
      <c r="Z12" s="64">
        <f t="shared" si="10"/>
        <v>8223097764</v>
      </c>
      <c r="AA12" s="65">
        <f t="shared" si="11"/>
        <v>51162627</v>
      </c>
      <c r="AB12" s="65">
        <f t="shared" si="12"/>
        <v>8274260391</v>
      </c>
      <c r="AC12" s="90">
        <f t="shared" si="13"/>
        <v>0.84711841077736838</v>
      </c>
      <c r="AD12" s="64">
        <v>1194887217</v>
      </c>
      <c r="AE12" s="65">
        <v>-172716969</v>
      </c>
      <c r="AF12" s="65">
        <f t="shared" si="14"/>
        <v>1022170248</v>
      </c>
      <c r="AG12" s="65">
        <v>8889486177</v>
      </c>
      <c r="AH12" s="65">
        <v>8710587385</v>
      </c>
      <c r="AI12" s="65">
        <v>6454286878</v>
      </c>
      <c r="AJ12" s="90">
        <f t="shared" si="15"/>
        <v>0.74097033790333766</v>
      </c>
      <c r="AK12" s="90">
        <f t="shared" si="16"/>
        <v>0.81967760423408453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2480656032</v>
      </c>
      <c r="E13" s="65">
        <v>173486373</v>
      </c>
      <c r="F13" s="67">
        <f t="shared" si="0"/>
        <v>2654142405</v>
      </c>
      <c r="G13" s="64">
        <v>2585851548</v>
      </c>
      <c r="H13" s="65">
        <v>157452016</v>
      </c>
      <c r="I13" s="67">
        <f t="shared" si="1"/>
        <v>2743303564</v>
      </c>
      <c r="J13" s="64">
        <v>790347282</v>
      </c>
      <c r="K13" s="65">
        <v>13074336</v>
      </c>
      <c r="L13" s="65">
        <f t="shared" si="2"/>
        <v>803421618</v>
      </c>
      <c r="M13" s="90">
        <f t="shared" si="3"/>
        <v>0.30270478949677909</v>
      </c>
      <c r="N13" s="100">
        <v>706973665</v>
      </c>
      <c r="O13" s="101">
        <v>41148079</v>
      </c>
      <c r="P13" s="102">
        <f t="shared" si="4"/>
        <v>748121744</v>
      </c>
      <c r="Q13" s="90">
        <f t="shared" si="5"/>
        <v>0.28186948167914899</v>
      </c>
      <c r="R13" s="100">
        <v>603340332</v>
      </c>
      <c r="S13" s="102">
        <v>28771087</v>
      </c>
      <c r="T13" s="102">
        <f t="shared" si="6"/>
        <v>632111419</v>
      </c>
      <c r="U13" s="90">
        <f t="shared" si="7"/>
        <v>0.23041978558082754</v>
      </c>
      <c r="V13" s="100">
        <v>498356027</v>
      </c>
      <c r="W13" s="102">
        <v>53360100</v>
      </c>
      <c r="X13" s="102">
        <f t="shared" si="8"/>
        <v>551716127</v>
      </c>
      <c r="Y13" s="90">
        <f t="shared" si="9"/>
        <v>0.20111377181880116</v>
      </c>
      <c r="Z13" s="64">
        <f t="shared" si="10"/>
        <v>2599017306</v>
      </c>
      <c r="AA13" s="65">
        <f t="shared" si="11"/>
        <v>136353602</v>
      </c>
      <c r="AB13" s="65">
        <f t="shared" si="12"/>
        <v>2735370908</v>
      </c>
      <c r="AC13" s="90">
        <f t="shared" si="13"/>
        <v>0.99710835647060747</v>
      </c>
      <c r="AD13" s="64">
        <v>462109880</v>
      </c>
      <c r="AE13" s="65">
        <v>70588088</v>
      </c>
      <c r="AF13" s="65">
        <f t="shared" si="14"/>
        <v>532697968</v>
      </c>
      <c r="AG13" s="65">
        <v>2610805606</v>
      </c>
      <c r="AH13" s="65">
        <v>2647933749</v>
      </c>
      <c r="AI13" s="65">
        <v>2530753482</v>
      </c>
      <c r="AJ13" s="90">
        <f t="shared" si="15"/>
        <v>0.95574652611899624</v>
      </c>
      <c r="AK13" s="90">
        <f t="shared" si="16"/>
        <v>3.5701579774000569E-2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5599451800</v>
      </c>
      <c r="E14" s="65">
        <v>610994000</v>
      </c>
      <c r="F14" s="67">
        <f t="shared" si="0"/>
        <v>6210445800</v>
      </c>
      <c r="G14" s="64">
        <v>5338039687</v>
      </c>
      <c r="H14" s="65">
        <v>627805206</v>
      </c>
      <c r="I14" s="67">
        <f t="shared" si="1"/>
        <v>5965844893</v>
      </c>
      <c r="J14" s="64">
        <v>1546938549</v>
      </c>
      <c r="K14" s="65">
        <v>137066154</v>
      </c>
      <c r="L14" s="65">
        <f t="shared" si="2"/>
        <v>1684004703</v>
      </c>
      <c r="M14" s="90">
        <f t="shared" si="3"/>
        <v>0.27115681502284428</v>
      </c>
      <c r="N14" s="100">
        <v>1294057941</v>
      </c>
      <c r="O14" s="101">
        <v>142916798</v>
      </c>
      <c r="P14" s="102">
        <f t="shared" si="4"/>
        <v>1436974739</v>
      </c>
      <c r="Q14" s="90">
        <f t="shared" si="5"/>
        <v>0.23138028819122775</v>
      </c>
      <c r="R14" s="100">
        <v>1245142335</v>
      </c>
      <c r="S14" s="102">
        <v>92546498</v>
      </c>
      <c r="T14" s="102">
        <f t="shared" si="6"/>
        <v>1337688833</v>
      </c>
      <c r="U14" s="90">
        <f t="shared" si="7"/>
        <v>0.22422454103182798</v>
      </c>
      <c r="V14" s="100">
        <v>1138088296</v>
      </c>
      <c r="W14" s="102">
        <v>140530207</v>
      </c>
      <c r="X14" s="102">
        <f t="shared" si="8"/>
        <v>1278618503</v>
      </c>
      <c r="Y14" s="90">
        <f t="shared" si="9"/>
        <v>0.21432312202757095</v>
      </c>
      <c r="Z14" s="64">
        <f t="shared" si="10"/>
        <v>5224227121</v>
      </c>
      <c r="AA14" s="65">
        <f t="shared" si="11"/>
        <v>513059657</v>
      </c>
      <c r="AB14" s="65">
        <f t="shared" si="12"/>
        <v>5737286778</v>
      </c>
      <c r="AC14" s="90">
        <f t="shared" si="13"/>
        <v>0.96168889418023962</v>
      </c>
      <c r="AD14" s="64">
        <v>1103801797</v>
      </c>
      <c r="AE14" s="65">
        <v>149547132</v>
      </c>
      <c r="AF14" s="65">
        <f t="shared" si="14"/>
        <v>1253348929</v>
      </c>
      <c r="AG14" s="65">
        <v>5734391800</v>
      </c>
      <c r="AH14" s="65">
        <v>5940033200</v>
      </c>
      <c r="AI14" s="65">
        <v>5801843473</v>
      </c>
      <c r="AJ14" s="90">
        <f t="shared" si="15"/>
        <v>0.97673586622377806</v>
      </c>
      <c r="AK14" s="90">
        <f t="shared" si="16"/>
        <v>2.0161643270530938E-2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5302511078</v>
      </c>
      <c r="E15" s="65">
        <v>820141736</v>
      </c>
      <c r="F15" s="67">
        <f t="shared" si="0"/>
        <v>6122652814</v>
      </c>
      <c r="G15" s="64">
        <v>5376705831</v>
      </c>
      <c r="H15" s="65">
        <v>779489263</v>
      </c>
      <c r="I15" s="67">
        <f t="shared" si="1"/>
        <v>6156195094</v>
      </c>
      <c r="J15" s="64">
        <v>1454916656</v>
      </c>
      <c r="K15" s="65">
        <v>131565710</v>
      </c>
      <c r="L15" s="65">
        <f t="shared" si="2"/>
        <v>1586482366</v>
      </c>
      <c r="M15" s="90">
        <f t="shared" si="3"/>
        <v>0.2591168263489258</v>
      </c>
      <c r="N15" s="100">
        <v>1347716419</v>
      </c>
      <c r="O15" s="101">
        <v>229306244</v>
      </c>
      <c r="P15" s="102">
        <f t="shared" si="4"/>
        <v>1577022663</v>
      </c>
      <c r="Q15" s="90">
        <f t="shared" si="5"/>
        <v>0.25757179296431687</v>
      </c>
      <c r="R15" s="100">
        <v>1232002041</v>
      </c>
      <c r="S15" s="102">
        <v>90392067</v>
      </c>
      <c r="T15" s="102">
        <f t="shared" si="6"/>
        <v>1322394108</v>
      </c>
      <c r="U15" s="90">
        <f t="shared" si="7"/>
        <v>0.21480705010288617</v>
      </c>
      <c r="V15" s="100">
        <v>870521527</v>
      </c>
      <c r="W15" s="102">
        <v>264593455</v>
      </c>
      <c r="X15" s="102">
        <f t="shared" si="8"/>
        <v>1135114982</v>
      </c>
      <c r="Y15" s="90">
        <f t="shared" si="9"/>
        <v>0.18438580400194185</v>
      </c>
      <c r="Z15" s="64">
        <f t="shared" si="10"/>
        <v>4905156643</v>
      </c>
      <c r="AA15" s="65">
        <f t="shared" si="11"/>
        <v>715857476</v>
      </c>
      <c r="AB15" s="65">
        <f t="shared" si="12"/>
        <v>5621014119</v>
      </c>
      <c r="AC15" s="90">
        <f t="shared" si="13"/>
        <v>0.91306627440679999</v>
      </c>
      <c r="AD15" s="64">
        <v>872517577</v>
      </c>
      <c r="AE15" s="65">
        <v>276107908</v>
      </c>
      <c r="AF15" s="65">
        <f t="shared" si="14"/>
        <v>1148625485</v>
      </c>
      <c r="AG15" s="65">
        <v>5742541190</v>
      </c>
      <c r="AH15" s="65">
        <v>5802026664</v>
      </c>
      <c r="AI15" s="65">
        <v>5287734341</v>
      </c>
      <c r="AJ15" s="90">
        <f t="shared" si="15"/>
        <v>0.91135988288522629</v>
      </c>
      <c r="AK15" s="90">
        <f t="shared" si="16"/>
        <v>-1.1762322163694661E-2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3300377587</v>
      </c>
      <c r="E16" s="65">
        <v>273653300</v>
      </c>
      <c r="F16" s="67">
        <f t="shared" si="0"/>
        <v>3574030887</v>
      </c>
      <c r="G16" s="64">
        <v>3306726372</v>
      </c>
      <c r="H16" s="65">
        <v>304143478</v>
      </c>
      <c r="I16" s="67">
        <f t="shared" si="1"/>
        <v>3610869850</v>
      </c>
      <c r="J16" s="64">
        <v>777492162</v>
      </c>
      <c r="K16" s="65">
        <v>49630821</v>
      </c>
      <c r="L16" s="65">
        <f t="shared" si="2"/>
        <v>827122983</v>
      </c>
      <c r="M16" s="90">
        <f t="shared" si="3"/>
        <v>0.23142580720511832</v>
      </c>
      <c r="N16" s="100">
        <v>739526481</v>
      </c>
      <c r="O16" s="101">
        <v>71606978</v>
      </c>
      <c r="P16" s="102">
        <f t="shared" si="4"/>
        <v>811133459</v>
      </c>
      <c r="Q16" s="90">
        <f t="shared" si="5"/>
        <v>0.22695200031717017</v>
      </c>
      <c r="R16" s="100">
        <v>707885006</v>
      </c>
      <c r="S16" s="102">
        <v>25042116</v>
      </c>
      <c r="T16" s="102">
        <f t="shared" si="6"/>
        <v>732927122</v>
      </c>
      <c r="U16" s="90">
        <f t="shared" si="7"/>
        <v>0.20297799490059162</v>
      </c>
      <c r="V16" s="100">
        <v>553678323</v>
      </c>
      <c r="W16" s="102">
        <v>71330512</v>
      </c>
      <c r="X16" s="102">
        <f t="shared" si="8"/>
        <v>625008835</v>
      </c>
      <c r="Y16" s="90">
        <f t="shared" si="9"/>
        <v>0.17309093403075715</v>
      </c>
      <c r="Z16" s="64">
        <f t="shared" si="10"/>
        <v>2778581972</v>
      </c>
      <c r="AA16" s="65">
        <f t="shared" si="11"/>
        <v>217610427</v>
      </c>
      <c r="AB16" s="65">
        <f t="shared" si="12"/>
        <v>2996192399</v>
      </c>
      <c r="AC16" s="90">
        <f t="shared" si="13"/>
        <v>0.82977025577368846</v>
      </c>
      <c r="AD16" s="64">
        <v>364099250</v>
      </c>
      <c r="AE16" s="65">
        <v>12907287</v>
      </c>
      <c r="AF16" s="65">
        <f t="shared" si="14"/>
        <v>377006537</v>
      </c>
      <c r="AG16" s="65">
        <v>3210980021</v>
      </c>
      <c r="AH16" s="65">
        <v>3265860495</v>
      </c>
      <c r="AI16" s="65">
        <v>2449027372</v>
      </c>
      <c r="AJ16" s="90">
        <f t="shared" si="15"/>
        <v>0.74988731936022268</v>
      </c>
      <c r="AK16" s="90">
        <f t="shared" si="16"/>
        <v>0.65781962289953611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4923133273</v>
      </c>
      <c r="E17" s="65">
        <v>209615850</v>
      </c>
      <c r="F17" s="67">
        <f t="shared" si="0"/>
        <v>5132749123</v>
      </c>
      <c r="G17" s="64">
        <v>5297980021</v>
      </c>
      <c r="H17" s="65">
        <v>211215032</v>
      </c>
      <c r="I17" s="67">
        <f t="shared" si="1"/>
        <v>5509195053</v>
      </c>
      <c r="J17" s="64">
        <v>1260487127</v>
      </c>
      <c r="K17" s="65">
        <v>39697925</v>
      </c>
      <c r="L17" s="65">
        <f t="shared" si="2"/>
        <v>1300185052</v>
      </c>
      <c r="M17" s="90">
        <f t="shared" si="3"/>
        <v>0.25331163102709081</v>
      </c>
      <c r="N17" s="100">
        <v>1352501505</v>
      </c>
      <c r="O17" s="101">
        <v>38210621</v>
      </c>
      <c r="P17" s="102">
        <f t="shared" si="4"/>
        <v>1390712126</v>
      </c>
      <c r="Q17" s="90">
        <f t="shared" si="5"/>
        <v>0.2709487825477731</v>
      </c>
      <c r="R17" s="100">
        <v>1203380855</v>
      </c>
      <c r="S17" s="102">
        <v>11823268</v>
      </c>
      <c r="T17" s="102">
        <f t="shared" si="6"/>
        <v>1215204123</v>
      </c>
      <c r="U17" s="90">
        <f t="shared" si="7"/>
        <v>0.22057743668710145</v>
      </c>
      <c r="V17" s="100">
        <v>1121208404</v>
      </c>
      <c r="W17" s="102">
        <v>67936089</v>
      </c>
      <c r="X17" s="102">
        <f t="shared" si="8"/>
        <v>1189144493</v>
      </c>
      <c r="Y17" s="90">
        <f t="shared" si="9"/>
        <v>0.21584723023238364</v>
      </c>
      <c r="Z17" s="64">
        <f t="shared" si="10"/>
        <v>4937577891</v>
      </c>
      <c r="AA17" s="65">
        <f t="shared" si="11"/>
        <v>157667903</v>
      </c>
      <c r="AB17" s="65">
        <f t="shared" si="12"/>
        <v>5095245794</v>
      </c>
      <c r="AC17" s="90">
        <f t="shared" si="13"/>
        <v>0.92486211596835977</v>
      </c>
      <c r="AD17" s="64">
        <v>866379814</v>
      </c>
      <c r="AE17" s="65">
        <v>63258421</v>
      </c>
      <c r="AF17" s="65">
        <f t="shared" si="14"/>
        <v>929638235</v>
      </c>
      <c r="AG17" s="65">
        <v>4943958252</v>
      </c>
      <c r="AH17" s="65">
        <v>4702710448</v>
      </c>
      <c r="AI17" s="65">
        <v>3727739873</v>
      </c>
      <c r="AJ17" s="90">
        <f t="shared" si="15"/>
        <v>0.79267901228861715</v>
      </c>
      <c r="AK17" s="90">
        <f t="shared" si="16"/>
        <v>0.27914757400226775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2514955951</v>
      </c>
      <c r="E18" s="65">
        <v>211949440</v>
      </c>
      <c r="F18" s="67">
        <f t="shared" si="0"/>
        <v>2726905391</v>
      </c>
      <c r="G18" s="64">
        <v>2520256749</v>
      </c>
      <c r="H18" s="65">
        <v>224244794</v>
      </c>
      <c r="I18" s="67">
        <f t="shared" si="1"/>
        <v>2744501543</v>
      </c>
      <c r="J18" s="64">
        <v>698681544</v>
      </c>
      <c r="K18" s="65">
        <v>16724847</v>
      </c>
      <c r="L18" s="65">
        <f t="shared" si="2"/>
        <v>715406391</v>
      </c>
      <c r="M18" s="90">
        <f t="shared" si="3"/>
        <v>0.26235101274916217</v>
      </c>
      <c r="N18" s="100">
        <v>616215519</v>
      </c>
      <c r="O18" s="101">
        <v>67539940</v>
      </c>
      <c r="P18" s="102">
        <f t="shared" si="4"/>
        <v>683755459</v>
      </c>
      <c r="Q18" s="90">
        <f t="shared" si="5"/>
        <v>0.25074410768217226</v>
      </c>
      <c r="R18" s="100">
        <v>508093597</v>
      </c>
      <c r="S18" s="102">
        <v>14052163</v>
      </c>
      <c r="T18" s="102">
        <f t="shared" si="6"/>
        <v>522145760</v>
      </c>
      <c r="U18" s="90">
        <f t="shared" si="7"/>
        <v>0.19025158186985214</v>
      </c>
      <c r="V18" s="100">
        <v>673469157</v>
      </c>
      <c r="W18" s="102">
        <v>48894814</v>
      </c>
      <c r="X18" s="102">
        <f t="shared" si="8"/>
        <v>722363971</v>
      </c>
      <c r="Y18" s="90">
        <f t="shared" si="9"/>
        <v>0.26320406809113606</v>
      </c>
      <c r="Z18" s="64">
        <f t="shared" si="10"/>
        <v>2496459817</v>
      </c>
      <c r="AA18" s="65">
        <f t="shared" si="11"/>
        <v>147211764</v>
      </c>
      <c r="AB18" s="65">
        <f t="shared" si="12"/>
        <v>2643671581</v>
      </c>
      <c r="AC18" s="90">
        <f t="shared" si="13"/>
        <v>0.96326110209077043</v>
      </c>
      <c r="AD18" s="64">
        <v>319165581</v>
      </c>
      <c r="AE18" s="65">
        <v>59452857</v>
      </c>
      <c r="AF18" s="65">
        <f t="shared" si="14"/>
        <v>378618438</v>
      </c>
      <c r="AG18" s="65">
        <v>2596165070</v>
      </c>
      <c r="AH18" s="65">
        <v>2498211289</v>
      </c>
      <c r="AI18" s="65">
        <v>2145735982</v>
      </c>
      <c r="AJ18" s="90">
        <f t="shared" si="15"/>
        <v>0.85890892873953384</v>
      </c>
      <c r="AK18" s="90">
        <f t="shared" si="16"/>
        <v>0.90789432975263606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4464918647</v>
      </c>
      <c r="E19" s="65">
        <v>656588000</v>
      </c>
      <c r="F19" s="67">
        <f t="shared" si="0"/>
        <v>5121506647</v>
      </c>
      <c r="G19" s="64">
        <v>5155668298</v>
      </c>
      <c r="H19" s="65">
        <v>747633693</v>
      </c>
      <c r="I19" s="67">
        <f t="shared" si="1"/>
        <v>5903301991</v>
      </c>
      <c r="J19" s="64">
        <v>1289582495</v>
      </c>
      <c r="K19" s="65">
        <v>125014267</v>
      </c>
      <c r="L19" s="65">
        <f t="shared" si="2"/>
        <v>1414596762</v>
      </c>
      <c r="M19" s="90">
        <f t="shared" si="3"/>
        <v>0.27620715143045288</v>
      </c>
      <c r="N19" s="100">
        <v>1161213293</v>
      </c>
      <c r="O19" s="101">
        <v>191313993</v>
      </c>
      <c r="P19" s="102">
        <f t="shared" si="4"/>
        <v>1352527286</v>
      </c>
      <c r="Q19" s="90">
        <f t="shared" si="5"/>
        <v>0.26408777323217247</v>
      </c>
      <c r="R19" s="100">
        <v>1054738340</v>
      </c>
      <c r="S19" s="102">
        <v>154522962</v>
      </c>
      <c r="T19" s="102">
        <f t="shared" si="6"/>
        <v>1209261302</v>
      </c>
      <c r="U19" s="90">
        <f t="shared" si="7"/>
        <v>0.20484489931966959</v>
      </c>
      <c r="V19" s="100">
        <v>773412291</v>
      </c>
      <c r="W19" s="102">
        <v>115909564</v>
      </c>
      <c r="X19" s="102">
        <f t="shared" si="8"/>
        <v>889321855</v>
      </c>
      <c r="Y19" s="90">
        <f t="shared" si="9"/>
        <v>0.15064820609818605</v>
      </c>
      <c r="Z19" s="64">
        <f t="shared" si="10"/>
        <v>4278946419</v>
      </c>
      <c r="AA19" s="65">
        <f t="shared" si="11"/>
        <v>586760786</v>
      </c>
      <c r="AB19" s="65">
        <f t="shared" si="12"/>
        <v>4865707205</v>
      </c>
      <c r="AC19" s="90">
        <f t="shared" si="13"/>
        <v>0.82423484558609972</v>
      </c>
      <c r="AD19" s="64">
        <v>701791361</v>
      </c>
      <c r="AE19" s="65">
        <v>37306677</v>
      </c>
      <c r="AF19" s="65">
        <f t="shared" si="14"/>
        <v>739098038</v>
      </c>
      <c r="AG19" s="65">
        <v>4800284491</v>
      </c>
      <c r="AH19" s="65">
        <v>4951581159</v>
      </c>
      <c r="AI19" s="65">
        <v>4544197476</v>
      </c>
      <c r="AJ19" s="90">
        <f t="shared" si="15"/>
        <v>0.91772654634579931</v>
      </c>
      <c r="AK19" s="90">
        <f t="shared" si="16"/>
        <v>0.20325289647163158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2958278267</v>
      </c>
      <c r="E20" s="65">
        <v>613729000</v>
      </c>
      <c r="F20" s="67">
        <f t="shared" si="0"/>
        <v>3572007267</v>
      </c>
      <c r="G20" s="64">
        <v>2971037421</v>
      </c>
      <c r="H20" s="65">
        <v>621517579</v>
      </c>
      <c r="I20" s="67">
        <f t="shared" si="1"/>
        <v>3592555000</v>
      </c>
      <c r="J20" s="64">
        <v>878753932</v>
      </c>
      <c r="K20" s="65">
        <v>41782642</v>
      </c>
      <c r="L20" s="65">
        <f t="shared" si="2"/>
        <v>920536574</v>
      </c>
      <c r="M20" s="90">
        <f t="shared" si="3"/>
        <v>0.25770848298780913</v>
      </c>
      <c r="N20" s="100">
        <v>710040023</v>
      </c>
      <c r="O20" s="101">
        <v>186906828</v>
      </c>
      <c r="P20" s="102">
        <f t="shared" si="4"/>
        <v>896946851</v>
      </c>
      <c r="Q20" s="90">
        <f t="shared" si="5"/>
        <v>0.2511044306338473</v>
      </c>
      <c r="R20" s="100">
        <v>687016767</v>
      </c>
      <c r="S20" s="102">
        <v>109834343</v>
      </c>
      <c r="T20" s="102">
        <f t="shared" si="6"/>
        <v>796851110</v>
      </c>
      <c r="U20" s="90">
        <f t="shared" si="7"/>
        <v>0.22180623817867784</v>
      </c>
      <c r="V20" s="100">
        <v>617272342</v>
      </c>
      <c r="W20" s="102">
        <v>192688546</v>
      </c>
      <c r="X20" s="102">
        <f t="shared" si="8"/>
        <v>809960888</v>
      </c>
      <c r="Y20" s="90">
        <f t="shared" si="9"/>
        <v>0.22545538982701727</v>
      </c>
      <c r="Z20" s="64">
        <f t="shared" si="10"/>
        <v>2893083064</v>
      </c>
      <c r="AA20" s="65">
        <f t="shared" si="11"/>
        <v>531212359</v>
      </c>
      <c r="AB20" s="65">
        <f t="shared" si="12"/>
        <v>3424295423</v>
      </c>
      <c r="AC20" s="90">
        <f t="shared" si="13"/>
        <v>0.95316436992613895</v>
      </c>
      <c r="AD20" s="64">
        <v>584094081</v>
      </c>
      <c r="AE20" s="65">
        <v>78986958</v>
      </c>
      <c r="AF20" s="65">
        <f t="shared" si="14"/>
        <v>663081039</v>
      </c>
      <c r="AG20" s="65">
        <v>2969076794</v>
      </c>
      <c r="AH20" s="65">
        <v>3015404794</v>
      </c>
      <c r="AI20" s="65">
        <v>2926815145</v>
      </c>
      <c r="AJ20" s="90">
        <f t="shared" si="15"/>
        <v>0.9706209762694965</v>
      </c>
      <c r="AK20" s="90">
        <f t="shared" si="16"/>
        <v>0.22151115830654899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2785759890</v>
      </c>
      <c r="E21" s="65">
        <v>346202000</v>
      </c>
      <c r="F21" s="67">
        <f t="shared" si="0"/>
        <v>3131961890</v>
      </c>
      <c r="G21" s="64">
        <v>2945601944</v>
      </c>
      <c r="H21" s="65">
        <v>427259109</v>
      </c>
      <c r="I21" s="67">
        <f t="shared" si="1"/>
        <v>3372861053</v>
      </c>
      <c r="J21" s="64">
        <v>898787917</v>
      </c>
      <c r="K21" s="65">
        <v>48751812</v>
      </c>
      <c r="L21" s="65">
        <f t="shared" si="2"/>
        <v>947539729</v>
      </c>
      <c r="M21" s="90">
        <f t="shared" si="3"/>
        <v>0.30253871607613975</v>
      </c>
      <c r="N21" s="100">
        <v>831119576</v>
      </c>
      <c r="O21" s="101">
        <v>119893014</v>
      </c>
      <c r="P21" s="102">
        <f t="shared" si="4"/>
        <v>951012590</v>
      </c>
      <c r="Q21" s="90">
        <f t="shared" si="5"/>
        <v>0.30364756130541548</v>
      </c>
      <c r="R21" s="100">
        <v>725184245</v>
      </c>
      <c r="S21" s="102">
        <v>112300332</v>
      </c>
      <c r="T21" s="102">
        <f t="shared" si="6"/>
        <v>837484577</v>
      </c>
      <c r="U21" s="90">
        <f t="shared" si="7"/>
        <v>0.24830094209042414</v>
      </c>
      <c r="V21" s="100">
        <v>437133810</v>
      </c>
      <c r="W21" s="102">
        <v>124592638</v>
      </c>
      <c r="X21" s="102">
        <f t="shared" si="8"/>
        <v>561726448</v>
      </c>
      <c r="Y21" s="90">
        <f t="shared" si="9"/>
        <v>0.16654301472050589</v>
      </c>
      <c r="Z21" s="64">
        <f t="shared" si="10"/>
        <v>2892225548</v>
      </c>
      <c r="AA21" s="65">
        <f t="shared" si="11"/>
        <v>405537796</v>
      </c>
      <c r="AB21" s="65">
        <f t="shared" si="12"/>
        <v>3297763344</v>
      </c>
      <c r="AC21" s="90">
        <f t="shared" si="13"/>
        <v>0.97773471607043994</v>
      </c>
      <c r="AD21" s="64">
        <v>497999166</v>
      </c>
      <c r="AE21" s="65">
        <v>116070719</v>
      </c>
      <c r="AF21" s="65">
        <f t="shared" si="14"/>
        <v>614069885</v>
      </c>
      <c r="AG21" s="65">
        <v>2918174680</v>
      </c>
      <c r="AH21" s="65">
        <v>2910237845</v>
      </c>
      <c r="AI21" s="65">
        <v>2787082603</v>
      </c>
      <c r="AJ21" s="90">
        <f t="shared" si="15"/>
        <v>0.95768206979660109</v>
      </c>
      <c r="AK21" s="90">
        <f t="shared" si="16"/>
        <v>-8.5240195421731224E-2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8072585801</v>
      </c>
      <c r="E22" s="65">
        <v>641611253</v>
      </c>
      <c r="F22" s="67">
        <f t="shared" si="0"/>
        <v>8714197054</v>
      </c>
      <c r="G22" s="64">
        <v>7424606159</v>
      </c>
      <c r="H22" s="65">
        <v>655859440</v>
      </c>
      <c r="I22" s="67">
        <f t="shared" si="1"/>
        <v>8080465599</v>
      </c>
      <c r="J22" s="64">
        <v>1855893700</v>
      </c>
      <c r="K22" s="65">
        <v>81291465</v>
      </c>
      <c r="L22" s="65">
        <f t="shared" si="2"/>
        <v>1937185165</v>
      </c>
      <c r="M22" s="90">
        <f t="shared" si="3"/>
        <v>0.22230219869893705</v>
      </c>
      <c r="N22" s="100">
        <v>1152638238</v>
      </c>
      <c r="O22" s="101">
        <v>91048232</v>
      </c>
      <c r="P22" s="102">
        <f t="shared" si="4"/>
        <v>1243686470</v>
      </c>
      <c r="Q22" s="90">
        <f t="shared" si="5"/>
        <v>0.14271957155583506</v>
      </c>
      <c r="R22" s="100">
        <v>1242614635</v>
      </c>
      <c r="S22" s="102">
        <v>78890866</v>
      </c>
      <c r="T22" s="102">
        <f t="shared" si="6"/>
        <v>1321505501</v>
      </c>
      <c r="U22" s="90">
        <f t="shared" si="7"/>
        <v>0.16354323705846149</v>
      </c>
      <c r="V22" s="100">
        <v>1809929300</v>
      </c>
      <c r="W22" s="102">
        <v>80765448</v>
      </c>
      <c r="X22" s="102">
        <f t="shared" si="8"/>
        <v>1890694748</v>
      </c>
      <c r="Y22" s="90">
        <f t="shared" si="9"/>
        <v>0.23398339177806579</v>
      </c>
      <c r="Z22" s="64">
        <f t="shared" si="10"/>
        <v>6061075873</v>
      </c>
      <c r="AA22" s="65">
        <f t="shared" si="11"/>
        <v>331996011</v>
      </c>
      <c r="AB22" s="65">
        <f t="shared" si="12"/>
        <v>6393071884</v>
      </c>
      <c r="AC22" s="90">
        <f t="shared" si="13"/>
        <v>0.79117617737165746</v>
      </c>
      <c r="AD22" s="64">
        <v>1581069729</v>
      </c>
      <c r="AE22" s="65">
        <v>141344795</v>
      </c>
      <c r="AF22" s="65">
        <f t="shared" si="14"/>
        <v>1722414524</v>
      </c>
      <c r="AG22" s="65">
        <v>8582453010</v>
      </c>
      <c r="AH22" s="65">
        <v>8410224739</v>
      </c>
      <c r="AI22" s="65">
        <v>6011479668</v>
      </c>
      <c r="AJ22" s="90">
        <f t="shared" si="15"/>
        <v>0.71478228639045649</v>
      </c>
      <c r="AK22" s="90">
        <f t="shared" si="16"/>
        <v>9.7700188691627554E-2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4264860853</v>
      </c>
      <c r="E23" s="65">
        <v>236249799</v>
      </c>
      <c r="F23" s="67">
        <f t="shared" si="0"/>
        <v>4501110652</v>
      </c>
      <c r="G23" s="64">
        <v>4305446980</v>
      </c>
      <c r="H23" s="65">
        <v>235525033</v>
      </c>
      <c r="I23" s="67">
        <f t="shared" si="1"/>
        <v>4540972013</v>
      </c>
      <c r="J23" s="64">
        <v>1253776590</v>
      </c>
      <c r="K23" s="65">
        <v>26030543</v>
      </c>
      <c r="L23" s="65">
        <f t="shared" si="2"/>
        <v>1279807133</v>
      </c>
      <c r="M23" s="90">
        <f t="shared" si="3"/>
        <v>0.28433140883380353</v>
      </c>
      <c r="N23" s="100">
        <v>1074107479</v>
      </c>
      <c r="O23" s="101">
        <v>39514420</v>
      </c>
      <c r="P23" s="102">
        <f t="shared" si="4"/>
        <v>1113621899</v>
      </c>
      <c r="Q23" s="90">
        <f t="shared" si="5"/>
        <v>0.24741046934831051</v>
      </c>
      <c r="R23" s="100">
        <v>1080275203</v>
      </c>
      <c r="S23" s="102">
        <v>35076910</v>
      </c>
      <c r="T23" s="102">
        <f t="shared" si="6"/>
        <v>1115352113</v>
      </c>
      <c r="U23" s="90">
        <f t="shared" si="7"/>
        <v>0.24561968446556026</v>
      </c>
      <c r="V23" s="100">
        <v>590080652</v>
      </c>
      <c r="W23" s="102">
        <v>19370328</v>
      </c>
      <c r="X23" s="102">
        <f t="shared" si="8"/>
        <v>609450980</v>
      </c>
      <c r="Y23" s="90">
        <f t="shared" si="9"/>
        <v>0.13421156929733316</v>
      </c>
      <c r="Z23" s="64">
        <f t="shared" si="10"/>
        <v>3998239924</v>
      </c>
      <c r="AA23" s="65">
        <f t="shared" si="11"/>
        <v>119992201</v>
      </c>
      <c r="AB23" s="65">
        <f t="shared" si="12"/>
        <v>4118232125</v>
      </c>
      <c r="AC23" s="90">
        <f t="shared" si="13"/>
        <v>0.90690541875400899</v>
      </c>
      <c r="AD23" s="64">
        <v>820732881</v>
      </c>
      <c r="AE23" s="65">
        <v>42432305</v>
      </c>
      <c r="AF23" s="65">
        <f t="shared" si="14"/>
        <v>863165186</v>
      </c>
      <c r="AG23" s="65">
        <v>4446025055</v>
      </c>
      <c r="AH23" s="65">
        <v>4142877539</v>
      </c>
      <c r="AI23" s="65">
        <v>4020515909</v>
      </c>
      <c r="AJ23" s="90">
        <f t="shared" si="15"/>
        <v>0.97046457954691667</v>
      </c>
      <c r="AK23" s="90">
        <f t="shared" si="16"/>
        <v>-0.29393470695422608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2231214179</v>
      </c>
      <c r="E24" s="65">
        <v>230033400</v>
      </c>
      <c r="F24" s="67">
        <f t="shared" si="0"/>
        <v>2461247579</v>
      </c>
      <c r="G24" s="64">
        <v>2219102104</v>
      </c>
      <c r="H24" s="65">
        <v>251042966</v>
      </c>
      <c r="I24" s="67">
        <f t="shared" si="1"/>
        <v>2470145070</v>
      </c>
      <c r="J24" s="64">
        <v>709900415</v>
      </c>
      <c r="K24" s="65">
        <v>31406399</v>
      </c>
      <c r="L24" s="65">
        <f t="shared" si="2"/>
        <v>741306814</v>
      </c>
      <c r="M24" s="90">
        <f t="shared" si="3"/>
        <v>0.30119148529592116</v>
      </c>
      <c r="N24" s="100">
        <v>531852811</v>
      </c>
      <c r="O24" s="101">
        <v>54430269</v>
      </c>
      <c r="P24" s="102">
        <f t="shared" si="4"/>
        <v>586283080</v>
      </c>
      <c r="Q24" s="90">
        <f t="shared" si="5"/>
        <v>0.23820565025734047</v>
      </c>
      <c r="R24" s="100">
        <v>452606098</v>
      </c>
      <c r="S24" s="102">
        <v>43730332</v>
      </c>
      <c r="T24" s="102">
        <f t="shared" si="6"/>
        <v>496336430</v>
      </c>
      <c r="U24" s="90">
        <f t="shared" si="7"/>
        <v>0.20093412165464436</v>
      </c>
      <c r="V24" s="100">
        <v>420611799</v>
      </c>
      <c r="W24" s="102">
        <v>80758099</v>
      </c>
      <c r="X24" s="102">
        <f t="shared" si="8"/>
        <v>501369898</v>
      </c>
      <c r="Y24" s="90">
        <f t="shared" si="9"/>
        <v>0.20297184326910808</v>
      </c>
      <c r="Z24" s="64">
        <f t="shared" si="10"/>
        <v>2114971123</v>
      </c>
      <c r="AA24" s="65">
        <f t="shared" si="11"/>
        <v>210325099</v>
      </c>
      <c r="AB24" s="65">
        <f t="shared" si="12"/>
        <v>2325296222</v>
      </c>
      <c r="AC24" s="90">
        <f t="shared" si="13"/>
        <v>0.94136018578050562</v>
      </c>
      <c r="AD24" s="64">
        <v>372513664</v>
      </c>
      <c r="AE24" s="65">
        <v>36736102</v>
      </c>
      <c r="AF24" s="65">
        <f t="shared" si="14"/>
        <v>409249766</v>
      </c>
      <c r="AG24" s="65">
        <v>2334616182</v>
      </c>
      <c r="AH24" s="65">
        <v>2374528287</v>
      </c>
      <c r="AI24" s="65">
        <v>1984451764</v>
      </c>
      <c r="AJ24" s="90">
        <f t="shared" si="15"/>
        <v>0.83572462575595341</v>
      </c>
      <c r="AK24" s="90">
        <f t="shared" si="16"/>
        <v>0.22509513664572256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3331200801</v>
      </c>
      <c r="E25" s="65">
        <v>766225474</v>
      </c>
      <c r="F25" s="67">
        <f t="shared" si="0"/>
        <v>4097426275</v>
      </c>
      <c r="G25" s="64">
        <v>3443397250</v>
      </c>
      <c r="H25" s="65">
        <v>583586015</v>
      </c>
      <c r="I25" s="67">
        <f t="shared" si="1"/>
        <v>4026983265</v>
      </c>
      <c r="J25" s="64">
        <v>892997460</v>
      </c>
      <c r="K25" s="65">
        <v>36422773</v>
      </c>
      <c r="L25" s="65">
        <f t="shared" si="2"/>
        <v>929420233</v>
      </c>
      <c r="M25" s="90">
        <f t="shared" si="3"/>
        <v>0.22683025163155621</v>
      </c>
      <c r="N25" s="100">
        <v>853344068</v>
      </c>
      <c r="O25" s="101">
        <v>154148313</v>
      </c>
      <c r="P25" s="102">
        <f t="shared" si="4"/>
        <v>1007492381</v>
      </c>
      <c r="Q25" s="90">
        <f t="shared" si="5"/>
        <v>0.24588419983224713</v>
      </c>
      <c r="R25" s="100">
        <v>839002470</v>
      </c>
      <c r="S25" s="102">
        <v>71286095</v>
      </c>
      <c r="T25" s="102">
        <f t="shared" si="6"/>
        <v>910288565</v>
      </c>
      <c r="U25" s="90">
        <f t="shared" si="7"/>
        <v>0.22604726791681862</v>
      </c>
      <c r="V25" s="100">
        <v>816540906</v>
      </c>
      <c r="W25" s="102">
        <v>299872198</v>
      </c>
      <c r="X25" s="102">
        <f t="shared" si="8"/>
        <v>1116413104</v>
      </c>
      <c r="Y25" s="90">
        <f t="shared" si="9"/>
        <v>0.2772331123655663</v>
      </c>
      <c r="Z25" s="64">
        <f t="shared" si="10"/>
        <v>3401884904</v>
      </c>
      <c r="AA25" s="65">
        <f t="shared" si="11"/>
        <v>561729379</v>
      </c>
      <c r="AB25" s="65">
        <f t="shared" si="12"/>
        <v>3963614283</v>
      </c>
      <c r="AC25" s="90">
        <f t="shared" si="13"/>
        <v>0.9842639072899152</v>
      </c>
      <c r="AD25" s="64">
        <v>701288691</v>
      </c>
      <c r="AE25" s="65">
        <v>212219041</v>
      </c>
      <c r="AF25" s="65">
        <f t="shared" si="14"/>
        <v>913507732</v>
      </c>
      <c r="AG25" s="65">
        <v>3449804950</v>
      </c>
      <c r="AH25" s="65">
        <v>3589697846</v>
      </c>
      <c r="AI25" s="65">
        <v>3441946738</v>
      </c>
      <c r="AJ25" s="90">
        <f t="shared" si="15"/>
        <v>0.95884023827670095</v>
      </c>
      <c r="AK25" s="90">
        <f t="shared" si="16"/>
        <v>0.22211675379667173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2532153396</v>
      </c>
      <c r="E26" s="65">
        <v>599345303</v>
      </c>
      <c r="F26" s="67">
        <f t="shared" si="0"/>
        <v>3131498699</v>
      </c>
      <c r="G26" s="64">
        <v>2585947996</v>
      </c>
      <c r="H26" s="65">
        <v>524512559</v>
      </c>
      <c r="I26" s="67">
        <f t="shared" si="1"/>
        <v>3110460555</v>
      </c>
      <c r="J26" s="64">
        <v>734687471</v>
      </c>
      <c r="K26" s="65">
        <v>27342746</v>
      </c>
      <c r="L26" s="65">
        <f t="shared" si="2"/>
        <v>762030217</v>
      </c>
      <c r="M26" s="90">
        <f t="shared" si="3"/>
        <v>0.24334361602747706</v>
      </c>
      <c r="N26" s="100">
        <v>568266691</v>
      </c>
      <c r="O26" s="101">
        <v>101934798</v>
      </c>
      <c r="P26" s="102">
        <f t="shared" si="4"/>
        <v>670201489</v>
      </c>
      <c r="Q26" s="90">
        <f t="shared" si="5"/>
        <v>0.21401940521770596</v>
      </c>
      <c r="R26" s="100">
        <v>688344690</v>
      </c>
      <c r="S26" s="102">
        <v>76591474</v>
      </c>
      <c r="T26" s="102">
        <f t="shared" si="6"/>
        <v>764936164</v>
      </c>
      <c r="U26" s="90">
        <f t="shared" si="7"/>
        <v>0.24592376288790455</v>
      </c>
      <c r="V26" s="100">
        <v>559322820</v>
      </c>
      <c r="W26" s="102">
        <v>184863765</v>
      </c>
      <c r="X26" s="102">
        <f t="shared" si="8"/>
        <v>744186585</v>
      </c>
      <c r="Y26" s="90">
        <f t="shared" si="9"/>
        <v>0.23925286041764321</v>
      </c>
      <c r="Z26" s="64">
        <f t="shared" si="10"/>
        <v>2550621672</v>
      </c>
      <c r="AA26" s="65">
        <f t="shared" si="11"/>
        <v>390732783</v>
      </c>
      <c r="AB26" s="65">
        <f t="shared" si="12"/>
        <v>2941354455</v>
      </c>
      <c r="AC26" s="90">
        <f t="shared" si="13"/>
        <v>0.94563309934017148</v>
      </c>
      <c r="AD26" s="64">
        <v>558775961</v>
      </c>
      <c r="AE26" s="65">
        <v>147051961</v>
      </c>
      <c r="AF26" s="65">
        <f t="shared" si="14"/>
        <v>705827922</v>
      </c>
      <c r="AG26" s="65">
        <v>2789727193</v>
      </c>
      <c r="AH26" s="65">
        <v>2811986778</v>
      </c>
      <c r="AI26" s="65">
        <v>2663144924</v>
      </c>
      <c r="AJ26" s="90">
        <f t="shared" si="15"/>
        <v>0.9470687930809325</v>
      </c>
      <c r="AK26" s="90">
        <f t="shared" si="16"/>
        <v>5.4345629868691958E-2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3554506844</v>
      </c>
      <c r="E27" s="65">
        <v>1224723645</v>
      </c>
      <c r="F27" s="67">
        <f t="shared" si="0"/>
        <v>4779230489</v>
      </c>
      <c r="G27" s="64">
        <v>3565658462</v>
      </c>
      <c r="H27" s="65">
        <v>1789451364</v>
      </c>
      <c r="I27" s="67">
        <f t="shared" si="1"/>
        <v>5355109826</v>
      </c>
      <c r="J27" s="64">
        <v>771419327</v>
      </c>
      <c r="K27" s="65">
        <v>206024955</v>
      </c>
      <c r="L27" s="65">
        <f t="shared" si="2"/>
        <v>977444282</v>
      </c>
      <c r="M27" s="90">
        <f t="shared" si="3"/>
        <v>0.20451917609952291</v>
      </c>
      <c r="N27" s="100">
        <v>872631279</v>
      </c>
      <c r="O27" s="101">
        <v>354875651</v>
      </c>
      <c r="P27" s="102">
        <f t="shared" si="4"/>
        <v>1227506930</v>
      </c>
      <c r="Q27" s="90">
        <f t="shared" si="5"/>
        <v>0.2568419608188518</v>
      </c>
      <c r="R27" s="100">
        <v>689234378</v>
      </c>
      <c r="S27" s="102">
        <v>261408108</v>
      </c>
      <c r="T27" s="102">
        <f t="shared" si="6"/>
        <v>950642486</v>
      </c>
      <c r="U27" s="90">
        <f t="shared" si="7"/>
        <v>0.17752063298206575</v>
      </c>
      <c r="V27" s="100">
        <v>800301514</v>
      </c>
      <c r="W27" s="102">
        <v>538761693</v>
      </c>
      <c r="X27" s="102">
        <f t="shared" si="8"/>
        <v>1339063207</v>
      </c>
      <c r="Y27" s="90">
        <f t="shared" si="9"/>
        <v>0.25005336034353814</v>
      </c>
      <c r="Z27" s="64">
        <f t="shared" si="10"/>
        <v>3133586498</v>
      </c>
      <c r="AA27" s="65">
        <f t="shared" si="11"/>
        <v>1361070407</v>
      </c>
      <c r="AB27" s="65">
        <f t="shared" si="12"/>
        <v>4494656905</v>
      </c>
      <c r="AC27" s="90">
        <f t="shared" si="13"/>
        <v>0.83932114392456536</v>
      </c>
      <c r="AD27" s="64">
        <v>726452068</v>
      </c>
      <c r="AE27" s="65">
        <v>413308248</v>
      </c>
      <c r="AF27" s="65">
        <f t="shared" si="14"/>
        <v>1139760316</v>
      </c>
      <c r="AG27" s="65">
        <v>4140887938</v>
      </c>
      <c r="AH27" s="65">
        <v>4958210516</v>
      </c>
      <c r="AI27" s="65">
        <v>3763377128</v>
      </c>
      <c r="AJ27" s="90">
        <f t="shared" si="15"/>
        <v>0.75901922999350113</v>
      </c>
      <c r="AK27" s="90">
        <f t="shared" si="16"/>
        <v>0.17486386234208906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84175748563</v>
      </c>
      <c r="E28" s="69">
        <f>SUM(E9:E27)</f>
        <v>9360461243</v>
      </c>
      <c r="F28" s="70">
        <f t="shared" si="0"/>
        <v>93536209806</v>
      </c>
      <c r="G28" s="68">
        <f>SUM(G9:G27)</f>
        <v>84890771635</v>
      </c>
      <c r="H28" s="69">
        <f>SUM(H9:H27)</f>
        <v>9958510490</v>
      </c>
      <c r="I28" s="70">
        <f t="shared" si="1"/>
        <v>94849282125</v>
      </c>
      <c r="J28" s="68">
        <f>SUM(J9:J27)</f>
        <v>22273845937</v>
      </c>
      <c r="K28" s="69">
        <f>SUM(K9:K27)</f>
        <v>1153904445</v>
      </c>
      <c r="L28" s="69">
        <f t="shared" si="2"/>
        <v>23427750382</v>
      </c>
      <c r="M28" s="91">
        <f t="shared" si="3"/>
        <v>0.25046717662165946</v>
      </c>
      <c r="N28" s="103">
        <f>SUM(N9:N27)</f>
        <v>20461819754</v>
      </c>
      <c r="O28" s="104">
        <f>SUM(O9:O27)</f>
        <v>2227797447</v>
      </c>
      <c r="P28" s="105">
        <f t="shared" si="4"/>
        <v>22689617201</v>
      </c>
      <c r="Q28" s="91">
        <f t="shared" si="5"/>
        <v>0.24257576021157687</v>
      </c>
      <c r="R28" s="103">
        <f>SUM(R9:R27)</f>
        <v>19315371101</v>
      </c>
      <c r="S28" s="105">
        <f>SUM(S9:S27)</f>
        <v>1219059871</v>
      </c>
      <c r="T28" s="105">
        <f t="shared" si="6"/>
        <v>20534430972</v>
      </c>
      <c r="U28" s="91">
        <f t="shared" si="7"/>
        <v>0.2164953757366142</v>
      </c>
      <c r="V28" s="103">
        <f>SUM(V9:V27)</f>
        <v>16772312404</v>
      </c>
      <c r="W28" s="105">
        <f>SUM(W9:W27)</f>
        <v>2605963661</v>
      </c>
      <c r="X28" s="105">
        <f t="shared" si="8"/>
        <v>19378276065</v>
      </c>
      <c r="Y28" s="91">
        <f t="shared" si="9"/>
        <v>0.20430598556836468</v>
      </c>
      <c r="Z28" s="68">
        <f t="shared" si="10"/>
        <v>78823349196</v>
      </c>
      <c r="AA28" s="69">
        <f t="shared" si="11"/>
        <v>7206725424</v>
      </c>
      <c r="AB28" s="69">
        <f t="shared" si="12"/>
        <v>86030074620</v>
      </c>
      <c r="AC28" s="91">
        <f t="shared" si="13"/>
        <v>0.90701872162429931</v>
      </c>
      <c r="AD28" s="68">
        <f>SUM(AD9:AD27)</f>
        <v>14875154709</v>
      </c>
      <c r="AE28" s="69">
        <f>SUM(AE9:AE27)</f>
        <v>2072321384</v>
      </c>
      <c r="AF28" s="69">
        <f t="shared" si="14"/>
        <v>16947476093</v>
      </c>
      <c r="AG28" s="69">
        <f>SUM(AG9:AG27)</f>
        <v>94123508643</v>
      </c>
      <c r="AH28" s="69">
        <f>SUM(AH9:AH27)</f>
        <v>87886640113</v>
      </c>
      <c r="AI28" s="69">
        <f>SUM(AI9:AI27)</f>
        <v>76547107125</v>
      </c>
      <c r="AJ28" s="91">
        <f t="shared" si="15"/>
        <v>0.87097546369482071</v>
      </c>
      <c r="AK28" s="91">
        <f t="shared" si="16"/>
        <v>0.14343138521989229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10134811291</v>
      </c>
      <c r="E9" s="78">
        <v>1231114811</v>
      </c>
      <c r="F9" s="79">
        <f>$D9       +$E9</f>
        <v>11365926102</v>
      </c>
      <c r="G9" s="77">
        <v>10301758619</v>
      </c>
      <c r="H9" s="78">
        <v>1426182753</v>
      </c>
      <c r="I9" s="79">
        <f>$G9       +$H9</f>
        <v>11727941372</v>
      </c>
      <c r="J9" s="77">
        <v>2921539043</v>
      </c>
      <c r="K9" s="78">
        <v>92807527</v>
      </c>
      <c r="L9" s="78">
        <f>$J9       +$K9</f>
        <v>3014346570</v>
      </c>
      <c r="M9" s="95">
        <f>IF(($F9       =0),0,($L9       /$F9       ))</f>
        <v>0.26520905933653588</v>
      </c>
      <c r="N9" s="77">
        <v>2458745008</v>
      </c>
      <c r="O9" s="78">
        <v>312929359</v>
      </c>
      <c r="P9" s="78">
        <f>$N9       +$O9</f>
        <v>2771674367</v>
      </c>
      <c r="Q9" s="95">
        <f>IF(($F9       =0),0,($P9       /$F9       ))</f>
        <v>0.2438582076045949</v>
      </c>
      <c r="R9" s="77">
        <v>2615269148</v>
      </c>
      <c r="S9" s="78">
        <v>197303859</v>
      </c>
      <c r="T9" s="78">
        <f>$R9       +$S9</f>
        <v>2812573007</v>
      </c>
      <c r="U9" s="95">
        <f>IF(($I9       =0),0,($T9       /$I9       ))</f>
        <v>0.23981813327570922</v>
      </c>
      <c r="V9" s="77">
        <v>1998076488</v>
      </c>
      <c r="W9" s="78">
        <v>312861551</v>
      </c>
      <c r="X9" s="78">
        <f>$V9       +$W9</f>
        <v>2310938039</v>
      </c>
      <c r="Y9" s="95">
        <f>IF(($I9       =0),0,($X9       /$I9       ))</f>
        <v>0.19704549721891293</v>
      </c>
      <c r="Z9" s="77">
        <f>$J9       +$N9       +$R9       +$V9</f>
        <v>9993629687</v>
      </c>
      <c r="AA9" s="78">
        <f>$K9       +$O9       +$S9       +$W9</f>
        <v>915902296</v>
      </c>
      <c r="AB9" s="78">
        <f>$Z9       +$AA9</f>
        <v>10909531983</v>
      </c>
      <c r="AC9" s="95">
        <f>IF(($I9       =0),0,($AB9       /$I9       ))</f>
        <v>0.93021713163113862</v>
      </c>
      <c r="AD9" s="77">
        <v>1687077607</v>
      </c>
      <c r="AE9" s="78">
        <v>328415072</v>
      </c>
      <c r="AF9" s="78">
        <f>$AD9       +$AE9</f>
        <v>2015492679</v>
      </c>
      <c r="AG9" s="78">
        <v>10634883244</v>
      </c>
      <c r="AH9" s="78">
        <v>10725877979</v>
      </c>
      <c r="AI9" s="79">
        <v>9989609232</v>
      </c>
      <c r="AJ9" s="114">
        <f>IF(($AH9       =0),0,($AI9       /$AH9       ))</f>
        <v>0.93135585278505617</v>
      </c>
      <c r="AK9" s="115">
        <f>IF(($AF9       =0),0,(($X9       /$AF9       )-1))</f>
        <v>0.14658716604546895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18117062720</v>
      </c>
      <c r="E10" s="78">
        <v>1909284860</v>
      </c>
      <c r="F10" s="79">
        <f t="shared" ref="F10:F55" si="0">$D10      +$E10</f>
        <v>20026347580</v>
      </c>
      <c r="G10" s="77">
        <v>18028290660</v>
      </c>
      <c r="H10" s="78">
        <v>1800759235</v>
      </c>
      <c r="I10" s="79">
        <f t="shared" ref="I10:I55" si="1">$G10      +$H10</f>
        <v>19829049895</v>
      </c>
      <c r="J10" s="77">
        <v>7053751592</v>
      </c>
      <c r="K10" s="78">
        <v>86804728</v>
      </c>
      <c r="L10" s="78">
        <f t="shared" ref="L10:L55" si="2">$J10      +$K10</f>
        <v>7140556320</v>
      </c>
      <c r="M10" s="95">
        <f t="shared" ref="M10:M55" si="3">IF(($F10      =0),0,($L10      /$F10      ))</f>
        <v>0.35655809385487558</v>
      </c>
      <c r="N10" s="77">
        <v>3549277089</v>
      </c>
      <c r="O10" s="78">
        <v>316078011</v>
      </c>
      <c r="P10" s="78">
        <f t="shared" ref="P10:P55" si="4">$N10      +$O10</f>
        <v>3865355100</v>
      </c>
      <c r="Q10" s="95">
        <f t="shared" ref="Q10:Q55" si="5">IF(($F10      =0),0,($P10      /$F10      ))</f>
        <v>0.19301348309065952</v>
      </c>
      <c r="R10" s="77">
        <v>3462823292</v>
      </c>
      <c r="S10" s="78">
        <v>223198141</v>
      </c>
      <c r="T10" s="78">
        <f t="shared" ref="T10:T55" si="6">$R10      +$S10</f>
        <v>3686021433</v>
      </c>
      <c r="U10" s="95">
        <f t="shared" ref="U10:U55" si="7">IF(($I10      =0),0,($T10      /$I10      ))</f>
        <v>0.18588996711987948</v>
      </c>
      <c r="V10" s="77">
        <v>3066407365</v>
      </c>
      <c r="W10" s="78">
        <v>409153711</v>
      </c>
      <c r="X10" s="78">
        <f t="shared" ref="X10:X55" si="8">$V10      +$W10</f>
        <v>3475561076</v>
      </c>
      <c r="Y10" s="95">
        <f t="shared" ref="Y10:Y55" si="9">IF(($I10      =0),0,($X10      /$I10      ))</f>
        <v>0.17527622828143577</v>
      </c>
      <c r="Z10" s="77">
        <f t="shared" ref="Z10:Z55" si="10">$J10      +$N10      +$R10      +$V10</f>
        <v>17132259338</v>
      </c>
      <c r="AA10" s="78">
        <f t="shared" ref="AA10:AA55" si="11">$K10      +$O10      +$S10      +$W10</f>
        <v>1035234591</v>
      </c>
      <c r="AB10" s="78">
        <f t="shared" ref="AB10:AB55" si="12">$Z10      +$AA10</f>
        <v>18167493929</v>
      </c>
      <c r="AC10" s="95">
        <f t="shared" ref="AC10:AC55" si="13">IF(($I10      =0),0,($AB10      /$I10      ))</f>
        <v>0.9162059718040767</v>
      </c>
      <c r="AD10" s="77">
        <v>2976718211</v>
      </c>
      <c r="AE10" s="78">
        <v>410705857</v>
      </c>
      <c r="AF10" s="78">
        <f t="shared" ref="AF10:AF55" si="14">$AD10      +$AE10</f>
        <v>3387424068</v>
      </c>
      <c r="AG10" s="78">
        <v>17996830107</v>
      </c>
      <c r="AH10" s="78">
        <v>18229254396</v>
      </c>
      <c r="AI10" s="79">
        <v>16401748845</v>
      </c>
      <c r="AJ10" s="114">
        <f t="shared" ref="AJ10:AJ55" si="15">IF(($AH10      =0),0,($AI10      /$AH10      ))</f>
        <v>0.89974874938379246</v>
      </c>
      <c r="AK10" s="115">
        <f t="shared" ref="AK10:AK55" si="16">IF(($AF10      =0),0,(($X10      /$AF10      )-1))</f>
        <v>2.6018888167148813E-2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28251874011</v>
      </c>
      <c r="E11" s="81">
        <f>SUM(E9:E10)</f>
        <v>3140399671</v>
      </c>
      <c r="F11" s="82">
        <f t="shared" si="0"/>
        <v>31392273682</v>
      </c>
      <c r="G11" s="80">
        <f>SUM(G9:G10)</f>
        <v>28330049279</v>
      </c>
      <c r="H11" s="81">
        <f>SUM(H9:H10)</f>
        <v>3226941988</v>
      </c>
      <c r="I11" s="82">
        <f t="shared" si="1"/>
        <v>31556991267</v>
      </c>
      <c r="J11" s="80">
        <f>SUM(J9:J10)</f>
        <v>9975290635</v>
      </c>
      <c r="K11" s="81">
        <f>SUM(K9:K10)</f>
        <v>179612255</v>
      </c>
      <c r="L11" s="81">
        <f t="shared" si="2"/>
        <v>10154902890</v>
      </c>
      <c r="M11" s="96">
        <f t="shared" si="3"/>
        <v>0.32348414749654514</v>
      </c>
      <c r="N11" s="80">
        <f>SUM(N9:N10)</f>
        <v>6008022097</v>
      </c>
      <c r="O11" s="81">
        <f>SUM(O9:O10)</f>
        <v>629007370</v>
      </c>
      <c r="P11" s="81">
        <f t="shared" si="4"/>
        <v>6637029467</v>
      </c>
      <c r="Q11" s="96">
        <f t="shared" si="5"/>
        <v>0.21142238801280594</v>
      </c>
      <c r="R11" s="80">
        <f>SUM(R9:R10)</f>
        <v>6078092440</v>
      </c>
      <c r="S11" s="81">
        <f>SUM(S9:S10)</f>
        <v>420502000</v>
      </c>
      <c r="T11" s="81">
        <f t="shared" si="6"/>
        <v>6498594440</v>
      </c>
      <c r="U11" s="96">
        <f t="shared" si="7"/>
        <v>0.20593200362531888</v>
      </c>
      <c r="V11" s="80">
        <f>SUM(V9:V10)</f>
        <v>5064483853</v>
      </c>
      <c r="W11" s="81">
        <f>SUM(W9:W10)</f>
        <v>722015262</v>
      </c>
      <c r="X11" s="81">
        <f t="shared" si="8"/>
        <v>5786499115</v>
      </c>
      <c r="Y11" s="96">
        <f t="shared" si="9"/>
        <v>0.18336662915805599</v>
      </c>
      <c r="Z11" s="80">
        <f t="shared" si="10"/>
        <v>27125889025</v>
      </c>
      <c r="AA11" s="81">
        <f t="shared" si="11"/>
        <v>1951136887</v>
      </c>
      <c r="AB11" s="81">
        <f t="shared" si="12"/>
        <v>29077025912</v>
      </c>
      <c r="AC11" s="96">
        <f t="shared" si="13"/>
        <v>0.92141312414680776</v>
      </c>
      <c r="AD11" s="80">
        <f>SUM(AD9:AD10)</f>
        <v>4663795818</v>
      </c>
      <c r="AE11" s="81">
        <f>SUM(AE9:AE10)</f>
        <v>739120929</v>
      </c>
      <c r="AF11" s="81">
        <f t="shared" si="14"/>
        <v>5402916747</v>
      </c>
      <c r="AG11" s="81">
        <f>SUM(AG9:AG10)</f>
        <v>28631713351</v>
      </c>
      <c r="AH11" s="81">
        <f>SUM(AH9:AH10)</f>
        <v>28955132375</v>
      </c>
      <c r="AI11" s="82">
        <f>SUM(AI9:AI10)</f>
        <v>26391358077</v>
      </c>
      <c r="AJ11" s="116">
        <f t="shared" si="15"/>
        <v>0.91145699958140836</v>
      </c>
      <c r="AK11" s="117">
        <f t="shared" si="16"/>
        <v>7.0995424501587356E-2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567010718</v>
      </c>
      <c r="E12" s="78">
        <v>74151567</v>
      </c>
      <c r="F12" s="79">
        <f t="shared" si="0"/>
        <v>641162285</v>
      </c>
      <c r="G12" s="77">
        <v>550809349</v>
      </c>
      <c r="H12" s="78">
        <v>67008828</v>
      </c>
      <c r="I12" s="79">
        <f t="shared" si="1"/>
        <v>617818177</v>
      </c>
      <c r="J12" s="77">
        <v>199819056</v>
      </c>
      <c r="K12" s="78">
        <v>7835592</v>
      </c>
      <c r="L12" s="78">
        <f t="shared" si="2"/>
        <v>207654648</v>
      </c>
      <c r="M12" s="95">
        <f t="shared" si="3"/>
        <v>0.32387221278930967</v>
      </c>
      <c r="N12" s="77">
        <v>125341904</v>
      </c>
      <c r="O12" s="78">
        <v>20910326</v>
      </c>
      <c r="P12" s="78">
        <f t="shared" si="4"/>
        <v>146252230</v>
      </c>
      <c r="Q12" s="95">
        <f t="shared" si="5"/>
        <v>0.22810485491984295</v>
      </c>
      <c r="R12" s="77">
        <v>116443436</v>
      </c>
      <c r="S12" s="78">
        <v>-1378836</v>
      </c>
      <c r="T12" s="78">
        <f t="shared" si="6"/>
        <v>115064600</v>
      </c>
      <c r="U12" s="95">
        <f t="shared" si="7"/>
        <v>0.1862434681976021</v>
      </c>
      <c r="V12" s="77">
        <v>59690114</v>
      </c>
      <c r="W12" s="78">
        <v>1935277</v>
      </c>
      <c r="X12" s="78">
        <f t="shared" si="8"/>
        <v>61625391</v>
      </c>
      <c r="Y12" s="95">
        <f t="shared" si="9"/>
        <v>9.9746807870303239E-2</v>
      </c>
      <c r="Z12" s="77">
        <f t="shared" si="10"/>
        <v>501294510</v>
      </c>
      <c r="AA12" s="78">
        <f t="shared" si="11"/>
        <v>29302359</v>
      </c>
      <c r="AB12" s="78">
        <f t="shared" si="12"/>
        <v>530596869</v>
      </c>
      <c r="AC12" s="95">
        <f t="shared" si="13"/>
        <v>0.85882366164179724</v>
      </c>
      <c r="AD12" s="77">
        <v>106765985</v>
      </c>
      <c r="AE12" s="78">
        <v>10966100</v>
      </c>
      <c r="AF12" s="78">
        <f t="shared" si="14"/>
        <v>117732085</v>
      </c>
      <c r="AG12" s="78">
        <v>526936734</v>
      </c>
      <c r="AH12" s="78">
        <v>609804447</v>
      </c>
      <c r="AI12" s="79">
        <v>658871356</v>
      </c>
      <c r="AJ12" s="114">
        <f t="shared" si="15"/>
        <v>1.0804633505731058</v>
      </c>
      <c r="AK12" s="115">
        <f t="shared" si="16"/>
        <v>-0.4765624765755232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345582138</v>
      </c>
      <c r="E13" s="78">
        <v>51354159</v>
      </c>
      <c r="F13" s="79">
        <f t="shared" si="0"/>
        <v>396936297</v>
      </c>
      <c r="G13" s="77">
        <v>332277605</v>
      </c>
      <c r="H13" s="78">
        <v>77566505</v>
      </c>
      <c r="I13" s="79">
        <f t="shared" si="1"/>
        <v>409844110</v>
      </c>
      <c r="J13" s="77">
        <v>107768117</v>
      </c>
      <c r="K13" s="78">
        <v>3980724</v>
      </c>
      <c r="L13" s="78">
        <f t="shared" si="2"/>
        <v>111748841</v>
      </c>
      <c r="M13" s="95">
        <f t="shared" si="3"/>
        <v>0.28152840101695209</v>
      </c>
      <c r="N13" s="77">
        <v>75972885</v>
      </c>
      <c r="O13" s="78">
        <v>4378866</v>
      </c>
      <c r="P13" s="78">
        <f t="shared" si="4"/>
        <v>80351751</v>
      </c>
      <c r="Q13" s="95">
        <f t="shared" si="5"/>
        <v>0.20242983976847045</v>
      </c>
      <c r="R13" s="77">
        <v>30427460</v>
      </c>
      <c r="S13" s="78">
        <v>17271048</v>
      </c>
      <c r="T13" s="78">
        <f t="shared" si="6"/>
        <v>47698508</v>
      </c>
      <c r="U13" s="95">
        <f t="shared" si="7"/>
        <v>0.1163820751260766</v>
      </c>
      <c r="V13" s="77">
        <v>34376473</v>
      </c>
      <c r="W13" s="78">
        <v>26055190</v>
      </c>
      <c r="X13" s="78">
        <f t="shared" si="8"/>
        <v>60431663</v>
      </c>
      <c r="Y13" s="95">
        <f t="shared" si="9"/>
        <v>0.14745036350528498</v>
      </c>
      <c r="Z13" s="77">
        <f t="shared" si="10"/>
        <v>248544935</v>
      </c>
      <c r="AA13" s="78">
        <f t="shared" si="11"/>
        <v>51685828</v>
      </c>
      <c r="AB13" s="78">
        <f t="shared" si="12"/>
        <v>300230763</v>
      </c>
      <c r="AC13" s="95">
        <f t="shared" si="13"/>
        <v>0.73254868296143139</v>
      </c>
      <c r="AD13" s="77">
        <v>53989448</v>
      </c>
      <c r="AE13" s="78">
        <v>11028654</v>
      </c>
      <c r="AF13" s="78">
        <f t="shared" si="14"/>
        <v>65018102</v>
      </c>
      <c r="AG13" s="78">
        <v>348852262</v>
      </c>
      <c r="AH13" s="78">
        <v>373018325</v>
      </c>
      <c r="AI13" s="79">
        <v>320711203</v>
      </c>
      <c r="AJ13" s="114">
        <f t="shared" si="15"/>
        <v>0.85977331810709301</v>
      </c>
      <c r="AK13" s="115">
        <f t="shared" si="16"/>
        <v>-7.0540954886686769E-2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878174756</v>
      </c>
      <c r="E14" s="78">
        <v>46265102</v>
      </c>
      <c r="F14" s="79">
        <f t="shared" si="0"/>
        <v>924439858</v>
      </c>
      <c r="G14" s="77">
        <v>849936120</v>
      </c>
      <c r="H14" s="78">
        <v>46043470</v>
      </c>
      <c r="I14" s="79">
        <f t="shared" si="1"/>
        <v>895979590</v>
      </c>
      <c r="J14" s="77">
        <v>209869887</v>
      </c>
      <c r="K14" s="78">
        <v>4750328</v>
      </c>
      <c r="L14" s="78">
        <f t="shared" si="2"/>
        <v>214620215</v>
      </c>
      <c r="M14" s="95">
        <f t="shared" si="3"/>
        <v>0.23216244209150055</v>
      </c>
      <c r="N14" s="77">
        <v>210718215</v>
      </c>
      <c r="O14" s="78">
        <v>15770330</v>
      </c>
      <c r="P14" s="78">
        <f t="shared" si="4"/>
        <v>226488545</v>
      </c>
      <c r="Q14" s="95">
        <f t="shared" si="5"/>
        <v>0.24500084352702153</v>
      </c>
      <c r="R14" s="77">
        <v>211436138</v>
      </c>
      <c r="S14" s="78">
        <v>7256212</v>
      </c>
      <c r="T14" s="78">
        <f t="shared" si="6"/>
        <v>218692350</v>
      </c>
      <c r="U14" s="95">
        <f t="shared" si="7"/>
        <v>0.24408184342681288</v>
      </c>
      <c r="V14" s="77">
        <v>133451533</v>
      </c>
      <c r="W14" s="78">
        <v>7278253</v>
      </c>
      <c r="X14" s="78">
        <f t="shared" si="8"/>
        <v>140729786</v>
      </c>
      <c r="Y14" s="95">
        <f t="shared" si="9"/>
        <v>0.15706807115996918</v>
      </c>
      <c r="Z14" s="77">
        <f t="shared" si="10"/>
        <v>765475773</v>
      </c>
      <c r="AA14" s="78">
        <f t="shared" si="11"/>
        <v>35055123</v>
      </c>
      <c r="AB14" s="78">
        <f t="shared" si="12"/>
        <v>800530896</v>
      </c>
      <c r="AC14" s="95">
        <f t="shared" si="13"/>
        <v>0.89347001308366858</v>
      </c>
      <c r="AD14" s="77">
        <v>156048796</v>
      </c>
      <c r="AE14" s="78">
        <v>6642577</v>
      </c>
      <c r="AF14" s="78">
        <f t="shared" si="14"/>
        <v>162691373</v>
      </c>
      <c r="AG14" s="78">
        <v>809349989</v>
      </c>
      <c r="AH14" s="78">
        <v>851325518</v>
      </c>
      <c r="AI14" s="79">
        <v>789784555</v>
      </c>
      <c r="AJ14" s="114">
        <f t="shared" si="15"/>
        <v>0.92771159597732156</v>
      </c>
      <c r="AK14" s="115">
        <f t="shared" si="16"/>
        <v>-0.13498925354818903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678679679</v>
      </c>
      <c r="E15" s="78">
        <v>140494313</v>
      </c>
      <c r="F15" s="79">
        <f t="shared" si="0"/>
        <v>819173992</v>
      </c>
      <c r="G15" s="77">
        <v>729797807</v>
      </c>
      <c r="H15" s="78">
        <v>215175108</v>
      </c>
      <c r="I15" s="79">
        <f t="shared" si="1"/>
        <v>944972915</v>
      </c>
      <c r="J15" s="77">
        <v>194526032</v>
      </c>
      <c r="K15" s="78">
        <v>44463456</v>
      </c>
      <c r="L15" s="78">
        <f t="shared" si="2"/>
        <v>238989488</v>
      </c>
      <c r="M15" s="95">
        <f t="shared" si="3"/>
        <v>0.29174447716108642</v>
      </c>
      <c r="N15" s="77">
        <v>179217722</v>
      </c>
      <c r="O15" s="78">
        <v>36206863</v>
      </c>
      <c r="P15" s="78">
        <f t="shared" si="4"/>
        <v>215424585</v>
      </c>
      <c r="Q15" s="95">
        <f t="shared" si="5"/>
        <v>0.2629778131432669</v>
      </c>
      <c r="R15" s="77">
        <v>152453557</v>
      </c>
      <c r="S15" s="78">
        <v>41986598</v>
      </c>
      <c r="T15" s="78">
        <f t="shared" si="6"/>
        <v>194440155</v>
      </c>
      <c r="U15" s="95">
        <f t="shared" si="7"/>
        <v>0.20576267521910932</v>
      </c>
      <c r="V15" s="77">
        <v>142216718</v>
      </c>
      <c r="W15" s="78">
        <v>43563386</v>
      </c>
      <c r="X15" s="78">
        <f t="shared" si="8"/>
        <v>185780104</v>
      </c>
      <c r="Y15" s="95">
        <f t="shared" si="9"/>
        <v>0.19659833742430596</v>
      </c>
      <c r="Z15" s="77">
        <f t="shared" si="10"/>
        <v>668414029</v>
      </c>
      <c r="AA15" s="78">
        <f t="shared" si="11"/>
        <v>166220303</v>
      </c>
      <c r="AB15" s="78">
        <f t="shared" si="12"/>
        <v>834634332</v>
      </c>
      <c r="AC15" s="95">
        <f t="shared" si="13"/>
        <v>0.88323624809923784</v>
      </c>
      <c r="AD15" s="77">
        <v>104596448</v>
      </c>
      <c r="AE15" s="78">
        <v>42023337</v>
      </c>
      <c r="AF15" s="78">
        <f t="shared" si="14"/>
        <v>146619785</v>
      </c>
      <c r="AG15" s="78">
        <v>629781225</v>
      </c>
      <c r="AH15" s="78">
        <v>863494328</v>
      </c>
      <c r="AI15" s="79">
        <v>690442761</v>
      </c>
      <c r="AJ15" s="114">
        <f t="shared" si="15"/>
        <v>0.79959154172927005</v>
      </c>
      <c r="AK15" s="115">
        <f t="shared" si="16"/>
        <v>0.26708754892799758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274108575</v>
      </c>
      <c r="E16" s="78">
        <v>63042550</v>
      </c>
      <c r="F16" s="79">
        <f t="shared" si="0"/>
        <v>337151125</v>
      </c>
      <c r="G16" s="77">
        <v>281954991</v>
      </c>
      <c r="H16" s="78">
        <v>63472985</v>
      </c>
      <c r="I16" s="79">
        <f t="shared" si="1"/>
        <v>345427976</v>
      </c>
      <c r="J16" s="77">
        <v>97244196</v>
      </c>
      <c r="K16" s="78">
        <v>63356972</v>
      </c>
      <c r="L16" s="78">
        <f t="shared" si="2"/>
        <v>160601168</v>
      </c>
      <c r="M16" s="95">
        <f t="shared" si="3"/>
        <v>0.47634771498982836</v>
      </c>
      <c r="N16" s="77">
        <v>26215691</v>
      </c>
      <c r="O16" s="78">
        <v>6035336</v>
      </c>
      <c r="P16" s="78">
        <f t="shared" si="4"/>
        <v>32251027</v>
      </c>
      <c r="Q16" s="95">
        <f t="shared" si="5"/>
        <v>9.5657480009891702E-2</v>
      </c>
      <c r="R16" s="77">
        <v>65139638</v>
      </c>
      <c r="S16" s="78">
        <v>8429481</v>
      </c>
      <c r="T16" s="78">
        <f t="shared" si="6"/>
        <v>73569119</v>
      </c>
      <c r="U16" s="95">
        <f t="shared" si="7"/>
        <v>0.21297961980936947</v>
      </c>
      <c r="V16" s="77">
        <v>38806101</v>
      </c>
      <c r="W16" s="78">
        <v>19893806</v>
      </c>
      <c r="X16" s="78">
        <f t="shared" si="8"/>
        <v>58699907</v>
      </c>
      <c r="Y16" s="95">
        <f t="shared" si="9"/>
        <v>0.16993385330202671</v>
      </c>
      <c r="Z16" s="77">
        <f t="shared" si="10"/>
        <v>227405626</v>
      </c>
      <c r="AA16" s="78">
        <f t="shared" si="11"/>
        <v>97715595</v>
      </c>
      <c r="AB16" s="78">
        <f t="shared" si="12"/>
        <v>325121221</v>
      </c>
      <c r="AC16" s="95">
        <f t="shared" si="13"/>
        <v>0.9412127667389627</v>
      </c>
      <c r="AD16" s="77">
        <v>35040630</v>
      </c>
      <c r="AE16" s="78">
        <v>10667767</v>
      </c>
      <c r="AF16" s="78">
        <f t="shared" si="14"/>
        <v>45708397</v>
      </c>
      <c r="AG16" s="78">
        <v>300366831</v>
      </c>
      <c r="AH16" s="78">
        <v>298187625</v>
      </c>
      <c r="AI16" s="79">
        <v>267043558</v>
      </c>
      <c r="AJ16" s="114">
        <f t="shared" si="15"/>
        <v>0.89555546780319939</v>
      </c>
      <c r="AK16" s="115">
        <f t="shared" si="16"/>
        <v>0.28422589398617504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1392620792</v>
      </c>
      <c r="E17" s="78">
        <v>150361636</v>
      </c>
      <c r="F17" s="79">
        <f t="shared" si="0"/>
        <v>1542982428</v>
      </c>
      <c r="G17" s="77">
        <v>1362086091</v>
      </c>
      <c r="H17" s="78">
        <v>259753799</v>
      </c>
      <c r="I17" s="79">
        <f t="shared" si="1"/>
        <v>1621839890</v>
      </c>
      <c r="J17" s="77">
        <v>398132178</v>
      </c>
      <c r="K17" s="78">
        <v>12684078</v>
      </c>
      <c r="L17" s="78">
        <f t="shared" si="2"/>
        <v>410816256</v>
      </c>
      <c r="M17" s="95">
        <f t="shared" si="3"/>
        <v>0.26624817531622597</v>
      </c>
      <c r="N17" s="77">
        <v>308485705</v>
      </c>
      <c r="O17" s="78">
        <v>82266419</v>
      </c>
      <c r="P17" s="78">
        <f t="shared" si="4"/>
        <v>390752124</v>
      </c>
      <c r="Q17" s="95">
        <f t="shared" si="5"/>
        <v>0.2532447012416657</v>
      </c>
      <c r="R17" s="77">
        <v>284643695</v>
      </c>
      <c r="S17" s="78">
        <v>24300428</v>
      </c>
      <c r="T17" s="78">
        <f t="shared" si="6"/>
        <v>308944123</v>
      </c>
      <c r="U17" s="95">
        <f t="shared" si="7"/>
        <v>0.19048990279798828</v>
      </c>
      <c r="V17" s="77">
        <v>241613755</v>
      </c>
      <c r="W17" s="78">
        <v>57063421</v>
      </c>
      <c r="X17" s="78">
        <f t="shared" si="8"/>
        <v>298677176</v>
      </c>
      <c r="Y17" s="95">
        <f t="shared" si="9"/>
        <v>0.18415947088340515</v>
      </c>
      <c r="Z17" s="77">
        <f t="shared" si="10"/>
        <v>1232875333</v>
      </c>
      <c r="AA17" s="78">
        <f t="shared" si="11"/>
        <v>176314346</v>
      </c>
      <c r="AB17" s="78">
        <f t="shared" si="12"/>
        <v>1409189679</v>
      </c>
      <c r="AC17" s="95">
        <f t="shared" si="13"/>
        <v>0.8688833513646036</v>
      </c>
      <c r="AD17" s="77">
        <v>262009410</v>
      </c>
      <c r="AE17" s="78">
        <v>22503133</v>
      </c>
      <c r="AF17" s="78">
        <f t="shared" si="14"/>
        <v>284512543</v>
      </c>
      <c r="AG17" s="78">
        <v>1238299878</v>
      </c>
      <c r="AH17" s="78">
        <v>1443898630</v>
      </c>
      <c r="AI17" s="79">
        <v>1263402209</v>
      </c>
      <c r="AJ17" s="114">
        <f t="shared" si="15"/>
        <v>0.87499370298592227</v>
      </c>
      <c r="AK17" s="115">
        <f t="shared" si="16"/>
        <v>4.9785618766199802E-2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245872053</v>
      </c>
      <c r="E18" s="78">
        <v>39475122</v>
      </c>
      <c r="F18" s="79">
        <f t="shared" si="0"/>
        <v>285347175</v>
      </c>
      <c r="G18" s="77">
        <v>236275180</v>
      </c>
      <c r="H18" s="78">
        <v>51578610</v>
      </c>
      <c r="I18" s="79">
        <f t="shared" si="1"/>
        <v>287853790</v>
      </c>
      <c r="J18" s="77">
        <v>51139938</v>
      </c>
      <c r="K18" s="78">
        <v>25330129</v>
      </c>
      <c r="L18" s="78">
        <f t="shared" si="2"/>
        <v>76470067</v>
      </c>
      <c r="M18" s="95">
        <f t="shared" si="3"/>
        <v>0.26798957094984382</v>
      </c>
      <c r="N18" s="77">
        <v>45801497</v>
      </c>
      <c r="O18" s="78">
        <v>5270193</v>
      </c>
      <c r="P18" s="78">
        <f t="shared" si="4"/>
        <v>51071690</v>
      </c>
      <c r="Q18" s="95">
        <f t="shared" si="5"/>
        <v>0.1789808853022638</v>
      </c>
      <c r="R18" s="77">
        <v>39249932</v>
      </c>
      <c r="S18" s="78">
        <v>9095940</v>
      </c>
      <c r="T18" s="78">
        <f t="shared" si="6"/>
        <v>48345872</v>
      </c>
      <c r="U18" s="95">
        <f t="shared" si="7"/>
        <v>0.16795287635434641</v>
      </c>
      <c r="V18" s="77">
        <v>34246554</v>
      </c>
      <c r="W18" s="78">
        <v>5377444</v>
      </c>
      <c r="X18" s="78">
        <f t="shared" si="8"/>
        <v>39623998</v>
      </c>
      <c r="Y18" s="95">
        <f t="shared" si="9"/>
        <v>0.13765320929073055</v>
      </c>
      <c r="Z18" s="77">
        <f t="shared" si="10"/>
        <v>170437921</v>
      </c>
      <c r="AA18" s="78">
        <f t="shared" si="11"/>
        <v>45073706</v>
      </c>
      <c r="AB18" s="78">
        <f t="shared" si="12"/>
        <v>215511627</v>
      </c>
      <c r="AC18" s="95">
        <f t="shared" si="13"/>
        <v>0.74868434770304748</v>
      </c>
      <c r="AD18" s="77">
        <v>18180994</v>
      </c>
      <c r="AE18" s="78">
        <v>4799993</v>
      </c>
      <c r="AF18" s="78">
        <f t="shared" si="14"/>
        <v>22980987</v>
      </c>
      <c r="AG18" s="78">
        <v>243880233</v>
      </c>
      <c r="AH18" s="78">
        <v>271213248</v>
      </c>
      <c r="AI18" s="79">
        <v>246273412</v>
      </c>
      <c r="AJ18" s="114">
        <f t="shared" si="15"/>
        <v>0.9080434448393907</v>
      </c>
      <c r="AK18" s="115">
        <f t="shared" si="16"/>
        <v>0.72420784189991494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248694778</v>
      </c>
      <c r="E19" s="78">
        <v>9670400</v>
      </c>
      <c r="F19" s="79">
        <f t="shared" si="0"/>
        <v>258365178</v>
      </c>
      <c r="G19" s="77">
        <v>414822028</v>
      </c>
      <c r="H19" s="78">
        <v>10625400</v>
      </c>
      <c r="I19" s="79">
        <f t="shared" si="1"/>
        <v>425447428</v>
      </c>
      <c r="J19" s="77">
        <v>89692189</v>
      </c>
      <c r="K19" s="78">
        <v>1492085</v>
      </c>
      <c r="L19" s="78">
        <f t="shared" si="2"/>
        <v>91184274</v>
      </c>
      <c r="M19" s="95">
        <f t="shared" si="3"/>
        <v>0.35292787792014296</v>
      </c>
      <c r="N19" s="77">
        <v>108050247</v>
      </c>
      <c r="O19" s="78">
        <v>135300</v>
      </c>
      <c r="P19" s="78">
        <f t="shared" si="4"/>
        <v>108185547</v>
      </c>
      <c r="Q19" s="95">
        <f t="shared" si="5"/>
        <v>0.4187311457273859</v>
      </c>
      <c r="R19" s="77">
        <v>79938817</v>
      </c>
      <c r="S19" s="78">
        <v>31145</v>
      </c>
      <c r="T19" s="78">
        <f t="shared" si="6"/>
        <v>79969962</v>
      </c>
      <c r="U19" s="95">
        <f t="shared" si="7"/>
        <v>0.18796673040411471</v>
      </c>
      <c r="V19" s="77">
        <v>71197688</v>
      </c>
      <c r="W19" s="78">
        <v>1335910</v>
      </c>
      <c r="X19" s="78">
        <f t="shared" si="8"/>
        <v>72533598</v>
      </c>
      <c r="Y19" s="95">
        <f t="shared" si="9"/>
        <v>0.17048780466478691</v>
      </c>
      <c r="Z19" s="77">
        <f t="shared" si="10"/>
        <v>348878941</v>
      </c>
      <c r="AA19" s="78">
        <f t="shared" si="11"/>
        <v>2994440</v>
      </c>
      <c r="AB19" s="78">
        <f t="shared" si="12"/>
        <v>351873381</v>
      </c>
      <c r="AC19" s="95">
        <f t="shared" si="13"/>
        <v>0.82706665463729168</v>
      </c>
      <c r="AD19" s="77">
        <v>38436593</v>
      </c>
      <c r="AE19" s="78">
        <v>4251357</v>
      </c>
      <c r="AF19" s="78">
        <f t="shared" si="14"/>
        <v>42687950</v>
      </c>
      <c r="AG19" s="78">
        <v>191003828</v>
      </c>
      <c r="AH19" s="78">
        <v>291018104</v>
      </c>
      <c r="AI19" s="79">
        <v>134124862</v>
      </c>
      <c r="AJ19" s="114">
        <f t="shared" si="15"/>
        <v>0.46088150584611054</v>
      </c>
      <c r="AK19" s="115">
        <f t="shared" si="16"/>
        <v>0.69915861501899257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4630743489</v>
      </c>
      <c r="E20" s="81">
        <f>SUM(E12:E19)</f>
        <v>574814849</v>
      </c>
      <c r="F20" s="82">
        <f t="shared" si="0"/>
        <v>5205558338</v>
      </c>
      <c r="G20" s="80">
        <f>SUM(G12:G19)</f>
        <v>4757959171</v>
      </c>
      <c r="H20" s="81">
        <f>SUM(H12:H19)</f>
        <v>791224705</v>
      </c>
      <c r="I20" s="82">
        <f t="shared" si="1"/>
        <v>5549183876</v>
      </c>
      <c r="J20" s="80">
        <f>SUM(J12:J19)</f>
        <v>1348191593</v>
      </c>
      <c r="K20" s="81">
        <f>SUM(K12:K19)</f>
        <v>163893364</v>
      </c>
      <c r="L20" s="81">
        <f t="shared" si="2"/>
        <v>1512084957</v>
      </c>
      <c r="M20" s="96">
        <f t="shared" si="3"/>
        <v>0.29047507660454924</v>
      </c>
      <c r="N20" s="80">
        <f>SUM(N12:N19)</f>
        <v>1079803866</v>
      </c>
      <c r="O20" s="81">
        <f>SUM(O12:O19)</f>
        <v>170973633</v>
      </c>
      <c r="P20" s="81">
        <f t="shared" si="4"/>
        <v>1250777499</v>
      </c>
      <c r="Q20" s="96">
        <f t="shared" si="5"/>
        <v>0.24027729933779871</v>
      </c>
      <c r="R20" s="80">
        <f>SUM(R12:R19)</f>
        <v>979732673</v>
      </c>
      <c r="S20" s="81">
        <f>SUM(S12:S19)</f>
        <v>106992016</v>
      </c>
      <c r="T20" s="81">
        <f t="shared" si="6"/>
        <v>1086724689</v>
      </c>
      <c r="U20" s="96">
        <f t="shared" si="7"/>
        <v>0.19583504769053359</v>
      </c>
      <c r="V20" s="80">
        <f>SUM(V12:V19)</f>
        <v>755598936</v>
      </c>
      <c r="W20" s="81">
        <f>SUM(W12:W19)</f>
        <v>162502687</v>
      </c>
      <c r="X20" s="81">
        <f t="shared" si="8"/>
        <v>918101623</v>
      </c>
      <c r="Y20" s="96">
        <f t="shared" si="9"/>
        <v>0.16544804488651982</v>
      </c>
      <c r="Z20" s="80">
        <f t="shared" si="10"/>
        <v>4163327068</v>
      </c>
      <c r="AA20" s="81">
        <f t="shared" si="11"/>
        <v>604361700</v>
      </c>
      <c r="AB20" s="81">
        <f t="shared" si="12"/>
        <v>4767688768</v>
      </c>
      <c r="AC20" s="96">
        <f t="shared" si="13"/>
        <v>0.85916936157406221</v>
      </c>
      <c r="AD20" s="80">
        <f>SUM(AD12:AD19)</f>
        <v>775068304</v>
      </c>
      <c r="AE20" s="81">
        <f>SUM(AE12:AE19)</f>
        <v>112882918</v>
      </c>
      <c r="AF20" s="81">
        <f t="shared" si="14"/>
        <v>887951222</v>
      </c>
      <c r="AG20" s="81">
        <f>SUM(AG12:AG19)</f>
        <v>4288470980</v>
      </c>
      <c r="AH20" s="81">
        <f>SUM(AH12:AH19)</f>
        <v>5001960225</v>
      </c>
      <c r="AI20" s="82">
        <f>SUM(AI12:AI19)</f>
        <v>4370653916</v>
      </c>
      <c r="AJ20" s="116">
        <f t="shared" si="15"/>
        <v>0.87378821889772229</v>
      </c>
      <c r="AK20" s="117">
        <f t="shared" si="16"/>
        <v>3.3955019434614764E-2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449779189</v>
      </c>
      <c r="E21" s="78">
        <v>101616899</v>
      </c>
      <c r="F21" s="79">
        <f t="shared" si="0"/>
        <v>551396088</v>
      </c>
      <c r="G21" s="77">
        <v>478803127</v>
      </c>
      <c r="H21" s="78">
        <v>115553083</v>
      </c>
      <c r="I21" s="79">
        <f t="shared" si="1"/>
        <v>594356210</v>
      </c>
      <c r="J21" s="77">
        <v>163173874</v>
      </c>
      <c r="K21" s="78">
        <v>20332534</v>
      </c>
      <c r="L21" s="78">
        <f t="shared" si="2"/>
        <v>183506408</v>
      </c>
      <c r="M21" s="95">
        <f t="shared" si="3"/>
        <v>0.33280324614852907</v>
      </c>
      <c r="N21" s="77">
        <v>36603473</v>
      </c>
      <c r="O21" s="78">
        <v>29228264</v>
      </c>
      <c r="P21" s="78">
        <f t="shared" si="4"/>
        <v>65831737</v>
      </c>
      <c r="Q21" s="95">
        <f t="shared" si="5"/>
        <v>0.11939101207406462</v>
      </c>
      <c r="R21" s="77">
        <v>124493068</v>
      </c>
      <c r="S21" s="78">
        <v>15057227</v>
      </c>
      <c r="T21" s="78">
        <f t="shared" si="6"/>
        <v>139550295</v>
      </c>
      <c r="U21" s="95">
        <f t="shared" si="7"/>
        <v>0.2347923562538364</v>
      </c>
      <c r="V21" s="77">
        <v>26466434</v>
      </c>
      <c r="W21" s="78">
        <v>17907188</v>
      </c>
      <c r="X21" s="78">
        <f t="shared" si="8"/>
        <v>44373622</v>
      </c>
      <c r="Y21" s="95">
        <f t="shared" si="9"/>
        <v>7.465829624292139E-2</v>
      </c>
      <c r="Z21" s="77">
        <f t="shared" si="10"/>
        <v>350736849</v>
      </c>
      <c r="AA21" s="78">
        <f t="shared" si="11"/>
        <v>82525213</v>
      </c>
      <c r="AB21" s="78">
        <f t="shared" si="12"/>
        <v>433262062</v>
      </c>
      <c r="AC21" s="95">
        <f t="shared" si="13"/>
        <v>0.72896026778285028</v>
      </c>
      <c r="AD21" s="77">
        <v>38427125</v>
      </c>
      <c r="AE21" s="78">
        <v>18054135</v>
      </c>
      <c r="AF21" s="78">
        <f t="shared" si="14"/>
        <v>56481260</v>
      </c>
      <c r="AG21" s="78">
        <v>470580657</v>
      </c>
      <c r="AH21" s="78">
        <v>545817971</v>
      </c>
      <c r="AI21" s="79">
        <v>406499053</v>
      </c>
      <c r="AJ21" s="114">
        <f t="shared" si="15"/>
        <v>0.74475205031312541</v>
      </c>
      <c r="AK21" s="115">
        <f t="shared" si="16"/>
        <v>-0.21436557895486041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495471858</v>
      </c>
      <c r="E22" s="78">
        <v>294848472</v>
      </c>
      <c r="F22" s="79">
        <f t="shared" si="0"/>
        <v>790320330</v>
      </c>
      <c r="G22" s="77">
        <v>523315624</v>
      </c>
      <c r="H22" s="78">
        <v>256473212</v>
      </c>
      <c r="I22" s="79">
        <f t="shared" si="1"/>
        <v>779788836</v>
      </c>
      <c r="J22" s="77">
        <v>216540622</v>
      </c>
      <c r="K22" s="78">
        <v>77215090</v>
      </c>
      <c r="L22" s="78">
        <f t="shared" si="2"/>
        <v>293755712</v>
      </c>
      <c r="M22" s="95">
        <f t="shared" si="3"/>
        <v>0.37169195938563293</v>
      </c>
      <c r="N22" s="77">
        <v>149754812</v>
      </c>
      <c r="O22" s="78">
        <v>58477074</v>
      </c>
      <c r="P22" s="78">
        <f t="shared" si="4"/>
        <v>208231886</v>
      </c>
      <c r="Q22" s="95">
        <f t="shared" si="5"/>
        <v>0.26347783056523422</v>
      </c>
      <c r="R22" s="77">
        <v>121218436</v>
      </c>
      <c r="S22" s="78">
        <v>87015713</v>
      </c>
      <c r="T22" s="78">
        <f t="shared" si="6"/>
        <v>208234149</v>
      </c>
      <c r="U22" s="95">
        <f t="shared" si="7"/>
        <v>0.26703915135302092</v>
      </c>
      <c r="V22" s="77">
        <v>27769459</v>
      </c>
      <c r="W22" s="78">
        <v>45868723</v>
      </c>
      <c r="X22" s="78">
        <f t="shared" si="8"/>
        <v>73638182</v>
      </c>
      <c r="Y22" s="95">
        <f t="shared" si="9"/>
        <v>9.4433490966264619E-2</v>
      </c>
      <c r="Z22" s="77">
        <f t="shared" si="10"/>
        <v>515283329</v>
      </c>
      <c r="AA22" s="78">
        <f t="shared" si="11"/>
        <v>268576600</v>
      </c>
      <c r="AB22" s="78">
        <f t="shared" si="12"/>
        <v>783859929</v>
      </c>
      <c r="AC22" s="95">
        <f t="shared" si="13"/>
        <v>1.0052207633811265</v>
      </c>
      <c r="AD22" s="77">
        <v>27458158</v>
      </c>
      <c r="AE22" s="78">
        <v>60020152</v>
      </c>
      <c r="AF22" s="78">
        <f t="shared" si="14"/>
        <v>87478310</v>
      </c>
      <c r="AG22" s="78">
        <v>687256346</v>
      </c>
      <c r="AH22" s="78">
        <v>724512561</v>
      </c>
      <c r="AI22" s="79">
        <v>662098094</v>
      </c>
      <c r="AJ22" s="114">
        <f t="shared" si="15"/>
        <v>0.91385316092539082</v>
      </c>
      <c r="AK22" s="115">
        <f t="shared" si="16"/>
        <v>-0.15821210995045509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146220395</v>
      </c>
      <c r="E23" s="78">
        <v>56412315</v>
      </c>
      <c r="F23" s="79">
        <f t="shared" si="0"/>
        <v>202632710</v>
      </c>
      <c r="G23" s="77">
        <v>147126710</v>
      </c>
      <c r="H23" s="78">
        <v>77390091</v>
      </c>
      <c r="I23" s="79">
        <f t="shared" si="1"/>
        <v>224516801</v>
      </c>
      <c r="J23" s="77">
        <v>39858060</v>
      </c>
      <c r="K23" s="78">
        <v>12304521</v>
      </c>
      <c r="L23" s="78">
        <f t="shared" si="2"/>
        <v>52162581</v>
      </c>
      <c r="M23" s="95">
        <f t="shared" si="3"/>
        <v>0.25742428752001589</v>
      </c>
      <c r="N23" s="77">
        <v>35867716</v>
      </c>
      <c r="O23" s="78">
        <v>15214164</v>
      </c>
      <c r="P23" s="78">
        <f t="shared" si="4"/>
        <v>51081880</v>
      </c>
      <c r="Q23" s="95">
        <f t="shared" si="5"/>
        <v>0.25209098767913629</v>
      </c>
      <c r="R23" s="77">
        <v>33646231</v>
      </c>
      <c r="S23" s="78">
        <v>3956872</v>
      </c>
      <c r="T23" s="78">
        <f t="shared" si="6"/>
        <v>37603103</v>
      </c>
      <c r="U23" s="95">
        <f t="shared" si="7"/>
        <v>0.16748458392652762</v>
      </c>
      <c r="V23" s="77">
        <v>16091301</v>
      </c>
      <c r="W23" s="78">
        <v>11833218</v>
      </c>
      <c r="X23" s="78">
        <f t="shared" si="8"/>
        <v>27924519</v>
      </c>
      <c r="Y23" s="95">
        <f t="shared" si="9"/>
        <v>0.12437607731636975</v>
      </c>
      <c r="Z23" s="77">
        <f t="shared" si="10"/>
        <v>125463308</v>
      </c>
      <c r="AA23" s="78">
        <f t="shared" si="11"/>
        <v>43308775</v>
      </c>
      <c r="AB23" s="78">
        <f t="shared" si="12"/>
        <v>168772083</v>
      </c>
      <c r="AC23" s="95">
        <f t="shared" si="13"/>
        <v>0.75171248765476573</v>
      </c>
      <c r="AD23" s="77">
        <v>8784080</v>
      </c>
      <c r="AE23" s="78">
        <v>17245055</v>
      </c>
      <c r="AF23" s="78">
        <f t="shared" si="14"/>
        <v>26029135</v>
      </c>
      <c r="AG23" s="78">
        <v>252083009</v>
      </c>
      <c r="AH23" s="78">
        <v>258932162</v>
      </c>
      <c r="AI23" s="79">
        <v>156124701</v>
      </c>
      <c r="AJ23" s="114">
        <f t="shared" si="15"/>
        <v>0.60295600127109739</v>
      </c>
      <c r="AK23" s="115">
        <f t="shared" si="16"/>
        <v>7.2817786684036934E-2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266172387</v>
      </c>
      <c r="E24" s="78">
        <v>62147850</v>
      </c>
      <c r="F24" s="79">
        <f t="shared" si="0"/>
        <v>328320237</v>
      </c>
      <c r="G24" s="77">
        <v>279200699</v>
      </c>
      <c r="H24" s="78">
        <v>140846352</v>
      </c>
      <c r="I24" s="79">
        <f t="shared" si="1"/>
        <v>420047051</v>
      </c>
      <c r="J24" s="77">
        <v>93334112</v>
      </c>
      <c r="K24" s="78">
        <v>-736936381</v>
      </c>
      <c r="L24" s="78">
        <f t="shared" si="2"/>
        <v>-643602269</v>
      </c>
      <c r="M24" s="95">
        <f t="shared" si="3"/>
        <v>-1.9602881469654885</v>
      </c>
      <c r="N24" s="77">
        <v>114359688</v>
      </c>
      <c r="O24" s="78">
        <v>23945340</v>
      </c>
      <c r="P24" s="78">
        <f t="shared" si="4"/>
        <v>138305028</v>
      </c>
      <c r="Q24" s="95">
        <f t="shared" si="5"/>
        <v>0.42125039036201717</v>
      </c>
      <c r="R24" s="77">
        <v>62020651</v>
      </c>
      <c r="S24" s="78">
        <v>10993857</v>
      </c>
      <c r="T24" s="78">
        <f t="shared" si="6"/>
        <v>73014508</v>
      </c>
      <c r="U24" s="95">
        <f t="shared" si="7"/>
        <v>0.1738245937596167</v>
      </c>
      <c r="V24" s="77">
        <v>32495618</v>
      </c>
      <c r="W24" s="78">
        <v>769641094</v>
      </c>
      <c r="X24" s="78">
        <f t="shared" si="8"/>
        <v>802136712</v>
      </c>
      <c r="Y24" s="95">
        <f t="shared" si="9"/>
        <v>1.9096353851083221</v>
      </c>
      <c r="Z24" s="77">
        <f t="shared" si="10"/>
        <v>302210069</v>
      </c>
      <c r="AA24" s="78">
        <f t="shared" si="11"/>
        <v>67643910</v>
      </c>
      <c r="AB24" s="78">
        <f t="shared" si="12"/>
        <v>369853979</v>
      </c>
      <c r="AC24" s="95">
        <f t="shared" si="13"/>
        <v>0.88050607216380627</v>
      </c>
      <c r="AD24" s="77">
        <v>30352912</v>
      </c>
      <c r="AE24" s="78">
        <v>10497906</v>
      </c>
      <c r="AF24" s="78">
        <f t="shared" si="14"/>
        <v>40850818</v>
      </c>
      <c r="AG24" s="78">
        <v>274326234</v>
      </c>
      <c r="AH24" s="78">
        <v>315727736</v>
      </c>
      <c r="AI24" s="79">
        <v>287881554</v>
      </c>
      <c r="AJ24" s="114">
        <f t="shared" si="15"/>
        <v>0.91180318095335156</v>
      </c>
      <c r="AK24" s="115">
        <f t="shared" si="16"/>
        <v>18.635756424755069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198702313</v>
      </c>
      <c r="E25" s="78">
        <v>43301747</v>
      </c>
      <c r="F25" s="79">
        <f t="shared" si="0"/>
        <v>242004060</v>
      </c>
      <c r="G25" s="77">
        <v>211602894</v>
      </c>
      <c r="H25" s="78">
        <v>35475355</v>
      </c>
      <c r="I25" s="79">
        <f t="shared" si="1"/>
        <v>247078249</v>
      </c>
      <c r="J25" s="77">
        <v>83683384</v>
      </c>
      <c r="K25" s="78">
        <v>672607381</v>
      </c>
      <c r="L25" s="78">
        <f t="shared" si="2"/>
        <v>756290765</v>
      </c>
      <c r="M25" s="95">
        <f t="shared" si="3"/>
        <v>3.1251160207808084</v>
      </c>
      <c r="N25" s="77">
        <v>52398859</v>
      </c>
      <c r="O25" s="78">
        <v>12907998</v>
      </c>
      <c r="P25" s="78">
        <f t="shared" si="4"/>
        <v>65306857</v>
      </c>
      <c r="Q25" s="95">
        <f t="shared" si="5"/>
        <v>0.26985851807610167</v>
      </c>
      <c r="R25" s="77">
        <v>39514305</v>
      </c>
      <c r="S25" s="78">
        <v>8653298</v>
      </c>
      <c r="T25" s="78">
        <f t="shared" si="6"/>
        <v>48167603</v>
      </c>
      <c r="U25" s="95">
        <f t="shared" si="7"/>
        <v>0.19494877916185976</v>
      </c>
      <c r="V25" s="77">
        <v>8181105</v>
      </c>
      <c r="W25" s="78">
        <v>7435154</v>
      </c>
      <c r="X25" s="78">
        <f t="shared" si="8"/>
        <v>15616259</v>
      </c>
      <c r="Y25" s="95">
        <f t="shared" si="9"/>
        <v>6.3203697869819372E-2</v>
      </c>
      <c r="Z25" s="77">
        <f t="shared" si="10"/>
        <v>183777653</v>
      </c>
      <c r="AA25" s="78">
        <f t="shared" si="11"/>
        <v>701603831</v>
      </c>
      <c r="AB25" s="78">
        <f t="shared" si="12"/>
        <v>885381484</v>
      </c>
      <c r="AC25" s="95">
        <f t="shared" si="13"/>
        <v>3.5834052069876861</v>
      </c>
      <c r="AD25" s="77">
        <v>13483116</v>
      </c>
      <c r="AE25" s="78">
        <v>11689814</v>
      </c>
      <c r="AF25" s="78">
        <f t="shared" si="14"/>
        <v>25172930</v>
      </c>
      <c r="AG25" s="78">
        <v>208852075</v>
      </c>
      <c r="AH25" s="78">
        <v>238122682</v>
      </c>
      <c r="AI25" s="79">
        <v>193131094</v>
      </c>
      <c r="AJ25" s="114">
        <f t="shared" si="15"/>
        <v>0.81105710878898973</v>
      </c>
      <c r="AK25" s="115">
        <f t="shared" si="16"/>
        <v>-0.37964078873615426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590452008</v>
      </c>
      <c r="E26" s="78">
        <v>47526334</v>
      </c>
      <c r="F26" s="79">
        <f t="shared" si="0"/>
        <v>637978342</v>
      </c>
      <c r="G26" s="77">
        <v>601779808</v>
      </c>
      <c r="H26" s="78">
        <v>73069811</v>
      </c>
      <c r="I26" s="79">
        <f t="shared" si="1"/>
        <v>674849619</v>
      </c>
      <c r="J26" s="77">
        <v>226181285</v>
      </c>
      <c r="K26" s="78">
        <v>14289981</v>
      </c>
      <c r="L26" s="78">
        <f t="shared" si="2"/>
        <v>240471266</v>
      </c>
      <c r="M26" s="95">
        <f t="shared" si="3"/>
        <v>0.37692700546251456</v>
      </c>
      <c r="N26" s="77">
        <v>111838977</v>
      </c>
      <c r="O26" s="78">
        <v>14312083</v>
      </c>
      <c r="P26" s="78">
        <f t="shared" si="4"/>
        <v>126151060</v>
      </c>
      <c r="Q26" s="95">
        <f t="shared" si="5"/>
        <v>0.19773564664362853</v>
      </c>
      <c r="R26" s="77">
        <v>116755167</v>
      </c>
      <c r="S26" s="78">
        <v>24648740</v>
      </c>
      <c r="T26" s="78">
        <f t="shared" si="6"/>
        <v>141403907</v>
      </c>
      <c r="U26" s="95">
        <f t="shared" si="7"/>
        <v>0.20953395100012645</v>
      </c>
      <c r="V26" s="77">
        <v>108454117</v>
      </c>
      <c r="W26" s="78">
        <v>5679296</v>
      </c>
      <c r="X26" s="78">
        <f t="shared" si="8"/>
        <v>114133413</v>
      </c>
      <c r="Y26" s="95">
        <f t="shared" si="9"/>
        <v>0.16912421639820174</v>
      </c>
      <c r="Z26" s="77">
        <f t="shared" si="10"/>
        <v>563229546</v>
      </c>
      <c r="AA26" s="78">
        <f t="shared" si="11"/>
        <v>58930100</v>
      </c>
      <c r="AB26" s="78">
        <f t="shared" si="12"/>
        <v>622159646</v>
      </c>
      <c r="AC26" s="95">
        <f t="shared" si="13"/>
        <v>0.92192338631223258</v>
      </c>
      <c r="AD26" s="77">
        <v>58895263</v>
      </c>
      <c r="AE26" s="78">
        <v>26287094</v>
      </c>
      <c r="AF26" s="78">
        <f t="shared" si="14"/>
        <v>85182357</v>
      </c>
      <c r="AG26" s="78">
        <v>562358322</v>
      </c>
      <c r="AH26" s="78">
        <v>666861688</v>
      </c>
      <c r="AI26" s="79">
        <v>552899117</v>
      </c>
      <c r="AJ26" s="114">
        <f t="shared" si="15"/>
        <v>0.82910613542399214</v>
      </c>
      <c r="AK26" s="115">
        <f t="shared" si="16"/>
        <v>0.33987150649048137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2066247900</v>
      </c>
      <c r="E27" s="78">
        <v>435874836</v>
      </c>
      <c r="F27" s="79">
        <f t="shared" si="0"/>
        <v>2502122736</v>
      </c>
      <c r="G27" s="77">
        <v>1942227795</v>
      </c>
      <c r="H27" s="78">
        <v>424287980</v>
      </c>
      <c r="I27" s="79">
        <f t="shared" si="1"/>
        <v>2366515775</v>
      </c>
      <c r="J27" s="77">
        <v>752325514</v>
      </c>
      <c r="K27" s="78">
        <v>107248466</v>
      </c>
      <c r="L27" s="78">
        <f t="shared" si="2"/>
        <v>859573980</v>
      </c>
      <c r="M27" s="95">
        <f t="shared" si="3"/>
        <v>0.3435378958964066</v>
      </c>
      <c r="N27" s="77">
        <v>639309770</v>
      </c>
      <c r="O27" s="78">
        <v>121040260</v>
      </c>
      <c r="P27" s="78">
        <f t="shared" si="4"/>
        <v>760350030</v>
      </c>
      <c r="Q27" s="95">
        <f t="shared" si="5"/>
        <v>0.30388198750614764</v>
      </c>
      <c r="R27" s="77">
        <v>442722890</v>
      </c>
      <c r="S27" s="78">
        <v>39458520</v>
      </c>
      <c r="T27" s="78">
        <f t="shared" si="6"/>
        <v>482181410</v>
      </c>
      <c r="U27" s="95">
        <f t="shared" si="7"/>
        <v>0.20375161454395968</v>
      </c>
      <c r="V27" s="77">
        <v>235383711</v>
      </c>
      <c r="W27" s="78">
        <v>-137563</v>
      </c>
      <c r="X27" s="78">
        <f t="shared" si="8"/>
        <v>235246148</v>
      </c>
      <c r="Y27" s="95">
        <f t="shared" si="9"/>
        <v>9.9406118685179692E-2</v>
      </c>
      <c r="Z27" s="77">
        <f t="shared" si="10"/>
        <v>2069741885</v>
      </c>
      <c r="AA27" s="78">
        <f t="shared" si="11"/>
        <v>267609683</v>
      </c>
      <c r="AB27" s="78">
        <f t="shared" si="12"/>
        <v>2337351568</v>
      </c>
      <c r="AC27" s="95">
        <f t="shared" si="13"/>
        <v>0.98767630991177313</v>
      </c>
      <c r="AD27" s="77">
        <v>207290934</v>
      </c>
      <c r="AE27" s="78">
        <v>103327255</v>
      </c>
      <c r="AF27" s="78">
        <f t="shared" si="14"/>
        <v>310618189</v>
      </c>
      <c r="AG27" s="78">
        <v>2452568246</v>
      </c>
      <c r="AH27" s="78">
        <v>2300300016</v>
      </c>
      <c r="AI27" s="79">
        <v>2297540254</v>
      </c>
      <c r="AJ27" s="114">
        <f t="shared" si="15"/>
        <v>0.99880025997443633</v>
      </c>
      <c r="AK27" s="115">
        <f t="shared" si="16"/>
        <v>-0.24265173022433661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4213046050</v>
      </c>
      <c r="E28" s="81">
        <f>SUM(E21:E27)</f>
        <v>1041728453</v>
      </c>
      <c r="F28" s="82">
        <f t="shared" si="0"/>
        <v>5254774503</v>
      </c>
      <c r="G28" s="80">
        <f>SUM(G21:G27)</f>
        <v>4184056657</v>
      </c>
      <c r="H28" s="81">
        <f>SUM(H21:H27)</f>
        <v>1123095884</v>
      </c>
      <c r="I28" s="82">
        <f t="shared" si="1"/>
        <v>5307152541</v>
      </c>
      <c r="J28" s="80">
        <f>SUM(J21:J27)</f>
        <v>1575096851</v>
      </c>
      <c r="K28" s="81">
        <f>SUM(K21:K27)</f>
        <v>167061592</v>
      </c>
      <c r="L28" s="81">
        <f t="shared" si="2"/>
        <v>1742158443</v>
      </c>
      <c r="M28" s="96">
        <f t="shared" si="3"/>
        <v>0.3315381929339471</v>
      </c>
      <c r="N28" s="80">
        <f>SUM(N21:N27)</f>
        <v>1140133295</v>
      </c>
      <c r="O28" s="81">
        <f>SUM(O21:O27)</f>
        <v>275125183</v>
      </c>
      <c r="P28" s="81">
        <f t="shared" si="4"/>
        <v>1415258478</v>
      </c>
      <c r="Q28" s="96">
        <f t="shared" si="5"/>
        <v>0.26932810859762218</v>
      </c>
      <c r="R28" s="80">
        <f>SUM(R21:R27)</f>
        <v>940370748</v>
      </c>
      <c r="S28" s="81">
        <f>SUM(S21:S27)</f>
        <v>189784227</v>
      </c>
      <c r="T28" s="81">
        <f t="shared" si="6"/>
        <v>1130154975</v>
      </c>
      <c r="U28" s="96">
        <f t="shared" si="7"/>
        <v>0.21294940483980335</v>
      </c>
      <c r="V28" s="80">
        <f>SUM(V21:V27)</f>
        <v>454841745</v>
      </c>
      <c r="W28" s="81">
        <f>SUM(W21:W27)</f>
        <v>858227110</v>
      </c>
      <c r="X28" s="81">
        <f t="shared" si="8"/>
        <v>1313068855</v>
      </c>
      <c r="Y28" s="96">
        <f t="shared" si="9"/>
        <v>0.24741494518124121</v>
      </c>
      <c r="Z28" s="80">
        <f t="shared" si="10"/>
        <v>4110442639</v>
      </c>
      <c r="AA28" s="81">
        <f t="shared" si="11"/>
        <v>1490198112</v>
      </c>
      <c r="AB28" s="81">
        <f t="shared" si="12"/>
        <v>5600640751</v>
      </c>
      <c r="AC28" s="96">
        <f t="shared" si="13"/>
        <v>1.0553005039392931</v>
      </c>
      <c r="AD28" s="80">
        <f>SUM(AD21:AD27)</f>
        <v>384691588</v>
      </c>
      <c r="AE28" s="81">
        <f>SUM(AE21:AE27)</f>
        <v>247121411</v>
      </c>
      <c r="AF28" s="81">
        <f t="shared" si="14"/>
        <v>631812999</v>
      </c>
      <c r="AG28" s="81">
        <f>SUM(AG21:AG27)</f>
        <v>4908024889</v>
      </c>
      <c r="AH28" s="81">
        <f>SUM(AH21:AH27)</f>
        <v>5050274816</v>
      </c>
      <c r="AI28" s="82">
        <f>SUM(AI21:AI27)</f>
        <v>4556173867</v>
      </c>
      <c r="AJ28" s="116">
        <f t="shared" si="15"/>
        <v>0.90216355208341992</v>
      </c>
      <c r="AK28" s="117">
        <f t="shared" si="16"/>
        <v>1.078255523514482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443268959</v>
      </c>
      <c r="E29" s="78">
        <v>32064750</v>
      </c>
      <c r="F29" s="79">
        <f t="shared" si="0"/>
        <v>475333709</v>
      </c>
      <c r="G29" s="77">
        <v>464265361</v>
      </c>
      <c r="H29" s="78">
        <v>32064750</v>
      </c>
      <c r="I29" s="79">
        <f t="shared" si="1"/>
        <v>496330111</v>
      </c>
      <c r="J29" s="77">
        <v>183887166</v>
      </c>
      <c r="K29" s="78">
        <v>57924063</v>
      </c>
      <c r="L29" s="78">
        <f t="shared" si="2"/>
        <v>241811229</v>
      </c>
      <c r="M29" s="95">
        <f t="shared" si="3"/>
        <v>0.50871887354405998</v>
      </c>
      <c r="N29" s="77">
        <v>47277853</v>
      </c>
      <c r="O29" s="78">
        <v>23614667</v>
      </c>
      <c r="P29" s="78">
        <f t="shared" si="4"/>
        <v>70892520</v>
      </c>
      <c r="Q29" s="95">
        <f t="shared" si="5"/>
        <v>0.14914263107731751</v>
      </c>
      <c r="R29" s="77">
        <v>66333900</v>
      </c>
      <c r="S29" s="78">
        <v>8439943</v>
      </c>
      <c r="T29" s="78">
        <f t="shared" si="6"/>
        <v>74773843</v>
      </c>
      <c r="U29" s="95">
        <f t="shared" si="7"/>
        <v>0.1506534488696375</v>
      </c>
      <c r="V29" s="77">
        <v>39133048</v>
      </c>
      <c r="W29" s="78">
        <v>7047985</v>
      </c>
      <c r="X29" s="78">
        <f t="shared" si="8"/>
        <v>46181033</v>
      </c>
      <c r="Y29" s="95">
        <f t="shared" si="9"/>
        <v>9.3044995611801601E-2</v>
      </c>
      <c r="Z29" s="77">
        <f t="shared" si="10"/>
        <v>336631967</v>
      </c>
      <c r="AA29" s="78">
        <f t="shared" si="11"/>
        <v>97026658</v>
      </c>
      <c r="AB29" s="78">
        <f t="shared" si="12"/>
        <v>433658625</v>
      </c>
      <c r="AC29" s="95">
        <f t="shared" si="13"/>
        <v>0.87373023596386235</v>
      </c>
      <c r="AD29" s="77">
        <v>75145937</v>
      </c>
      <c r="AE29" s="78">
        <v>10348274</v>
      </c>
      <c r="AF29" s="78">
        <f t="shared" si="14"/>
        <v>85494211</v>
      </c>
      <c r="AG29" s="78">
        <v>450980403</v>
      </c>
      <c r="AH29" s="78">
        <v>436351448</v>
      </c>
      <c r="AI29" s="79">
        <v>417605778</v>
      </c>
      <c r="AJ29" s="114">
        <f t="shared" si="15"/>
        <v>0.95703997297151167</v>
      </c>
      <c r="AK29" s="115">
        <f t="shared" si="16"/>
        <v>-0.45983438574572022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273940312</v>
      </c>
      <c r="E30" s="78">
        <v>86511045</v>
      </c>
      <c r="F30" s="79">
        <f t="shared" si="0"/>
        <v>360451357</v>
      </c>
      <c r="G30" s="77">
        <v>276140312</v>
      </c>
      <c r="H30" s="78">
        <v>101807194</v>
      </c>
      <c r="I30" s="79">
        <f t="shared" si="1"/>
        <v>377947506</v>
      </c>
      <c r="J30" s="77">
        <v>94976544</v>
      </c>
      <c r="K30" s="78">
        <v>-7709232</v>
      </c>
      <c r="L30" s="78">
        <f t="shared" si="2"/>
        <v>87267312</v>
      </c>
      <c r="M30" s="95">
        <f t="shared" si="3"/>
        <v>0.24210565532702377</v>
      </c>
      <c r="N30" s="77">
        <v>78023998</v>
      </c>
      <c r="O30" s="78">
        <v>18319948</v>
      </c>
      <c r="P30" s="78">
        <f t="shared" si="4"/>
        <v>96343946</v>
      </c>
      <c r="Q30" s="95">
        <f t="shared" si="5"/>
        <v>0.26728695600388597</v>
      </c>
      <c r="R30" s="77">
        <v>63851622</v>
      </c>
      <c r="S30" s="78">
        <v>40127389</v>
      </c>
      <c r="T30" s="78">
        <f t="shared" si="6"/>
        <v>103979011</v>
      </c>
      <c r="U30" s="95">
        <f t="shared" si="7"/>
        <v>0.2751149547207225</v>
      </c>
      <c r="V30" s="77">
        <v>22269550</v>
      </c>
      <c r="W30" s="78">
        <v>18404743</v>
      </c>
      <c r="X30" s="78">
        <f t="shared" si="8"/>
        <v>40674293</v>
      </c>
      <c r="Y30" s="95">
        <f t="shared" si="9"/>
        <v>0.10761889509597664</v>
      </c>
      <c r="Z30" s="77">
        <f t="shared" si="10"/>
        <v>259121714</v>
      </c>
      <c r="AA30" s="78">
        <f t="shared" si="11"/>
        <v>69142848</v>
      </c>
      <c r="AB30" s="78">
        <f t="shared" si="12"/>
        <v>328264562</v>
      </c>
      <c r="AC30" s="95">
        <f t="shared" si="13"/>
        <v>0.86854538471276488</v>
      </c>
      <c r="AD30" s="77">
        <v>10660057</v>
      </c>
      <c r="AE30" s="78">
        <v>22937481</v>
      </c>
      <c r="AF30" s="78">
        <f t="shared" si="14"/>
        <v>33597538</v>
      </c>
      <c r="AG30" s="78">
        <v>324671805</v>
      </c>
      <c r="AH30" s="78">
        <v>372380684</v>
      </c>
      <c r="AI30" s="79">
        <v>317810483</v>
      </c>
      <c r="AJ30" s="114">
        <f t="shared" si="15"/>
        <v>0.85345587635259834</v>
      </c>
      <c r="AK30" s="115">
        <f t="shared" si="16"/>
        <v>0.2106331422260761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220787550</v>
      </c>
      <c r="E31" s="78">
        <v>121368457</v>
      </c>
      <c r="F31" s="79">
        <f t="shared" si="0"/>
        <v>342156007</v>
      </c>
      <c r="G31" s="77">
        <v>291331569</v>
      </c>
      <c r="H31" s="78">
        <v>138852738</v>
      </c>
      <c r="I31" s="79">
        <f t="shared" si="1"/>
        <v>430184307</v>
      </c>
      <c r="J31" s="77">
        <v>95445290</v>
      </c>
      <c r="K31" s="78">
        <v>46811968</v>
      </c>
      <c r="L31" s="78">
        <f t="shared" si="2"/>
        <v>142257258</v>
      </c>
      <c r="M31" s="95">
        <f t="shared" si="3"/>
        <v>0.41576723801315579</v>
      </c>
      <c r="N31" s="77">
        <v>77477674</v>
      </c>
      <c r="O31" s="78">
        <v>49368018</v>
      </c>
      <c r="P31" s="78">
        <f t="shared" si="4"/>
        <v>126845692</v>
      </c>
      <c r="Q31" s="95">
        <f t="shared" si="5"/>
        <v>0.37072472616270624</v>
      </c>
      <c r="R31" s="77">
        <v>76143964</v>
      </c>
      <c r="S31" s="78">
        <v>13550582</v>
      </c>
      <c r="T31" s="78">
        <f t="shared" si="6"/>
        <v>89694546</v>
      </c>
      <c r="U31" s="95">
        <f t="shared" si="7"/>
        <v>0.20850259886397948</v>
      </c>
      <c r="V31" s="77">
        <v>25270856</v>
      </c>
      <c r="W31" s="78">
        <v>27101289</v>
      </c>
      <c r="X31" s="78">
        <f t="shared" si="8"/>
        <v>52372145</v>
      </c>
      <c r="Y31" s="95">
        <f t="shared" si="9"/>
        <v>0.12174350423247773</v>
      </c>
      <c r="Z31" s="77">
        <f t="shared" si="10"/>
        <v>274337784</v>
      </c>
      <c r="AA31" s="78">
        <f t="shared" si="11"/>
        <v>136831857</v>
      </c>
      <c r="AB31" s="78">
        <f t="shared" si="12"/>
        <v>411169641</v>
      </c>
      <c r="AC31" s="95">
        <f t="shared" si="13"/>
        <v>0.95579879207448637</v>
      </c>
      <c r="AD31" s="77">
        <v>44214241</v>
      </c>
      <c r="AE31" s="78">
        <v>28746025</v>
      </c>
      <c r="AF31" s="78">
        <f t="shared" si="14"/>
        <v>72960266</v>
      </c>
      <c r="AG31" s="78">
        <v>284705743</v>
      </c>
      <c r="AH31" s="78">
        <v>341625133</v>
      </c>
      <c r="AI31" s="79">
        <v>282336920</v>
      </c>
      <c r="AJ31" s="114">
        <f t="shared" si="15"/>
        <v>0.82645242614512204</v>
      </c>
      <c r="AK31" s="115">
        <f t="shared" si="16"/>
        <v>-0.28218264719594088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244708168</v>
      </c>
      <c r="E32" s="78">
        <v>190429395</v>
      </c>
      <c r="F32" s="79">
        <f t="shared" si="0"/>
        <v>435137563</v>
      </c>
      <c r="G32" s="77">
        <v>262160338</v>
      </c>
      <c r="H32" s="78">
        <v>176268474</v>
      </c>
      <c r="I32" s="79">
        <f t="shared" si="1"/>
        <v>438428812</v>
      </c>
      <c r="J32" s="77">
        <v>112553380</v>
      </c>
      <c r="K32" s="78">
        <v>-64739117</v>
      </c>
      <c r="L32" s="78">
        <f t="shared" si="2"/>
        <v>47814263</v>
      </c>
      <c r="M32" s="95">
        <f t="shared" si="3"/>
        <v>0.10988309690009455</v>
      </c>
      <c r="N32" s="77">
        <v>79935426</v>
      </c>
      <c r="O32" s="78">
        <v>49848768</v>
      </c>
      <c r="P32" s="78">
        <f t="shared" si="4"/>
        <v>129784194</v>
      </c>
      <c r="Q32" s="95">
        <f t="shared" si="5"/>
        <v>0.2982601481361884</v>
      </c>
      <c r="R32" s="77">
        <v>58853153</v>
      </c>
      <c r="S32" s="78">
        <v>19698486</v>
      </c>
      <c r="T32" s="78">
        <f t="shared" si="6"/>
        <v>78551639</v>
      </c>
      <c r="U32" s="95">
        <f t="shared" si="7"/>
        <v>0.17916623371914708</v>
      </c>
      <c r="V32" s="77">
        <v>16761181</v>
      </c>
      <c r="W32" s="78">
        <v>21111793</v>
      </c>
      <c r="X32" s="78">
        <f t="shared" si="8"/>
        <v>37872974</v>
      </c>
      <c r="Y32" s="95">
        <f t="shared" si="9"/>
        <v>8.6383405842406183E-2</v>
      </c>
      <c r="Z32" s="77">
        <f t="shared" si="10"/>
        <v>268103140</v>
      </c>
      <c r="AA32" s="78">
        <f t="shared" si="11"/>
        <v>25919930</v>
      </c>
      <c r="AB32" s="78">
        <f t="shared" si="12"/>
        <v>294023070</v>
      </c>
      <c r="AC32" s="95">
        <f t="shared" si="13"/>
        <v>0.67062898685590944</v>
      </c>
      <c r="AD32" s="77">
        <v>30407671</v>
      </c>
      <c r="AE32" s="78">
        <v>45800224</v>
      </c>
      <c r="AF32" s="78">
        <f t="shared" si="14"/>
        <v>76207895</v>
      </c>
      <c r="AG32" s="78">
        <v>411441238</v>
      </c>
      <c r="AH32" s="78">
        <v>478698139</v>
      </c>
      <c r="AI32" s="79">
        <v>415962882</v>
      </c>
      <c r="AJ32" s="114">
        <f t="shared" si="15"/>
        <v>0.86894610216982693</v>
      </c>
      <c r="AK32" s="115">
        <f t="shared" si="16"/>
        <v>-0.50303083427248585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148075277</v>
      </c>
      <c r="E33" s="78">
        <v>74651637</v>
      </c>
      <c r="F33" s="79">
        <f t="shared" si="0"/>
        <v>222726914</v>
      </c>
      <c r="G33" s="77">
        <v>160277139</v>
      </c>
      <c r="H33" s="78">
        <v>117882259</v>
      </c>
      <c r="I33" s="79">
        <f t="shared" si="1"/>
        <v>278159398</v>
      </c>
      <c r="J33" s="77">
        <v>57941687</v>
      </c>
      <c r="K33" s="78">
        <v>9018271</v>
      </c>
      <c r="L33" s="78">
        <f t="shared" si="2"/>
        <v>66959958</v>
      </c>
      <c r="M33" s="95">
        <f t="shared" si="3"/>
        <v>0.30063703033213129</v>
      </c>
      <c r="N33" s="77">
        <v>45083116</v>
      </c>
      <c r="O33" s="78">
        <v>28934729</v>
      </c>
      <c r="P33" s="78">
        <f t="shared" si="4"/>
        <v>74017845</v>
      </c>
      <c r="Q33" s="95">
        <f t="shared" si="5"/>
        <v>0.33232555361495286</v>
      </c>
      <c r="R33" s="77">
        <v>36895528</v>
      </c>
      <c r="S33" s="78">
        <v>24018785</v>
      </c>
      <c r="T33" s="78">
        <f t="shared" si="6"/>
        <v>60914313</v>
      </c>
      <c r="U33" s="95">
        <f t="shared" si="7"/>
        <v>0.21899067023433808</v>
      </c>
      <c r="V33" s="77">
        <v>22892339</v>
      </c>
      <c r="W33" s="78">
        <v>22983688</v>
      </c>
      <c r="X33" s="78">
        <f t="shared" si="8"/>
        <v>45876027</v>
      </c>
      <c r="Y33" s="95">
        <f t="shared" si="9"/>
        <v>0.16492711491991366</v>
      </c>
      <c r="Z33" s="77">
        <f t="shared" si="10"/>
        <v>162812670</v>
      </c>
      <c r="AA33" s="78">
        <f t="shared" si="11"/>
        <v>84955473</v>
      </c>
      <c r="AB33" s="78">
        <f t="shared" si="12"/>
        <v>247768143</v>
      </c>
      <c r="AC33" s="95">
        <f t="shared" si="13"/>
        <v>0.8907415847944854</v>
      </c>
      <c r="AD33" s="77">
        <v>16605664</v>
      </c>
      <c r="AE33" s="78">
        <v>14155743</v>
      </c>
      <c r="AF33" s="78">
        <f t="shared" si="14"/>
        <v>30761407</v>
      </c>
      <c r="AG33" s="78">
        <v>170792600</v>
      </c>
      <c r="AH33" s="78">
        <v>221421928</v>
      </c>
      <c r="AI33" s="79">
        <v>183817854</v>
      </c>
      <c r="AJ33" s="114">
        <f t="shared" si="15"/>
        <v>0.83017005434077873</v>
      </c>
      <c r="AK33" s="115">
        <f t="shared" si="16"/>
        <v>0.49135008681494963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1066722657</v>
      </c>
      <c r="E34" s="78">
        <v>208762103</v>
      </c>
      <c r="F34" s="79">
        <f t="shared" si="0"/>
        <v>1275484760</v>
      </c>
      <c r="G34" s="77">
        <v>1143914639</v>
      </c>
      <c r="H34" s="78">
        <v>204376074</v>
      </c>
      <c r="I34" s="79">
        <f t="shared" si="1"/>
        <v>1348290713</v>
      </c>
      <c r="J34" s="77">
        <v>426176830</v>
      </c>
      <c r="K34" s="78">
        <v>17055406</v>
      </c>
      <c r="L34" s="78">
        <f t="shared" si="2"/>
        <v>443232236</v>
      </c>
      <c r="M34" s="95">
        <f t="shared" si="3"/>
        <v>0.34750100502964848</v>
      </c>
      <c r="N34" s="77">
        <v>250900021</v>
      </c>
      <c r="O34" s="78">
        <v>53814736</v>
      </c>
      <c r="P34" s="78">
        <f t="shared" si="4"/>
        <v>304714757</v>
      </c>
      <c r="Q34" s="95">
        <f t="shared" si="5"/>
        <v>0.23890113512606767</v>
      </c>
      <c r="R34" s="77">
        <v>227028374</v>
      </c>
      <c r="S34" s="78">
        <v>20423257</v>
      </c>
      <c r="T34" s="78">
        <f t="shared" si="6"/>
        <v>247451631</v>
      </c>
      <c r="U34" s="95">
        <f t="shared" si="7"/>
        <v>0.18352987869315687</v>
      </c>
      <c r="V34" s="77">
        <v>149317218</v>
      </c>
      <c r="W34" s="78">
        <v>49833670</v>
      </c>
      <c r="X34" s="78">
        <f t="shared" si="8"/>
        <v>199150888</v>
      </c>
      <c r="Y34" s="95">
        <f t="shared" si="9"/>
        <v>0.14770619279641956</v>
      </c>
      <c r="Z34" s="77">
        <f t="shared" si="10"/>
        <v>1053422443</v>
      </c>
      <c r="AA34" s="78">
        <f t="shared" si="11"/>
        <v>141127069</v>
      </c>
      <c r="AB34" s="78">
        <f t="shared" si="12"/>
        <v>1194549512</v>
      </c>
      <c r="AC34" s="95">
        <f t="shared" si="13"/>
        <v>0.88597325523520087</v>
      </c>
      <c r="AD34" s="77">
        <v>184604093</v>
      </c>
      <c r="AE34" s="78">
        <v>58549649</v>
      </c>
      <c r="AF34" s="78">
        <f t="shared" si="14"/>
        <v>243153742</v>
      </c>
      <c r="AG34" s="78">
        <v>1095329240</v>
      </c>
      <c r="AH34" s="78">
        <v>1199024709</v>
      </c>
      <c r="AI34" s="79">
        <v>1124283261</v>
      </c>
      <c r="AJ34" s="114">
        <f t="shared" si="15"/>
        <v>0.93766479753170795</v>
      </c>
      <c r="AK34" s="115">
        <f t="shared" si="16"/>
        <v>-0.1809672088040496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1720783370</v>
      </c>
      <c r="E35" s="78">
        <v>499270599</v>
      </c>
      <c r="F35" s="79">
        <f t="shared" si="0"/>
        <v>2220053969</v>
      </c>
      <c r="G35" s="77">
        <v>1762061667</v>
      </c>
      <c r="H35" s="78">
        <v>490735012</v>
      </c>
      <c r="I35" s="79">
        <f t="shared" si="1"/>
        <v>2252796679</v>
      </c>
      <c r="J35" s="77">
        <v>467881458</v>
      </c>
      <c r="K35" s="78">
        <v>149610493</v>
      </c>
      <c r="L35" s="78">
        <f t="shared" si="2"/>
        <v>617491951</v>
      </c>
      <c r="M35" s="95">
        <f t="shared" si="3"/>
        <v>0.27814276572661106</v>
      </c>
      <c r="N35" s="77">
        <v>438852340</v>
      </c>
      <c r="O35" s="78">
        <v>178989410</v>
      </c>
      <c r="P35" s="78">
        <f t="shared" si="4"/>
        <v>617841750</v>
      </c>
      <c r="Q35" s="95">
        <f t="shared" si="5"/>
        <v>0.27830032901330787</v>
      </c>
      <c r="R35" s="77">
        <v>349998297</v>
      </c>
      <c r="S35" s="78">
        <v>59244562</v>
      </c>
      <c r="T35" s="78">
        <f t="shared" si="6"/>
        <v>409242859</v>
      </c>
      <c r="U35" s="95">
        <f t="shared" si="7"/>
        <v>0.18165991756595626</v>
      </c>
      <c r="V35" s="77">
        <v>164955874</v>
      </c>
      <c r="W35" s="78">
        <v>141254772</v>
      </c>
      <c r="X35" s="78">
        <f t="shared" si="8"/>
        <v>306210646</v>
      </c>
      <c r="Y35" s="95">
        <f t="shared" si="9"/>
        <v>0.13592467036835507</v>
      </c>
      <c r="Z35" s="77">
        <f t="shared" si="10"/>
        <v>1421687969</v>
      </c>
      <c r="AA35" s="78">
        <f t="shared" si="11"/>
        <v>529099237</v>
      </c>
      <c r="AB35" s="78">
        <f t="shared" si="12"/>
        <v>1950787206</v>
      </c>
      <c r="AC35" s="95">
        <f t="shared" si="13"/>
        <v>0.86594019965705038</v>
      </c>
      <c r="AD35" s="77">
        <v>230437106</v>
      </c>
      <c r="AE35" s="78">
        <v>104131487</v>
      </c>
      <c r="AF35" s="78">
        <f t="shared" si="14"/>
        <v>334568593</v>
      </c>
      <c r="AG35" s="78">
        <v>2235699583</v>
      </c>
      <c r="AH35" s="78">
        <v>2316031661</v>
      </c>
      <c r="AI35" s="79">
        <v>2148687924</v>
      </c>
      <c r="AJ35" s="114">
        <f t="shared" si="15"/>
        <v>0.92774548819088876</v>
      </c>
      <c r="AK35" s="115">
        <f t="shared" si="16"/>
        <v>-8.4759740134962347E-2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4118286293</v>
      </c>
      <c r="E36" s="81">
        <f>SUM(E29:E35)</f>
        <v>1213057986</v>
      </c>
      <c r="F36" s="82">
        <f t="shared" si="0"/>
        <v>5331344279</v>
      </c>
      <c r="G36" s="80">
        <f>SUM(G29:G35)</f>
        <v>4360151025</v>
      </c>
      <c r="H36" s="81">
        <f>SUM(H29:H35)</f>
        <v>1261986501</v>
      </c>
      <c r="I36" s="82">
        <f t="shared" si="1"/>
        <v>5622137526</v>
      </c>
      <c r="J36" s="80">
        <f>SUM(J29:J35)</f>
        <v>1438862355</v>
      </c>
      <c r="K36" s="81">
        <f>SUM(K29:K35)</f>
        <v>207971852</v>
      </c>
      <c r="L36" s="81">
        <f t="shared" si="2"/>
        <v>1646834207</v>
      </c>
      <c r="M36" s="96">
        <f t="shared" si="3"/>
        <v>0.30889661609114777</v>
      </c>
      <c r="N36" s="80">
        <f>SUM(N29:N35)</f>
        <v>1017550428</v>
      </c>
      <c r="O36" s="81">
        <f>SUM(O29:O35)</f>
        <v>402890276</v>
      </c>
      <c r="P36" s="81">
        <f t="shared" si="4"/>
        <v>1420440704</v>
      </c>
      <c r="Q36" s="96">
        <f t="shared" si="5"/>
        <v>0.26643199719723071</v>
      </c>
      <c r="R36" s="80">
        <f>SUM(R29:R35)</f>
        <v>879104838</v>
      </c>
      <c r="S36" s="81">
        <f>SUM(S29:S35)</f>
        <v>185503004</v>
      </c>
      <c r="T36" s="81">
        <f t="shared" si="6"/>
        <v>1064607842</v>
      </c>
      <c r="U36" s="96">
        <f t="shared" si="7"/>
        <v>0.18935997866943677</v>
      </c>
      <c r="V36" s="80">
        <f>SUM(V29:V35)</f>
        <v>440600066</v>
      </c>
      <c r="W36" s="81">
        <f>SUM(W29:W35)</f>
        <v>287737940</v>
      </c>
      <c r="X36" s="81">
        <f t="shared" si="8"/>
        <v>728338006</v>
      </c>
      <c r="Y36" s="96">
        <f t="shared" si="9"/>
        <v>0.12954823723748232</v>
      </c>
      <c r="Z36" s="80">
        <f t="shared" si="10"/>
        <v>3776117687</v>
      </c>
      <c r="AA36" s="81">
        <f t="shared" si="11"/>
        <v>1084103072</v>
      </c>
      <c r="AB36" s="81">
        <f t="shared" si="12"/>
        <v>4860220759</v>
      </c>
      <c r="AC36" s="96">
        <f t="shared" si="13"/>
        <v>0.86447916589082741</v>
      </c>
      <c r="AD36" s="80">
        <f>SUM(AD29:AD35)</f>
        <v>592074769</v>
      </c>
      <c r="AE36" s="81">
        <f>SUM(AE29:AE35)</f>
        <v>284668883</v>
      </c>
      <c r="AF36" s="81">
        <f t="shared" si="14"/>
        <v>876743652</v>
      </c>
      <c r="AG36" s="81">
        <f>SUM(AG29:AG35)</f>
        <v>4973620612</v>
      </c>
      <c r="AH36" s="81">
        <f>SUM(AH29:AH35)</f>
        <v>5365533702</v>
      </c>
      <c r="AI36" s="82">
        <f>SUM(AI29:AI35)</f>
        <v>4890505102</v>
      </c>
      <c r="AJ36" s="116">
        <f t="shared" si="15"/>
        <v>0.91146666363815154</v>
      </c>
      <c r="AK36" s="117">
        <f t="shared" si="16"/>
        <v>-0.16926914231025425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447188028</v>
      </c>
      <c r="E37" s="78">
        <v>68017000</v>
      </c>
      <c r="F37" s="79">
        <f t="shared" si="0"/>
        <v>515205028</v>
      </c>
      <c r="G37" s="77">
        <v>448651264</v>
      </c>
      <c r="H37" s="78">
        <v>86044074</v>
      </c>
      <c r="I37" s="79">
        <f t="shared" si="1"/>
        <v>534695338</v>
      </c>
      <c r="J37" s="77">
        <v>113050059</v>
      </c>
      <c r="K37" s="78">
        <v>14791421</v>
      </c>
      <c r="L37" s="78">
        <f t="shared" si="2"/>
        <v>127841480</v>
      </c>
      <c r="M37" s="95">
        <f t="shared" si="3"/>
        <v>0.24813709698500847</v>
      </c>
      <c r="N37" s="77">
        <v>98143016</v>
      </c>
      <c r="O37" s="78">
        <v>21679507</v>
      </c>
      <c r="P37" s="78">
        <f t="shared" si="4"/>
        <v>119822523</v>
      </c>
      <c r="Q37" s="95">
        <f t="shared" si="5"/>
        <v>0.23257250315499639</v>
      </c>
      <c r="R37" s="77">
        <v>72360322</v>
      </c>
      <c r="S37" s="78">
        <v>18994307</v>
      </c>
      <c r="T37" s="78">
        <f t="shared" si="6"/>
        <v>91354629</v>
      </c>
      <c r="U37" s="95">
        <f t="shared" si="7"/>
        <v>0.17085361047228731</v>
      </c>
      <c r="V37" s="77">
        <v>33337711</v>
      </c>
      <c r="W37" s="78">
        <v>2343740</v>
      </c>
      <c r="X37" s="78">
        <f t="shared" si="8"/>
        <v>35681451</v>
      </c>
      <c r="Y37" s="95">
        <f t="shared" si="9"/>
        <v>6.6732302423777631E-2</v>
      </c>
      <c r="Z37" s="77">
        <f t="shared" si="10"/>
        <v>316891108</v>
      </c>
      <c r="AA37" s="78">
        <f t="shared" si="11"/>
        <v>57808975</v>
      </c>
      <c r="AB37" s="78">
        <f t="shared" si="12"/>
        <v>374700083</v>
      </c>
      <c r="AC37" s="95">
        <f t="shared" si="13"/>
        <v>0.70077305031599135</v>
      </c>
      <c r="AD37" s="77">
        <v>33017118</v>
      </c>
      <c r="AE37" s="78">
        <v>23271274</v>
      </c>
      <c r="AF37" s="78">
        <f t="shared" si="14"/>
        <v>56288392</v>
      </c>
      <c r="AG37" s="78">
        <v>549696548</v>
      </c>
      <c r="AH37" s="78">
        <v>555426289</v>
      </c>
      <c r="AI37" s="79">
        <v>389456720</v>
      </c>
      <c r="AJ37" s="114">
        <f t="shared" si="15"/>
        <v>0.70118524764318457</v>
      </c>
      <c r="AK37" s="115">
        <f t="shared" si="16"/>
        <v>-0.36609574848043269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351394493</v>
      </c>
      <c r="E38" s="78">
        <v>142990193</v>
      </c>
      <c r="F38" s="79">
        <f t="shared" si="0"/>
        <v>494384686</v>
      </c>
      <c r="G38" s="77">
        <v>362517756</v>
      </c>
      <c r="H38" s="78">
        <v>165806891</v>
      </c>
      <c r="I38" s="79">
        <f t="shared" si="1"/>
        <v>528324647</v>
      </c>
      <c r="J38" s="77">
        <v>144381990</v>
      </c>
      <c r="K38" s="78">
        <v>13166093</v>
      </c>
      <c r="L38" s="78">
        <f t="shared" si="2"/>
        <v>157548083</v>
      </c>
      <c r="M38" s="95">
        <f t="shared" si="3"/>
        <v>0.31867508735899641</v>
      </c>
      <c r="N38" s="77">
        <v>77564343</v>
      </c>
      <c r="O38" s="78">
        <v>30910351</v>
      </c>
      <c r="P38" s="78">
        <f t="shared" si="4"/>
        <v>108474694</v>
      </c>
      <c r="Q38" s="95">
        <f t="shared" si="5"/>
        <v>0.21941353984415285</v>
      </c>
      <c r="R38" s="77">
        <v>86350089</v>
      </c>
      <c r="S38" s="78">
        <v>18893720</v>
      </c>
      <c r="T38" s="78">
        <f t="shared" si="6"/>
        <v>105243809</v>
      </c>
      <c r="U38" s="95">
        <f t="shared" si="7"/>
        <v>0.19920291358279182</v>
      </c>
      <c r="V38" s="77">
        <v>40856346</v>
      </c>
      <c r="W38" s="78">
        <v>45612700</v>
      </c>
      <c r="X38" s="78">
        <f t="shared" si="8"/>
        <v>86469046</v>
      </c>
      <c r="Y38" s="95">
        <f t="shared" si="9"/>
        <v>0.16366650030620283</v>
      </c>
      <c r="Z38" s="77">
        <f t="shared" si="10"/>
        <v>349152768</v>
      </c>
      <c r="AA38" s="78">
        <f t="shared" si="11"/>
        <v>108582864</v>
      </c>
      <c r="AB38" s="78">
        <f t="shared" si="12"/>
        <v>457735632</v>
      </c>
      <c r="AC38" s="95">
        <f t="shared" si="13"/>
        <v>0.86639083487619306</v>
      </c>
      <c r="AD38" s="77">
        <v>42371748</v>
      </c>
      <c r="AE38" s="78">
        <v>13399994</v>
      </c>
      <c r="AF38" s="78">
        <f t="shared" si="14"/>
        <v>55771742</v>
      </c>
      <c r="AG38" s="78">
        <v>408453853</v>
      </c>
      <c r="AH38" s="78">
        <v>468342501</v>
      </c>
      <c r="AI38" s="79">
        <v>405311655</v>
      </c>
      <c r="AJ38" s="114">
        <f t="shared" si="15"/>
        <v>0.86541719817138696</v>
      </c>
      <c r="AK38" s="115">
        <f t="shared" si="16"/>
        <v>0.55040963217537664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412910110</v>
      </c>
      <c r="E39" s="78">
        <v>38629286</v>
      </c>
      <c r="F39" s="79">
        <f t="shared" si="0"/>
        <v>451539396</v>
      </c>
      <c r="G39" s="77">
        <v>451541615</v>
      </c>
      <c r="H39" s="78">
        <v>37920870</v>
      </c>
      <c r="I39" s="79">
        <f t="shared" si="1"/>
        <v>489462485</v>
      </c>
      <c r="J39" s="77">
        <v>143783099</v>
      </c>
      <c r="K39" s="78">
        <v>-116931502</v>
      </c>
      <c r="L39" s="78">
        <f t="shared" si="2"/>
        <v>26851597</v>
      </c>
      <c r="M39" s="95">
        <f t="shared" si="3"/>
        <v>5.9466786813879693E-2</v>
      </c>
      <c r="N39" s="77">
        <v>137258103</v>
      </c>
      <c r="O39" s="78">
        <v>132966603</v>
      </c>
      <c r="P39" s="78">
        <f t="shared" si="4"/>
        <v>270224706</v>
      </c>
      <c r="Q39" s="95">
        <f t="shared" si="5"/>
        <v>0.59845211379961183</v>
      </c>
      <c r="R39" s="77">
        <v>75773346</v>
      </c>
      <c r="S39" s="78">
        <v>2681625</v>
      </c>
      <c r="T39" s="78">
        <f t="shared" si="6"/>
        <v>78454971</v>
      </c>
      <c r="U39" s="95">
        <f t="shared" si="7"/>
        <v>0.16028801676189749</v>
      </c>
      <c r="V39" s="77">
        <v>77180363</v>
      </c>
      <c r="W39" s="78">
        <v>23179464</v>
      </c>
      <c r="X39" s="78">
        <f t="shared" si="8"/>
        <v>100359827</v>
      </c>
      <c r="Y39" s="95">
        <f t="shared" si="9"/>
        <v>0.20504089705669679</v>
      </c>
      <c r="Z39" s="77">
        <f t="shared" si="10"/>
        <v>433994911</v>
      </c>
      <c r="AA39" s="78">
        <f t="shared" si="11"/>
        <v>41896190</v>
      </c>
      <c r="AB39" s="78">
        <f t="shared" si="12"/>
        <v>475891101</v>
      </c>
      <c r="AC39" s="95">
        <f t="shared" si="13"/>
        <v>0.9722728821597022</v>
      </c>
      <c r="AD39" s="77">
        <v>87608287</v>
      </c>
      <c r="AE39" s="78">
        <v>-5914643</v>
      </c>
      <c r="AF39" s="78">
        <f t="shared" si="14"/>
        <v>81693644</v>
      </c>
      <c r="AG39" s="78">
        <v>432788113</v>
      </c>
      <c r="AH39" s="78">
        <v>450182313</v>
      </c>
      <c r="AI39" s="79">
        <v>440591227</v>
      </c>
      <c r="AJ39" s="114">
        <f t="shared" si="15"/>
        <v>0.97869510701989748</v>
      </c>
      <c r="AK39" s="115">
        <f t="shared" si="16"/>
        <v>0.22849002793901563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894987578</v>
      </c>
      <c r="E40" s="78">
        <v>256270150</v>
      </c>
      <c r="F40" s="79">
        <f t="shared" si="0"/>
        <v>1151257728</v>
      </c>
      <c r="G40" s="77">
        <v>894987582</v>
      </c>
      <c r="H40" s="78">
        <v>281184807</v>
      </c>
      <c r="I40" s="79">
        <f t="shared" si="1"/>
        <v>1176172389</v>
      </c>
      <c r="J40" s="77">
        <v>256065916</v>
      </c>
      <c r="K40" s="78">
        <v>55468361</v>
      </c>
      <c r="L40" s="78">
        <f t="shared" si="2"/>
        <v>311534277</v>
      </c>
      <c r="M40" s="95">
        <f t="shared" si="3"/>
        <v>0.27060341869861482</v>
      </c>
      <c r="N40" s="77">
        <v>213305548</v>
      </c>
      <c r="O40" s="78">
        <v>57329588</v>
      </c>
      <c r="P40" s="78">
        <f t="shared" si="4"/>
        <v>270635136</v>
      </c>
      <c r="Q40" s="95">
        <f t="shared" si="5"/>
        <v>0.23507780179695784</v>
      </c>
      <c r="R40" s="77">
        <v>173397579</v>
      </c>
      <c r="S40" s="78">
        <v>26207602</v>
      </c>
      <c r="T40" s="78">
        <f t="shared" si="6"/>
        <v>199605181</v>
      </c>
      <c r="U40" s="95">
        <f t="shared" si="7"/>
        <v>0.16970741947930559</v>
      </c>
      <c r="V40" s="77">
        <v>242647245</v>
      </c>
      <c r="W40" s="78">
        <v>61755153</v>
      </c>
      <c r="X40" s="78">
        <f t="shared" si="8"/>
        <v>304402398</v>
      </c>
      <c r="Y40" s="95">
        <f t="shared" si="9"/>
        <v>0.25880763810380519</v>
      </c>
      <c r="Z40" s="77">
        <f t="shared" si="10"/>
        <v>885416288</v>
      </c>
      <c r="AA40" s="78">
        <f t="shared" si="11"/>
        <v>200760704</v>
      </c>
      <c r="AB40" s="78">
        <f t="shared" si="12"/>
        <v>1086176992</v>
      </c>
      <c r="AC40" s="95">
        <f t="shared" si="13"/>
        <v>0.92348451822056843</v>
      </c>
      <c r="AD40" s="77">
        <v>204662459</v>
      </c>
      <c r="AE40" s="78">
        <v>50317640</v>
      </c>
      <c r="AF40" s="78">
        <f t="shared" si="14"/>
        <v>254980099</v>
      </c>
      <c r="AG40" s="78">
        <v>1034934616</v>
      </c>
      <c r="AH40" s="78">
        <v>1012761976</v>
      </c>
      <c r="AI40" s="79">
        <v>879639348</v>
      </c>
      <c r="AJ40" s="114">
        <f t="shared" si="15"/>
        <v>0.8685548715742859</v>
      </c>
      <c r="AK40" s="115">
        <f t="shared" si="16"/>
        <v>0.19382806420512066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2106480209</v>
      </c>
      <c r="E41" s="81">
        <f>SUM(E37:E40)</f>
        <v>505906629</v>
      </c>
      <c r="F41" s="82">
        <f t="shared" si="0"/>
        <v>2612386838</v>
      </c>
      <c r="G41" s="80">
        <f>SUM(G37:G40)</f>
        <v>2157698217</v>
      </c>
      <c r="H41" s="81">
        <f>SUM(H37:H40)</f>
        <v>570956642</v>
      </c>
      <c r="I41" s="82">
        <f t="shared" si="1"/>
        <v>2728654859</v>
      </c>
      <c r="J41" s="80">
        <f>SUM(J37:J40)</f>
        <v>657281064</v>
      </c>
      <c r="K41" s="81">
        <f>SUM(K37:K40)</f>
        <v>-33505627</v>
      </c>
      <c r="L41" s="81">
        <f t="shared" si="2"/>
        <v>623775437</v>
      </c>
      <c r="M41" s="96">
        <f t="shared" si="3"/>
        <v>0.23877606023981965</v>
      </c>
      <c r="N41" s="80">
        <f>SUM(N37:N40)</f>
        <v>526271010</v>
      </c>
      <c r="O41" s="81">
        <f>SUM(O37:O40)</f>
        <v>242886049</v>
      </c>
      <c r="P41" s="81">
        <f t="shared" si="4"/>
        <v>769157059</v>
      </c>
      <c r="Q41" s="96">
        <f t="shared" si="5"/>
        <v>0.29442693854209351</v>
      </c>
      <c r="R41" s="80">
        <f>SUM(R37:R40)</f>
        <v>407881336</v>
      </c>
      <c r="S41" s="81">
        <f>SUM(S37:S40)</f>
        <v>66777254</v>
      </c>
      <c r="T41" s="81">
        <f t="shared" si="6"/>
        <v>474658590</v>
      </c>
      <c r="U41" s="96">
        <f t="shared" si="7"/>
        <v>0.17395332664899704</v>
      </c>
      <c r="V41" s="80">
        <f>SUM(V37:V40)</f>
        <v>394021665</v>
      </c>
      <c r="W41" s="81">
        <f>SUM(W37:W40)</f>
        <v>132891057</v>
      </c>
      <c r="X41" s="81">
        <f t="shared" si="8"/>
        <v>526912722</v>
      </c>
      <c r="Y41" s="96">
        <f t="shared" si="9"/>
        <v>0.19310347010801632</v>
      </c>
      <c r="Z41" s="80">
        <f t="shared" si="10"/>
        <v>1985455075</v>
      </c>
      <c r="AA41" s="81">
        <f t="shared" si="11"/>
        <v>409048733</v>
      </c>
      <c r="AB41" s="81">
        <f t="shared" si="12"/>
        <v>2394503808</v>
      </c>
      <c r="AC41" s="96">
        <f t="shared" si="13"/>
        <v>0.87754000844120683</v>
      </c>
      <c r="AD41" s="80">
        <f>SUM(AD37:AD40)</f>
        <v>367659612</v>
      </c>
      <c r="AE41" s="81">
        <f>SUM(AE37:AE40)</f>
        <v>81074265</v>
      </c>
      <c r="AF41" s="81">
        <f t="shared" si="14"/>
        <v>448733877</v>
      </c>
      <c r="AG41" s="81">
        <f>SUM(AG37:AG40)</f>
        <v>2425873130</v>
      </c>
      <c r="AH41" s="81">
        <f>SUM(AH37:AH40)</f>
        <v>2486713079</v>
      </c>
      <c r="AI41" s="82">
        <f>SUM(AI37:AI40)</f>
        <v>2114998950</v>
      </c>
      <c r="AJ41" s="116">
        <f t="shared" si="15"/>
        <v>0.85051989626825786</v>
      </c>
      <c r="AK41" s="117">
        <f t="shared" si="16"/>
        <v>0.17422095590968723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461269912</v>
      </c>
      <c r="E42" s="78">
        <v>143189377</v>
      </c>
      <c r="F42" s="79">
        <f t="shared" si="0"/>
        <v>604459289</v>
      </c>
      <c r="G42" s="77">
        <v>473247912</v>
      </c>
      <c r="H42" s="78">
        <v>143997811</v>
      </c>
      <c r="I42" s="79">
        <f t="shared" si="1"/>
        <v>617245723</v>
      </c>
      <c r="J42" s="77">
        <v>186553098</v>
      </c>
      <c r="K42" s="78">
        <v>37764016</v>
      </c>
      <c r="L42" s="78">
        <f t="shared" si="2"/>
        <v>224317114</v>
      </c>
      <c r="M42" s="95">
        <f t="shared" si="3"/>
        <v>0.37110375848653721</v>
      </c>
      <c r="N42" s="77">
        <v>147288421</v>
      </c>
      <c r="O42" s="78">
        <v>26116111</v>
      </c>
      <c r="P42" s="78">
        <f t="shared" si="4"/>
        <v>173404532</v>
      </c>
      <c r="Q42" s="95">
        <f t="shared" si="5"/>
        <v>0.28687545241777235</v>
      </c>
      <c r="R42" s="77">
        <v>112484384</v>
      </c>
      <c r="S42" s="78">
        <v>22094686</v>
      </c>
      <c r="T42" s="78">
        <f t="shared" si="6"/>
        <v>134579070</v>
      </c>
      <c r="U42" s="95">
        <f t="shared" si="7"/>
        <v>0.21803159582200946</v>
      </c>
      <c r="V42" s="77">
        <v>28805960</v>
      </c>
      <c r="W42" s="78">
        <v>36774968</v>
      </c>
      <c r="X42" s="78">
        <f t="shared" si="8"/>
        <v>65580928</v>
      </c>
      <c r="Y42" s="95">
        <f t="shared" si="9"/>
        <v>0.1062476831451451</v>
      </c>
      <c r="Z42" s="77">
        <f t="shared" si="10"/>
        <v>475131863</v>
      </c>
      <c r="AA42" s="78">
        <f t="shared" si="11"/>
        <v>122749781</v>
      </c>
      <c r="AB42" s="78">
        <f t="shared" si="12"/>
        <v>597881644</v>
      </c>
      <c r="AC42" s="95">
        <f t="shared" si="13"/>
        <v>0.96862824920700175</v>
      </c>
      <c r="AD42" s="77">
        <v>26077051</v>
      </c>
      <c r="AE42" s="78">
        <v>2677005</v>
      </c>
      <c r="AF42" s="78">
        <f t="shared" si="14"/>
        <v>28754056</v>
      </c>
      <c r="AG42" s="78">
        <v>542856696</v>
      </c>
      <c r="AH42" s="78">
        <v>574009803</v>
      </c>
      <c r="AI42" s="79">
        <v>498102777</v>
      </c>
      <c r="AJ42" s="114">
        <f t="shared" si="15"/>
        <v>0.86776005287143154</v>
      </c>
      <c r="AK42" s="115">
        <f t="shared" si="16"/>
        <v>1.2807539917151165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374155783</v>
      </c>
      <c r="E43" s="78">
        <v>151529900</v>
      </c>
      <c r="F43" s="79">
        <f t="shared" si="0"/>
        <v>525685683</v>
      </c>
      <c r="G43" s="77">
        <v>432495189</v>
      </c>
      <c r="H43" s="78">
        <v>210162954</v>
      </c>
      <c r="I43" s="79">
        <f t="shared" si="1"/>
        <v>642658143</v>
      </c>
      <c r="J43" s="77">
        <v>124199674</v>
      </c>
      <c r="K43" s="78">
        <v>35395116</v>
      </c>
      <c r="L43" s="78">
        <f t="shared" si="2"/>
        <v>159594790</v>
      </c>
      <c r="M43" s="95">
        <f t="shared" si="3"/>
        <v>0.30359356391298181</v>
      </c>
      <c r="N43" s="77">
        <v>78329855</v>
      </c>
      <c r="O43" s="78">
        <v>43035438</v>
      </c>
      <c r="P43" s="78">
        <f t="shared" si="4"/>
        <v>121365293</v>
      </c>
      <c r="Q43" s="95">
        <f t="shared" si="5"/>
        <v>0.23087045534013526</v>
      </c>
      <c r="R43" s="77">
        <v>87223750</v>
      </c>
      <c r="S43" s="78">
        <v>16376602</v>
      </c>
      <c r="T43" s="78">
        <f t="shared" si="6"/>
        <v>103600352</v>
      </c>
      <c r="U43" s="95">
        <f t="shared" si="7"/>
        <v>0.16120600528981394</v>
      </c>
      <c r="V43" s="77">
        <v>47336551</v>
      </c>
      <c r="W43" s="78">
        <v>45353135</v>
      </c>
      <c r="X43" s="78">
        <f t="shared" si="8"/>
        <v>92689686</v>
      </c>
      <c r="Y43" s="95">
        <f t="shared" si="9"/>
        <v>0.14422860273319527</v>
      </c>
      <c r="Z43" s="77">
        <f t="shared" si="10"/>
        <v>337089830</v>
      </c>
      <c r="AA43" s="78">
        <f t="shared" si="11"/>
        <v>140160291</v>
      </c>
      <c r="AB43" s="78">
        <f t="shared" si="12"/>
        <v>477250121</v>
      </c>
      <c r="AC43" s="95">
        <f t="shared" si="13"/>
        <v>0.74261895877043294</v>
      </c>
      <c r="AD43" s="77">
        <v>9988987</v>
      </c>
      <c r="AE43" s="78">
        <v>27121171</v>
      </c>
      <c r="AF43" s="78">
        <f t="shared" si="14"/>
        <v>37110158</v>
      </c>
      <c r="AG43" s="78">
        <v>397542015</v>
      </c>
      <c r="AH43" s="78">
        <v>462228407</v>
      </c>
      <c r="AI43" s="79">
        <v>384639477</v>
      </c>
      <c r="AJ43" s="114">
        <f t="shared" si="15"/>
        <v>0.83214158016904405</v>
      </c>
      <c r="AK43" s="115">
        <f t="shared" si="16"/>
        <v>1.4976904167317207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490715604</v>
      </c>
      <c r="E44" s="78">
        <v>159638558</v>
      </c>
      <c r="F44" s="79">
        <f t="shared" si="0"/>
        <v>650354162</v>
      </c>
      <c r="G44" s="77">
        <v>514660543</v>
      </c>
      <c r="H44" s="78">
        <v>230102737</v>
      </c>
      <c r="I44" s="79">
        <f t="shared" si="1"/>
        <v>744763280</v>
      </c>
      <c r="J44" s="77">
        <v>175151322</v>
      </c>
      <c r="K44" s="78">
        <v>-72598038</v>
      </c>
      <c r="L44" s="78">
        <f t="shared" si="2"/>
        <v>102553284</v>
      </c>
      <c r="M44" s="95">
        <f t="shared" si="3"/>
        <v>0.15768836426697613</v>
      </c>
      <c r="N44" s="77">
        <v>212247349</v>
      </c>
      <c r="O44" s="78">
        <v>66604355</v>
      </c>
      <c r="P44" s="78">
        <f t="shared" si="4"/>
        <v>278851704</v>
      </c>
      <c r="Q44" s="95">
        <f t="shared" si="5"/>
        <v>0.42876900048192512</v>
      </c>
      <c r="R44" s="77">
        <v>121956515</v>
      </c>
      <c r="S44" s="78">
        <v>24054316</v>
      </c>
      <c r="T44" s="78">
        <f t="shared" si="6"/>
        <v>146010831</v>
      </c>
      <c r="U44" s="95">
        <f t="shared" si="7"/>
        <v>0.19604998651383565</v>
      </c>
      <c r="V44" s="77">
        <v>33486021</v>
      </c>
      <c r="W44" s="78">
        <v>36136123</v>
      </c>
      <c r="X44" s="78">
        <f t="shared" si="8"/>
        <v>69622144</v>
      </c>
      <c r="Y44" s="95">
        <f t="shared" si="9"/>
        <v>9.348224579493232E-2</v>
      </c>
      <c r="Z44" s="77">
        <f t="shared" si="10"/>
        <v>542841207</v>
      </c>
      <c r="AA44" s="78">
        <f t="shared" si="11"/>
        <v>54196756</v>
      </c>
      <c r="AB44" s="78">
        <f t="shared" si="12"/>
        <v>597037963</v>
      </c>
      <c r="AC44" s="95">
        <f t="shared" si="13"/>
        <v>0.8016479585298566</v>
      </c>
      <c r="AD44" s="77">
        <v>56743848</v>
      </c>
      <c r="AE44" s="78">
        <v>39496713</v>
      </c>
      <c r="AF44" s="78">
        <f t="shared" si="14"/>
        <v>96240561</v>
      </c>
      <c r="AG44" s="78">
        <v>630875168</v>
      </c>
      <c r="AH44" s="78">
        <v>746351266</v>
      </c>
      <c r="AI44" s="79">
        <v>744279280</v>
      </c>
      <c r="AJ44" s="114">
        <f t="shared" si="15"/>
        <v>0.99722384607035686</v>
      </c>
      <c r="AK44" s="115">
        <f t="shared" si="16"/>
        <v>-0.27658210554279705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317040806</v>
      </c>
      <c r="E45" s="78">
        <v>111549242</v>
      </c>
      <c r="F45" s="79">
        <f t="shared" si="0"/>
        <v>428590048</v>
      </c>
      <c r="G45" s="77">
        <v>347957150</v>
      </c>
      <c r="H45" s="78">
        <v>186174498</v>
      </c>
      <c r="I45" s="79">
        <f t="shared" si="1"/>
        <v>534131648</v>
      </c>
      <c r="J45" s="77">
        <v>157627708</v>
      </c>
      <c r="K45" s="78">
        <v>88456177</v>
      </c>
      <c r="L45" s="78">
        <f t="shared" si="2"/>
        <v>246083885</v>
      </c>
      <c r="M45" s="95">
        <f t="shared" si="3"/>
        <v>0.57417078662545151</v>
      </c>
      <c r="N45" s="77">
        <v>85153368</v>
      </c>
      <c r="O45" s="78">
        <v>21641199</v>
      </c>
      <c r="P45" s="78">
        <f t="shared" si="4"/>
        <v>106794567</v>
      </c>
      <c r="Q45" s="95">
        <f t="shared" si="5"/>
        <v>0.24917649744400971</v>
      </c>
      <c r="R45" s="77">
        <v>71023349</v>
      </c>
      <c r="S45" s="78">
        <v>24188855</v>
      </c>
      <c r="T45" s="78">
        <f t="shared" si="6"/>
        <v>95212204</v>
      </c>
      <c r="U45" s="95">
        <f t="shared" si="7"/>
        <v>0.17825606169661004</v>
      </c>
      <c r="V45" s="77">
        <v>5658320</v>
      </c>
      <c r="W45" s="78">
        <v>30215257</v>
      </c>
      <c r="X45" s="78">
        <f t="shared" si="8"/>
        <v>35873577</v>
      </c>
      <c r="Y45" s="95">
        <f t="shared" si="9"/>
        <v>6.7162425470059392E-2</v>
      </c>
      <c r="Z45" s="77">
        <f t="shared" si="10"/>
        <v>319462745</v>
      </c>
      <c r="AA45" s="78">
        <f t="shared" si="11"/>
        <v>164501488</v>
      </c>
      <c r="AB45" s="78">
        <f t="shared" si="12"/>
        <v>483964233</v>
      </c>
      <c r="AC45" s="95">
        <f t="shared" si="13"/>
        <v>0.90607668504975014</v>
      </c>
      <c r="AD45" s="77">
        <v>5250884</v>
      </c>
      <c r="AE45" s="78">
        <v>14441281</v>
      </c>
      <c r="AF45" s="78">
        <f t="shared" si="14"/>
        <v>19692165</v>
      </c>
      <c r="AG45" s="78">
        <v>386785701</v>
      </c>
      <c r="AH45" s="78">
        <v>423899522</v>
      </c>
      <c r="AI45" s="79">
        <v>437913604</v>
      </c>
      <c r="AJ45" s="114">
        <f t="shared" si="15"/>
        <v>1.0330599146087265</v>
      </c>
      <c r="AK45" s="115">
        <f t="shared" si="16"/>
        <v>0.82171828237271005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1884605639</v>
      </c>
      <c r="E46" s="78">
        <v>287498881</v>
      </c>
      <c r="F46" s="79">
        <f t="shared" si="0"/>
        <v>2172104520</v>
      </c>
      <c r="G46" s="77">
        <v>1802181006</v>
      </c>
      <c r="H46" s="78">
        <v>227257316</v>
      </c>
      <c r="I46" s="79">
        <f t="shared" si="1"/>
        <v>2029438322</v>
      </c>
      <c r="J46" s="77">
        <v>812127721</v>
      </c>
      <c r="K46" s="78">
        <v>19885937</v>
      </c>
      <c r="L46" s="78">
        <f t="shared" si="2"/>
        <v>832013658</v>
      </c>
      <c r="M46" s="95">
        <f t="shared" si="3"/>
        <v>0.38304494573769404</v>
      </c>
      <c r="N46" s="77">
        <v>362060509</v>
      </c>
      <c r="O46" s="78">
        <v>48019229</v>
      </c>
      <c r="P46" s="78">
        <f t="shared" si="4"/>
        <v>410079738</v>
      </c>
      <c r="Q46" s="95">
        <f t="shared" si="5"/>
        <v>0.18879374091998113</v>
      </c>
      <c r="R46" s="77">
        <v>312117467</v>
      </c>
      <c r="S46" s="78">
        <v>29192946</v>
      </c>
      <c r="T46" s="78">
        <f t="shared" si="6"/>
        <v>341310413</v>
      </c>
      <c r="U46" s="95">
        <f t="shared" si="7"/>
        <v>0.16817974180345649</v>
      </c>
      <c r="V46" s="77">
        <v>188854525</v>
      </c>
      <c r="W46" s="78">
        <v>20173227</v>
      </c>
      <c r="X46" s="78">
        <f t="shared" si="8"/>
        <v>209027752</v>
      </c>
      <c r="Y46" s="95">
        <f t="shared" si="9"/>
        <v>0.10299783429436984</v>
      </c>
      <c r="Z46" s="77">
        <f t="shared" si="10"/>
        <v>1675160222</v>
      </c>
      <c r="AA46" s="78">
        <f t="shared" si="11"/>
        <v>117271339</v>
      </c>
      <c r="AB46" s="78">
        <f t="shared" si="12"/>
        <v>1792431561</v>
      </c>
      <c r="AC46" s="95">
        <f t="shared" si="13"/>
        <v>0.88321558806161149</v>
      </c>
      <c r="AD46" s="77">
        <v>250462653</v>
      </c>
      <c r="AE46" s="78">
        <v>30285537</v>
      </c>
      <c r="AF46" s="78">
        <f t="shared" si="14"/>
        <v>280748190</v>
      </c>
      <c r="AG46" s="78">
        <v>1893206776</v>
      </c>
      <c r="AH46" s="78">
        <v>1984889781</v>
      </c>
      <c r="AI46" s="79">
        <v>2031411064</v>
      </c>
      <c r="AJ46" s="114">
        <f t="shared" si="15"/>
        <v>1.0234377160108923</v>
      </c>
      <c r="AK46" s="115">
        <f t="shared" si="16"/>
        <v>-0.25546180012772302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1792108261</v>
      </c>
      <c r="E47" s="78">
        <v>1441943627</v>
      </c>
      <c r="F47" s="79">
        <f t="shared" si="0"/>
        <v>3234051888</v>
      </c>
      <c r="G47" s="77">
        <v>1813690328</v>
      </c>
      <c r="H47" s="78">
        <v>1329937160</v>
      </c>
      <c r="I47" s="79">
        <f t="shared" si="1"/>
        <v>3143627488</v>
      </c>
      <c r="J47" s="77">
        <v>614619270</v>
      </c>
      <c r="K47" s="78">
        <v>220062000</v>
      </c>
      <c r="L47" s="78">
        <f t="shared" si="2"/>
        <v>834681270</v>
      </c>
      <c r="M47" s="95">
        <f t="shared" si="3"/>
        <v>0.25809148984192182</v>
      </c>
      <c r="N47" s="77">
        <v>499180538</v>
      </c>
      <c r="O47" s="78">
        <v>304630860</v>
      </c>
      <c r="P47" s="78">
        <f t="shared" si="4"/>
        <v>803811398</v>
      </c>
      <c r="Q47" s="95">
        <f t="shared" si="5"/>
        <v>0.24854622802514539</v>
      </c>
      <c r="R47" s="77">
        <v>421238474</v>
      </c>
      <c r="S47" s="78">
        <v>194766068</v>
      </c>
      <c r="T47" s="78">
        <f t="shared" si="6"/>
        <v>616004542</v>
      </c>
      <c r="U47" s="95">
        <f t="shared" si="7"/>
        <v>0.19595341507587682</v>
      </c>
      <c r="V47" s="77">
        <v>121423864</v>
      </c>
      <c r="W47" s="78">
        <v>274343249</v>
      </c>
      <c r="X47" s="78">
        <f t="shared" si="8"/>
        <v>395767113</v>
      </c>
      <c r="Y47" s="95">
        <f t="shared" si="9"/>
        <v>0.12589504148018188</v>
      </c>
      <c r="Z47" s="77">
        <f t="shared" si="10"/>
        <v>1656462146</v>
      </c>
      <c r="AA47" s="78">
        <f t="shared" si="11"/>
        <v>993802177</v>
      </c>
      <c r="AB47" s="78">
        <f t="shared" si="12"/>
        <v>2650264323</v>
      </c>
      <c r="AC47" s="95">
        <f t="shared" si="13"/>
        <v>0.84305927884799048</v>
      </c>
      <c r="AD47" s="77">
        <v>106026842</v>
      </c>
      <c r="AE47" s="78">
        <v>253166111</v>
      </c>
      <c r="AF47" s="78">
        <f t="shared" si="14"/>
        <v>359192953</v>
      </c>
      <c r="AG47" s="78">
        <v>3079286686</v>
      </c>
      <c r="AH47" s="78">
        <v>3007606610</v>
      </c>
      <c r="AI47" s="79">
        <v>2464833914</v>
      </c>
      <c r="AJ47" s="114">
        <f t="shared" si="15"/>
        <v>0.81953334781372889</v>
      </c>
      <c r="AK47" s="115">
        <f t="shared" si="16"/>
        <v>0.10182315575662204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5319896005</v>
      </c>
      <c r="E48" s="81">
        <f>SUM(E42:E47)</f>
        <v>2295349585</v>
      </c>
      <c r="F48" s="82">
        <f t="shared" si="0"/>
        <v>7615245590</v>
      </c>
      <c r="G48" s="80">
        <f>SUM(G42:G47)</f>
        <v>5384232128</v>
      </c>
      <c r="H48" s="81">
        <f>SUM(H42:H47)</f>
        <v>2327632476</v>
      </c>
      <c r="I48" s="82">
        <f t="shared" si="1"/>
        <v>7711864604</v>
      </c>
      <c r="J48" s="80">
        <f>SUM(J42:J47)</f>
        <v>2070278793</v>
      </c>
      <c r="K48" s="81">
        <f>SUM(K42:K47)</f>
        <v>328965208</v>
      </c>
      <c r="L48" s="81">
        <f t="shared" si="2"/>
        <v>2399244001</v>
      </c>
      <c r="M48" s="96">
        <f t="shared" si="3"/>
        <v>0.31505799420974417</v>
      </c>
      <c r="N48" s="80">
        <f>SUM(N42:N47)</f>
        <v>1384260040</v>
      </c>
      <c r="O48" s="81">
        <f>SUM(O42:O47)</f>
        <v>510047192</v>
      </c>
      <c r="P48" s="81">
        <f t="shared" si="4"/>
        <v>1894307232</v>
      </c>
      <c r="Q48" s="96">
        <f t="shared" si="5"/>
        <v>0.24875195548355256</v>
      </c>
      <c r="R48" s="80">
        <f>SUM(R42:R47)</f>
        <v>1126043939</v>
      </c>
      <c r="S48" s="81">
        <f>SUM(S42:S47)</f>
        <v>310673473</v>
      </c>
      <c r="T48" s="81">
        <f t="shared" si="6"/>
        <v>1436717412</v>
      </c>
      <c r="U48" s="96">
        <f t="shared" si="7"/>
        <v>0.18629961569278608</v>
      </c>
      <c r="V48" s="80">
        <f>SUM(V42:V47)</f>
        <v>425565241</v>
      </c>
      <c r="W48" s="81">
        <f>SUM(W42:W47)</f>
        <v>442995959</v>
      </c>
      <c r="X48" s="81">
        <f t="shared" si="8"/>
        <v>868561200</v>
      </c>
      <c r="Y48" s="96">
        <f t="shared" si="9"/>
        <v>0.11262661426258619</v>
      </c>
      <c r="Z48" s="80">
        <f t="shared" si="10"/>
        <v>5006148013</v>
      </c>
      <c r="AA48" s="81">
        <f t="shared" si="11"/>
        <v>1592681832</v>
      </c>
      <c r="AB48" s="81">
        <f t="shared" si="12"/>
        <v>6598829845</v>
      </c>
      <c r="AC48" s="96">
        <f t="shared" si="13"/>
        <v>0.85567241955691364</v>
      </c>
      <c r="AD48" s="80">
        <f>SUM(AD42:AD47)</f>
        <v>454550265</v>
      </c>
      <c r="AE48" s="81">
        <f>SUM(AE42:AE47)</f>
        <v>367187818</v>
      </c>
      <c r="AF48" s="81">
        <f t="shared" si="14"/>
        <v>821738083</v>
      </c>
      <c r="AG48" s="81">
        <f>SUM(AG42:AG47)</f>
        <v>6930553042</v>
      </c>
      <c r="AH48" s="81">
        <f>SUM(AH42:AH47)</f>
        <v>7198985389</v>
      </c>
      <c r="AI48" s="82">
        <f>SUM(AI42:AI47)</f>
        <v>6561180116</v>
      </c>
      <c r="AJ48" s="116">
        <f t="shared" si="15"/>
        <v>0.9114034494396166</v>
      </c>
      <c r="AK48" s="117">
        <f t="shared" si="16"/>
        <v>5.6980585381972704E-2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584468508</v>
      </c>
      <c r="E49" s="78">
        <v>182983008</v>
      </c>
      <c r="F49" s="79">
        <f t="shared" si="0"/>
        <v>767451516</v>
      </c>
      <c r="G49" s="77">
        <v>585268894</v>
      </c>
      <c r="H49" s="78">
        <v>184531371</v>
      </c>
      <c r="I49" s="79">
        <f t="shared" si="1"/>
        <v>769800265</v>
      </c>
      <c r="J49" s="77">
        <v>228333484</v>
      </c>
      <c r="K49" s="78">
        <v>24832464</v>
      </c>
      <c r="L49" s="78">
        <f t="shared" si="2"/>
        <v>253165948</v>
      </c>
      <c r="M49" s="95">
        <f t="shared" si="3"/>
        <v>0.32987875158487534</v>
      </c>
      <c r="N49" s="77">
        <v>160093914</v>
      </c>
      <c r="O49" s="78">
        <v>31819192</v>
      </c>
      <c r="P49" s="78">
        <f t="shared" si="4"/>
        <v>191913106</v>
      </c>
      <c r="Q49" s="95">
        <f t="shared" si="5"/>
        <v>0.25006544647961837</v>
      </c>
      <c r="R49" s="77">
        <v>123780019</v>
      </c>
      <c r="S49" s="78">
        <v>16200894</v>
      </c>
      <c r="T49" s="78">
        <f t="shared" si="6"/>
        <v>139980913</v>
      </c>
      <c r="U49" s="95">
        <f t="shared" si="7"/>
        <v>0.1818405622398688</v>
      </c>
      <c r="V49" s="77">
        <v>36226250</v>
      </c>
      <c r="W49" s="78">
        <v>50040561</v>
      </c>
      <c r="X49" s="78">
        <f t="shared" si="8"/>
        <v>86266811</v>
      </c>
      <c r="Y49" s="95">
        <f t="shared" si="9"/>
        <v>0.11206388841656219</v>
      </c>
      <c r="Z49" s="77">
        <f t="shared" si="10"/>
        <v>548433667</v>
      </c>
      <c r="AA49" s="78">
        <f t="shared" si="11"/>
        <v>122893111</v>
      </c>
      <c r="AB49" s="78">
        <f t="shared" si="12"/>
        <v>671326778</v>
      </c>
      <c r="AC49" s="95">
        <f t="shared" si="13"/>
        <v>0.87207917238116306</v>
      </c>
      <c r="AD49" s="77">
        <v>52565541</v>
      </c>
      <c r="AE49" s="78">
        <v>44425286</v>
      </c>
      <c r="AF49" s="78">
        <f t="shared" si="14"/>
        <v>96990827</v>
      </c>
      <c r="AG49" s="78">
        <v>696469560</v>
      </c>
      <c r="AH49" s="78">
        <v>737713973</v>
      </c>
      <c r="AI49" s="79">
        <v>660331018</v>
      </c>
      <c r="AJ49" s="114">
        <f t="shared" si="15"/>
        <v>0.89510439298673827</v>
      </c>
      <c r="AK49" s="115">
        <f t="shared" si="16"/>
        <v>-0.11056732200046093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402512210</v>
      </c>
      <c r="E50" s="78">
        <v>261013008</v>
      </c>
      <c r="F50" s="79">
        <f t="shared" si="0"/>
        <v>663525218</v>
      </c>
      <c r="G50" s="77">
        <v>428094888</v>
      </c>
      <c r="H50" s="78">
        <v>263107001</v>
      </c>
      <c r="I50" s="79">
        <f t="shared" si="1"/>
        <v>691201889</v>
      </c>
      <c r="J50" s="77">
        <v>193745516</v>
      </c>
      <c r="K50" s="78">
        <v>20681713</v>
      </c>
      <c r="L50" s="78">
        <f t="shared" si="2"/>
        <v>214427229</v>
      </c>
      <c r="M50" s="95">
        <f t="shared" si="3"/>
        <v>0.32316364650966439</v>
      </c>
      <c r="N50" s="77">
        <v>109308124</v>
      </c>
      <c r="O50" s="78">
        <v>33613044</v>
      </c>
      <c r="P50" s="78">
        <f t="shared" si="4"/>
        <v>142921168</v>
      </c>
      <c r="Q50" s="95">
        <f t="shared" si="5"/>
        <v>0.2153967386963731</v>
      </c>
      <c r="R50" s="77">
        <v>88416540</v>
      </c>
      <c r="S50" s="78">
        <v>35392108</v>
      </c>
      <c r="T50" s="78">
        <f t="shared" si="6"/>
        <v>123808648</v>
      </c>
      <c r="U50" s="95">
        <f t="shared" si="7"/>
        <v>0.17912081834602742</v>
      </c>
      <c r="V50" s="77">
        <v>17717716</v>
      </c>
      <c r="W50" s="78">
        <v>27390474</v>
      </c>
      <c r="X50" s="78">
        <f t="shared" si="8"/>
        <v>45108190</v>
      </c>
      <c r="Y50" s="95">
        <f t="shared" si="9"/>
        <v>6.5260513198626399E-2</v>
      </c>
      <c r="Z50" s="77">
        <f t="shared" si="10"/>
        <v>409187896</v>
      </c>
      <c r="AA50" s="78">
        <f t="shared" si="11"/>
        <v>117077339</v>
      </c>
      <c r="AB50" s="78">
        <f t="shared" si="12"/>
        <v>526265235</v>
      </c>
      <c r="AC50" s="95">
        <f t="shared" si="13"/>
        <v>0.76137702077373803</v>
      </c>
      <c r="AD50" s="77">
        <v>35543500</v>
      </c>
      <c r="AE50" s="78">
        <v>58536114</v>
      </c>
      <c r="AF50" s="78">
        <f t="shared" si="14"/>
        <v>94079614</v>
      </c>
      <c r="AG50" s="78">
        <v>700340606</v>
      </c>
      <c r="AH50" s="78">
        <v>835170558</v>
      </c>
      <c r="AI50" s="79">
        <v>543898297</v>
      </c>
      <c r="AJ50" s="114">
        <f t="shared" si="15"/>
        <v>0.65124218255787703</v>
      </c>
      <c r="AK50" s="115">
        <f t="shared" si="16"/>
        <v>-0.52053172752175625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518875964</v>
      </c>
      <c r="E51" s="78">
        <v>119462736</v>
      </c>
      <c r="F51" s="79">
        <f t="shared" si="0"/>
        <v>638338700</v>
      </c>
      <c r="G51" s="77">
        <v>520839284</v>
      </c>
      <c r="H51" s="78">
        <v>162334272</v>
      </c>
      <c r="I51" s="79">
        <f t="shared" si="1"/>
        <v>683173556</v>
      </c>
      <c r="J51" s="77">
        <v>200189103</v>
      </c>
      <c r="K51" s="78">
        <v>22550183</v>
      </c>
      <c r="L51" s="78">
        <f t="shared" si="2"/>
        <v>222739286</v>
      </c>
      <c r="M51" s="95">
        <f t="shared" si="3"/>
        <v>0.34893589563032917</v>
      </c>
      <c r="N51" s="77">
        <v>167461564</v>
      </c>
      <c r="O51" s="78">
        <v>12460591</v>
      </c>
      <c r="P51" s="78">
        <f t="shared" si="4"/>
        <v>179922155</v>
      </c>
      <c r="Q51" s="95">
        <f t="shared" si="5"/>
        <v>0.28186001412729639</v>
      </c>
      <c r="R51" s="77">
        <v>120061441</v>
      </c>
      <c r="S51" s="78">
        <v>28664227</v>
      </c>
      <c r="T51" s="78">
        <f t="shared" si="6"/>
        <v>148725668</v>
      </c>
      <c r="U51" s="95">
        <f t="shared" si="7"/>
        <v>0.21769822132869557</v>
      </c>
      <c r="V51" s="77">
        <v>36839510</v>
      </c>
      <c r="W51" s="78">
        <v>23384184</v>
      </c>
      <c r="X51" s="78">
        <f t="shared" si="8"/>
        <v>60223694</v>
      </c>
      <c r="Y51" s="95">
        <f t="shared" si="9"/>
        <v>8.8152847063653034E-2</v>
      </c>
      <c r="Z51" s="77">
        <f t="shared" si="10"/>
        <v>524551618</v>
      </c>
      <c r="AA51" s="78">
        <f t="shared" si="11"/>
        <v>87059185</v>
      </c>
      <c r="AB51" s="78">
        <f t="shared" si="12"/>
        <v>611610803</v>
      </c>
      <c r="AC51" s="95">
        <f t="shared" si="13"/>
        <v>0.8952495271933506</v>
      </c>
      <c r="AD51" s="77">
        <v>34583441</v>
      </c>
      <c r="AE51" s="78">
        <v>59138804</v>
      </c>
      <c r="AF51" s="78">
        <f t="shared" si="14"/>
        <v>93722245</v>
      </c>
      <c r="AG51" s="78">
        <v>563376348</v>
      </c>
      <c r="AH51" s="78">
        <v>633623678</v>
      </c>
      <c r="AI51" s="79">
        <v>586061462</v>
      </c>
      <c r="AJ51" s="114">
        <f t="shared" si="15"/>
        <v>0.92493617639080716</v>
      </c>
      <c r="AK51" s="115">
        <f t="shared" si="16"/>
        <v>-0.35742369380929784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314522151</v>
      </c>
      <c r="E52" s="78">
        <v>77341027</v>
      </c>
      <c r="F52" s="79">
        <f t="shared" si="0"/>
        <v>391863178</v>
      </c>
      <c r="G52" s="77">
        <v>357711671</v>
      </c>
      <c r="H52" s="78">
        <v>87248526</v>
      </c>
      <c r="I52" s="79">
        <f t="shared" si="1"/>
        <v>444960197</v>
      </c>
      <c r="J52" s="77">
        <v>77009323</v>
      </c>
      <c r="K52" s="78">
        <v>23257857</v>
      </c>
      <c r="L52" s="78">
        <f t="shared" si="2"/>
        <v>100267180</v>
      </c>
      <c r="M52" s="95">
        <f t="shared" si="3"/>
        <v>0.25587293124030142</v>
      </c>
      <c r="N52" s="77">
        <v>7721208</v>
      </c>
      <c r="O52" s="78">
        <v>-612812929</v>
      </c>
      <c r="P52" s="78">
        <f t="shared" si="4"/>
        <v>-605091721</v>
      </c>
      <c r="Q52" s="95">
        <f t="shared" si="5"/>
        <v>-1.5441402891904277</v>
      </c>
      <c r="R52" s="77">
        <v>49861506</v>
      </c>
      <c r="S52" s="78">
        <v>12169471</v>
      </c>
      <c r="T52" s="78">
        <f t="shared" si="6"/>
        <v>62030977</v>
      </c>
      <c r="U52" s="95">
        <f t="shared" si="7"/>
        <v>0.13940792326644894</v>
      </c>
      <c r="V52" s="77">
        <v>8986402</v>
      </c>
      <c r="W52" s="78">
        <v>19019749</v>
      </c>
      <c r="X52" s="78">
        <f t="shared" si="8"/>
        <v>28006151</v>
      </c>
      <c r="Y52" s="95">
        <f t="shared" si="9"/>
        <v>6.2940800522883616E-2</v>
      </c>
      <c r="Z52" s="77">
        <f t="shared" si="10"/>
        <v>143578439</v>
      </c>
      <c r="AA52" s="78">
        <f t="shared" si="11"/>
        <v>-558365852</v>
      </c>
      <c r="AB52" s="78">
        <f t="shared" si="12"/>
        <v>-414787413</v>
      </c>
      <c r="AC52" s="95">
        <f t="shared" si="13"/>
        <v>-0.93218992574295356</v>
      </c>
      <c r="AD52" s="77">
        <v>705627</v>
      </c>
      <c r="AE52" s="78">
        <v>20189182</v>
      </c>
      <c r="AF52" s="78">
        <f t="shared" si="14"/>
        <v>20894809</v>
      </c>
      <c r="AG52" s="78">
        <v>497011795</v>
      </c>
      <c r="AH52" s="78">
        <v>500694665</v>
      </c>
      <c r="AI52" s="79">
        <v>261569295</v>
      </c>
      <c r="AJ52" s="114">
        <f t="shared" si="15"/>
        <v>0.52241278624368803</v>
      </c>
      <c r="AK52" s="115">
        <f t="shared" si="16"/>
        <v>0.3403401294551196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1091955012</v>
      </c>
      <c r="E53" s="78">
        <v>605920807</v>
      </c>
      <c r="F53" s="79">
        <f t="shared" si="0"/>
        <v>1697875819</v>
      </c>
      <c r="G53" s="77">
        <v>1143149947</v>
      </c>
      <c r="H53" s="78">
        <v>571119873</v>
      </c>
      <c r="I53" s="79">
        <f t="shared" si="1"/>
        <v>1714269820</v>
      </c>
      <c r="J53" s="77">
        <v>367258861</v>
      </c>
      <c r="K53" s="78">
        <v>127909034</v>
      </c>
      <c r="L53" s="78">
        <f t="shared" si="2"/>
        <v>495167895</v>
      </c>
      <c r="M53" s="95">
        <f t="shared" si="3"/>
        <v>0.29163964140300885</v>
      </c>
      <c r="N53" s="77">
        <v>310392448</v>
      </c>
      <c r="O53" s="78">
        <v>115601968</v>
      </c>
      <c r="P53" s="78">
        <f t="shared" si="4"/>
        <v>425994416</v>
      </c>
      <c r="Q53" s="95">
        <f t="shared" si="5"/>
        <v>0.25089845278019124</v>
      </c>
      <c r="R53" s="77">
        <v>243620749</v>
      </c>
      <c r="S53" s="78">
        <v>74429301</v>
      </c>
      <c r="T53" s="78">
        <f t="shared" si="6"/>
        <v>318050050</v>
      </c>
      <c r="U53" s="95">
        <f t="shared" si="7"/>
        <v>0.18553091601414298</v>
      </c>
      <c r="V53" s="77">
        <v>49961680</v>
      </c>
      <c r="W53" s="78">
        <v>173167434</v>
      </c>
      <c r="X53" s="78">
        <f t="shared" si="8"/>
        <v>223129114</v>
      </c>
      <c r="Y53" s="95">
        <f t="shared" si="9"/>
        <v>0.13015985663213742</v>
      </c>
      <c r="Z53" s="77">
        <f t="shared" si="10"/>
        <v>971233738</v>
      </c>
      <c r="AA53" s="78">
        <f t="shared" si="11"/>
        <v>491107737</v>
      </c>
      <c r="AB53" s="78">
        <f t="shared" si="12"/>
        <v>1462341475</v>
      </c>
      <c r="AC53" s="95">
        <f t="shared" si="13"/>
        <v>0.85304043618991088</v>
      </c>
      <c r="AD53" s="77">
        <v>42878969</v>
      </c>
      <c r="AE53" s="78">
        <v>159687880</v>
      </c>
      <c r="AF53" s="78">
        <f t="shared" si="14"/>
        <v>202566849</v>
      </c>
      <c r="AG53" s="78">
        <v>1770795862</v>
      </c>
      <c r="AH53" s="78">
        <v>1691296935</v>
      </c>
      <c r="AI53" s="79">
        <v>1335296700</v>
      </c>
      <c r="AJ53" s="114">
        <f t="shared" si="15"/>
        <v>0.78951050662194922</v>
      </c>
      <c r="AK53" s="115">
        <f t="shared" si="16"/>
        <v>0.10150853953402805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2912333845</v>
      </c>
      <c r="E54" s="81">
        <f>SUM(E49:E53)</f>
        <v>1246720586</v>
      </c>
      <c r="F54" s="82">
        <f t="shared" si="0"/>
        <v>4159054431</v>
      </c>
      <c r="G54" s="80">
        <f>SUM(G49:G53)</f>
        <v>3035064684</v>
      </c>
      <c r="H54" s="81">
        <f>SUM(H49:H53)</f>
        <v>1268341043</v>
      </c>
      <c r="I54" s="82">
        <f t="shared" si="1"/>
        <v>4303405727</v>
      </c>
      <c r="J54" s="80">
        <f>SUM(J49:J53)</f>
        <v>1066536287</v>
      </c>
      <c r="K54" s="81">
        <f>SUM(K49:K53)</f>
        <v>219231251</v>
      </c>
      <c r="L54" s="81">
        <f t="shared" si="2"/>
        <v>1285767538</v>
      </c>
      <c r="M54" s="96">
        <f t="shared" si="3"/>
        <v>0.30914900473924573</v>
      </c>
      <c r="N54" s="80">
        <f>SUM(N49:N53)</f>
        <v>754977258</v>
      </c>
      <c r="O54" s="81">
        <f>SUM(O49:O53)</f>
        <v>-419318134</v>
      </c>
      <c r="P54" s="81">
        <f t="shared" si="4"/>
        <v>335659124</v>
      </c>
      <c r="Q54" s="96">
        <f t="shared" si="5"/>
        <v>8.0705633833047574E-2</v>
      </c>
      <c r="R54" s="80">
        <f>SUM(R49:R53)</f>
        <v>625740255</v>
      </c>
      <c r="S54" s="81">
        <f>SUM(S49:S53)</f>
        <v>166856001</v>
      </c>
      <c r="T54" s="81">
        <f t="shared" si="6"/>
        <v>792596256</v>
      </c>
      <c r="U54" s="96">
        <f t="shared" si="7"/>
        <v>0.18417883562016277</v>
      </c>
      <c r="V54" s="80">
        <f>SUM(V49:V53)</f>
        <v>149731558</v>
      </c>
      <c r="W54" s="81">
        <f>SUM(W49:W53)</f>
        <v>293002402</v>
      </c>
      <c r="X54" s="81">
        <f t="shared" si="8"/>
        <v>442733960</v>
      </c>
      <c r="Y54" s="96">
        <f t="shared" si="9"/>
        <v>0.1028799021254823</v>
      </c>
      <c r="Z54" s="80">
        <f t="shared" si="10"/>
        <v>2596985358</v>
      </c>
      <c r="AA54" s="81">
        <f t="shared" si="11"/>
        <v>259771520</v>
      </c>
      <c r="AB54" s="81">
        <f t="shared" si="12"/>
        <v>2856756878</v>
      </c>
      <c r="AC54" s="96">
        <f t="shared" si="13"/>
        <v>0.66383628670576433</v>
      </c>
      <c r="AD54" s="80">
        <f>SUM(AD49:AD53)</f>
        <v>166277078</v>
      </c>
      <c r="AE54" s="81">
        <f>SUM(AE49:AE53)</f>
        <v>341977266</v>
      </c>
      <c r="AF54" s="81">
        <f t="shared" si="14"/>
        <v>508254344</v>
      </c>
      <c r="AG54" s="81">
        <f>SUM(AG49:AG53)</f>
        <v>4227994171</v>
      </c>
      <c r="AH54" s="81">
        <f>SUM(AH49:AH53)</f>
        <v>4398499809</v>
      </c>
      <c r="AI54" s="82">
        <f>SUM(AI49:AI53)</f>
        <v>3387156772</v>
      </c>
      <c r="AJ54" s="116">
        <f t="shared" si="15"/>
        <v>0.77007091487633161</v>
      </c>
      <c r="AK54" s="117">
        <f t="shared" si="16"/>
        <v>-0.12891259026799384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51552659902</v>
      </c>
      <c r="E55" s="84">
        <f>SUM(E9:E10,E12:E19,E21:E27,E29:E35,E37:E40,E42:E47,E49:E53)</f>
        <v>10017977759</v>
      </c>
      <c r="F55" s="85">
        <f t="shared" si="0"/>
        <v>61570637661</v>
      </c>
      <c r="G55" s="83">
        <f>SUM(G9:G10,G12:G19,G21:G27,G29:G35,G37:G40,G42:G47,G49:G53)</f>
        <v>52209211161</v>
      </c>
      <c r="H55" s="84">
        <f>SUM(H9:H10,H12:H19,H21:H27,H29:H35,H37:H40,H42:H47,H49:H53)</f>
        <v>10570179239</v>
      </c>
      <c r="I55" s="85">
        <f t="shared" si="1"/>
        <v>62779390400</v>
      </c>
      <c r="J55" s="83">
        <f>SUM(J9:J10,J12:J19,J21:J27,J29:J35,J37:J40,J42:J47,J49:J53)</f>
        <v>18131537578</v>
      </c>
      <c r="K55" s="84">
        <f>SUM(K9:K10,K12:K19,K21:K27,K29:K35,K37:K40,K42:K47,K49:K53)</f>
        <v>1233229895</v>
      </c>
      <c r="L55" s="84">
        <f t="shared" si="2"/>
        <v>19364767473</v>
      </c>
      <c r="M55" s="97">
        <f t="shared" si="3"/>
        <v>0.31451302452997021</v>
      </c>
      <c r="N55" s="83">
        <f>SUM(N9:N10,N12:N19,N21:N27,N29:N35,N37:N40,N42:N47,N49:N53)</f>
        <v>11911017994</v>
      </c>
      <c r="O55" s="84">
        <f>SUM(O9:O10,O12:O19,O21:O27,O29:O35,O37:O40,O42:O47,O49:O53)</f>
        <v>1811611569</v>
      </c>
      <c r="P55" s="84">
        <f t="shared" si="4"/>
        <v>13722629563</v>
      </c>
      <c r="Q55" s="97">
        <f t="shared" si="5"/>
        <v>0.22287619690663318</v>
      </c>
      <c r="R55" s="83">
        <f>SUM(R9:R10,R12:R19,R21:R27,R29:R35,R37:R40,R42:R47,R49:R53)</f>
        <v>11036966229</v>
      </c>
      <c r="S55" s="84">
        <f>SUM(S9:S10,S12:S19,S21:S27,S29:S35,S37:S40,S42:S47,S49:S53)</f>
        <v>1447087975</v>
      </c>
      <c r="T55" s="84">
        <f t="shared" si="6"/>
        <v>12484054204</v>
      </c>
      <c r="U55" s="97">
        <f t="shared" si="7"/>
        <v>0.1988559322487464</v>
      </c>
      <c r="V55" s="83">
        <f>SUM(V9:V10,V12:V19,V21:V27,V29:V35,V37:V40,V42:V47,V49:V53)</f>
        <v>7684843064</v>
      </c>
      <c r="W55" s="84">
        <f>SUM(W9:W10,W12:W19,W21:W27,W29:W35,W37:W40,W42:W47,W49:W53)</f>
        <v>2899372417</v>
      </c>
      <c r="X55" s="84">
        <f t="shared" si="8"/>
        <v>10584215481</v>
      </c>
      <c r="Y55" s="97">
        <f t="shared" si="9"/>
        <v>0.16859379190467577</v>
      </c>
      <c r="Z55" s="83">
        <f t="shared" si="10"/>
        <v>48764364865</v>
      </c>
      <c r="AA55" s="84">
        <f t="shared" si="11"/>
        <v>7391301856</v>
      </c>
      <c r="AB55" s="84">
        <f t="shared" si="12"/>
        <v>56155666721</v>
      </c>
      <c r="AC55" s="97">
        <f t="shared" si="13"/>
        <v>0.89449206759102262</v>
      </c>
      <c r="AD55" s="83">
        <f>SUM(AD9:AD10,AD12:AD19,AD21:AD27,AD29:AD35,AD37:AD40,AD42:AD47,AD49:AD53)</f>
        <v>7404117434</v>
      </c>
      <c r="AE55" s="84">
        <f>SUM(AE9:AE10,AE12:AE19,AE21:AE27,AE29:AE35,AE37:AE40,AE42:AE47,AE49:AE53)</f>
        <v>2174033490</v>
      </c>
      <c r="AF55" s="84">
        <f t="shared" si="14"/>
        <v>9578150924</v>
      </c>
      <c r="AG55" s="84">
        <f>SUM(AG9:AG10,AG12:AG19,AG21:AG27,AG29:AG35,AG37:AG40,AG42:AG47,AG49:AG53)</f>
        <v>56386250175</v>
      </c>
      <c r="AH55" s="84">
        <f>SUM(AH9:AH10,AH12:AH19,AH21:AH27,AH29:AH35,AH37:AH40,AH42:AH47,AH49:AH53)</f>
        <v>58457099395</v>
      </c>
      <c r="AI55" s="85">
        <f>SUM(AI9:AI10,AI12:AI19,AI21:AI27,AI29:AI35,AI37:AI40,AI42:AI47,AI49:AI53)</f>
        <v>52272026800</v>
      </c>
      <c r="AJ55" s="118">
        <f t="shared" si="15"/>
        <v>0.894194671664995</v>
      </c>
      <c r="AK55" s="119">
        <f t="shared" si="16"/>
        <v>0.10503745085902771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6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10660125233</v>
      </c>
      <c r="E9" s="78">
        <v>1339880477</v>
      </c>
      <c r="F9" s="79">
        <f>$D9       +$E9</f>
        <v>12000005710</v>
      </c>
      <c r="G9" s="77">
        <v>11042350464</v>
      </c>
      <c r="H9" s="78">
        <v>1140830020</v>
      </c>
      <c r="I9" s="79">
        <f>$G9       +$H9</f>
        <v>12183180484</v>
      </c>
      <c r="J9" s="77">
        <v>2791334855</v>
      </c>
      <c r="K9" s="78">
        <v>49782221</v>
      </c>
      <c r="L9" s="78">
        <f>$J9       +$K9</f>
        <v>2841117076</v>
      </c>
      <c r="M9" s="95">
        <f>IF(($F9       =0),0,($L9       /$F9       ))</f>
        <v>0.23675964367520289</v>
      </c>
      <c r="N9" s="77">
        <v>2717099292</v>
      </c>
      <c r="O9" s="78">
        <v>226400439</v>
      </c>
      <c r="P9" s="78">
        <f>$N9       +$O9</f>
        <v>2943499731</v>
      </c>
      <c r="Q9" s="95">
        <f>IF(($F9       =0),0,($P9       /$F9       ))</f>
        <v>0.24529152753211481</v>
      </c>
      <c r="R9" s="77">
        <v>2636328987</v>
      </c>
      <c r="S9" s="78">
        <v>110318465</v>
      </c>
      <c r="T9" s="78">
        <f>$R9       +$S9</f>
        <v>2746647452</v>
      </c>
      <c r="U9" s="95">
        <f>IF(($I9       =0),0,($T9       /$I9       ))</f>
        <v>0.22544584770841519</v>
      </c>
      <c r="V9" s="77">
        <v>2143558944</v>
      </c>
      <c r="W9" s="78">
        <v>248337271</v>
      </c>
      <c r="X9" s="78">
        <f>$V9       +$W9</f>
        <v>2391896215</v>
      </c>
      <c r="Y9" s="95">
        <f>IF(($I9       =0),0,($X9       /$I9       ))</f>
        <v>0.19632773380819923</v>
      </c>
      <c r="Z9" s="77">
        <f>$J9       +$N9       +$R9       +$V9</f>
        <v>10288322078</v>
      </c>
      <c r="AA9" s="78">
        <f>$K9       +$O9       +$S9       +$W9</f>
        <v>634838396</v>
      </c>
      <c r="AB9" s="78">
        <f>$Z9       +$AA9</f>
        <v>10923160474</v>
      </c>
      <c r="AC9" s="95">
        <f>IF(($I9       =0),0,($AB9       /$I9       ))</f>
        <v>0.89657708743174525</v>
      </c>
      <c r="AD9" s="77">
        <v>2148807188</v>
      </c>
      <c r="AE9" s="78">
        <v>250923544</v>
      </c>
      <c r="AF9" s="78">
        <f>$AD9       +$AE9</f>
        <v>2399730732</v>
      </c>
      <c r="AG9" s="78">
        <v>10465919646</v>
      </c>
      <c r="AH9" s="78">
        <v>10208013160</v>
      </c>
      <c r="AI9" s="79">
        <v>9907848276</v>
      </c>
      <c r="AJ9" s="114">
        <f>IF(($AH9       =0),0,($AI9       /$AH9       ))</f>
        <v>0.97059517074525403</v>
      </c>
      <c r="AK9" s="115">
        <f>IF(($AF9       =0),0,(($X9       /$AF9       )-1))</f>
        <v>-3.2647483717769266E-3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10660125233</v>
      </c>
      <c r="E10" s="81">
        <f>E9</f>
        <v>1339880477</v>
      </c>
      <c r="F10" s="82">
        <f t="shared" ref="F10:F37" si="0">$D10      +$E10</f>
        <v>12000005710</v>
      </c>
      <c r="G10" s="80">
        <f>G9</f>
        <v>11042350464</v>
      </c>
      <c r="H10" s="81">
        <f>H9</f>
        <v>1140830020</v>
      </c>
      <c r="I10" s="82">
        <f t="shared" ref="I10:I37" si="1">$G10      +$H10</f>
        <v>12183180484</v>
      </c>
      <c r="J10" s="80">
        <f>J9</f>
        <v>2791334855</v>
      </c>
      <c r="K10" s="81">
        <f>K9</f>
        <v>49782221</v>
      </c>
      <c r="L10" s="81">
        <f t="shared" ref="L10:L37" si="2">$J10      +$K10</f>
        <v>2841117076</v>
      </c>
      <c r="M10" s="96">
        <f t="shared" ref="M10:M37" si="3">IF(($F10      =0),0,($L10      /$F10      ))</f>
        <v>0.23675964367520289</v>
      </c>
      <c r="N10" s="80">
        <f>N9</f>
        <v>2717099292</v>
      </c>
      <c r="O10" s="81">
        <f>O9</f>
        <v>226400439</v>
      </c>
      <c r="P10" s="81">
        <f t="shared" ref="P10:P37" si="4">$N10      +$O10</f>
        <v>2943499731</v>
      </c>
      <c r="Q10" s="96">
        <f t="shared" ref="Q10:Q37" si="5">IF(($F10      =0),0,($P10      /$F10      ))</f>
        <v>0.24529152753211481</v>
      </c>
      <c r="R10" s="80">
        <f>R9</f>
        <v>2636328987</v>
      </c>
      <c r="S10" s="81">
        <f>S9</f>
        <v>110318465</v>
      </c>
      <c r="T10" s="81">
        <f t="shared" ref="T10:T37" si="6">$R10      +$S10</f>
        <v>2746647452</v>
      </c>
      <c r="U10" s="96">
        <f t="shared" ref="U10:U37" si="7">IF(($I10      =0),0,($T10      /$I10      ))</f>
        <v>0.22544584770841519</v>
      </c>
      <c r="V10" s="80">
        <f>V9</f>
        <v>2143558944</v>
      </c>
      <c r="W10" s="81">
        <f>W9</f>
        <v>248337271</v>
      </c>
      <c r="X10" s="81">
        <f t="shared" ref="X10:X37" si="8">$V10      +$W10</f>
        <v>2391896215</v>
      </c>
      <c r="Y10" s="96">
        <f t="shared" ref="Y10:Y37" si="9">IF(($I10      =0),0,($X10      /$I10      ))</f>
        <v>0.19632773380819923</v>
      </c>
      <c r="Z10" s="80">
        <f t="shared" ref="Z10:Z37" si="10">$J10      +$N10      +$R10      +$V10</f>
        <v>10288322078</v>
      </c>
      <c r="AA10" s="81">
        <f t="shared" ref="AA10:AA37" si="11">$K10      +$O10      +$S10      +$W10</f>
        <v>634838396</v>
      </c>
      <c r="AB10" s="81">
        <f t="shared" ref="AB10:AB37" si="12">$Z10      +$AA10</f>
        <v>10923160474</v>
      </c>
      <c r="AC10" s="96">
        <f t="shared" ref="AC10:AC37" si="13">IF(($I10      =0),0,($AB10      /$I10      ))</f>
        <v>0.89657708743174525</v>
      </c>
      <c r="AD10" s="80">
        <f>AD9</f>
        <v>2148807188</v>
      </c>
      <c r="AE10" s="81">
        <f>AE9</f>
        <v>250923544</v>
      </c>
      <c r="AF10" s="81">
        <f t="shared" ref="AF10:AF37" si="14">$AD10      +$AE10</f>
        <v>2399730732</v>
      </c>
      <c r="AG10" s="81">
        <f>AG9</f>
        <v>10465919646</v>
      </c>
      <c r="AH10" s="81">
        <f>AH9</f>
        <v>10208013160</v>
      </c>
      <c r="AI10" s="82">
        <f>AI9</f>
        <v>9907848276</v>
      </c>
      <c r="AJ10" s="116">
        <f t="shared" ref="AJ10:AJ37" si="15">IF(($AH10      =0),0,($AI10      /$AH10      ))</f>
        <v>0.97059517074525403</v>
      </c>
      <c r="AK10" s="117">
        <f t="shared" ref="AK10:AK37" si="16">IF(($AF10      =0),0,(($X10      /$AF10      )-1))</f>
        <v>-3.2647483717769266E-3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244317404</v>
      </c>
      <c r="E11" s="78">
        <v>43047300</v>
      </c>
      <c r="F11" s="79">
        <f t="shared" si="0"/>
        <v>287364704</v>
      </c>
      <c r="G11" s="77">
        <v>240440693</v>
      </c>
      <c r="H11" s="78">
        <v>41817300</v>
      </c>
      <c r="I11" s="79">
        <f t="shared" si="1"/>
        <v>282257993</v>
      </c>
      <c r="J11" s="77">
        <v>79682915</v>
      </c>
      <c r="K11" s="78">
        <v>959139</v>
      </c>
      <c r="L11" s="78">
        <f t="shared" si="2"/>
        <v>80642054</v>
      </c>
      <c r="M11" s="95">
        <f t="shared" si="3"/>
        <v>0.28062616207730229</v>
      </c>
      <c r="N11" s="77">
        <v>22747915</v>
      </c>
      <c r="O11" s="78">
        <v>664466</v>
      </c>
      <c r="P11" s="78">
        <f t="shared" si="4"/>
        <v>23412381</v>
      </c>
      <c r="Q11" s="95">
        <f t="shared" si="5"/>
        <v>8.1472709327586726E-2</v>
      </c>
      <c r="R11" s="77">
        <v>53286231</v>
      </c>
      <c r="S11" s="78">
        <v>836563</v>
      </c>
      <c r="T11" s="78">
        <f t="shared" si="6"/>
        <v>54122794</v>
      </c>
      <c r="U11" s="95">
        <f t="shared" si="7"/>
        <v>0.19174937589809901</v>
      </c>
      <c r="V11" s="77">
        <v>39415663</v>
      </c>
      <c r="W11" s="78">
        <v>335311</v>
      </c>
      <c r="X11" s="78">
        <f t="shared" si="8"/>
        <v>39750974</v>
      </c>
      <c r="Y11" s="95">
        <f t="shared" si="9"/>
        <v>0.14083205785424827</v>
      </c>
      <c r="Z11" s="77">
        <f t="shared" si="10"/>
        <v>195132724</v>
      </c>
      <c r="AA11" s="78">
        <f t="shared" si="11"/>
        <v>2795479</v>
      </c>
      <c r="AB11" s="78">
        <f t="shared" si="12"/>
        <v>197928203</v>
      </c>
      <c r="AC11" s="95">
        <f t="shared" si="13"/>
        <v>0.7012315254434619</v>
      </c>
      <c r="AD11" s="77">
        <v>33305604</v>
      </c>
      <c r="AE11" s="78">
        <v>3316987</v>
      </c>
      <c r="AF11" s="78">
        <f t="shared" si="14"/>
        <v>36622591</v>
      </c>
      <c r="AG11" s="78">
        <v>283469241</v>
      </c>
      <c r="AH11" s="78">
        <v>277149582</v>
      </c>
      <c r="AI11" s="79">
        <v>181062758</v>
      </c>
      <c r="AJ11" s="114">
        <f t="shared" si="15"/>
        <v>0.65330337752412704</v>
      </c>
      <c r="AK11" s="115">
        <f t="shared" si="16"/>
        <v>8.5422219307202951E-2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414288528</v>
      </c>
      <c r="E12" s="78">
        <v>37259450</v>
      </c>
      <c r="F12" s="79">
        <f t="shared" si="0"/>
        <v>451547978</v>
      </c>
      <c r="G12" s="77">
        <v>414288528</v>
      </c>
      <c r="H12" s="78">
        <v>37259450</v>
      </c>
      <c r="I12" s="79">
        <f t="shared" si="1"/>
        <v>451547978</v>
      </c>
      <c r="J12" s="77">
        <v>0</v>
      </c>
      <c r="K12" s="78">
        <v>0</v>
      </c>
      <c r="L12" s="78">
        <f t="shared" si="2"/>
        <v>0</v>
      </c>
      <c r="M12" s="95">
        <f t="shared" si="3"/>
        <v>0</v>
      </c>
      <c r="N12" s="77">
        <v>0</v>
      </c>
      <c r="O12" s="78">
        <v>0</v>
      </c>
      <c r="P12" s="78">
        <f t="shared" si="4"/>
        <v>0</v>
      </c>
      <c r="Q12" s="95">
        <f t="shared" si="5"/>
        <v>0</v>
      </c>
      <c r="R12" s="77">
        <v>57933427</v>
      </c>
      <c r="S12" s="78">
        <v>0</v>
      </c>
      <c r="T12" s="78">
        <f t="shared" si="6"/>
        <v>57933427</v>
      </c>
      <c r="U12" s="95">
        <f t="shared" si="7"/>
        <v>0.12829960452175915</v>
      </c>
      <c r="V12" s="77">
        <v>236639604</v>
      </c>
      <c r="W12" s="78">
        <v>0</v>
      </c>
      <c r="X12" s="78">
        <f t="shared" si="8"/>
        <v>236639604</v>
      </c>
      <c r="Y12" s="95">
        <f t="shared" si="9"/>
        <v>0.52406303544559329</v>
      </c>
      <c r="Z12" s="77">
        <f t="shared" si="10"/>
        <v>294573031</v>
      </c>
      <c r="AA12" s="78">
        <f t="shared" si="11"/>
        <v>0</v>
      </c>
      <c r="AB12" s="78">
        <f t="shared" si="12"/>
        <v>294573031</v>
      </c>
      <c r="AC12" s="95">
        <f t="shared" si="13"/>
        <v>0.65236263996735244</v>
      </c>
      <c r="AD12" s="77">
        <v>0</v>
      </c>
      <c r="AE12" s="78">
        <v>0</v>
      </c>
      <c r="AF12" s="78">
        <f t="shared" si="14"/>
        <v>0</v>
      </c>
      <c r="AG12" s="78">
        <v>428226558</v>
      </c>
      <c r="AH12" s="78">
        <v>429087116</v>
      </c>
      <c r="AI12" s="79">
        <v>78008</v>
      </c>
      <c r="AJ12" s="114">
        <f t="shared" si="15"/>
        <v>1.8179991216515576E-4</v>
      </c>
      <c r="AK12" s="115">
        <f t="shared" si="16"/>
        <v>0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257561532</v>
      </c>
      <c r="E13" s="78">
        <v>60528216</v>
      </c>
      <c r="F13" s="79">
        <f t="shared" si="0"/>
        <v>318089748</v>
      </c>
      <c r="G13" s="77">
        <v>257561532</v>
      </c>
      <c r="H13" s="78">
        <v>60528216</v>
      </c>
      <c r="I13" s="79">
        <f t="shared" si="1"/>
        <v>318089748</v>
      </c>
      <c r="J13" s="77">
        <v>56849790</v>
      </c>
      <c r="K13" s="78">
        <v>4021763</v>
      </c>
      <c r="L13" s="78">
        <f t="shared" si="2"/>
        <v>60871553</v>
      </c>
      <c r="M13" s="95">
        <f t="shared" si="3"/>
        <v>0.19136596945589079</v>
      </c>
      <c r="N13" s="77">
        <v>8850027</v>
      </c>
      <c r="O13" s="78">
        <v>28432</v>
      </c>
      <c r="P13" s="78">
        <f t="shared" si="4"/>
        <v>8878459</v>
      </c>
      <c r="Q13" s="95">
        <f t="shared" si="5"/>
        <v>2.7911804941289715E-2</v>
      </c>
      <c r="R13" s="77">
        <v>0</v>
      </c>
      <c r="S13" s="78">
        <v>0</v>
      </c>
      <c r="T13" s="78">
        <f t="shared" si="6"/>
        <v>0</v>
      </c>
      <c r="U13" s="95">
        <f t="shared" si="7"/>
        <v>0</v>
      </c>
      <c r="V13" s="77">
        <v>-24980297</v>
      </c>
      <c r="W13" s="78">
        <v>705380</v>
      </c>
      <c r="X13" s="78">
        <f t="shared" si="8"/>
        <v>-24274917</v>
      </c>
      <c r="Y13" s="95">
        <f t="shared" si="9"/>
        <v>-7.6314678962869309E-2</v>
      </c>
      <c r="Z13" s="77">
        <f t="shared" si="10"/>
        <v>40719520</v>
      </c>
      <c r="AA13" s="78">
        <f t="shared" si="11"/>
        <v>4755575</v>
      </c>
      <c r="AB13" s="78">
        <f t="shared" si="12"/>
        <v>45475095</v>
      </c>
      <c r="AC13" s="95">
        <f t="shared" si="13"/>
        <v>0.14296309543431121</v>
      </c>
      <c r="AD13" s="77">
        <v>8865623</v>
      </c>
      <c r="AE13" s="78">
        <v>23443</v>
      </c>
      <c r="AF13" s="78">
        <f t="shared" si="14"/>
        <v>8889066</v>
      </c>
      <c r="AG13" s="78">
        <v>327473579</v>
      </c>
      <c r="AH13" s="78">
        <v>288992451</v>
      </c>
      <c r="AI13" s="79">
        <v>104520236</v>
      </c>
      <c r="AJ13" s="114">
        <f t="shared" si="15"/>
        <v>0.36167116351423312</v>
      </c>
      <c r="AK13" s="115">
        <f t="shared" si="16"/>
        <v>-3.7308737498405344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64167999</v>
      </c>
      <c r="E14" s="78">
        <v>200000</v>
      </c>
      <c r="F14" s="79">
        <f t="shared" si="0"/>
        <v>64367999</v>
      </c>
      <c r="G14" s="77">
        <v>65484466</v>
      </c>
      <c r="H14" s="78">
        <v>380000</v>
      </c>
      <c r="I14" s="79">
        <f t="shared" si="1"/>
        <v>65864466</v>
      </c>
      <c r="J14" s="77">
        <v>29023459</v>
      </c>
      <c r="K14" s="78">
        <v>26241</v>
      </c>
      <c r="L14" s="78">
        <f t="shared" si="2"/>
        <v>29049700</v>
      </c>
      <c r="M14" s="95">
        <f t="shared" si="3"/>
        <v>0.45130655684977872</v>
      </c>
      <c r="N14" s="77">
        <v>11052002</v>
      </c>
      <c r="O14" s="78">
        <v>24947</v>
      </c>
      <c r="P14" s="78">
        <f t="shared" si="4"/>
        <v>11076949</v>
      </c>
      <c r="Q14" s="95">
        <f t="shared" si="5"/>
        <v>0.17208782581543353</v>
      </c>
      <c r="R14" s="77">
        <v>19548157</v>
      </c>
      <c r="S14" s="78">
        <v>96047</v>
      </c>
      <c r="T14" s="78">
        <f t="shared" si="6"/>
        <v>19644204</v>
      </c>
      <c r="U14" s="95">
        <f t="shared" si="7"/>
        <v>0.29825192843740661</v>
      </c>
      <c r="V14" s="77">
        <v>5687422</v>
      </c>
      <c r="W14" s="78">
        <v>51486</v>
      </c>
      <c r="X14" s="78">
        <f t="shared" si="8"/>
        <v>5738908</v>
      </c>
      <c r="Y14" s="95">
        <f t="shared" si="9"/>
        <v>8.7132081204454009E-2</v>
      </c>
      <c r="Z14" s="77">
        <f t="shared" si="10"/>
        <v>65311040</v>
      </c>
      <c r="AA14" s="78">
        <f t="shared" si="11"/>
        <v>198721</v>
      </c>
      <c r="AB14" s="78">
        <f t="shared" si="12"/>
        <v>65509761</v>
      </c>
      <c r="AC14" s="95">
        <f t="shared" si="13"/>
        <v>0.99461462270110867</v>
      </c>
      <c r="AD14" s="77">
        <v>6430763</v>
      </c>
      <c r="AE14" s="78">
        <v>8649910</v>
      </c>
      <c r="AF14" s="78">
        <f t="shared" si="14"/>
        <v>15080673</v>
      </c>
      <c r="AG14" s="78">
        <v>89152002</v>
      </c>
      <c r="AH14" s="78">
        <v>90718002</v>
      </c>
      <c r="AI14" s="79">
        <v>66526991</v>
      </c>
      <c r="AJ14" s="114">
        <f t="shared" si="15"/>
        <v>0.73333836210369796</v>
      </c>
      <c r="AK14" s="115">
        <f t="shared" si="16"/>
        <v>-0.61945279232564754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980335463</v>
      </c>
      <c r="E15" s="81">
        <f>SUM(E11:E14)</f>
        <v>141034966</v>
      </c>
      <c r="F15" s="82">
        <f t="shared" si="0"/>
        <v>1121370429</v>
      </c>
      <c r="G15" s="80">
        <f>SUM(G11:G14)</f>
        <v>977775219</v>
      </c>
      <c r="H15" s="81">
        <f>SUM(H11:H14)</f>
        <v>139984966</v>
      </c>
      <c r="I15" s="82">
        <f t="shared" si="1"/>
        <v>1117760185</v>
      </c>
      <c r="J15" s="80">
        <f>SUM(J11:J14)</f>
        <v>165556164</v>
      </c>
      <c r="K15" s="81">
        <f>SUM(K11:K14)</f>
        <v>5007143</v>
      </c>
      <c r="L15" s="81">
        <f t="shared" si="2"/>
        <v>170563307</v>
      </c>
      <c r="M15" s="96">
        <f t="shared" si="3"/>
        <v>0.15210255468578973</v>
      </c>
      <c r="N15" s="80">
        <f>SUM(N11:N14)</f>
        <v>42649944</v>
      </c>
      <c r="O15" s="81">
        <f>SUM(O11:O14)</f>
        <v>717845</v>
      </c>
      <c r="P15" s="81">
        <f t="shared" si="4"/>
        <v>43367789</v>
      </c>
      <c r="Q15" s="96">
        <f t="shared" si="5"/>
        <v>3.8673918875026803E-2</v>
      </c>
      <c r="R15" s="80">
        <f>SUM(R11:R14)</f>
        <v>130767815</v>
      </c>
      <c r="S15" s="81">
        <f>SUM(S11:S14)</f>
        <v>932610</v>
      </c>
      <c r="T15" s="81">
        <f t="shared" si="6"/>
        <v>131700425</v>
      </c>
      <c r="U15" s="96">
        <f t="shared" si="7"/>
        <v>0.11782529630897526</v>
      </c>
      <c r="V15" s="80">
        <f>SUM(V11:V14)</f>
        <v>256762392</v>
      </c>
      <c r="W15" s="81">
        <f>SUM(W11:W14)</f>
        <v>1092177</v>
      </c>
      <c r="X15" s="81">
        <f t="shared" si="8"/>
        <v>257854569</v>
      </c>
      <c r="Y15" s="96">
        <f t="shared" si="9"/>
        <v>0.23068863291100317</v>
      </c>
      <c r="Z15" s="80">
        <f t="shared" si="10"/>
        <v>595736315</v>
      </c>
      <c r="AA15" s="81">
        <f t="shared" si="11"/>
        <v>7749775</v>
      </c>
      <c r="AB15" s="81">
        <f t="shared" si="12"/>
        <v>603486090</v>
      </c>
      <c r="AC15" s="96">
        <f t="shared" si="13"/>
        <v>0.53990659007057051</v>
      </c>
      <c r="AD15" s="80">
        <f>SUM(AD11:AD14)</f>
        <v>48601990</v>
      </c>
      <c r="AE15" s="81">
        <f>SUM(AE11:AE14)</f>
        <v>11990340</v>
      </c>
      <c r="AF15" s="81">
        <f t="shared" si="14"/>
        <v>60592330</v>
      </c>
      <c r="AG15" s="81">
        <f>SUM(AG11:AG14)</f>
        <v>1128321380</v>
      </c>
      <c r="AH15" s="81">
        <f>SUM(AH11:AH14)</f>
        <v>1085947151</v>
      </c>
      <c r="AI15" s="82">
        <f>SUM(AI11:AI14)</f>
        <v>352187993</v>
      </c>
      <c r="AJ15" s="116">
        <f t="shared" si="15"/>
        <v>0.32431411848696862</v>
      </c>
      <c r="AK15" s="117">
        <f t="shared" si="16"/>
        <v>3.2555645079170912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406186000</v>
      </c>
      <c r="E16" s="78">
        <v>94659177</v>
      </c>
      <c r="F16" s="79">
        <f t="shared" si="0"/>
        <v>500845177</v>
      </c>
      <c r="G16" s="77">
        <v>431185999</v>
      </c>
      <c r="H16" s="78">
        <v>-4000000</v>
      </c>
      <c r="I16" s="79">
        <f t="shared" si="1"/>
        <v>427185999</v>
      </c>
      <c r="J16" s="77">
        <v>5646036</v>
      </c>
      <c r="K16" s="78">
        <v>75000</v>
      </c>
      <c r="L16" s="78">
        <f t="shared" si="2"/>
        <v>5721036</v>
      </c>
      <c r="M16" s="95">
        <f t="shared" si="3"/>
        <v>1.1422763486050301E-2</v>
      </c>
      <c r="N16" s="77">
        <v>67960925</v>
      </c>
      <c r="O16" s="78">
        <v>1477290</v>
      </c>
      <c r="P16" s="78">
        <f t="shared" si="4"/>
        <v>69438215</v>
      </c>
      <c r="Q16" s="95">
        <f t="shared" si="5"/>
        <v>0.13864207581258189</v>
      </c>
      <c r="R16" s="77">
        <v>86639542</v>
      </c>
      <c r="S16" s="78">
        <v>2076898</v>
      </c>
      <c r="T16" s="78">
        <f t="shared" si="6"/>
        <v>88716440</v>
      </c>
      <c r="U16" s="95">
        <f t="shared" si="7"/>
        <v>0.20767637564825714</v>
      </c>
      <c r="V16" s="77">
        <v>62447353</v>
      </c>
      <c r="W16" s="78">
        <v>17109641</v>
      </c>
      <c r="X16" s="78">
        <f t="shared" si="8"/>
        <v>79556994</v>
      </c>
      <c r="Y16" s="95">
        <f t="shared" si="9"/>
        <v>0.18623502218292506</v>
      </c>
      <c r="Z16" s="77">
        <f t="shared" si="10"/>
        <v>222693856</v>
      </c>
      <c r="AA16" s="78">
        <f t="shared" si="11"/>
        <v>20738829</v>
      </c>
      <c r="AB16" s="78">
        <f t="shared" si="12"/>
        <v>243432685</v>
      </c>
      <c r="AC16" s="95">
        <f t="shared" si="13"/>
        <v>0.56985174038908515</v>
      </c>
      <c r="AD16" s="77">
        <v>49602428</v>
      </c>
      <c r="AE16" s="78">
        <v>3290237</v>
      </c>
      <c r="AF16" s="78">
        <f t="shared" si="14"/>
        <v>52892665</v>
      </c>
      <c r="AG16" s="78">
        <v>494279216</v>
      </c>
      <c r="AH16" s="78">
        <v>486538449</v>
      </c>
      <c r="AI16" s="79">
        <v>-414593416</v>
      </c>
      <c r="AJ16" s="114">
        <f t="shared" si="15"/>
        <v>-0.85212878211810139</v>
      </c>
      <c r="AK16" s="115">
        <f t="shared" si="16"/>
        <v>0.50412148830088266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263627913</v>
      </c>
      <c r="E17" s="78">
        <v>89829708</v>
      </c>
      <c r="F17" s="79">
        <f t="shared" si="0"/>
        <v>353457621</v>
      </c>
      <c r="G17" s="77">
        <v>263627913</v>
      </c>
      <c r="H17" s="78">
        <v>89829708</v>
      </c>
      <c r="I17" s="79">
        <f t="shared" si="1"/>
        <v>353457621</v>
      </c>
      <c r="J17" s="77">
        <v>34070926</v>
      </c>
      <c r="K17" s="78">
        <v>60221071</v>
      </c>
      <c r="L17" s="78">
        <f t="shared" si="2"/>
        <v>94291997</v>
      </c>
      <c r="M17" s="95">
        <f t="shared" si="3"/>
        <v>0.26677030398504264</v>
      </c>
      <c r="N17" s="77">
        <v>46144901</v>
      </c>
      <c r="O17" s="78">
        <v>15767111</v>
      </c>
      <c r="P17" s="78">
        <f t="shared" si="4"/>
        <v>61912012</v>
      </c>
      <c r="Q17" s="95">
        <f t="shared" si="5"/>
        <v>0.17516106124643441</v>
      </c>
      <c r="R17" s="77">
        <v>29865154</v>
      </c>
      <c r="S17" s="78">
        <v>42157562</v>
      </c>
      <c r="T17" s="78">
        <f t="shared" si="6"/>
        <v>72022716</v>
      </c>
      <c r="U17" s="95">
        <f t="shared" si="7"/>
        <v>0.20376619917328082</v>
      </c>
      <c r="V17" s="77">
        <v>29454930</v>
      </c>
      <c r="W17" s="78">
        <v>44447478</v>
      </c>
      <c r="X17" s="78">
        <f t="shared" si="8"/>
        <v>73902408</v>
      </c>
      <c r="Y17" s="95">
        <f t="shared" si="9"/>
        <v>0.20908421154116238</v>
      </c>
      <c r="Z17" s="77">
        <f t="shared" si="10"/>
        <v>139535911</v>
      </c>
      <c r="AA17" s="78">
        <f t="shared" si="11"/>
        <v>162593222</v>
      </c>
      <c r="AB17" s="78">
        <f t="shared" si="12"/>
        <v>302129133</v>
      </c>
      <c r="AC17" s="95">
        <f t="shared" si="13"/>
        <v>0.85478177594592031</v>
      </c>
      <c r="AD17" s="77">
        <v>14997684</v>
      </c>
      <c r="AE17" s="78">
        <v>27084325</v>
      </c>
      <c r="AF17" s="78">
        <f t="shared" si="14"/>
        <v>42082009</v>
      </c>
      <c r="AG17" s="78">
        <v>294404909</v>
      </c>
      <c r="AH17" s="78">
        <v>507285617</v>
      </c>
      <c r="AI17" s="79">
        <v>284423261</v>
      </c>
      <c r="AJ17" s="114">
        <f t="shared" si="15"/>
        <v>0.56067676959191215</v>
      </c>
      <c r="AK17" s="115">
        <f t="shared" si="16"/>
        <v>0.75615208865147099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282826505</v>
      </c>
      <c r="E18" s="78">
        <v>51019274</v>
      </c>
      <c r="F18" s="79">
        <f t="shared" si="0"/>
        <v>333845779</v>
      </c>
      <c r="G18" s="77">
        <v>258091458</v>
      </c>
      <c r="H18" s="78">
        <v>52998145</v>
      </c>
      <c r="I18" s="79">
        <f t="shared" si="1"/>
        <v>311089603</v>
      </c>
      <c r="J18" s="77">
        <v>94265833</v>
      </c>
      <c r="K18" s="78">
        <v>4550140</v>
      </c>
      <c r="L18" s="78">
        <f t="shared" si="2"/>
        <v>98815973</v>
      </c>
      <c r="M18" s="95">
        <f t="shared" si="3"/>
        <v>0.29599287819661185</v>
      </c>
      <c r="N18" s="77">
        <v>63567934</v>
      </c>
      <c r="O18" s="78">
        <v>12065993</v>
      </c>
      <c r="P18" s="78">
        <f t="shared" si="4"/>
        <v>75633927</v>
      </c>
      <c r="Q18" s="95">
        <f t="shared" si="5"/>
        <v>0.2265534919343701</v>
      </c>
      <c r="R18" s="77">
        <v>55260236</v>
      </c>
      <c r="S18" s="78">
        <v>19243282</v>
      </c>
      <c r="T18" s="78">
        <f t="shared" si="6"/>
        <v>74503518</v>
      </c>
      <c r="U18" s="95">
        <f t="shared" si="7"/>
        <v>0.23949215043358424</v>
      </c>
      <c r="V18" s="77">
        <v>35336489</v>
      </c>
      <c r="W18" s="78">
        <v>10914022</v>
      </c>
      <c r="X18" s="78">
        <f t="shared" si="8"/>
        <v>46250511</v>
      </c>
      <c r="Y18" s="95">
        <f t="shared" si="9"/>
        <v>0.14867263500284836</v>
      </c>
      <c r="Z18" s="77">
        <f t="shared" si="10"/>
        <v>248430492</v>
      </c>
      <c r="AA18" s="78">
        <f t="shared" si="11"/>
        <v>46773437</v>
      </c>
      <c r="AB18" s="78">
        <f t="shared" si="12"/>
        <v>295203929</v>
      </c>
      <c r="AC18" s="95">
        <f t="shared" si="13"/>
        <v>0.94893537473831935</v>
      </c>
      <c r="AD18" s="77">
        <v>30443941</v>
      </c>
      <c r="AE18" s="78">
        <v>1014778</v>
      </c>
      <c r="AF18" s="78">
        <f t="shared" si="14"/>
        <v>31458719</v>
      </c>
      <c r="AG18" s="78">
        <v>255823592</v>
      </c>
      <c r="AH18" s="78">
        <v>263198592</v>
      </c>
      <c r="AI18" s="79">
        <v>229346468</v>
      </c>
      <c r="AJ18" s="114">
        <f t="shared" si="15"/>
        <v>0.87138181955015925</v>
      </c>
      <c r="AK18" s="115">
        <f t="shared" si="16"/>
        <v>0.4701968951755473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4171877090</v>
      </c>
      <c r="E19" s="78">
        <v>200574000</v>
      </c>
      <c r="F19" s="79">
        <f t="shared" si="0"/>
        <v>4372451090</v>
      </c>
      <c r="G19" s="77">
        <v>4071877090</v>
      </c>
      <c r="H19" s="78">
        <v>244700941</v>
      </c>
      <c r="I19" s="79">
        <f t="shared" si="1"/>
        <v>4316578031</v>
      </c>
      <c r="J19" s="77">
        <v>1061575394</v>
      </c>
      <c r="K19" s="78">
        <v>27680411</v>
      </c>
      <c r="L19" s="78">
        <f t="shared" si="2"/>
        <v>1089255805</v>
      </c>
      <c r="M19" s="95">
        <f t="shared" si="3"/>
        <v>0.24911789350627134</v>
      </c>
      <c r="N19" s="77">
        <v>952472612</v>
      </c>
      <c r="O19" s="78">
        <v>83119317</v>
      </c>
      <c r="P19" s="78">
        <f t="shared" si="4"/>
        <v>1035591929</v>
      </c>
      <c r="Q19" s="95">
        <f t="shared" si="5"/>
        <v>0.23684471425385345</v>
      </c>
      <c r="R19" s="77">
        <v>929177470</v>
      </c>
      <c r="S19" s="78">
        <v>29301143</v>
      </c>
      <c r="T19" s="78">
        <f t="shared" si="6"/>
        <v>958478613</v>
      </c>
      <c r="U19" s="95">
        <f t="shared" si="7"/>
        <v>0.22204593687791022</v>
      </c>
      <c r="V19" s="77">
        <v>689141932</v>
      </c>
      <c r="W19" s="78">
        <v>45983844</v>
      </c>
      <c r="X19" s="78">
        <f t="shared" si="8"/>
        <v>735125776</v>
      </c>
      <c r="Y19" s="95">
        <f t="shared" si="9"/>
        <v>0.17030290445825605</v>
      </c>
      <c r="Z19" s="77">
        <f t="shared" si="10"/>
        <v>3632367408</v>
      </c>
      <c r="AA19" s="78">
        <f t="shared" si="11"/>
        <v>186084715</v>
      </c>
      <c r="AB19" s="78">
        <f t="shared" si="12"/>
        <v>3818452123</v>
      </c>
      <c r="AC19" s="95">
        <f t="shared" si="13"/>
        <v>0.88460166724135381</v>
      </c>
      <c r="AD19" s="77">
        <v>663771332</v>
      </c>
      <c r="AE19" s="78">
        <v>71156696</v>
      </c>
      <c r="AF19" s="78">
        <f t="shared" si="14"/>
        <v>734928028</v>
      </c>
      <c r="AG19" s="78">
        <v>4361326041</v>
      </c>
      <c r="AH19" s="78">
        <v>4364278750</v>
      </c>
      <c r="AI19" s="79">
        <v>3559034161</v>
      </c>
      <c r="AJ19" s="114">
        <f t="shared" si="15"/>
        <v>0.81549194377192336</v>
      </c>
      <c r="AK19" s="115">
        <f t="shared" si="16"/>
        <v>2.690712457085187E-4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572583952</v>
      </c>
      <c r="E20" s="78">
        <v>59616900</v>
      </c>
      <c r="F20" s="79">
        <f t="shared" si="0"/>
        <v>632200852</v>
      </c>
      <c r="G20" s="77">
        <v>572221488</v>
      </c>
      <c r="H20" s="78">
        <v>59616900</v>
      </c>
      <c r="I20" s="79">
        <f t="shared" si="1"/>
        <v>631838388</v>
      </c>
      <c r="J20" s="77">
        <v>156210448</v>
      </c>
      <c r="K20" s="78">
        <v>18982719</v>
      </c>
      <c r="L20" s="78">
        <f t="shared" si="2"/>
        <v>175193167</v>
      </c>
      <c r="M20" s="95">
        <f t="shared" si="3"/>
        <v>0.27711630954904187</v>
      </c>
      <c r="N20" s="77">
        <v>64970511</v>
      </c>
      <c r="O20" s="78">
        <v>19978575</v>
      </c>
      <c r="P20" s="78">
        <f t="shared" si="4"/>
        <v>84949086</v>
      </c>
      <c r="Q20" s="95">
        <f t="shared" si="5"/>
        <v>0.13437040733377562</v>
      </c>
      <c r="R20" s="77">
        <v>142884644</v>
      </c>
      <c r="S20" s="78">
        <v>16013171</v>
      </c>
      <c r="T20" s="78">
        <f t="shared" si="6"/>
        <v>158897815</v>
      </c>
      <c r="U20" s="95">
        <f t="shared" si="7"/>
        <v>0.2514849018638608</v>
      </c>
      <c r="V20" s="77">
        <v>34827481</v>
      </c>
      <c r="W20" s="78">
        <v>0</v>
      </c>
      <c r="X20" s="78">
        <f t="shared" si="8"/>
        <v>34827481</v>
      </c>
      <c r="Y20" s="95">
        <f t="shared" si="9"/>
        <v>5.5120868977653822E-2</v>
      </c>
      <c r="Z20" s="77">
        <f t="shared" si="10"/>
        <v>398893084</v>
      </c>
      <c r="AA20" s="78">
        <f t="shared" si="11"/>
        <v>54974465</v>
      </c>
      <c r="AB20" s="78">
        <f t="shared" si="12"/>
        <v>453867549</v>
      </c>
      <c r="AC20" s="95">
        <f t="shared" si="13"/>
        <v>0.71832854353255915</v>
      </c>
      <c r="AD20" s="77">
        <v>23970120</v>
      </c>
      <c r="AE20" s="78">
        <v>4543415</v>
      </c>
      <c r="AF20" s="78">
        <f t="shared" si="14"/>
        <v>28513535</v>
      </c>
      <c r="AG20" s="78">
        <v>578644219</v>
      </c>
      <c r="AH20" s="78">
        <v>572952237</v>
      </c>
      <c r="AI20" s="79">
        <v>284124765</v>
      </c>
      <c r="AJ20" s="114">
        <f t="shared" si="15"/>
        <v>0.49589607414343684</v>
      </c>
      <c r="AK20" s="115">
        <f t="shared" si="16"/>
        <v>0.22143680185568004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163504000</v>
      </c>
      <c r="E21" s="78">
        <v>3800000</v>
      </c>
      <c r="F21" s="79">
        <f t="shared" si="0"/>
        <v>167304000</v>
      </c>
      <c r="G21" s="77">
        <v>161713000</v>
      </c>
      <c r="H21" s="78">
        <v>31437000</v>
      </c>
      <c r="I21" s="79">
        <f t="shared" si="1"/>
        <v>193150000</v>
      </c>
      <c r="J21" s="77">
        <v>66835245</v>
      </c>
      <c r="K21" s="78">
        <v>252199</v>
      </c>
      <c r="L21" s="78">
        <f t="shared" si="2"/>
        <v>67087444</v>
      </c>
      <c r="M21" s="95">
        <f t="shared" si="3"/>
        <v>0.40099127337063073</v>
      </c>
      <c r="N21" s="77">
        <v>52527346</v>
      </c>
      <c r="O21" s="78">
        <v>242816</v>
      </c>
      <c r="P21" s="78">
        <f t="shared" si="4"/>
        <v>52770162</v>
      </c>
      <c r="Q21" s="95">
        <f t="shared" si="5"/>
        <v>0.31541482570649837</v>
      </c>
      <c r="R21" s="77">
        <v>1507613</v>
      </c>
      <c r="S21" s="78">
        <v>1100</v>
      </c>
      <c r="T21" s="78">
        <f t="shared" si="6"/>
        <v>1508713</v>
      </c>
      <c r="U21" s="95">
        <f t="shared" si="7"/>
        <v>7.8110950038829926E-3</v>
      </c>
      <c r="V21" s="77">
        <v>41948723</v>
      </c>
      <c r="W21" s="78">
        <v>56013</v>
      </c>
      <c r="X21" s="78">
        <f t="shared" si="8"/>
        <v>42004736</v>
      </c>
      <c r="Y21" s="95">
        <f t="shared" si="9"/>
        <v>0.21747209940460782</v>
      </c>
      <c r="Z21" s="77">
        <f t="shared" si="10"/>
        <v>162818927</v>
      </c>
      <c r="AA21" s="78">
        <f t="shared" si="11"/>
        <v>552128</v>
      </c>
      <c r="AB21" s="78">
        <f t="shared" si="12"/>
        <v>163371055</v>
      </c>
      <c r="AC21" s="95">
        <f t="shared" si="13"/>
        <v>0.84582477349210461</v>
      </c>
      <c r="AD21" s="77">
        <v>8846737</v>
      </c>
      <c r="AE21" s="78">
        <v>5937252</v>
      </c>
      <c r="AF21" s="78">
        <f t="shared" si="14"/>
        <v>14783989</v>
      </c>
      <c r="AG21" s="78">
        <v>166813000</v>
      </c>
      <c r="AH21" s="78">
        <v>193150000</v>
      </c>
      <c r="AI21" s="79">
        <v>171089613</v>
      </c>
      <c r="AJ21" s="114">
        <f t="shared" si="15"/>
        <v>0.8857862438519285</v>
      </c>
      <c r="AK21" s="115">
        <f t="shared" si="16"/>
        <v>1.841231551241008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5860605460</v>
      </c>
      <c r="E22" s="81">
        <f>SUM(E16:E21)</f>
        <v>499499059</v>
      </c>
      <c r="F22" s="82">
        <f t="shared" si="0"/>
        <v>6360104519</v>
      </c>
      <c r="G22" s="80">
        <f>SUM(G16:G21)</f>
        <v>5758716948</v>
      </c>
      <c r="H22" s="81">
        <f>SUM(H16:H21)</f>
        <v>474582694</v>
      </c>
      <c r="I22" s="82">
        <f t="shared" si="1"/>
        <v>6233299642</v>
      </c>
      <c r="J22" s="80">
        <f>SUM(J16:J21)</f>
        <v>1418603882</v>
      </c>
      <c r="K22" s="81">
        <f>SUM(K16:K21)</f>
        <v>111761540</v>
      </c>
      <c r="L22" s="81">
        <f t="shared" si="2"/>
        <v>1530365422</v>
      </c>
      <c r="M22" s="96">
        <f t="shared" si="3"/>
        <v>0.24061953973055455</v>
      </c>
      <c r="N22" s="80">
        <f>SUM(N16:N21)</f>
        <v>1247644229</v>
      </c>
      <c r="O22" s="81">
        <f>SUM(O16:O21)</f>
        <v>132651102</v>
      </c>
      <c r="P22" s="81">
        <f t="shared" si="4"/>
        <v>1380295331</v>
      </c>
      <c r="Q22" s="96">
        <f t="shared" si="5"/>
        <v>0.21702400123717211</v>
      </c>
      <c r="R22" s="80">
        <f>SUM(R16:R21)</f>
        <v>1245334659</v>
      </c>
      <c r="S22" s="81">
        <f>SUM(S16:S21)</f>
        <v>108793156</v>
      </c>
      <c r="T22" s="81">
        <f t="shared" si="6"/>
        <v>1354127815</v>
      </c>
      <c r="U22" s="96">
        <f t="shared" si="7"/>
        <v>0.21724093061015082</v>
      </c>
      <c r="V22" s="80">
        <f>SUM(V16:V21)</f>
        <v>893156908</v>
      </c>
      <c r="W22" s="81">
        <f>SUM(W16:W21)</f>
        <v>118510998</v>
      </c>
      <c r="X22" s="81">
        <f t="shared" si="8"/>
        <v>1011667906</v>
      </c>
      <c r="Y22" s="96">
        <f t="shared" si="9"/>
        <v>0.16230054130293645</v>
      </c>
      <c r="Z22" s="80">
        <f t="shared" si="10"/>
        <v>4804739678</v>
      </c>
      <c r="AA22" s="81">
        <f t="shared" si="11"/>
        <v>471716796</v>
      </c>
      <c r="AB22" s="81">
        <f t="shared" si="12"/>
        <v>5276456474</v>
      </c>
      <c r="AC22" s="96">
        <f t="shared" si="13"/>
        <v>0.84649491875012928</v>
      </c>
      <c r="AD22" s="80">
        <f>SUM(AD16:AD21)</f>
        <v>791632242</v>
      </c>
      <c r="AE22" s="81">
        <f>SUM(AE16:AE21)</f>
        <v>113026703</v>
      </c>
      <c r="AF22" s="81">
        <f t="shared" si="14"/>
        <v>904658945</v>
      </c>
      <c r="AG22" s="81">
        <f>SUM(AG16:AG21)</f>
        <v>6151290977</v>
      </c>
      <c r="AH22" s="81">
        <f>SUM(AH16:AH21)</f>
        <v>6387403645</v>
      </c>
      <c r="AI22" s="82">
        <f>SUM(AI16:AI21)</f>
        <v>4113424852</v>
      </c>
      <c r="AJ22" s="116">
        <f t="shared" si="15"/>
        <v>0.64399012190500138</v>
      </c>
      <c r="AK22" s="117">
        <f t="shared" si="16"/>
        <v>0.11828652288404662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765500639</v>
      </c>
      <c r="E23" s="78">
        <v>231766128</v>
      </c>
      <c r="F23" s="79">
        <f t="shared" si="0"/>
        <v>997266767</v>
      </c>
      <c r="G23" s="77">
        <v>833860023</v>
      </c>
      <c r="H23" s="78">
        <v>239845612</v>
      </c>
      <c r="I23" s="79">
        <f t="shared" si="1"/>
        <v>1073705635</v>
      </c>
      <c r="J23" s="77">
        <v>227333658</v>
      </c>
      <c r="K23" s="78">
        <v>37873970</v>
      </c>
      <c r="L23" s="78">
        <f t="shared" si="2"/>
        <v>265207628</v>
      </c>
      <c r="M23" s="95">
        <f t="shared" si="3"/>
        <v>0.26593448892095689</v>
      </c>
      <c r="N23" s="77">
        <v>127438593</v>
      </c>
      <c r="O23" s="78">
        <v>41136906</v>
      </c>
      <c r="P23" s="78">
        <f t="shared" si="4"/>
        <v>168575499</v>
      </c>
      <c r="Q23" s="95">
        <f t="shared" si="5"/>
        <v>0.1690375179222231</v>
      </c>
      <c r="R23" s="77">
        <v>268165613</v>
      </c>
      <c r="S23" s="78">
        <v>38357256</v>
      </c>
      <c r="T23" s="78">
        <f t="shared" si="6"/>
        <v>306522869</v>
      </c>
      <c r="U23" s="95">
        <f t="shared" si="7"/>
        <v>0.28548128929210659</v>
      </c>
      <c r="V23" s="77">
        <v>121651946</v>
      </c>
      <c r="W23" s="78">
        <v>47037629</v>
      </c>
      <c r="X23" s="78">
        <f t="shared" si="8"/>
        <v>168689575</v>
      </c>
      <c r="Y23" s="95">
        <f t="shared" si="9"/>
        <v>0.15710970446755643</v>
      </c>
      <c r="Z23" s="77">
        <f t="shared" si="10"/>
        <v>744589810</v>
      </c>
      <c r="AA23" s="78">
        <f t="shared" si="11"/>
        <v>164405761</v>
      </c>
      <c r="AB23" s="78">
        <f t="shared" si="12"/>
        <v>908995571</v>
      </c>
      <c r="AC23" s="95">
        <f t="shared" si="13"/>
        <v>0.84659662887957177</v>
      </c>
      <c r="AD23" s="77">
        <v>108154321</v>
      </c>
      <c r="AE23" s="78">
        <v>71710771</v>
      </c>
      <c r="AF23" s="78">
        <f t="shared" si="14"/>
        <v>179865092</v>
      </c>
      <c r="AG23" s="78">
        <v>889763424</v>
      </c>
      <c r="AH23" s="78">
        <v>897256102</v>
      </c>
      <c r="AI23" s="79">
        <v>899353386</v>
      </c>
      <c r="AJ23" s="114">
        <f t="shared" si="15"/>
        <v>1.0023374418912561</v>
      </c>
      <c r="AK23" s="115">
        <f t="shared" si="16"/>
        <v>-6.2132773378838824E-2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1149581715</v>
      </c>
      <c r="E24" s="78">
        <v>115910000</v>
      </c>
      <c r="F24" s="79">
        <f t="shared" si="0"/>
        <v>1265491715</v>
      </c>
      <c r="G24" s="77">
        <v>1149581715</v>
      </c>
      <c r="H24" s="78">
        <v>115910000</v>
      </c>
      <c r="I24" s="79">
        <f t="shared" si="1"/>
        <v>1265491715</v>
      </c>
      <c r="J24" s="77">
        <v>322300421</v>
      </c>
      <c r="K24" s="78">
        <v>44840922</v>
      </c>
      <c r="L24" s="78">
        <f t="shared" si="2"/>
        <v>367141343</v>
      </c>
      <c r="M24" s="95">
        <f t="shared" si="3"/>
        <v>0.29011753980546606</v>
      </c>
      <c r="N24" s="77">
        <v>128326670</v>
      </c>
      <c r="O24" s="78">
        <v>27205626</v>
      </c>
      <c r="P24" s="78">
        <f t="shared" si="4"/>
        <v>155532296</v>
      </c>
      <c r="Q24" s="95">
        <f t="shared" si="5"/>
        <v>0.12290265843423558</v>
      </c>
      <c r="R24" s="77">
        <v>395719696</v>
      </c>
      <c r="S24" s="78">
        <v>45136964</v>
      </c>
      <c r="T24" s="78">
        <f t="shared" si="6"/>
        <v>440856660</v>
      </c>
      <c r="U24" s="95">
        <f t="shared" si="7"/>
        <v>0.3483678753282079</v>
      </c>
      <c r="V24" s="77">
        <v>197126353</v>
      </c>
      <c r="W24" s="78">
        <v>46193163</v>
      </c>
      <c r="X24" s="78">
        <f t="shared" si="8"/>
        <v>243319516</v>
      </c>
      <c r="Y24" s="95">
        <f t="shared" si="9"/>
        <v>0.19227270563363585</v>
      </c>
      <c r="Z24" s="77">
        <f t="shared" si="10"/>
        <v>1043473140</v>
      </c>
      <c r="AA24" s="78">
        <f t="shared" si="11"/>
        <v>163376675</v>
      </c>
      <c r="AB24" s="78">
        <f t="shared" si="12"/>
        <v>1206849815</v>
      </c>
      <c r="AC24" s="95">
        <f t="shared" si="13"/>
        <v>0.95366077920154535</v>
      </c>
      <c r="AD24" s="77">
        <v>237021730</v>
      </c>
      <c r="AE24" s="78">
        <v>24944633</v>
      </c>
      <c r="AF24" s="78">
        <f t="shared" si="14"/>
        <v>261966363</v>
      </c>
      <c r="AG24" s="78">
        <v>1178614185</v>
      </c>
      <c r="AH24" s="78">
        <v>1178749259</v>
      </c>
      <c r="AI24" s="79">
        <v>1025607653</v>
      </c>
      <c r="AJ24" s="114">
        <f t="shared" si="15"/>
        <v>0.87008127060888363</v>
      </c>
      <c r="AK24" s="115">
        <f t="shared" si="16"/>
        <v>-7.1180310275178349E-2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459694671</v>
      </c>
      <c r="E25" s="78">
        <v>134248999</v>
      </c>
      <c r="F25" s="79">
        <f t="shared" si="0"/>
        <v>593943670</v>
      </c>
      <c r="G25" s="77">
        <v>522977065</v>
      </c>
      <c r="H25" s="78">
        <v>134498999</v>
      </c>
      <c r="I25" s="79">
        <f t="shared" si="1"/>
        <v>657476064</v>
      </c>
      <c r="J25" s="77">
        <v>171146431</v>
      </c>
      <c r="K25" s="78">
        <v>23991769</v>
      </c>
      <c r="L25" s="78">
        <f t="shared" si="2"/>
        <v>195138200</v>
      </c>
      <c r="M25" s="95">
        <f t="shared" si="3"/>
        <v>0.32854664483586465</v>
      </c>
      <c r="N25" s="77">
        <v>142040083</v>
      </c>
      <c r="O25" s="78">
        <v>41957984</v>
      </c>
      <c r="P25" s="78">
        <f t="shared" si="4"/>
        <v>183998067</v>
      </c>
      <c r="Q25" s="95">
        <f t="shared" si="5"/>
        <v>0.3097904334934658</v>
      </c>
      <c r="R25" s="77">
        <v>129795652</v>
      </c>
      <c r="S25" s="78">
        <v>14008435</v>
      </c>
      <c r="T25" s="78">
        <f t="shared" si="6"/>
        <v>143804087</v>
      </c>
      <c r="U25" s="95">
        <f t="shared" si="7"/>
        <v>0.21872140276121141</v>
      </c>
      <c r="V25" s="77">
        <v>105342602</v>
      </c>
      <c r="W25" s="78">
        <v>18846437</v>
      </c>
      <c r="X25" s="78">
        <f t="shared" si="8"/>
        <v>124189039</v>
      </c>
      <c r="Y25" s="95">
        <f t="shared" si="9"/>
        <v>0.18888754404905606</v>
      </c>
      <c r="Z25" s="77">
        <f t="shared" si="10"/>
        <v>548324768</v>
      </c>
      <c r="AA25" s="78">
        <f t="shared" si="11"/>
        <v>98804625</v>
      </c>
      <c r="AB25" s="78">
        <f t="shared" si="12"/>
        <v>647129393</v>
      </c>
      <c r="AC25" s="95">
        <f t="shared" si="13"/>
        <v>0.98426304535399789</v>
      </c>
      <c r="AD25" s="77">
        <v>139835517</v>
      </c>
      <c r="AE25" s="78">
        <v>30045822</v>
      </c>
      <c r="AF25" s="78">
        <f t="shared" si="14"/>
        <v>169881339</v>
      </c>
      <c r="AG25" s="78">
        <v>659658960</v>
      </c>
      <c r="AH25" s="78">
        <v>659658960</v>
      </c>
      <c r="AI25" s="79">
        <v>699993186</v>
      </c>
      <c r="AJ25" s="114">
        <f t="shared" si="15"/>
        <v>1.0611440584389242</v>
      </c>
      <c r="AK25" s="115">
        <f t="shared" si="16"/>
        <v>-0.26896597512690901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1677690924</v>
      </c>
      <c r="E26" s="78">
        <v>225992846</v>
      </c>
      <c r="F26" s="79">
        <f t="shared" si="0"/>
        <v>1903683770</v>
      </c>
      <c r="G26" s="77">
        <v>2001373277</v>
      </c>
      <c r="H26" s="78">
        <v>267123282</v>
      </c>
      <c r="I26" s="79">
        <f t="shared" si="1"/>
        <v>2268496559</v>
      </c>
      <c r="J26" s="77">
        <v>558266939</v>
      </c>
      <c r="K26" s="78">
        <v>24953063</v>
      </c>
      <c r="L26" s="78">
        <f t="shared" si="2"/>
        <v>583220002</v>
      </c>
      <c r="M26" s="95">
        <f t="shared" si="3"/>
        <v>0.30636390937976005</v>
      </c>
      <c r="N26" s="77">
        <v>486795321</v>
      </c>
      <c r="O26" s="78">
        <v>72732584</v>
      </c>
      <c r="P26" s="78">
        <f t="shared" si="4"/>
        <v>559527905</v>
      </c>
      <c r="Q26" s="95">
        <f t="shared" si="5"/>
        <v>0.29391851410279135</v>
      </c>
      <c r="R26" s="77">
        <v>368356131</v>
      </c>
      <c r="S26" s="78">
        <v>48235109</v>
      </c>
      <c r="T26" s="78">
        <f t="shared" si="6"/>
        <v>416591240</v>
      </c>
      <c r="U26" s="95">
        <f t="shared" si="7"/>
        <v>0.18364199775715859</v>
      </c>
      <c r="V26" s="77">
        <v>178128668</v>
      </c>
      <c r="W26" s="78">
        <v>72702937</v>
      </c>
      <c r="X26" s="78">
        <f t="shared" si="8"/>
        <v>250831605</v>
      </c>
      <c r="Y26" s="95">
        <f t="shared" si="9"/>
        <v>0.11057173704092887</v>
      </c>
      <c r="Z26" s="77">
        <f t="shared" si="10"/>
        <v>1591547059</v>
      </c>
      <c r="AA26" s="78">
        <f t="shared" si="11"/>
        <v>218623693</v>
      </c>
      <c r="AB26" s="78">
        <f t="shared" si="12"/>
        <v>1810170752</v>
      </c>
      <c r="AC26" s="95">
        <f t="shared" si="13"/>
        <v>0.79796054563907315</v>
      </c>
      <c r="AD26" s="77">
        <v>126604683</v>
      </c>
      <c r="AE26" s="78">
        <v>130160728</v>
      </c>
      <c r="AF26" s="78">
        <f t="shared" si="14"/>
        <v>256765411</v>
      </c>
      <c r="AG26" s="78">
        <v>1986517491</v>
      </c>
      <c r="AH26" s="78">
        <v>1870736360</v>
      </c>
      <c r="AI26" s="79">
        <v>1774850540</v>
      </c>
      <c r="AJ26" s="114">
        <f t="shared" si="15"/>
        <v>0.94874434364444593</v>
      </c>
      <c r="AK26" s="115">
        <f t="shared" si="16"/>
        <v>-2.3109833902043797E-2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275237566</v>
      </c>
      <c r="E27" s="78">
        <v>47490000</v>
      </c>
      <c r="F27" s="79">
        <f t="shared" si="0"/>
        <v>322727566</v>
      </c>
      <c r="G27" s="77">
        <v>269804732</v>
      </c>
      <c r="H27" s="78">
        <v>47490000</v>
      </c>
      <c r="I27" s="79">
        <f t="shared" si="1"/>
        <v>317294732</v>
      </c>
      <c r="J27" s="77">
        <v>78150557</v>
      </c>
      <c r="K27" s="78">
        <v>4847340</v>
      </c>
      <c r="L27" s="78">
        <f t="shared" si="2"/>
        <v>82997897</v>
      </c>
      <c r="M27" s="95">
        <f t="shared" si="3"/>
        <v>0.25717634854904214</v>
      </c>
      <c r="N27" s="77">
        <v>57268435</v>
      </c>
      <c r="O27" s="78">
        <v>10315818</v>
      </c>
      <c r="P27" s="78">
        <f t="shared" si="4"/>
        <v>67584253</v>
      </c>
      <c r="Q27" s="95">
        <f t="shared" si="5"/>
        <v>0.2094158049083418</v>
      </c>
      <c r="R27" s="77">
        <v>63929885</v>
      </c>
      <c r="S27" s="78">
        <v>10092995</v>
      </c>
      <c r="T27" s="78">
        <f t="shared" si="6"/>
        <v>74022880</v>
      </c>
      <c r="U27" s="95">
        <f t="shared" si="7"/>
        <v>0.23329375667037547</v>
      </c>
      <c r="V27" s="77">
        <v>30247332</v>
      </c>
      <c r="W27" s="78">
        <v>6631398</v>
      </c>
      <c r="X27" s="78">
        <f t="shared" si="8"/>
        <v>36878730</v>
      </c>
      <c r="Y27" s="95">
        <f t="shared" si="9"/>
        <v>0.11622862367598337</v>
      </c>
      <c r="Z27" s="77">
        <f t="shared" si="10"/>
        <v>229596209</v>
      </c>
      <c r="AA27" s="78">
        <f t="shared" si="11"/>
        <v>31887551</v>
      </c>
      <c r="AB27" s="78">
        <f t="shared" si="12"/>
        <v>261483760</v>
      </c>
      <c r="AC27" s="95">
        <f t="shared" si="13"/>
        <v>0.82410369170579234</v>
      </c>
      <c r="AD27" s="77">
        <v>17432022</v>
      </c>
      <c r="AE27" s="78">
        <v>4762107</v>
      </c>
      <c r="AF27" s="78">
        <f t="shared" si="14"/>
        <v>22194129</v>
      </c>
      <c r="AG27" s="78">
        <v>309186428</v>
      </c>
      <c r="AH27" s="78">
        <v>298137088</v>
      </c>
      <c r="AI27" s="79">
        <v>220649953</v>
      </c>
      <c r="AJ27" s="114">
        <f t="shared" si="15"/>
        <v>0.74009562003906071</v>
      </c>
      <c r="AK27" s="115">
        <f t="shared" si="16"/>
        <v>0.66164349139360223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442516032</v>
      </c>
      <c r="E28" s="78">
        <v>32448696</v>
      </c>
      <c r="F28" s="79">
        <f t="shared" si="0"/>
        <v>474964728</v>
      </c>
      <c r="G28" s="77">
        <v>402799687</v>
      </c>
      <c r="H28" s="78">
        <v>46004696</v>
      </c>
      <c r="I28" s="79">
        <f t="shared" si="1"/>
        <v>448804383</v>
      </c>
      <c r="J28" s="77">
        <v>117196502</v>
      </c>
      <c r="K28" s="78">
        <v>12213162</v>
      </c>
      <c r="L28" s="78">
        <f t="shared" si="2"/>
        <v>129409664</v>
      </c>
      <c r="M28" s="95">
        <f t="shared" si="3"/>
        <v>0.27246163003497809</v>
      </c>
      <c r="N28" s="77">
        <v>77175169</v>
      </c>
      <c r="O28" s="78">
        <v>4400459</v>
      </c>
      <c r="P28" s="78">
        <f t="shared" si="4"/>
        <v>81575628</v>
      </c>
      <c r="Q28" s="95">
        <f t="shared" si="5"/>
        <v>0.17175091789131761</v>
      </c>
      <c r="R28" s="77">
        <v>94200862</v>
      </c>
      <c r="S28" s="78">
        <v>7165176</v>
      </c>
      <c r="T28" s="78">
        <f t="shared" si="6"/>
        <v>101366038</v>
      </c>
      <c r="U28" s="95">
        <f t="shared" si="7"/>
        <v>0.22585795023307514</v>
      </c>
      <c r="V28" s="77">
        <v>45206459</v>
      </c>
      <c r="W28" s="78">
        <v>775553</v>
      </c>
      <c r="X28" s="78">
        <f t="shared" si="8"/>
        <v>45982012</v>
      </c>
      <c r="Y28" s="95">
        <f t="shared" si="9"/>
        <v>0.10245446288344291</v>
      </c>
      <c r="Z28" s="77">
        <f t="shared" si="10"/>
        <v>333778992</v>
      </c>
      <c r="AA28" s="78">
        <f t="shared" si="11"/>
        <v>24554350</v>
      </c>
      <c r="AB28" s="78">
        <f t="shared" si="12"/>
        <v>358333342</v>
      </c>
      <c r="AC28" s="95">
        <f t="shared" si="13"/>
        <v>0.79841765270817333</v>
      </c>
      <c r="AD28" s="77">
        <v>69175574</v>
      </c>
      <c r="AE28" s="78">
        <v>740997</v>
      </c>
      <c r="AF28" s="78">
        <f t="shared" si="14"/>
        <v>69916571</v>
      </c>
      <c r="AG28" s="78">
        <v>465771150</v>
      </c>
      <c r="AH28" s="78">
        <v>407921150</v>
      </c>
      <c r="AI28" s="79">
        <v>225041601</v>
      </c>
      <c r="AJ28" s="114">
        <f t="shared" si="15"/>
        <v>0.55167916887859336</v>
      </c>
      <c r="AK28" s="115">
        <f t="shared" si="16"/>
        <v>-0.34233027532199767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166440252</v>
      </c>
      <c r="E29" s="78">
        <v>7793088</v>
      </c>
      <c r="F29" s="79">
        <f t="shared" si="0"/>
        <v>174233340</v>
      </c>
      <c r="G29" s="77">
        <v>11991000</v>
      </c>
      <c r="H29" s="78">
        <v>8773236</v>
      </c>
      <c r="I29" s="79">
        <f t="shared" si="1"/>
        <v>20764236</v>
      </c>
      <c r="J29" s="77">
        <v>62397087</v>
      </c>
      <c r="K29" s="78">
        <v>0</v>
      </c>
      <c r="L29" s="78">
        <f t="shared" si="2"/>
        <v>62397087</v>
      </c>
      <c r="M29" s="95">
        <f t="shared" si="3"/>
        <v>0.35812369205572253</v>
      </c>
      <c r="N29" s="77">
        <v>52283720</v>
      </c>
      <c r="O29" s="78">
        <v>0</v>
      </c>
      <c r="P29" s="78">
        <f t="shared" si="4"/>
        <v>52283720</v>
      </c>
      <c r="Q29" s="95">
        <f t="shared" si="5"/>
        <v>0.30007873349612652</v>
      </c>
      <c r="R29" s="77">
        <v>40937337</v>
      </c>
      <c r="S29" s="78">
        <v>0</v>
      </c>
      <c r="T29" s="78">
        <f t="shared" si="6"/>
        <v>40937337</v>
      </c>
      <c r="U29" s="95">
        <f t="shared" si="7"/>
        <v>1.9715310979898322</v>
      </c>
      <c r="V29" s="77">
        <v>-19973979</v>
      </c>
      <c r="W29" s="78">
        <v>104050</v>
      </c>
      <c r="X29" s="78">
        <f t="shared" si="8"/>
        <v>-19869929</v>
      </c>
      <c r="Y29" s="95">
        <f t="shared" si="9"/>
        <v>-0.95693041631774944</v>
      </c>
      <c r="Z29" s="77">
        <f t="shared" si="10"/>
        <v>135644165</v>
      </c>
      <c r="AA29" s="78">
        <f t="shared" si="11"/>
        <v>104050</v>
      </c>
      <c r="AB29" s="78">
        <f t="shared" si="12"/>
        <v>135748215</v>
      </c>
      <c r="AC29" s="95">
        <f t="shared" si="13"/>
        <v>6.5375973861980761</v>
      </c>
      <c r="AD29" s="77">
        <v>4374780</v>
      </c>
      <c r="AE29" s="78">
        <v>0</v>
      </c>
      <c r="AF29" s="78">
        <f t="shared" si="14"/>
        <v>4374780</v>
      </c>
      <c r="AG29" s="78">
        <v>161082888</v>
      </c>
      <c r="AH29" s="78">
        <v>158308560</v>
      </c>
      <c r="AI29" s="79">
        <v>153791498</v>
      </c>
      <c r="AJ29" s="114">
        <f t="shared" si="15"/>
        <v>0.9714667229617906</v>
      </c>
      <c r="AK29" s="115">
        <f t="shared" si="16"/>
        <v>-5.5419264511586865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4936661799</v>
      </c>
      <c r="E30" s="81">
        <f>SUM(E23:E29)</f>
        <v>795649757</v>
      </c>
      <c r="F30" s="82">
        <f t="shared" si="0"/>
        <v>5732311556</v>
      </c>
      <c r="G30" s="80">
        <f>SUM(G23:G29)</f>
        <v>5192387499</v>
      </c>
      <c r="H30" s="81">
        <f>SUM(H23:H29)</f>
        <v>859645825</v>
      </c>
      <c r="I30" s="82">
        <f t="shared" si="1"/>
        <v>6052033324</v>
      </c>
      <c r="J30" s="80">
        <f>SUM(J23:J29)</f>
        <v>1536791595</v>
      </c>
      <c r="K30" s="81">
        <f>SUM(K23:K29)</f>
        <v>148720226</v>
      </c>
      <c r="L30" s="81">
        <f t="shared" si="2"/>
        <v>1685511821</v>
      </c>
      <c r="M30" s="96">
        <f t="shared" si="3"/>
        <v>0.29403702233103118</v>
      </c>
      <c r="N30" s="80">
        <f>SUM(N23:N29)</f>
        <v>1071327991</v>
      </c>
      <c r="O30" s="81">
        <f>SUM(O23:O29)</f>
        <v>197749377</v>
      </c>
      <c r="P30" s="81">
        <f t="shared" si="4"/>
        <v>1269077368</v>
      </c>
      <c r="Q30" s="96">
        <f t="shared" si="5"/>
        <v>0.22139015920578481</v>
      </c>
      <c r="R30" s="80">
        <f>SUM(R23:R29)</f>
        <v>1361105176</v>
      </c>
      <c r="S30" s="81">
        <f>SUM(S23:S29)</f>
        <v>162995935</v>
      </c>
      <c r="T30" s="81">
        <f t="shared" si="6"/>
        <v>1524101111</v>
      </c>
      <c r="U30" s="96">
        <f t="shared" si="7"/>
        <v>0.25183290134177061</v>
      </c>
      <c r="V30" s="80">
        <f>SUM(V23:V29)</f>
        <v>657729381</v>
      </c>
      <c r="W30" s="81">
        <f>SUM(W23:W29)</f>
        <v>192291167</v>
      </c>
      <c r="X30" s="81">
        <f t="shared" si="8"/>
        <v>850020548</v>
      </c>
      <c r="Y30" s="96">
        <f t="shared" si="9"/>
        <v>0.14045206007527264</v>
      </c>
      <c r="Z30" s="80">
        <f t="shared" si="10"/>
        <v>4626954143</v>
      </c>
      <c r="AA30" s="81">
        <f t="shared" si="11"/>
        <v>701756705</v>
      </c>
      <c r="AB30" s="81">
        <f t="shared" si="12"/>
        <v>5328710848</v>
      </c>
      <c r="AC30" s="96">
        <f t="shared" si="13"/>
        <v>0.88048273410333255</v>
      </c>
      <c r="AD30" s="80">
        <f>SUM(AD23:AD29)</f>
        <v>702598627</v>
      </c>
      <c r="AE30" s="81">
        <f>SUM(AE23:AE29)</f>
        <v>262365058</v>
      </c>
      <c r="AF30" s="81">
        <f t="shared" si="14"/>
        <v>964963685</v>
      </c>
      <c r="AG30" s="81">
        <f>SUM(AG23:AG29)</f>
        <v>5650594526</v>
      </c>
      <c r="AH30" s="81">
        <f>SUM(AH23:AH29)</f>
        <v>5470767479</v>
      </c>
      <c r="AI30" s="82">
        <f>SUM(AI23:AI29)</f>
        <v>4999287817</v>
      </c>
      <c r="AJ30" s="116">
        <f t="shared" si="15"/>
        <v>0.91381836939518735</v>
      </c>
      <c r="AK30" s="117">
        <f t="shared" si="16"/>
        <v>-0.11911654167586627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1345628246</v>
      </c>
      <c r="E31" s="78">
        <v>98591030</v>
      </c>
      <c r="F31" s="79">
        <f t="shared" si="0"/>
        <v>1444219276</v>
      </c>
      <c r="G31" s="77">
        <v>1326869687</v>
      </c>
      <c r="H31" s="78">
        <v>116234750</v>
      </c>
      <c r="I31" s="79">
        <f t="shared" si="1"/>
        <v>1443104437</v>
      </c>
      <c r="J31" s="77">
        <v>326845748</v>
      </c>
      <c r="K31" s="78">
        <v>15707518</v>
      </c>
      <c r="L31" s="78">
        <f t="shared" si="2"/>
        <v>342553266</v>
      </c>
      <c r="M31" s="95">
        <f t="shared" si="3"/>
        <v>0.23718923552160096</v>
      </c>
      <c r="N31" s="77">
        <v>311682171</v>
      </c>
      <c r="O31" s="78">
        <v>24478697</v>
      </c>
      <c r="P31" s="78">
        <f t="shared" si="4"/>
        <v>336160868</v>
      </c>
      <c r="Q31" s="95">
        <f t="shared" si="5"/>
        <v>0.23276303923255487</v>
      </c>
      <c r="R31" s="77">
        <v>315107277</v>
      </c>
      <c r="S31" s="78">
        <v>2035511</v>
      </c>
      <c r="T31" s="78">
        <f t="shared" si="6"/>
        <v>317142788</v>
      </c>
      <c r="U31" s="95">
        <f t="shared" si="7"/>
        <v>0.21976426644442504</v>
      </c>
      <c r="V31" s="77">
        <v>254827305</v>
      </c>
      <c r="W31" s="78">
        <v>21901223</v>
      </c>
      <c r="X31" s="78">
        <f t="shared" si="8"/>
        <v>276728528</v>
      </c>
      <c r="Y31" s="95">
        <f t="shared" si="9"/>
        <v>0.19175918312279433</v>
      </c>
      <c r="Z31" s="77">
        <f t="shared" si="10"/>
        <v>1208462501</v>
      </c>
      <c r="AA31" s="78">
        <f t="shared" si="11"/>
        <v>64122949</v>
      </c>
      <c r="AB31" s="78">
        <f t="shared" si="12"/>
        <v>1272585450</v>
      </c>
      <c r="AC31" s="95">
        <f t="shared" si="13"/>
        <v>0.8818387757475934</v>
      </c>
      <c r="AD31" s="77">
        <v>323874981</v>
      </c>
      <c r="AE31" s="78">
        <v>21040831</v>
      </c>
      <c r="AF31" s="78">
        <f t="shared" si="14"/>
        <v>344915812</v>
      </c>
      <c r="AG31" s="78">
        <v>1324346733</v>
      </c>
      <c r="AH31" s="78">
        <v>1394947495</v>
      </c>
      <c r="AI31" s="79">
        <v>1227246499</v>
      </c>
      <c r="AJ31" s="114">
        <f t="shared" si="15"/>
        <v>0.87977970740755373</v>
      </c>
      <c r="AK31" s="115">
        <f t="shared" si="16"/>
        <v>-0.19769254301394568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1044363089</v>
      </c>
      <c r="E32" s="78">
        <v>139253649</v>
      </c>
      <c r="F32" s="79">
        <f t="shared" si="0"/>
        <v>1183616738</v>
      </c>
      <c r="G32" s="77">
        <v>1055298974</v>
      </c>
      <c r="H32" s="78">
        <v>146458200</v>
      </c>
      <c r="I32" s="79">
        <f t="shared" si="1"/>
        <v>1201757174</v>
      </c>
      <c r="J32" s="77">
        <v>266657368</v>
      </c>
      <c r="K32" s="78">
        <v>14322374</v>
      </c>
      <c r="L32" s="78">
        <f t="shared" si="2"/>
        <v>280979742</v>
      </c>
      <c r="M32" s="95">
        <f t="shared" si="3"/>
        <v>0.23739081493117581</v>
      </c>
      <c r="N32" s="77">
        <v>251688742</v>
      </c>
      <c r="O32" s="78">
        <v>43412974</v>
      </c>
      <c r="P32" s="78">
        <f t="shared" si="4"/>
        <v>295101716</v>
      </c>
      <c r="Q32" s="95">
        <f t="shared" si="5"/>
        <v>0.24932201997974787</v>
      </c>
      <c r="R32" s="77">
        <v>221384328</v>
      </c>
      <c r="S32" s="78">
        <v>25689986</v>
      </c>
      <c r="T32" s="78">
        <f t="shared" si="6"/>
        <v>247074314</v>
      </c>
      <c r="U32" s="95">
        <f t="shared" si="7"/>
        <v>0.20559420766977674</v>
      </c>
      <c r="V32" s="77">
        <v>162566457</v>
      </c>
      <c r="W32" s="78">
        <v>50227024</v>
      </c>
      <c r="X32" s="78">
        <f t="shared" si="8"/>
        <v>212793481</v>
      </c>
      <c r="Y32" s="95">
        <f t="shared" si="9"/>
        <v>0.17706861719137945</v>
      </c>
      <c r="Z32" s="77">
        <f t="shared" si="10"/>
        <v>902296895</v>
      </c>
      <c r="AA32" s="78">
        <f t="shared" si="11"/>
        <v>133652358</v>
      </c>
      <c r="AB32" s="78">
        <f t="shared" si="12"/>
        <v>1035949253</v>
      </c>
      <c r="AC32" s="95">
        <f t="shared" si="13"/>
        <v>0.86202876538850604</v>
      </c>
      <c r="AD32" s="77">
        <v>213298380</v>
      </c>
      <c r="AE32" s="78">
        <v>20116463</v>
      </c>
      <c r="AF32" s="78">
        <f t="shared" si="14"/>
        <v>233414843</v>
      </c>
      <c r="AG32" s="78">
        <v>1209579225</v>
      </c>
      <c r="AH32" s="78">
        <v>1168782204</v>
      </c>
      <c r="AI32" s="79">
        <v>923949405</v>
      </c>
      <c r="AJ32" s="114">
        <f t="shared" si="15"/>
        <v>0.79052316320175597</v>
      </c>
      <c r="AK32" s="115">
        <f t="shared" si="16"/>
        <v>-8.8346403917423544E-2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2156120360</v>
      </c>
      <c r="E33" s="78">
        <v>156492450</v>
      </c>
      <c r="F33" s="79">
        <f t="shared" si="0"/>
        <v>2312612810</v>
      </c>
      <c r="G33" s="77">
        <v>1936256223</v>
      </c>
      <c r="H33" s="78">
        <v>166851810</v>
      </c>
      <c r="I33" s="79">
        <f t="shared" si="1"/>
        <v>2103108033</v>
      </c>
      <c r="J33" s="77">
        <v>507741377</v>
      </c>
      <c r="K33" s="78">
        <v>9233222</v>
      </c>
      <c r="L33" s="78">
        <f t="shared" si="2"/>
        <v>516974599</v>
      </c>
      <c r="M33" s="95">
        <f t="shared" si="3"/>
        <v>0.22354567818899179</v>
      </c>
      <c r="N33" s="77">
        <v>342957394</v>
      </c>
      <c r="O33" s="78">
        <v>43269682</v>
      </c>
      <c r="P33" s="78">
        <f t="shared" si="4"/>
        <v>386227076</v>
      </c>
      <c r="Q33" s="95">
        <f t="shared" si="5"/>
        <v>0.16700896679717001</v>
      </c>
      <c r="R33" s="77">
        <v>532961849</v>
      </c>
      <c r="S33" s="78">
        <v>-7537142</v>
      </c>
      <c r="T33" s="78">
        <f t="shared" si="6"/>
        <v>525424707</v>
      </c>
      <c r="U33" s="95">
        <f t="shared" si="7"/>
        <v>0.24983248542420455</v>
      </c>
      <c r="V33" s="77">
        <v>314504932</v>
      </c>
      <c r="W33" s="78">
        <v>32222082</v>
      </c>
      <c r="X33" s="78">
        <f t="shared" si="8"/>
        <v>346727014</v>
      </c>
      <c r="Y33" s="95">
        <f t="shared" si="9"/>
        <v>0.16486410044538116</v>
      </c>
      <c r="Z33" s="77">
        <f t="shared" si="10"/>
        <v>1698165552</v>
      </c>
      <c r="AA33" s="78">
        <f t="shared" si="11"/>
        <v>77187844</v>
      </c>
      <c r="AB33" s="78">
        <f t="shared" si="12"/>
        <v>1775353396</v>
      </c>
      <c r="AC33" s="95">
        <f t="shared" si="13"/>
        <v>0.84415701340245897</v>
      </c>
      <c r="AD33" s="77">
        <v>-45599752</v>
      </c>
      <c r="AE33" s="78">
        <v>37544451</v>
      </c>
      <c r="AF33" s="78">
        <f t="shared" si="14"/>
        <v>-8055301</v>
      </c>
      <c r="AG33" s="78">
        <v>1998615480</v>
      </c>
      <c r="AH33" s="78">
        <v>2107643275</v>
      </c>
      <c r="AI33" s="79">
        <v>1677200695</v>
      </c>
      <c r="AJ33" s="114">
        <f t="shared" si="15"/>
        <v>0.79577066712107625</v>
      </c>
      <c r="AK33" s="115">
        <f t="shared" si="16"/>
        <v>-44.043334321088686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340802662</v>
      </c>
      <c r="E34" s="78">
        <v>111716152</v>
      </c>
      <c r="F34" s="79">
        <f t="shared" si="0"/>
        <v>452518814</v>
      </c>
      <c r="G34" s="77">
        <v>331558652</v>
      </c>
      <c r="H34" s="78">
        <v>84987237</v>
      </c>
      <c r="I34" s="79">
        <f t="shared" si="1"/>
        <v>416545889</v>
      </c>
      <c r="J34" s="77">
        <v>170176197</v>
      </c>
      <c r="K34" s="78">
        <v>2737181</v>
      </c>
      <c r="L34" s="78">
        <f t="shared" si="2"/>
        <v>172913378</v>
      </c>
      <c r="M34" s="95">
        <f t="shared" si="3"/>
        <v>0.38211312469319786</v>
      </c>
      <c r="N34" s="77">
        <v>96272487</v>
      </c>
      <c r="O34" s="78">
        <v>4013346</v>
      </c>
      <c r="P34" s="78">
        <f t="shared" si="4"/>
        <v>100285833</v>
      </c>
      <c r="Q34" s="95">
        <f t="shared" si="5"/>
        <v>0.22161693590932111</v>
      </c>
      <c r="R34" s="77">
        <v>98764426</v>
      </c>
      <c r="S34" s="78">
        <v>4263162</v>
      </c>
      <c r="T34" s="78">
        <f t="shared" si="6"/>
        <v>103027588</v>
      </c>
      <c r="U34" s="95">
        <f t="shared" si="7"/>
        <v>0.24733790614843879</v>
      </c>
      <c r="V34" s="77">
        <v>51236631</v>
      </c>
      <c r="W34" s="78">
        <v>1502203</v>
      </c>
      <c r="X34" s="78">
        <f t="shared" si="8"/>
        <v>52738834</v>
      </c>
      <c r="Y34" s="95">
        <f t="shared" si="9"/>
        <v>0.1266099015563685</v>
      </c>
      <c r="Z34" s="77">
        <f t="shared" si="10"/>
        <v>416449741</v>
      </c>
      <c r="AA34" s="78">
        <f t="shared" si="11"/>
        <v>12515892</v>
      </c>
      <c r="AB34" s="78">
        <f t="shared" si="12"/>
        <v>428965633</v>
      </c>
      <c r="AC34" s="95">
        <f t="shared" si="13"/>
        <v>1.0298160282647755</v>
      </c>
      <c r="AD34" s="77">
        <v>55357021</v>
      </c>
      <c r="AE34" s="78">
        <v>516122</v>
      </c>
      <c r="AF34" s="78">
        <f t="shared" si="14"/>
        <v>55873143</v>
      </c>
      <c r="AG34" s="78">
        <v>341007665</v>
      </c>
      <c r="AH34" s="78">
        <v>361881890</v>
      </c>
      <c r="AI34" s="79">
        <v>332147890</v>
      </c>
      <c r="AJ34" s="114">
        <f t="shared" si="15"/>
        <v>0.91783507044245849</v>
      </c>
      <c r="AK34" s="115">
        <f t="shared" si="16"/>
        <v>-5.6096880034115837E-2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189321000</v>
      </c>
      <c r="E35" s="78">
        <v>4200000</v>
      </c>
      <c r="F35" s="79">
        <f t="shared" si="0"/>
        <v>193521000</v>
      </c>
      <c r="G35" s="77">
        <v>200907716</v>
      </c>
      <c r="H35" s="78">
        <v>4682000</v>
      </c>
      <c r="I35" s="79">
        <f t="shared" si="1"/>
        <v>205589716</v>
      </c>
      <c r="J35" s="77">
        <v>77460445</v>
      </c>
      <c r="K35" s="78">
        <v>220099</v>
      </c>
      <c r="L35" s="78">
        <f t="shared" si="2"/>
        <v>77680544</v>
      </c>
      <c r="M35" s="95">
        <f t="shared" si="3"/>
        <v>0.40140627632143283</v>
      </c>
      <c r="N35" s="77">
        <v>69801133</v>
      </c>
      <c r="O35" s="78">
        <v>344487</v>
      </c>
      <c r="P35" s="78">
        <f t="shared" si="4"/>
        <v>70145620</v>
      </c>
      <c r="Q35" s="95">
        <f t="shared" si="5"/>
        <v>0.36247032621782649</v>
      </c>
      <c r="R35" s="77">
        <v>44028745</v>
      </c>
      <c r="S35" s="78">
        <v>87493</v>
      </c>
      <c r="T35" s="78">
        <f t="shared" si="6"/>
        <v>44116238</v>
      </c>
      <c r="U35" s="95">
        <f t="shared" si="7"/>
        <v>0.21458387539189946</v>
      </c>
      <c r="V35" s="77">
        <v>3860921</v>
      </c>
      <c r="W35" s="78">
        <v>1554131</v>
      </c>
      <c r="X35" s="78">
        <f t="shared" si="8"/>
        <v>5415052</v>
      </c>
      <c r="Y35" s="95">
        <f t="shared" si="9"/>
        <v>2.6339119024805697E-2</v>
      </c>
      <c r="Z35" s="77">
        <f t="shared" si="10"/>
        <v>195151244</v>
      </c>
      <c r="AA35" s="78">
        <f t="shared" si="11"/>
        <v>2206210</v>
      </c>
      <c r="AB35" s="78">
        <f t="shared" si="12"/>
        <v>197357454</v>
      </c>
      <c r="AC35" s="95">
        <f t="shared" si="13"/>
        <v>0.95995781228668076</v>
      </c>
      <c r="AD35" s="77">
        <v>10670506</v>
      </c>
      <c r="AE35" s="78">
        <v>520811</v>
      </c>
      <c r="AF35" s="78">
        <f t="shared" si="14"/>
        <v>11191317</v>
      </c>
      <c r="AG35" s="78">
        <v>188116000</v>
      </c>
      <c r="AH35" s="78">
        <v>191838000</v>
      </c>
      <c r="AI35" s="79">
        <v>192548791</v>
      </c>
      <c r="AJ35" s="114">
        <f t="shared" si="15"/>
        <v>1.0037051626893525</v>
      </c>
      <c r="AK35" s="115">
        <f t="shared" si="16"/>
        <v>-0.51613809170091418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5076235357</v>
      </c>
      <c r="E36" s="81">
        <f>SUM(E31:E35)</f>
        <v>510253281</v>
      </c>
      <c r="F36" s="82">
        <f t="shared" si="0"/>
        <v>5586488638</v>
      </c>
      <c r="G36" s="80">
        <f>SUM(G31:G35)</f>
        <v>4850891252</v>
      </c>
      <c r="H36" s="81">
        <f>SUM(H31:H35)</f>
        <v>519213997</v>
      </c>
      <c r="I36" s="82">
        <f t="shared" si="1"/>
        <v>5370105249</v>
      </c>
      <c r="J36" s="80">
        <f>SUM(J31:J35)</f>
        <v>1348881135</v>
      </c>
      <c r="K36" s="81">
        <f>SUM(K31:K35)</f>
        <v>42220394</v>
      </c>
      <c r="L36" s="81">
        <f t="shared" si="2"/>
        <v>1391101529</v>
      </c>
      <c r="M36" s="96">
        <f t="shared" si="3"/>
        <v>0.2490117888251937</v>
      </c>
      <c r="N36" s="80">
        <f>SUM(N31:N35)</f>
        <v>1072401927</v>
      </c>
      <c r="O36" s="81">
        <f>SUM(O31:O35)</f>
        <v>115519186</v>
      </c>
      <c r="P36" s="81">
        <f t="shared" si="4"/>
        <v>1187921113</v>
      </c>
      <c r="Q36" s="96">
        <f t="shared" si="5"/>
        <v>0.21264182028754355</v>
      </c>
      <c r="R36" s="80">
        <f>SUM(R31:R35)</f>
        <v>1212246625</v>
      </c>
      <c r="S36" s="81">
        <f>SUM(S31:S35)</f>
        <v>24539010</v>
      </c>
      <c r="T36" s="81">
        <f t="shared" si="6"/>
        <v>1236785635</v>
      </c>
      <c r="U36" s="96">
        <f t="shared" si="7"/>
        <v>0.23030938457496888</v>
      </c>
      <c r="V36" s="80">
        <f>SUM(V31:V35)</f>
        <v>786996246</v>
      </c>
      <c r="W36" s="81">
        <f>SUM(W31:W35)</f>
        <v>107406663</v>
      </c>
      <c r="X36" s="81">
        <f t="shared" si="8"/>
        <v>894402909</v>
      </c>
      <c r="Y36" s="96">
        <f t="shared" si="9"/>
        <v>0.16655221220599953</v>
      </c>
      <c r="Z36" s="80">
        <f t="shared" si="10"/>
        <v>4420525933</v>
      </c>
      <c r="AA36" s="81">
        <f t="shared" si="11"/>
        <v>289685253</v>
      </c>
      <c r="AB36" s="81">
        <f t="shared" si="12"/>
        <v>4710211186</v>
      </c>
      <c r="AC36" s="96">
        <f t="shared" si="13"/>
        <v>0.87711710806359278</v>
      </c>
      <c r="AD36" s="80">
        <f>SUM(AD31:AD35)</f>
        <v>557601136</v>
      </c>
      <c r="AE36" s="81">
        <f>SUM(AE31:AE35)</f>
        <v>79738678</v>
      </c>
      <c r="AF36" s="81">
        <f t="shared" si="14"/>
        <v>637339814</v>
      </c>
      <c r="AG36" s="81">
        <f>SUM(AG31:AG35)</f>
        <v>5061665103</v>
      </c>
      <c r="AH36" s="81">
        <f>SUM(AH31:AH35)</f>
        <v>5225092864</v>
      </c>
      <c r="AI36" s="82">
        <f>SUM(AI31:AI35)</f>
        <v>4353093280</v>
      </c>
      <c r="AJ36" s="116">
        <f t="shared" si="15"/>
        <v>0.83311309354749874</v>
      </c>
      <c r="AK36" s="117">
        <f t="shared" si="16"/>
        <v>0.40333757495338274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27513963312</v>
      </c>
      <c r="E37" s="84">
        <f>SUM(E9,E11:E14,E16:E21,E23:E29,E31:E35)</f>
        <v>3286317540</v>
      </c>
      <c r="F37" s="85">
        <f t="shared" si="0"/>
        <v>30800280852</v>
      </c>
      <c r="G37" s="83">
        <f>SUM(G9,G11:G14,G16:G21,G23:G29,G31:G35)</f>
        <v>27822121382</v>
      </c>
      <c r="H37" s="84">
        <f>SUM(H9,H11:H14,H16:H21,H23:H29,H31:H35)</f>
        <v>3134257502</v>
      </c>
      <c r="I37" s="85">
        <f t="shared" si="1"/>
        <v>30956378884</v>
      </c>
      <c r="J37" s="83">
        <f>SUM(J9,J11:J14,J16:J21,J23:J29,J31:J35)</f>
        <v>7261167631</v>
      </c>
      <c r="K37" s="84">
        <f>SUM(K9,K11:K14,K16:K21,K23:K29,K31:K35)</f>
        <v>357491524</v>
      </c>
      <c r="L37" s="84">
        <f t="shared" si="2"/>
        <v>7618659155</v>
      </c>
      <c r="M37" s="97">
        <f t="shared" si="3"/>
        <v>0.2473568079333045</v>
      </c>
      <c r="N37" s="83">
        <f>SUM(N9,N11:N14,N16:N21,N23:N29,N31:N35)</f>
        <v>6151123383</v>
      </c>
      <c r="O37" s="84">
        <f>SUM(O9,O11:O14,O16:O21,O23:O29,O31:O35)</f>
        <v>673037949</v>
      </c>
      <c r="P37" s="84">
        <f t="shared" si="4"/>
        <v>6824161332</v>
      </c>
      <c r="Q37" s="97">
        <f t="shared" si="5"/>
        <v>0.22156165928457358</v>
      </c>
      <c r="R37" s="83">
        <f>SUM(R9,R11:R14,R16:R21,R23:R29,R31:R35)</f>
        <v>6585783262</v>
      </c>
      <c r="S37" s="84">
        <f>SUM(S9,S11:S14,S16:S21,S23:S29,S31:S35)</f>
        <v>407579176</v>
      </c>
      <c r="T37" s="84">
        <f t="shared" si="6"/>
        <v>6993362438</v>
      </c>
      <c r="U37" s="97">
        <f t="shared" si="7"/>
        <v>0.2259102223876244</v>
      </c>
      <c r="V37" s="83">
        <f>SUM(V9,V11:V14,V16:V21,V23:V29,V31:V35)</f>
        <v>4738203871</v>
      </c>
      <c r="W37" s="84">
        <f>SUM(W9,W11:W14,W16:W21,W23:W29,W31:W35)</f>
        <v>667638276</v>
      </c>
      <c r="X37" s="84">
        <f t="shared" si="8"/>
        <v>5405842147</v>
      </c>
      <c r="Y37" s="97">
        <f t="shared" si="9"/>
        <v>0.17462772914289545</v>
      </c>
      <c r="Z37" s="83">
        <f t="shared" si="10"/>
        <v>24736278147</v>
      </c>
      <c r="AA37" s="84">
        <f t="shared" si="11"/>
        <v>2105746925</v>
      </c>
      <c r="AB37" s="84">
        <f t="shared" si="12"/>
        <v>26842025072</v>
      </c>
      <c r="AC37" s="97">
        <f t="shared" si="13"/>
        <v>0.86709188993269071</v>
      </c>
      <c r="AD37" s="83">
        <f>SUM(AD9,AD11:AD14,AD16:AD21,AD23:AD29,AD31:AD35)</f>
        <v>4249241183</v>
      </c>
      <c r="AE37" s="84">
        <f>SUM(AE9,AE11:AE14,AE16:AE21,AE23:AE29,AE31:AE35)</f>
        <v>718044323</v>
      </c>
      <c r="AF37" s="84">
        <f t="shared" si="14"/>
        <v>4967285506</v>
      </c>
      <c r="AG37" s="84">
        <f>SUM(AG9,AG11:AG14,AG16:AG21,AG23:AG29,AG31:AG35)</f>
        <v>28457791632</v>
      </c>
      <c r="AH37" s="84">
        <f>SUM(AH9,AH11:AH14,AH16:AH21,AH23:AH29,AH31:AH35)</f>
        <v>28377224299</v>
      </c>
      <c r="AI37" s="85">
        <f>SUM(AI9,AI11:AI14,AI16:AI21,AI23:AI29,AI31:AI35)</f>
        <v>23725842218</v>
      </c>
      <c r="AJ37" s="118">
        <f t="shared" si="15"/>
        <v>0.83608748931924559</v>
      </c>
      <c r="AK37" s="119">
        <f t="shared" si="16"/>
        <v>8.8288994153902678E-2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8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60672979527</v>
      </c>
      <c r="E9" s="78">
        <v>2910313343</v>
      </c>
      <c r="F9" s="79">
        <f>$D9       +$E9</f>
        <v>63583292870</v>
      </c>
      <c r="G9" s="77">
        <v>60285162274</v>
      </c>
      <c r="H9" s="78">
        <v>2786642415</v>
      </c>
      <c r="I9" s="79">
        <f>$G9       +$H9</f>
        <v>63071804689</v>
      </c>
      <c r="J9" s="77">
        <v>16367842295</v>
      </c>
      <c r="K9" s="78">
        <v>38078026</v>
      </c>
      <c r="L9" s="78">
        <f>$J9       +$K9</f>
        <v>16405920321</v>
      </c>
      <c r="M9" s="95">
        <f>IF(($F9       =0),0,($L9       /$F9       ))</f>
        <v>0.25802250214601069</v>
      </c>
      <c r="N9" s="77">
        <v>14044238913</v>
      </c>
      <c r="O9" s="78">
        <v>334597436</v>
      </c>
      <c r="P9" s="78">
        <f>$N9       +$O9</f>
        <v>14378836349</v>
      </c>
      <c r="Q9" s="95">
        <f>IF(($F9       =0),0,($P9       /$F9       ))</f>
        <v>0.22614173786812874</v>
      </c>
      <c r="R9" s="77">
        <v>12698423329</v>
      </c>
      <c r="S9" s="78">
        <v>970394272</v>
      </c>
      <c r="T9" s="78">
        <f>$R9       +$S9</f>
        <v>13668817601</v>
      </c>
      <c r="U9" s="95">
        <f>IF(($I9       =0),0,($T9       /$I9       ))</f>
        <v>0.21671835249362861</v>
      </c>
      <c r="V9" s="77">
        <v>11437915509</v>
      </c>
      <c r="W9" s="78">
        <v>124737680</v>
      </c>
      <c r="X9" s="78">
        <f>$V9       +$W9</f>
        <v>11562653189</v>
      </c>
      <c r="Y9" s="95">
        <f>IF(($I9       =0),0,($X9       /$I9       ))</f>
        <v>0.18332523139323739</v>
      </c>
      <c r="Z9" s="77">
        <f>$J9       +$N9       +$R9       +$V9</f>
        <v>54548420046</v>
      </c>
      <c r="AA9" s="78">
        <f>$K9       +$O9       +$S9       +$W9</f>
        <v>1467807414</v>
      </c>
      <c r="AB9" s="78">
        <f>$Z9       +$AA9</f>
        <v>56016227460</v>
      </c>
      <c r="AC9" s="95">
        <f>IF(($I9       =0),0,($AB9       /$I9       ))</f>
        <v>0.8881342104639266</v>
      </c>
      <c r="AD9" s="77">
        <v>11547979790</v>
      </c>
      <c r="AE9" s="78">
        <v>727194564</v>
      </c>
      <c r="AF9" s="78">
        <f>$AD9       +$AE9</f>
        <v>12275174354</v>
      </c>
      <c r="AG9" s="78">
        <v>58094212621</v>
      </c>
      <c r="AH9" s="78">
        <v>58257917703</v>
      </c>
      <c r="AI9" s="79">
        <v>54298130975</v>
      </c>
      <c r="AJ9" s="114">
        <f>IF(($AH9       =0),0,($AI9       /$AH9       ))</f>
        <v>0.93203006760064666</v>
      </c>
      <c r="AK9" s="115">
        <f>IF(($AF9       =0),0,(($X9       /$AF9       )-1))</f>
        <v>-5.8045706272825126E-2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76368851404</v>
      </c>
      <c r="E10" s="78">
        <v>7414826000</v>
      </c>
      <c r="F10" s="79">
        <f t="shared" ref="F10:F23" si="0">$D10      +$E10</f>
        <v>83783677404</v>
      </c>
      <c r="G10" s="77">
        <v>77556527920</v>
      </c>
      <c r="H10" s="78">
        <v>7490894399</v>
      </c>
      <c r="I10" s="79">
        <f t="shared" ref="I10:I23" si="1">$G10      +$H10</f>
        <v>85047422319</v>
      </c>
      <c r="J10" s="77">
        <v>23180339734</v>
      </c>
      <c r="K10" s="78">
        <v>806420182</v>
      </c>
      <c r="L10" s="78">
        <f t="shared" ref="L10:L23" si="2">$J10      +$K10</f>
        <v>23986759916</v>
      </c>
      <c r="M10" s="95">
        <f t="shared" ref="M10:M23" si="3">IF(($F10      =0),0,($L10      /$F10      ))</f>
        <v>0.28629394959995902</v>
      </c>
      <c r="N10" s="77">
        <v>21432834578</v>
      </c>
      <c r="O10" s="78">
        <v>1299509868</v>
      </c>
      <c r="P10" s="78">
        <f t="shared" ref="P10:P23" si="4">$N10      +$O10</f>
        <v>22732344446</v>
      </c>
      <c r="Q10" s="95">
        <f t="shared" ref="Q10:Q23" si="5">IF(($F10      =0),0,($P10      /$F10      ))</f>
        <v>0.27132187498032539</v>
      </c>
      <c r="R10" s="77">
        <v>21450175496</v>
      </c>
      <c r="S10" s="78">
        <v>1087934138</v>
      </c>
      <c r="T10" s="78">
        <f t="shared" ref="T10:T23" si="6">$R10      +$S10</f>
        <v>22538109634</v>
      </c>
      <c r="U10" s="95">
        <f t="shared" ref="U10:U23" si="7">IF(($I10      =0),0,($T10      /$I10      ))</f>
        <v>0.26500638137465193</v>
      </c>
      <c r="V10" s="77">
        <v>20930141822</v>
      </c>
      <c r="W10" s="78">
        <v>4710411467</v>
      </c>
      <c r="X10" s="78">
        <f t="shared" ref="X10:X23" si="8">$V10      +$W10</f>
        <v>25640553289</v>
      </c>
      <c r="Y10" s="95">
        <f t="shared" ref="Y10:Y23" si="9">IF(($I10      =0),0,($X10      /$I10      ))</f>
        <v>0.30148536651500346</v>
      </c>
      <c r="Z10" s="77">
        <f t="shared" ref="Z10:Z23" si="10">$J10      +$N10      +$R10      +$V10</f>
        <v>86993491630</v>
      </c>
      <c r="AA10" s="78">
        <f t="shared" ref="AA10:AA23" si="11">$K10      +$O10      +$S10      +$W10</f>
        <v>7904275655</v>
      </c>
      <c r="AB10" s="78">
        <f t="shared" ref="AB10:AB23" si="12">$Z10      +$AA10</f>
        <v>94897767285</v>
      </c>
      <c r="AC10" s="95">
        <f t="shared" ref="AC10:AC23" si="13">IF(($I10      =0),0,($AB10      /$I10      ))</f>
        <v>1.1158217932702634</v>
      </c>
      <c r="AD10" s="77">
        <v>19130552295</v>
      </c>
      <c r="AE10" s="78">
        <v>1712815404</v>
      </c>
      <c r="AF10" s="78">
        <f t="shared" ref="AF10:AF23" si="14">$AD10      +$AE10</f>
        <v>20843367699</v>
      </c>
      <c r="AG10" s="78">
        <v>83036076352</v>
      </c>
      <c r="AH10" s="78">
        <v>78108986996</v>
      </c>
      <c r="AI10" s="79">
        <v>85995553187</v>
      </c>
      <c r="AJ10" s="114">
        <f t="shared" ref="AJ10:AJ23" si="15">IF(($AH10      =0),0,($AI10      /$AH10      ))</f>
        <v>1.100968742449622</v>
      </c>
      <c r="AK10" s="115">
        <f t="shared" ref="AK10:AK23" si="16">IF(($AF10      =0),0,(($X10      /$AF10      )-1))</f>
        <v>0.23015405472265194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48474258969</v>
      </c>
      <c r="E11" s="78">
        <v>2277552577</v>
      </c>
      <c r="F11" s="79">
        <f t="shared" si="0"/>
        <v>50751811546</v>
      </c>
      <c r="G11" s="77">
        <v>49245059373</v>
      </c>
      <c r="H11" s="78">
        <v>2218580918</v>
      </c>
      <c r="I11" s="79">
        <f t="shared" si="1"/>
        <v>51463640291</v>
      </c>
      <c r="J11" s="77">
        <v>11854681813</v>
      </c>
      <c r="K11" s="78">
        <v>318105140</v>
      </c>
      <c r="L11" s="78">
        <f t="shared" si="2"/>
        <v>12172786953</v>
      </c>
      <c r="M11" s="95">
        <f t="shared" si="3"/>
        <v>0.23984930945700197</v>
      </c>
      <c r="N11" s="77">
        <v>14335444713</v>
      </c>
      <c r="O11" s="78">
        <v>-19816564</v>
      </c>
      <c r="P11" s="78">
        <f t="shared" si="4"/>
        <v>14315628149</v>
      </c>
      <c r="Q11" s="95">
        <f t="shared" si="5"/>
        <v>0.28207127416574523</v>
      </c>
      <c r="R11" s="77">
        <v>12009436632</v>
      </c>
      <c r="S11" s="78">
        <v>840087426</v>
      </c>
      <c r="T11" s="78">
        <f t="shared" si="6"/>
        <v>12849524058</v>
      </c>
      <c r="U11" s="95">
        <f t="shared" si="7"/>
        <v>0.2496816001616414</v>
      </c>
      <c r="V11" s="77">
        <v>9784661724</v>
      </c>
      <c r="W11" s="78">
        <v>1080204915</v>
      </c>
      <c r="X11" s="78">
        <f t="shared" si="8"/>
        <v>10864866639</v>
      </c>
      <c r="Y11" s="95">
        <f t="shared" si="9"/>
        <v>0.21111733599809215</v>
      </c>
      <c r="Z11" s="77">
        <f t="shared" si="10"/>
        <v>47984224882</v>
      </c>
      <c r="AA11" s="78">
        <f t="shared" si="11"/>
        <v>2218580917</v>
      </c>
      <c r="AB11" s="78">
        <f t="shared" si="12"/>
        <v>50202805799</v>
      </c>
      <c r="AC11" s="95">
        <f t="shared" si="13"/>
        <v>0.97550047985586252</v>
      </c>
      <c r="AD11" s="77">
        <v>1399141101</v>
      </c>
      <c r="AE11" s="78">
        <v>2023497208</v>
      </c>
      <c r="AF11" s="78">
        <f t="shared" si="14"/>
        <v>3422638309</v>
      </c>
      <c r="AG11" s="78">
        <v>46933152522</v>
      </c>
      <c r="AH11" s="78">
        <v>47059744314</v>
      </c>
      <c r="AI11" s="79">
        <v>43569970967</v>
      </c>
      <c r="AJ11" s="114">
        <f t="shared" si="15"/>
        <v>0.92584376736696772</v>
      </c>
      <c r="AK11" s="115">
        <f t="shared" si="16"/>
        <v>2.1744127360551904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185516089900</v>
      </c>
      <c r="E12" s="81">
        <f>SUM(E9:E11)</f>
        <v>12602691920</v>
      </c>
      <c r="F12" s="82">
        <f t="shared" si="0"/>
        <v>198118781820</v>
      </c>
      <c r="G12" s="80">
        <f>SUM(G9:G11)</f>
        <v>187086749567</v>
      </c>
      <c r="H12" s="81">
        <f>SUM(H9:H11)</f>
        <v>12496117732</v>
      </c>
      <c r="I12" s="82">
        <f t="shared" si="1"/>
        <v>199582867299</v>
      </c>
      <c r="J12" s="80">
        <f>SUM(J9:J11)</f>
        <v>51402863842</v>
      </c>
      <c r="K12" s="81">
        <f>SUM(K9:K11)</f>
        <v>1162603348</v>
      </c>
      <c r="L12" s="81">
        <f t="shared" si="2"/>
        <v>52565467190</v>
      </c>
      <c r="M12" s="96">
        <f t="shared" si="3"/>
        <v>0.26532298809387056</v>
      </c>
      <c r="N12" s="80">
        <f>SUM(N9:N11)</f>
        <v>49812518204</v>
      </c>
      <c r="O12" s="81">
        <f>SUM(O9:O11)</f>
        <v>1614290740</v>
      </c>
      <c r="P12" s="81">
        <f t="shared" si="4"/>
        <v>51426808944</v>
      </c>
      <c r="Q12" s="96">
        <f t="shared" si="5"/>
        <v>0.25957563675474049</v>
      </c>
      <c r="R12" s="80">
        <f>SUM(R9:R11)</f>
        <v>46158035457</v>
      </c>
      <c r="S12" s="81">
        <f>SUM(S9:S11)</f>
        <v>2898415836</v>
      </c>
      <c r="T12" s="81">
        <f t="shared" si="6"/>
        <v>49056451293</v>
      </c>
      <c r="U12" s="96">
        <f t="shared" si="7"/>
        <v>0.24579490192165304</v>
      </c>
      <c r="V12" s="80">
        <f>SUM(V9:V11)</f>
        <v>42152719055</v>
      </c>
      <c r="W12" s="81">
        <f>SUM(W9:W11)</f>
        <v>5915354062</v>
      </c>
      <c r="X12" s="81">
        <f t="shared" si="8"/>
        <v>48068073117</v>
      </c>
      <c r="Y12" s="96">
        <f t="shared" si="9"/>
        <v>0.24084268237808226</v>
      </c>
      <c r="Z12" s="80">
        <f t="shared" si="10"/>
        <v>189526136558</v>
      </c>
      <c r="AA12" s="81">
        <f t="shared" si="11"/>
        <v>11590663986</v>
      </c>
      <c r="AB12" s="81">
        <f t="shared" si="12"/>
        <v>201116800544</v>
      </c>
      <c r="AC12" s="96">
        <f t="shared" si="13"/>
        <v>1.007685696000659</v>
      </c>
      <c r="AD12" s="80">
        <f>SUM(AD9:AD11)</f>
        <v>32077673186</v>
      </c>
      <c r="AE12" s="81">
        <f>SUM(AE9:AE11)</f>
        <v>4463507176</v>
      </c>
      <c r="AF12" s="81">
        <f t="shared" si="14"/>
        <v>36541180362</v>
      </c>
      <c r="AG12" s="81">
        <f>SUM(AG9:AG11)</f>
        <v>188063441495</v>
      </c>
      <c r="AH12" s="81">
        <f>SUM(AH9:AH11)</f>
        <v>183426649013</v>
      </c>
      <c r="AI12" s="82">
        <f>SUM(AI9:AI11)</f>
        <v>183863655129</v>
      </c>
      <c r="AJ12" s="116">
        <f t="shared" si="15"/>
        <v>1.0023824570658162</v>
      </c>
      <c r="AK12" s="117">
        <f t="shared" si="16"/>
        <v>0.31544938178809012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8510649520</v>
      </c>
      <c r="E13" s="78">
        <v>308853700</v>
      </c>
      <c r="F13" s="79">
        <f t="shared" si="0"/>
        <v>8819503220</v>
      </c>
      <c r="G13" s="77">
        <v>8120879263</v>
      </c>
      <c r="H13" s="78">
        <v>325377828</v>
      </c>
      <c r="I13" s="79">
        <f t="shared" si="1"/>
        <v>8446257091</v>
      </c>
      <c r="J13" s="77">
        <v>2432667896</v>
      </c>
      <c r="K13" s="78">
        <v>17767126</v>
      </c>
      <c r="L13" s="78">
        <f t="shared" si="2"/>
        <v>2450435022</v>
      </c>
      <c r="M13" s="95">
        <f t="shared" si="3"/>
        <v>0.27784274928809427</v>
      </c>
      <c r="N13" s="77">
        <v>2081766610</v>
      </c>
      <c r="O13" s="78">
        <v>69957997</v>
      </c>
      <c r="P13" s="78">
        <f t="shared" si="4"/>
        <v>2151724607</v>
      </c>
      <c r="Q13" s="95">
        <f t="shared" si="5"/>
        <v>0.24397344763370923</v>
      </c>
      <c r="R13" s="77">
        <v>2089036659</v>
      </c>
      <c r="S13" s="78">
        <v>48377817</v>
      </c>
      <c r="T13" s="78">
        <f t="shared" si="6"/>
        <v>2137414476</v>
      </c>
      <c r="U13" s="95">
        <f t="shared" si="7"/>
        <v>0.25306055131539212</v>
      </c>
      <c r="V13" s="77">
        <v>1575939712</v>
      </c>
      <c r="W13" s="78">
        <v>84395990</v>
      </c>
      <c r="X13" s="78">
        <f t="shared" si="8"/>
        <v>1660335702</v>
      </c>
      <c r="Y13" s="95">
        <f t="shared" si="9"/>
        <v>0.19657650532200691</v>
      </c>
      <c r="Z13" s="77">
        <f t="shared" si="10"/>
        <v>8179410877</v>
      </c>
      <c r="AA13" s="78">
        <f t="shared" si="11"/>
        <v>220498930</v>
      </c>
      <c r="AB13" s="78">
        <f t="shared" si="12"/>
        <v>8399909807</v>
      </c>
      <c r="AC13" s="95">
        <f t="shared" si="13"/>
        <v>0.99451268372479618</v>
      </c>
      <c r="AD13" s="77">
        <v>1586441869</v>
      </c>
      <c r="AE13" s="78">
        <v>121278294</v>
      </c>
      <c r="AF13" s="78">
        <f t="shared" si="14"/>
        <v>1707720163</v>
      </c>
      <c r="AG13" s="78">
        <v>8500537467</v>
      </c>
      <c r="AH13" s="78">
        <v>8449848759</v>
      </c>
      <c r="AI13" s="79">
        <v>7768018544</v>
      </c>
      <c r="AJ13" s="114">
        <f t="shared" si="15"/>
        <v>0.9193085894852524</v>
      </c>
      <c r="AK13" s="115">
        <f t="shared" si="16"/>
        <v>-2.7747204739187681E-2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1787272010</v>
      </c>
      <c r="E14" s="78">
        <v>265318087</v>
      </c>
      <c r="F14" s="79">
        <f t="shared" si="0"/>
        <v>2052590097</v>
      </c>
      <c r="G14" s="77">
        <v>1799946292</v>
      </c>
      <c r="H14" s="78">
        <v>272501053</v>
      </c>
      <c r="I14" s="79">
        <f t="shared" si="1"/>
        <v>2072447345</v>
      </c>
      <c r="J14" s="77">
        <v>473588408</v>
      </c>
      <c r="K14" s="78">
        <v>25159317</v>
      </c>
      <c r="L14" s="78">
        <f t="shared" si="2"/>
        <v>498747725</v>
      </c>
      <c r="M14" s="95">
        <f t="shared" si="3"/>
        <v>0.24298457141002178</v>
      </c>
      <c r="N14" s="77">
        <v>440055334</v>
      </c>
      <c r="O14" s="78">
        <v>70773323</v>
      </c>
      <c r="P14" s="78">
        <f t="shared" si="4"/>
        <v>510828657</v>
      </c>
      <c r="Q14" s="95">
        <f t="shared" si="5"/>
        <v>0.2488702726114731</v>
      </c>
      <c r="R14" s="77">
        <v>402519669</v>
      </c>
      <c r="S14" s="78">
        <v>55664357</v>
      </c>
      <c r="T14" s="78">
        <f t="shared" si="6"/>
        <v>458184026</v>
      </c>
      <c r="U14" s="95">
        <f t="shared" si="7"/>
        <v>0.22108355471873278</v>
      </c>
      <c r="V14" s="77">
        <v>391183349</v>
      </c>
      <c r="W14" s="78">
        <v>94193603</v>
      </c>
      <c r="X14" s="78">
        <f t="shared" si="8"/>
        <v>485376952</v>
      </c>
      <c r="Y14" s="95">
        <f t="shared" si="9"/>
        <v>0.23420472089243841</v>
      </c>
      <c r="Z14" s="77">
        <f t="shared" si="10"/>
        <v>1707346760</v>
      </c>
      <c r="AA14" s="78">
        <f t="shared" si="11"/>
        <v>245790600</v>
      </c>
      <c r="AB14" s="78">
        <f t="shared" si="12"/>
        <v>1953137360</v>
      </c>
      <c r="AC14" s="95">
        <f t="shared" si="13"/>
        <v>0.94243039019165042</v>
      </c>
      <c r="AD14" s="77">
        <v>335524564</v>
      </c>
      <c r="AE14" s="78">
        <v>95166055</v>
      </c>
      <c r="AF14" s="78">
        <f t="shared" si="14"/>
        <v>430690619</v>
      </c>
      <c r="AG14" s="78">
        <v>1954618674</v>
      </c>
      <c r="AH14" s="78">
        <v>1907511306</v>
      </c>
      <c r="AI14" s="79">
        <v>1766377945</v>
      </c>
      <c r="AJ14" s="114">
        <f t="shared" si="15"/>
        <v>0.92601178270552276</v>
      </c>
      <c r="AK14" s="115">
        <f t="shared" si="16"/>
        <v>0.12697358750690602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1300991498</v>
      </c>
      <c r="E15" s="78">
        <v>99234000</v>
      </c>
      <c r="F15" s="79">
        <f t="shared" si="0"/>
        <v>1400225498</v>
      </c>
      <c r="G15" s="77">
        <v>1349191740</v>
      </c>
      <c r="H15" s="78">
        <v>121237282</v>
      </c>
      <c r="I15" s="79">
        <f t="shared" si="1"/>
        <v>1470429022</v>
      </c>
      <c r="J15" s="77">
        <v>372971238</v>
      </c>
      <c r="K15" s="78">
        <v>25278491</v>
      </c>
      <c r="L15" s="78">
        <f t="shared" si="2"/>
        <v>398249729</v>
      </c>
      <c r="M15" s="95">
        <f t="shared" si="3"/>
        <v>0.28441828089035415</v>
      </c>
      <c r="N15" s="77">
        <v>364342279</v>
      </c>
      <c r="O15" s="78">
        <v>21475573</v>
      </c>
      <c r="P15" s="78">
        <f t="shared" si="4"/>
        <v>385817852</v>
      </c>
      <c r="Q15" s="95">
        <f t="shared" si="5"/>
        <v>0.27553979880460655</v>
      </c>
      <c r="R15" s="77">
        <v>319537298</v>
      </c>
      <c r="S15" s="78">
        <v>15514671</v>
      </c>
      <c r="T15" s="78">
        <f t="shared" si="6"/>
        <v>335051969</v>
      </c>
      <c r="U15" s="95">
        <f t="shared" si="7"/>
        <v>0.22786000819290139</v>
      </c>
      <c r="V15" s="77">
        <v>262516819</v>
      </c>
      <c r="W15" s="78">
        <v>14123618</v>
      </c>
      <c r="X15" s="78">
        <f t="shared" si="8"/>
        <v>276640437</v>
      </c>
      <c r="Y15" s="95">
        <f t="shared" si="9"/>
        <v>0.18813586569702512</v>
      </c>
      <c r="Z15" s="77">
        <f t="shared" si="10"/>
        <v>1319367634</v>
      </c>
      <c r="AA15" s="78">
        <f t="shared" si="11"/>
        <v>76392353</v>
      </c>
      <c r="AB15" s="78">
        <f t="shared" si="12"/>
        <v>1395759987</v>
      </c>
      <c r="AC15" s="95">
        <f t="shared" si="13"/>
        <v>0.94921955845346473</v>
      </c>
      <c r="AD15" s="77">
        <v>234615943</v>
      </c>
      <c r="AE15" s="78">
        <v>47081543</v>
      </c>
      <c r="AF15" s="78">
        <f t="shared" si="14"/>
        <v>281697486</v>
      </c>
      <c r="AG15" s="78">
        <v>1296732323</v>
      </c>
      <c r="AH15" s="78">
        <v>1318296274</v>
      </c>
      <c r="AI15" s="79">
        <v>1242305915</v>
      </c>
      <c r="AJ15" s="114">
        <f t="shared" si="15"/>
        <v>0.94235714649376301</v>
      </c>
      <c r="AK15" s="115">
        <f t="shared" si="16"/>
        <v>-1.795205584475823E-2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415671977</v>
      </c>
      <c r="E16" s="78">
        <v>6700000</v>
      </c>
      <c r="F16" s="79">
        <f t="shared" si="0"/>
        <v>422371977</v>
      </c>
      <c r="G16" s="77">
        <v>528080063</v>
      </c>
      <c r="H16" s="78">
        <v>7709307</v>
      </c>
      <c r="I16" s="79">
        <f t="shared" si="1"/>
        <v>535789370</v>
      </c>
      <c r="J16" s="77">
        <v>149604703</v>
      </c>
      <c r="K16" s="78">
        <v>268836</v>
      </c>
      <c r="L16" s="78">
        <f t="shared" si="2"/>
        <v>149873539</v>
      </c>
      <c r="M16" s="95">
        <f t="shared" si="3"/>
        <v>0.35483779029213391</v>
      </c>
      <c r="N16" s="77">
        <v>230035966</v>
      </c>
      <c r="O16" s="78">
        <v>2347348</v>
      </c>
      <c r="P16" s="78">
        <f t="shared" si="4"/>
        <v>232383314</v>
      </c>
      <c r="Q16" s="95">
        <f t="shared" si="5"/>
        <v>0.55018639174539741</v>
      </c>
      <c r="R16" s="77">
        <v>104544557</v>
      </c>
      <c r="S16" s="78">
        <v>1626187</v>
      </c>
      <c r="T16" s="78">
        <f t="shared" si="6"/>
        <v>106170744</v>
      </c>
      <c r="U16" s="95">
        <f t="shared" si="7"/>
        <v>0.19815761555702383</v>
      </c>
      <c r="V16" s="77">
        <v>29515350</v>
      </c>
      <c r="W16" s="78">
        <v>-2551957</v>
      </c>
      <c r="X16" s="78">
        <f t="shared" si="8"/>
        <v>26963393</v>
      </c>
      <c r="Y16" s="95">
        <f t="shared" si="9"/>
        <v>5.0324613569694372E-2</v>
      </c>
      <c r="Z16" s="77">
        <f t="shared" si="10"/>
        <v>513700576</v>
      </c>
      <c r="AA16" s="78">
        <f t="shared" si="11"/>
        <v>1690414</v>
      </c>
      <c r="AB16" s="78">
        <f t="shared" si="12"/>
        <v>515390990</v>
      </c>
      <c r="AC16" s="95">
        <f t="shared" si="13"/>
        <v>0.9619283600195353</v>
      </c>
      <c r="AD16" s="77">
        <v>34270171</v>
      </c>
      <c r="AE16" s="78">
        <v>195000</v>
      </c>
      <c r="AF16" s="78">
        <f t="shared" si="14"/>
        <v>34465171</v>
      </c>
      <c r="AG16" s="78">
        <v>410503592</v>
      </c>
      <c r="AH16" s="78">
        <v>412421415</v>
      </c>
      <c r="AI16" s="79">
        <v>408037270</v>
      </c>
      <c r="AJ16" s="114">
        <f t="shared" si="15"/>
        <v>0.98936974453666526</v>
      </c>
      <c r="AK16" s="115">
        <f t="shared" si="16"/>
        <v>-0.21766257883937379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12014585005</v>
      </c>
      <c r="E17" s="81">
        <f>SUM(E13:E16)</f>
        <v>680105787</v>
      </c>
      <c r="F17" s="82">
        <f t="shared" si="0"/>
        <v>12694690792</v>
      </c>
      <c r="G17" s="80">
        <f>SUM(G13:G16)</f>
        <v>11798097358</v>
      </c>
      <c r="H17" s="81">
        <f>SUM(H13:H16)</f>
        <v>726825470</v>
      </c>
      <c r="I17" s="82">
        <f t="shared" si="1"/>
        <v>12524922828</v>
      </c>
      <c r="J17" s="80">
        <f>SUM(J13:J16)</f>
        <v>3428832245</v>
      </c>
      <c r="K17" s="81">
        <f>SUM(K13:K16)</f>
        <v>68473770</v>
      </c>
      <c r="L17" s="81">
        <f t="shared" si="2"/>
        <v>3497306015</v>
      </c>
      <c r="M17" s="96">
        <f t="shared" si="3"/>
        <v>0.27549359589001954</v>
      </c>
      <c r="N17" s="80">
        <f>SUM(N13:N16)</f>
        <v>3116200189</v>
      </c>
      <c r="O17" s="81">
        <f>SUM(O13:O16)</f>
        <v>164554241</v>
      </c>
      <c r="P17" s="81">
        <f t="shared" si="4"/>
        <v>3280754430</v>
      </c>
      <c r="Q17" s="96">
        <f t="shared" si="5"/>
        <v>0.25843515874112361</v>
      </c>
      <c r="R17" s="80">
        <f>SUM(R13:R16)</f>
        <v>2915638183</v>
      </c>
      <c r="S17" s="81">
        <f>SUM(S13:S16)</f>
        <v>121183032</v>
      </c>
      <c r="T17" s="81">
        <f t="shared" si="6"/>
        <v>3036821215</v>
      </c>
      <c r="U17" s="96">
        <f t="shared" si="7"/>
        <v>0.24246226956473188</v>
      </c>
      <c r="V17" s="80">
        <f>SUM(V13:V16)</f>
        <v>2259155230</v>
      </c>
      <c r="W17" s="81">
        <f>SUM(W13:W16)</f>
        <v>190161254</v>
      </c>
      <c r="X17" s="81">
        <f t="shared" si="8"/>
        <v>2449316484</v>
      </c>
      <c r="Y17" s="96">
        <f t="shared" si="9"/>
        <v>0.19555541520179656</v>
      </c>
      <c r="Z17" s="80">
        <f t="shared" si="10"/>
        <v>11719825847</v>
      </c>
      <c r="AA17" s="81">
        <f t="shared" si="11"/>
        <v>544372297</v>
      </c>
      <c r="AB17" s="81">
        <f t="shared" si="12"/>
        <v>12264198144</v>
      </c>
      <c r="AC17" s="96">
        <f t="shared" si="13"/>
        <v>0.97918352970469891</v>
      </c>
      <c r="AD17" s="80">
        <f>SUM(AD13:AD16)</f>
        <v>2190852547</v>
      </c>
      <c r="AE17" s="81">
        <f>SUM(AE13:AE16)</f>
        <v>263720892</v>
      </c>
      <c r="AF17" s="81">
        <f t="shared" si="14"/>
        <v>2454573439</v>
      </c>
      <c r="AG17" s="81">
        <f>SUM(AG13:AG16)</f>
        <v>12162392056</v>
      </c>
      <c r="AH17" s="81">
        <f>SUM(AH13:AH16)</f>
        <v>12088077754</v>
      </c>
      <c r="AI17" s="82">
        <f>SUM(AI13:AI16)</f>
        <v>11184739674</v>
      </c>
      <c r="AJ17" s="116">
        <f t="shared" si="15"/>
        <v>0.92527032846880208</v>
      </c>
      <c r="AK17" s="117">
        <f t="shared" si="16"/>
        <v>-2.1416979897499466E-3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4212754328</v>
      </c>
      <c r="E18" s="78">
        <v>412503079</v>
      </c>
      <c r="F18" s="79">
        <f t="shared" si="0"/>
        <v>4625257407</v>
      </c>
      <c r="G18" s="77">
        <v>4685500290</v>
      </c>
      <c r="H18" s="78">
        <v>450645379</v>
      </c>
      <c r="I18" s="79">
        <f t="shared" si="1"/>
        <v>5136145669</v>
      </c>
      <c r="J18" s="77">
        <v>671534981</v>
      </c>
      <c r="K18" s="78">
        <v>61697382</v>
      </c>
      <c r="L18" s="78">
        <f t="shared" si="2"/>
        <v>733232363</v>
      </c>
      <c r="M18" s="95">
        <f t="shared" si="3"/>
        <v>0.15852790417465301</v>
      </c>
      <c r="N18" s="77">
        <v>1490398753</v>
      </c>
      <c r="O18" s="78">
        <v>99745536</v>
      </c>
      <c r="P18" s="78">
        <f t="shared" si="4"/>
        <v>1590144289</v>
      </c>
      <c r="Q18" s="95">
        <f t="shared" si="5"/>
        <v>0.3437958472523992</v>
      </c>
      <c r="R18" s="77">
        <v>1352301803</v>
      </c>
      <c r="S18" s="78">
        <v>50360764</v>
      </c>
      <c r="T18" s="78">
        <f t="shared" si="6"/>
        <v>1402662567</v>
      </c>
      <c r="U18" s="95">
        <f t="shared" si="7"/>
        <v>0.27309633670750161</v>
      </c>
      <c r="V18" s="77">
        <v>1008581835</v>
      </c>
      <c r="W18" s="78">
        <v>150057820</v>
      </c>
      <c r="X18" s="78">
        <f t="shared" si="8"/>
        <v>1158639655</v>
      </c>
      <c r="Y18" s="95">
        <f t="shared" si="9"/>
        <v>0.22558543500686681</v>
      </c>
      <c r="Z18" s="77">
        <f t="shared" si="10"/>
        <v>4522817372</v>
      </c>
      <c r="AA18" s="78">
        <f t="shared" si="11"/>
        <v>361861502</v>
      </c>
      <c r="AB18" s="78">
        <f t="shared" si="12"/>
        <v>4884678874</v>
      </c>
      <c r="AC18" s="95">
        <f t="shared" si="13"/>
        <v>0.95103978523861454</v>
      </c>
      <c r="AD18" s="77">
        <v>897262790</v>
      </c>
      <c r="AE18" s="78">
        <v>195284864</v>
      </c>
      <c r="AF18" s="78">
        <f t="shared" si="14"/>
        <v>1092547654</v>
      </c>
      <c r="AG18" s="78">
        <v>11102266726</v>
      </c>
      <c r="AH18" s="78">
        <v>4340399871</v>
      </c>
      <c r="AI18" s="79">
        <v>4679921664</v>
      </c>
      <c r="AJ18" s="114">
        <f t="shared" si="15"/>
        <v>1.0782236206549736</v>
      </c>
      <c r="AK18" s="115">
        <f t="shared" si="16"/>
        <v>6.049347207696254E-2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2639887893</v>
      </c>
      <c r="E19" s="78">
        <v>187505150</v>
      </c>
      <c r="F19" s="79">
        <f t="shared" si="0"/>
        <v>2827393043</v>
      </c>
      <c r="G19" s="77">
        <v>2464217399</v>
      </c>
      <c r="H19" s="78">
        <v>188767886</v>
      </c>
      <c r="I19" s="79">
        <f t="shared" si="1"/>
        <v>2652985285</v>
      </c>
      <c r="J19" s="77">
        <v>529545054</v>
      </c>
      <c r="K19" s="78">
        <v>-226657236</v>
      </c>
      <c r="L19" s="78">
        <f t="shared" si="2"/>
        <v>302887818</v>
      </c>
      <c r="M19" s="95">
        <f t="shared" si="3"/>
        <v>0.10712618068785423</v>
      </c>
      <c r="N19" s="77">
        <v>512722147</v>
      </c>
      <c r="O19" s="78">
        <v>33167692</v>
      </c>
      <c r="P19" s="78">
        <f t="shared" si="4"/>
        <v>545889839</v>
      </c>
      <c r="Q19" s="95">
        <f t="shared" si="5"/>
        <v>0.19307179111567191</v>
      </c>
      <c r="R19" s="77">
        <v>646954324</v>
      </c>
      <c r="S19" s="78">
        <v>-45085774</v>
      </c>
      <c r="T19" s="78">
        <f t="shared" si="6"/>
        <v>601868550</v>
      </c>
      <c r="U19" s="95">
        <f t="shared" si="7"/>
        <v>0.22686463939433421</v>
      </c>
      <c r="V19" s="77">
        <v>399366374</v>
      </c>
      <c r="W19" s="78">
        <v>57237392</v>
      </c>
      <c r="X19" s="78">
        <f t="shared" si="8"/>
        <v>456603766</v>
      </c>
      <c r="Y19" s="95">
        <f t="shared" si="9"/>
        <v>0.1721094227629687</v>
      </c>
      <c r="Z19" s="77">
        <f t="shared" si="10"/>
        <v>2088587899</v>
      </c>
      <c r="AA19" s="78">
        <f t="shared" si="11"/>
        <v>-181337926</v>
      </c>
      <c r="AB19" s="78">
        <f t="shared" si="12"/>
        <v>1907249973</v>
      </c>
      <c r="AC19" s="95">
        <f t="shared" si="13"/>
        <v>0.71890710581155748</v>
      </c>
      <c r="AD19" s="77">
        <v>411669719</v>
      </c>
      <c r="AE19" s="78">
        <v>96525939</v>
      </c>
      <c r="AF19" s="78">
        <f t="shared" si="14"/>
        <v>508195658</v>
      </c>
      <c r="AG19" s="78">
        <v>2442843742</v>
      </c>
      <c r="AH19" s="78">
        <v>2673917183</v>
      </c>
      <c r="AI19" s="79">
        <v>1553559436</v>
      </c>
      <c r="AJ19" s="114">
        <f t="shared" si="15"/>
        <v>0.58100506847298272</v>
      </c>
      <c r="AK19" s="115">
        <f t="shared" si="16"/>
        <v>-0.101519741831403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2926392097</v>
      </c>
      <c r="E20" s="78">
        <v>241426961</v>
      </c>
      <c r="F20" s="79">
        <f t="shared" si="0"/>
        <v>3167819058</v>
      </c>
      <c r="G20" s="77">
        <v>3022693087</v>
      </c>
      <c r="H20" s="78">
        <v>552359961</v>
      </c>
      <c r="I20" s="79">
        <f t="shared" si="1"/>
        <v>3575053048</v>
      </c>
      <c r="J20" s="77">
        <v>853744850</v>
      </c>
      <c r="K20" s="78">
        <v>48797937</v>
      </c>
      <c r="L20" s="78">
        <f t="shared" si="2"/>
        <v>902542787</v>
      </c>
      <c r="M20" s="95">
        <f t="shared" si="3"/>
        <v>0.28490982927851305</v>
      </c>
      <c r="N20" s="77">
        <v>716386228</v>
      </c>
      <c r="O20" s="78">
        <v>145726171</v>
      </c>
      <c r="P20" s="78">
        <f t="shared" si="4"/>
        <v>862112399</v>
      </c>
      <c r="Q20" s="95">
        <f t="shared" si="5"/>
        <v>0.27214698289753136</v>
      </c>
      <c r="R20" s="77">
        <v>692028610</v>
      </c>
      <c r="S20" s="78">
        <v>102729603</v>
      </c>
      <c r="T20" s="78">
        <f t="shared" si="6"/>
        <v>794758213</v>
      </c>
      <c r="U20" s="95">
        <f t="shared" si="7"/>
        <v>0.22230669092997471</v>
      </c>
      <c r="V20" s="77">
        <v>605396679</v>
      </c>
      <c r="W20" s="78">
        <v>131001298</v>
      </c>
      <c r="X20" s="78">
        <f t="shared" si="8"/>
        <v>736397977</v>
      </c>
      <c r="Y20" s="95">
        <f t="shared" si="9"/>
        <v>0.20598239162128371</v>
      </c>
      <c r="Z20" s="77">
        <f t="shared" si="10"/>
        <v>2867556367</v>
      </c>
      <c r="AA20" s="78">
        <f t="shared" si="11"/>
        <v>428255009</v>
      </c>
      <c r="AB20" s="78">
        <f t="shared" si="12"/>
        <v>3295811376</v>
      </c>
      <c r="AC20" s="95">
        <f t="shared" si="13"/>
        <v>0.92189160041800866</v>
      </c>
      <c r="AD20" s="77">
        <v>636244978</v>
      </c>
      <c r="AE20" s="78">
        <v>80735350</v>
      </c>
      <c r="AF20" s="78">
        <f t="shared" si="14"/>
        <v>716980328</v>
      </c>
      <c r="AG20" s="78">
        <v>2969918901</v>
      </c>
      <c r="AH20" s="78">
        <v>3148414129</v>
      </c>
      <c r="AI20" s="79">
        <v>2856014838</v>
      </c>
      <c r="AJ20" s="114">
        <f t="shared" si="15"/>
        <v>0.90712807177851407</v>
      </c>
      <c r="AK20" s="115">
        <f t="shared" si="16"/>
        <v>2.7082540819725276E-2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391029036</v>
      </c>
      <c r="E21" s="78">
        <v>4700004</v>
      </c>
      <c r="F21" s="79">
        <f t="shared" si="0"/>
        <v>395729040</v>
      </c>
      <c r="G21" s="77">
        <v>371375956</v>
      </c>
      <c r="H21" s="78">
        <v>5700004</v>
      </c>
      <c r="I21" s="79">
        <f t="shared" si="1"/>
        <v>377075960</v>
      </c>
      <c r="J21" s="77">
        <v>131446068</v>
      </c>
      <c r="K21" s="78">
        <v>113917</v>
      </c>
      <c r="L21" s="78">
        <f t="shared" si="2"/>
        <v>131559985</v>
      </c>
      <c r="M21" s="95">
        <f t="shared" si="3"/>
        <v>0.3324496605050769</v>
      </c>
      <c r="N21" s="77">
        <v>80767488</v>
      </c>
      <c r="O21" s="78">
        <v>32000</v>
      </c>
      <c r="P21" s="78">
        <f t="shared" si="4"/>
        <v>80799488</v>
      </c>
      <c r="Q21" s="95">
        <f t="shared" si="5"/>
        <v>0.20417881892114867</v>
      </c>
      <c r="R21" s="77">
        <v>63886334</v>
      </c>
      <c r="S21" s="78">
        <v>325802</v>
      </c>
      <c r="T21" s="78">
        <f t="shared" si="6"/>
        <v>64212136</v>
      </c>
      <c r="U21" s="95">
        <f t="shared" si="7"/>
        <v>0.17028965728814957</v>
      </c>
      <c r="V21" s="77">
        <v>18690367</v>
      </c>
      <c r="W21" s="78">
        <v>672225</v>
      </c>
      <c r="X21" s="78">
        <f t="shared" si="8"/>
        <v>19362592</v>
      </c>
      <c r="Y21" s="95">
        <f t="shared" si="9"/>
        <v>5.1349314339742054E-2</v>
      </c>
      <c r="Z21" s="77">
        <f t="shared" si="10"/>
        <v>294790257</v>
      </c>
      <c r="AA21" s="78">
        <f t="shared" si="11"/>
        <v>1143944</v>
      </c>
      <c r="AB21" s="78">
        <f t="shared" si="12"/>
        <v>295934201</v>
      </c>
      <c r="AC21" s="95">
        <f t="shared" si="13"/>
        <v>0.78481322702195067</v>
      </c>
      <c r="AD21" s="77">
        <v>10067430</v>
      </c>
      <c r="AE21" s="78">
        <v>1663512</v>
      </c>
      <c r="AF21" s="78">
        <f t="shared" si="14"/>
        <v>11730942</v>
      </c>
      <c r="AG21" s="78">
        <v>306827708</v>
      </c>
      <c r="AH21" s="78">
        <v>334228603</v>
      </c>
      <c r="AI21" s="79">
        <v>280928754</v>
      </c>
      <c r="AJ21" s="114">
        <f t="shared" si="15"/>
        <v>0.84052876228549478</v>
      </c>
      <c r="AK21" s="115">
        <f t="shared" si="16"/>
        <v>0.6505573039232484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10170063354</v>
      </c>
      <c r="E22" s="81">
        <f>SUM(E18:E21)</f>
        <v>846135194</v>
      </c>
      <c r="F22" s="82">
        <f t="shared" si="0"/>
        <v>11016198548</v>
      </c>
      <c r="G22" s="80">
        <f>SUM(G18:G21)</f>
        <v>10543786732</v>
      </c>
      <c r="H22" s="81">
        <f>SUM(H18:H21)</f>
        <v>1197473230</v>
      </c>
      <c r="I22" s="82">
        <f t="shared" si="1"/>
        <v>11741259962</v>
      </c>
      <c r="J22" s="80">
        <f>SUM(J18:J21)</f>
        <v>2186270953</v>
      </c>
      <c r="K22" s="81">
        <f>SUM(K18:K21)</f>
        <v>-116048000</v>
      </c>
      <c r="L22" s="81">
        <f t="shared" si="2"/>
        <v>2070222953</v>
      </c>
      <c r="M22" s="96">
        <f t="shared" si="3"/>
        <v>0.18792534865630672</v>
      </c>
      <c r="N22" s="80">
        <f>SUM(N18:N21)</f>
        <v>2800274616</v>
      </c>
      <c r="O22" s="81">
        <f>SUM(O18:O21)</f>
        <v>278671399</v>
      </c>
      <c r="P22" s="81">
        <f t="shared" si="4"/>
        <v>3078946015</v>
      </c>
      <c r="Q22" s="96">
        <f t="shared" si="5"/>
        <v>0.2794926036948549</v>
      </c>
      <c r="R22" s="80">
        <f>SUM(R18:R21)</f>
        <v>2755171071</v>
      </c>
      <c r="S22" s="81">
        <f>SUM(S18:S21)</f>
        <v>108330395</v>
      </c>
      <c r="T22" s="81">
        <f t="shared" si="6"/>
        <v>2863501466</v>
      </c>
      <c r="U22" s="96">
        <f t="shared" si="7"/>
        <v>0.24388366114604218</v>
      </c>
      <c r="V22" s="80">
        <f>SUM(V18:V21)</f>
        <v>2032035255</v>
      </c>
      <c r="W22" s="81">
        <f>SUM(W18:W21)</f>
        <v>338968735</v>
      </c>
      <c r="X22" s="81">
        <f t="shared" si="8"/>
        <v>2371003990</v>
      </c>
      <c r="Y22" s="96">
        <f t="shared" si="9"/>
        <v>0.20193778160722406</v>
      </c>
      <c r="Z22" s="80">
        <f t="shared" si="10"/>
        <v>9773751895</v>
      </c>
      <c r="AA22" s="81">
        <f t="shared" si="11"/>
        <v>609922529</v>
      </c>
      <c r="AB22" s="81">
        <f t="shared" si="12"/>
        <v>10383674424</v>
      </c>
      <c r="AC22" s="96">
        <f t="shared" si="13"/>
        <v>0.88437479943432329</v>
      </c>
      <c r="AD22" s="80">
        <f>SUM(AD18:AD21)</f>
        <v>1955244917</v>
      </c>
      <c r="AE22" s="81">
        <f>SUM(AE18:AE21)</f>
        <v>374209665</v>
      </c>
      <c r="AF22" s="81">
        <f t="shared" si="14"/>
        <v>2329454582</v>
      </c>
      <c r="AG22" s="81">
        <f>SUM(AG18:AG21)</f>
        <v>16821857077</v>
      </c>
      <c r="AH22" s="81">
        <f>SUM(AH18:AH21)</f>
        <v>10496959786</v>
      </c>
      <c r="AI22" s="82">
        <f>SUM(AI18:AI21)</f>
        <v>9370424692</v>
      </c>
      <c r="AJ22" s="116">
        <f t="shared" si="15"/>
        <v>0.89267986950826639</v>
      </c>
      <c r="AK22" s="117">
        <f t="shared" si="16"/>
        <v>1.7836539214397096E-2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207700738259</v>
      </c>
      <c r="E23" s="84">
        <f>SUM(E9:E11,E13:E16,E18:E21)</f>
        <v>14128932901</v>
      </c>
      <c r="F23" s="85">
        <f t="shared" si="0"/>
        <v>221829671160</v>
      </c>
      <c r="G23" s="83">
        <f>SUM(G9:G11,G13:G16,G18:G21)</f>
        <v>209428633657</v>
      </c>
      <c r="H23" s="84">
        <f>SUM(H9:H11,H13:H16,H18:H21)</f>
        <v>14420416432</v>
      </c>
      <c r="I23" s="85">
        <f t="shared" si="1"/>
        <v>223849050089</v>
      </c>
      <c r="J23" s="83">
        <f>SUM(J9:J11,J13:J16,J18:J21)</f>
        <v>57017967040</v>
      </c>
      <c r="K23" s="84">
        <f>SUM(K9:K11,K13:K16,K18:K21)</f>
        <v>1115029118</v>
      </c>
      <c r="L23" s="84">
        <f t="shared" si="2"/>
        <v>58132996158</v>
      </c>
      <c r="M23" s="97">
        <f t="shared" si="3"/>
        <v>0.26206140889092411</v>
      </c>
      <c r="N23" s="83">
        <f>SUM(N9:N11,N13:N16,N18:N21)</f>
        <v>55728993009</v>
      </c>
      <c r="O23" s="84">
        <f>SUM(O9:O11,O13:O16,O18:O21)</f>
        <v>2057516380</v>
      </c>
      <c r="P23" s="84">
        <f t="shared" si="4"/>
        <v>57786509389</v>
      </c>
      <c r="Q23" s="97">
        <f t="shared" si="5"/>
        <v>0.26049945927801554</v>
      </c>
      <c r="R23" s="83">
        <f>SUM(R9:R11,R13:R16,R18:R21)</f>
        <v>51828844711</v>
      </c>
      <c r="S23" s="84">
        <f>SUM(S9:S11,S13:S16,S18:S21)</f>
        <v>3127929263</v>
      </c>
      <c r="T23" s="84">
        <f t="shared" si="6"/>
        <v>54956773974</v>
      </c>
      <c r="U23" s="97">
        <f t="shared" si="7"/>
        <v>0.24550818487793347</v>
      </c>
      <c r="V23" s="83">
        <f>SUM(V9:V11,V13:V16,V18:V21)</f>
        <v>46443909540</v>
      </c>
      <c r="W23" s="84">
        <f>SUM(W9:W11,W13:W16,W18:W21)</f>
        <v>6444484051</v>
      </c>
      <c r="X23" s="84">
        <f t="shared" si="8"/>
        <v>52888393591</v>
      </c>
      <c r="Y23" s="97">
        <f t="shared" si="9"/>
        <v>0.23626811715293022</v>
      </c>
      <c r="Z23" s="83">
        <f t="shared" si="10"/>
        <v>211019714300</v>
      </c>
      <c r="AA23" s="84">
        <f t="shared" si="11"/>
        <v>12744958812</v>
      </c>
      <c r="AB23" s="84">
        <f t="shared" si="12"/>
        <v>223764673112</v>
      </c>
      <c r="AC23" s="97">
        <f t="shared" si="13"/>
        <v>0.99962306305536497</v>
      </c>
      <c r="AD23" s="83">
        <f>SUM(AD9:AD11,AD13:AD16,AD18:AD21)</f>
        <v>36223770650</v>
      </c>
      <c r="AE23" s="84">
        <f>SUM(AE9:AE11,AE13:AE16,AE18:AE21)</f>
        <v>5101437733</v>
      </c>
      <c r="AF23" s="84">
        <f t="shared" si="14"/>
        <v>41325208383</v>
      </c>
      <c r="AG23" s="84">
        <f>SUM(AG9:AG11,AG13:AG16,AG18:AG21)</f>
        <v>217047690628</v>
      </c>
      <c r="AH23" s="84">
        <f>SUM(AH9:AH11,AH13:AH16,AH18:AH21)</f>
        <v>206011686553</v>
      </c>
      <c r="AI23" s="85">
        <f>SUM(AI9:AI11,AI13:AI16,AI18:AI21)</f>
        <v>204418819495</v>
      </c>
      <c r="AJ23" s="118">
        <f t="shared" si="15"/>
        <v>0.9922680742794161</v>
      </c>
      <c r="AK23" s="119">
        <f t="shared" si="16"/>
        <v>0.27980948337472289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topLeftCell="A3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56060883310</v>
      </c>
      <c r="E9" s="78">
        <v>7680538000</v>
      </c>
      <c r="F9" s="79">
        <f>$D9       +$E9</f>
        <v>63741421310</v>
      </c>
      <c r="G9" s="77">
        <v>56177019102</v>
      </c>
      <c r="H9" s="78">
        <v>7689533695</v>
      </c>
      <c r="I9" s="79">
        <f>$G9       +$H9</f>
        <v>63866552797</v>
      </c>
      <c r="J9" s="77">
        <v>15776741939</v>
      </c>
      <c r="K9" s="78">
        <v>600527338</v>
      </c>
      <c r="L9" s="78">
        <f>$J9       +$K9</f>
        <v>16377269277</v>
      </c>
      <c r="M9" s="95">
        <f>IF(($F9       =0),0,($L9       /$F9       ))</f>
        <v>0.25693291646809685</v>
      </c>
      <c r="N9" s="77">
        <v>14875072321</v>
      </c>
      <c r="O9" s="78">
        <v>1145069750</v>
      </c>
      <c r="P9" s="78">
        <f>$N9       +$O9</f>
        <v>16020142071</v>
      </c>
      <c r="Q9" s="95">
        <f>IF(($F9       =0),0,($P9       /$F9       ))</f>
        <v>0.25133016713084649</v>
      </c>
      <c r="R9" s="77">
        <v>14291418626</v>
      </c>
      <c r="S9" s="78">
        <v>1240294391</v>
      </c>
      <c r="T9" s="78">
        <f>$R9       +$S9</f>
        <v>15531713017</v>
      </c>
      <c r="U9" s="95">
        <f>IF(($I9       =0),0,($T9       /$I9       ))</f>
        <v>0.24319009460816821</v>
      </c>
      <c r="V9" s="77">
        <v>12002043155</v>
      </c>
      <c r="W9" s="78">
        <v>2267054531</v>
      </c>
      <c r="X9" s="78">
        <f>$V9       +$W9</f>
        <v>14269097686</v>
      </c>
      <c r="Y9" s="95">
        <f>IF(($I9       =0),0,($X9       /$I9       ))</f>
        <v>0.22342050824872861</v>
      </c>
      <c r="Z9" s="77">
        <f>$J9       +$N9       +$R9       +$V9</f>
        <v>56945276041</v>
      </c>
      <c r="AA9" s="78">
        <f>$K9       +$O9       +$S9       +$W9</f>
        <v>5252946010</v>
      </c>
      <c r="AB9" s="78">
        <f>$Z9       +$AA9</f>
        <v>62198222051</v>
      </c>
      <c r="AC9" s="95">
        <f>IF(($I9       =0),0,($AB9       /$I9       ))</f>
        <v>0.97387786450127045</v>
      </c>
      <c r="AD9" s="77">
        <v>11971903323</v>
      </c>
      <c r="AE9" s="78">
        <v>3187811307</v>
      </c>
      <c r="AF9" s="78">
        <f>$AD9       +$AE9</f>
        <v>15159714630</v>
      </c>
      <c r="AG9" s="78">
        <v>60706139670</v>
      </c>
      <c r="AH9" s="78">
        <v>60632136639</v>
      </c>
      <c r="AI9" s="79">
        <v>59493054691</v>
      </c>
      <c r="AJ9" s="114">
        <f>IF(($AH9       =0),0,($AI9       /$AH9       ))</f>
        <v>0.98121323095074109</v>
      </c>
      <c r="AK9" s="115">
        <f>IF(($AF9       =0),0,(($X9       /$AF9       )-1))</f>
        <v>-5.8748925407707375E-2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56060883310</v>
      </c>
      <c r="E10" s="81">
        <f>E9</f>
        <v>7680538000</v>
      </c>
      <c r="F10" s="82">
        <f t="shared" ref="F10:F41" si="0">$D10      +$E10</f>
        <v>63741421310</v>
      </c>
      <c r="G10" s="80">
        <f>G9</f>
        <v>56177019102</v>
      </c>
      <c r="H10" s="81">
        <f>H9</f>
        <v>7689533695</v>
      </c>
      <c r="I10" s="82">
        <f t="shared" ref="I10:I41" si="1">$G10      +$H10</f>
        <v>63866552797</v>
      </c>
      <c r="J10" s="80">
        <f>J9</f>
        <v>15776741939</v>
      </c>
      <c r="K10" s="81">
        <f>K9</f>
        <v>600527338</v>
      </c>
      <c r="L10" s="81">
        <f t="shared" ref="L10:L41" si="2">$J10      +$K10</f>
        <v>16377269277</v>
      </c>
      <c r="M10" s="96">
        <f t="shared" ref="M10:M41" si="3">IF(($F10      =0),0,($L10      /$F10      ))</f>
        <v>0.25693291646809685</v>
      </c>
      <c r="N10" s="80">
        <f>N9</f>
        <v>14875072321</v>
      </c>
      <c r="O10" s="81">
        <f>O9</f>
        <v>1145069750</v>
      </c>
      <c r="P10" s="81">
        <f t="shared" ref="P10:P41" si="4">$N10      +$O10</f>
        <v>16020142071</v>
      </c>
      <c r="Q10" s="96">
        <f t="shared" ref="Q10:Q41" si="5">IF(($F10      =0),0,($P10      /$F10      ))</f>
        <v>0.25133016713084649</v>
      </c>
      <c r="R10" s="80">
        <f>R9</f>
        <v>14291418626</v>
      </c>
      <c r="S10" s="81">
        <f>S9</f>
        <v>1240294391</v>
      </c>
      <c r="T10" s="81">
        <f t="shared" ref="T10:T41" si="6">$R10      +$S10</f>
        <v>15531713017</v>
      </c>
      <c r="U10" s="96">
        <f t="shared" ref="U10:U41" si="7">IF(($I10      =0),0,($T10      /$I10      ))</f>
        <v>0.24319009460816821</v>
      </c>
      <c r="V10" s="80">
        <f>V9</f>
        <v>12002043155</v>
      </c>
      <c r="W10" s="81">
        <f>W9</f>
        <v>2267054531</v>
      </c>
      <c r="X10" s="81">
        <f t="shared" ref="X10:X41" si="8">$V10      +$W10</f>
        <v>14269097686</v>
      </c>
      <c r="Y10" s="96">
        <f t="shared" ref="Y10:Y41" si="9">IF(($I10      =0),0,($X10      /$I10      ))</f>
        <v>0.22342050824872861</v>
      </c>
      <c r="Z10" s="80">
        <f t="shared" ref="Z10:Z41" si="10">$J10      +$N10      +$R10      +$V10</f>
        <v>56945276041</v>
      </c>
      <c r="AA10" s="81">
        <f t="shared" ref="AA10:AA41" si="11">$K10      +$O10      +$S10      +$W10</f>
        <v>5252946010</v>
      </c>
      <c r="AB10" s="81">
        <f t="shared" ref="AB10:AB41" si="12">$Z10      +$AA10</f>
        <v>62198222051</v>
      </c>
      <c r="AC10" s="96">
        <f t="shared" ref="AC10:AC41" si="13">IF(($I10      =0),0,($AB10      /$I10      ))</f>
        <v>0.97387786450127045</v>
      </c>
      <c r="AD10" s="80">
        <f>AD9</f>
        <v>11971903323</v>
      </c>
      <c r="AE10" s="81">
        <f>AE9</f>
        <v>3187811307</v>
      </c>
      <c r="AF10" s="81">
        <f t="shared" ref="AF10:AF41" si="14">$AD10      +$AE10</f>
        <v>15159714630</v>
      </c>
      <c r="AG10" s="81">
        <f>AG9</f>
        <v>60706139670</v>
      </c>
      <c r="AH10" s="81">
        <f>AH9</f>
        <v>60632136639</v>
      </c>
      <c r="AI10" s="82">
        <f>AI9</f>
        <v>59493054691</v>
      </c>
      <c r="AJ10" s="116">
        <f t="shared" ref="AJ10:AJ41" si="15">IF(($AH10      =0),0,($AI10      /$AH10      ))</f>
        <v>0.98121323095074109</v>
      </c>
      <c r="AK10" s="117">
        <f t="shared" ref="AK10:AK41" si="16">IF(($AF10      =0),0,(($X10      /$AF10      )-1))</f>
        <v>-5.8748925407707375E-2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403171162</v>
      </c>
      <c r="E11" s="78">
        <v>50040980</v>
      </c>
      <c r="F11" s="79">
        <f t="shared" si="0"/>
        <v>453212142</v>
      </c>
      <c r="G11" s="77">
        <v>401213971</v>
      </c>
      <c r="H11" s="78">
        <v>64129457</v>
      </c>
      <c r="I11" s="79">
        <f t="shared" si="1"/>
        <v>465343428</v>
      </c>
      <c r="J11" s="77">
        <v>129412035</v>
      </c>
      <c r="K11" s="78">
        <v>4840400</v>
      </c>
      <c r="L11" s="78">
        <f t="shared" si="2"/>
        <v>134252435</v>
      </c>
      <c r="M11" s="95">
        <f t="shared" si="3"/>
        <v>0.29622426797206153</v>
      </c>
      <c r="N11" s="77">
        <v>109411280</v>
      </c>
      <c r="O11" s="78">
        <v>21605471</v>
      </c>
      <c r="P11" s="78">
        <f t="shared" si="4"/>
        <v>131016751</v>
      </c>
      <c r="Q11" s="95">
        <f t="shared" si="5"/>
        <v>0.28908482112114287</v>
      </c>
      <c r="R11" s="77">
        <v>95402372</v>
      </c>
      <c r="S11" s="78">
        <v>9630443</v>
      </c>
      <c r="T11" s="78">
        <f t="shared" si="6"/>
        <v>105032815</v>
      </c>
      <c r="U11" s="95">
        <f t="shared" si="7"/>
        <v>0.22571032205487598</v>
      </c>
      <c r="V11" s="77">
        <v>69406680</v>
      </c>
      <c r="W11" s="78">
        <v>14195724</v>
      </c>
      <c r="X11" s="78">
        <f t="shared" si="8"/>
        <v>83602404</v>
      </c>
      <c r="Y11" s="95">
        <f t="shared" si="9"/>
        <v>0.1796574292653382</v>
      </c>
      <c r="Z11" s="77">
        <f t="shared" si="10"/>
        <v>403632367</v>
      </c>
      <c r="AA11" s="78">
        <f t="shared" si="11"/>
        <v>50272038</v>
      </c>
      <c r="AB11" s="78">
        <f t="shared" si="12"/>
        <v>453904405</v>
      </c>
      <c r="AC11" s="95">
        <f t="shared" si="13"/>
        <v>0.97541810561467734</v>
      </c>
      <c r="AD11" s="77">
        <v>56631857</v>
      </c>
      <c r="AE11" s="78">
        <v>15937897</v>
      </c>
      <c r="AF11" s="78">
        <f t="shared" si="14"/>
        <v>72569754</v>
      </c>
      <c r="AG11" s="78">
        <v>422504724</v>
      </c>
      <c r="AH11" s="78">
        <v>440557614</v>
      </c>
      <c r="AI11" s="79">
        <v>423605570</v>
      </c>
      <c r="AJ11" s="114">
        <f t="shared" si="15"/>
        <v>0.9615213913883236</v>
      </c>
      <c r="AK11" s="115">
        <f t="shared" si="16"/>
        <v>0.15202821274549172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205971909</v>
      </c>
      <c r="E12" s="78">
        <v>63419827</v>
      </c>
      <c r="F12" s="79">
        <f t="shared" si="0"/>
        <v>269391736</v>
      </c>
      <c r="G12" s="77">
        <v>208268909</v>
      </c>
      <c r="H12" s="78">
        <v>84776901</v>
      </c>
      <c r="I12" s="79">
        <f t="shared" si="1"/>
        <v>293045810</v>
      </c>
      <c r="J12" s="77">
        <v>76837434</v>
      </c>
      <c r="K12" s="78">
        <v>28144399</v>
      </c>
      <c r="L12" s="78">
        <f t="shared" si="2"/>
        <v>104981833</v>
      </c>
      <c r="M12" s="95">
        <f t="shared" si="3"/>
        <v>0.38969953035233418</v>
      </c>
      <c r="N12" s="77">
        <v>58484476</v>
      </c>
      <c r="O12" s="78">
        <v>22786878</v>
      </c>
      <c r="P12" s="78">
        <f t="shared" si="4"/>
        <v>81271354</v>
      </c>
      <c r="Q12" s="95">
        <f t="shared" si="5"/>
        <v>0.30168465895330954</v>
      </c>
      <c r="R12" s="77">
        <v>44372693</v>
      </c>
      <c r="S12" s="78">
        <v>17394537</v>
      </c>
      <c r="T12" s="78">
        <f t="shared" si="6"/>
        <v>61767230</v>
      </c>
      <c r="U12" s="95">
        <f t="shared" si="7"/>
        <v>0.21077670416103203</v>
      </c>
      <c r="V12" s="77">
        <v>1739984</v>
      </c>
      <c r="W12" s="78">
        <v>19329421</v>
      </c>
      <c r="X12" s="78">
        <f t="shared" si="8"/>
        <v>21069405</v>
      </c>
      <c r="Y12" s="95">
        <f t="shared" si="9"/>
        <v>7.1897990965985828E-2</v>
      </c>
      <c r="Z12" s="77">
        <f t="shared" si="10"/>
        <v>181434587</v>
      </c>
      <c r="AA12" s="78">
        <f t="shared" si="11"/>
        <v>87655235</v>
      </c>
      <c r="AB12" s="78">
        <f t="shared" si="12"/>
        <v>269089822</v>
      </c>
      <c r="AC12" s="95">
        <f t="shared" si="13"/>
        <v>0.91825172999402382</v>
      </c>
      <c r="AD12" s="77">
        <v>7199627</v>
      </c>
      <c r="AE12" s="78">
        <v>20599779</v>
      </c>
      <c r="AF12" s="78">
        <f t="shared" si="14"/>
        <v>27799406</v>
      </c>
      <c r="AG12" s="78">
        <v>313732647</v>
      </c>
      <c r="AH12" s="78">
        <v>324167798</v>
      </c>
      <c r="AI12" s="79">
        <v>281329306</v>
      </c>
      <c r="AJ12" s="114">
        <f t="shared" si="15"/>
        <v>0.86785087147983775</v>
      </c>
      <c r="AK12" s="115">
        <f t="shared" si="16"/>
        <v>-0.24209153965376096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228671926</v>
      </c>
      <c r="E13" s="78">
        <v>28555260</v>
      </c>
      <c r="F13" s="79">
        <f t="shared" si="0"/>
        <v>257227186</v>
      </c>
      <c r="G13" s="77">
        <v>229489030</v>
      </c>
      <c r="H13" s="78">
        <v>28387956</v>
      </c>
      <c r="I13" s="79">
        <f t="shared" si="1"/>
        <v>257876986</v>
      </c>
      <c r="J13" s="77">
        <v>73793046</v>
      </c>
      <c r="K13" s="78">
        <v>4327525</v>
      </c>
      <c r="L13" s="78">
        <f t="shared" si="2"/>
        <v>78120571</v>
      </c>
      <c r="M13" s="95">
        <f t="shared" si="3"/>
        <v>0.30370262263025338</v>
      </c>
      <c r="N13" s="77">
        <v>62111125</v>
      </c>
      <c r="O13" s="78">
        <v>8640380</v>
      </c>
      <c r="P13" s="78">
        <f t="shared" si="4"/>
        <v>70751505</v>
      </c>
      <c r="Q13" s="95">
        <f t="shared" si="5"/>
        <v>0.27505453875314717</v>
      </c>
      <c r="R13" s="77">
        <v>54856721</v>
      </c>
      <c r="S13" s="78">
        <v>4491894</v>
      </c>
      <c r="T13" s="78">
        <f t="shared" si="6"/>
        <v>59348615</v>
      </c>
      <c r="U13" s="95">
        <f t="shared" si="7"/>
        <v>0.23014312335727391</v>
      </c>
      <c r="V13" s="77">
        <v>30173044</v>
      </c>
      <c r="W13" s="78">
        <v>7800988</v>
      </c>
      <c r="X13" s="78">
        <f t="shared" si="8"/>
        <v>37974032</v>
      </c>
      <c r="Y13" s="95">
        <f t="shared" si="9"/>
        <v>0.14725638215734382</v>
      </c>
      <c r="Z13" s="77">
        <f t="shared" si="10"/>
        <v>220933936</v>
      </c>
      <c r="AA13" s="78">
        <f t="shared" si="11"/>
        <v>25260787</v>
      </c>
      <c r="AB13" s="78">
        <f t="shared" si="12"/>
        <v>246194723</v>
      </c>
      <c r="AC13" s="95">
        <f t="shared" si="13"/>
        <v>0.95469831107767023</v>
      </c>
      <c r="AD13" s="77">
        <v>49795536</v>
      </c>
      <c r="AE13" s="78">
        <v>21470461</v>
      </c>
      <c r="AF13" s="78">
        <f t="shared" si="14"/>
        <v>71265997</v>
      </c>
      <c r="AG13" s="78">
        <v>251299663</v>
      </c>
      <c r="AH13" s="78">
        <v>254777461</v>
      </c>
      <c r="AI13" s="79">
        <v>242497622</v>
      </c>
      <c r="AJ13" s="114">
        <f t="shared" si="15"/>
        <v>0.95180170588166746</v>
      </c>
      <c r="AK13" s="115">
        <f t="shared" si="16"/>
        <v>-0.46715076476092798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1270141871</v>
      </c>
      <c r="E14" s="78">
        <v>187558367</v>
      </c>
      <c r="F14" s="79">
        <f t="shared" si="0"/>
        <v>1457700238</v>
      </c>
      <c r="G14" s="77">
        <v>1302520484</v>
      </c>
      <c r="H14" s="78">
        <v>173065362</v>
      </c>
      <c r="I14" s="79">
        <f t="shared" si="1"/>
        <v>1475585846</v>
      </c>
      <c r="J14" s="77">
        <v>426749374</v>
      </c>
      <c r="K14" s="78">
        <v>21010284</v>
      </c>
      <c r="L14" s="78">
        <f t="shared" si="2"/>
        <v>447759658</v>
      </c>
      <c r="M14" s="95">
        <f t="shared" si="3"/>
        <v>0.30716854283726885</v>
      </c>
      <c r="N14" s="77">
        <v>342361499</v>
      </c>
      <c r="O14" s="78">
        <v>41912600</v>
      </c>
      <c r="P14" s="78">
        <f t="shared" si="4"/>
        <v>384274099</v>
      </c>
      <c r="Q14" s="95">
        <f t="shared" si="5"/>
        <v>0.26361668125075793</v>
      </c>
      <c r="R14" s="77">
        <v>338131410</v>
      </c>
      <c r="S14" s="78">
        <v>38177454</v>
      </c>
      <c r="T14" s="78">
        <f t="shared" si="6"/>
        <v>376308864</v>
      </c>
      <c r="U14" s="95">
        <f t="shared" si="7"/>
        <v>0.2550233624292978</v>
      </c>
      <c r="V14" s="77">
        <v>140214358</v>
      </c>
      <c r="W14" s="78">
        <v>34615544</v>
      </c>
      <c r="X14" s="78">
        <f t="shared" si="8"/>
        <v>174829902</v>
      </c>
      <c r="Y14" s="95">
        <f t="shared" si="9"/>
        <v>0.11848168811996046</v>
      </c>
      <c r="Z14" s="77">
        <f t="shared" si="10"/>
        <v>1247456641</v>
      </c>
      <c r="AA14" s="78">
        <f t="shared" si="11"/>
        <v>135715882</v>
      </c>
      <c r="AB14" s="78">
        <f t="shared" si="12"/>
        <v>1383172523</v>
      </c>
      <c r="AC14" s="95">
        <f t="shared" si="13"/>
        <v>0.93737177457312093</v>
      </c>
      <c r="AD14" s="77">
        <v>177032653</v>
      </c>
      <c r="AE14" s="78">
        <v>47256866</v>
      </c>
      <c r="AF14" s="78">
        <f t="shared" si="14"/>
        <v>224289519</v>
      </c>
      <c r="AG14" s="78">
        <v>1402000295</v>
      </c>
      <c r="AH14" s="78">
        <v>1482835295</v>
      </c>
      <c r="AI14" s="79">
        <v>1402541058</v>
      </c>
      <c r="AJ14" s="114">
        <f t="shared" si="15"/>
        <v>0.94585087280377955</v>
      </c>
      <c r="AK14" s="115">
        <f t="shared" si="16"/>
        <v>-0.22051684456998633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1367248746</v>
      </c>
      <c r="E15" s="78">
        <v>270733150</v>
      </c>
      <c r="F15" s="79">
        <f t="shared" si="0"/>
        <v>1637981896</v>
      </c>
      <c r="G15" s="77">
        <v>1390216325</v>
      </c>
      <c r="H15" s="78">
        <v>400690791</v>
      </c>
      <c r="I15" s="79">
        <f t="shared" si="1"/>
        <v>1790907116</v>
      </c>
      <c r="J15" s="77">
        <v>439683846</v>
      </c>
      <c r="K15" s="78">
        <v>107550865</v>
      </c>
      <c r="L15" s="78">
        <f t="shared" si="2"/>
        <v>547234711</v>
      </c>
      <c r="M15" s="95">
        <f t="shared" si="3"/>
        <v>0.3340908176924075</v>
      </c>
      <c r="N15" s="77">
        <v>404356463</v>
      </c>
      <c r="O15" s="78">
        <v>96395846</v>
      </c>
      <c r="P15" s="78">
        <f t="shared" si="4"/>
        <v>500752309</v>
      </c>
      <c r="Q15" s="95">
        <f t="shared" si="5"/>
        <v>0.30571296924761615</v>
      </c>
      <c r="R15" s="77">
        <v>357972321</v>
      </c>
      <c r="S15" s="78">
        <v>62186673</v>
      </c>
      <c r="T15" s="78">
        <f t="shared" si="6"/>
        <v>420158994</v>
      </c>
      <c r="U15" s="95">
        <f t="shared" si="7"/>
        <v>0.23460680358366504</v>
      </c>
      <c r="V15" s="77">
        <v>195249567</v>
      </c>
      <c r="W15" s="78">
        <v>113243345</v>
      </c>
      <c r="X15" s="78">
        <f t="shared" si="8"/>
        <v>308492912</v>
      </c>
      <c r="Y15" s="95">
        <f t="shared" si="9"/>
        <v>0.17225511543503186</v>
      </c>
      <c r="Z15" s="77">
        <f t="shared" si="10"/>
        <v>1397262197</v>
      </c>
      <c r="AA15" s="78">
        <f t="shared" si="11"/>
        <v>379376729</v>
      </c>
      <c r="AB15" s="78">
        <f t="shared" si="12"/>
        <v>1776638926</v>
      </c>
      <c r="AC15" s="95">
        <f t="shared" si="13"/>
        <v>0.99203298156977116</v>
      </c>
      <c r="AD15" s="77">
        <v>165644754</v>
      </c>
      <c r="AE15" s="78">
        <v>58355578</v>
      </c>
      <c r="AF15" s="78">
        <f t="shared" si="14"/>
        <v>224000332</v>
      </c>
      <c r="AG15" s="78">
        <v>1742904433</v>
      </c>
      <c r="AH15" s="78">
        <v>1808427208</v>
      </c>
      <c r="AI15" s="79">
        <v>1565692559</v>
      </c>
      <c r="AJ15" s="114">
        <f t="shared" si="15"/>
        <v>0.86577582557583377</v>
      </c>
      <c r="AK15" s="115">
        <f t="shared" si="16"/>
        <v>0.37719845879514136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3475205614</v>
      </c>
      <c r="E16" s="81">
        <f>SUM(E11:E15)</f>
        <v>600307584</v>
      </c>
      <c r="F16" s="82">
        <f t="shared" si="0"/>
        <v>4075513198</v>
      </c>
      <c r="G16" s="80">
        <f>SUM(G11:G15)</f>
        <v>3531708719</v>
      </c>
      <c r="H16" s="81">
        <f>SUM(H11:H15)</f>
        <v>751050467</v>
      </c>
      <c r="I16" s="82">
        <f t="shared" si="1"/>
        <v>4282759186</v>
      </c>
      <c r="J16" s="80">
        <f>SUM(J11:J15)</f>
        <v>1146475735</v>
      </c>
      <c r="K16" s="81">
        <f>SUM(K11:K15)</f>
        <v>165873473</v>
      </c>
      <c r="L16" s="81">
        <f t="shared" si="2"/>
        <v>1312349208</v>
      </c>
      <c r="M16" s="96">
        <f t="shared" si="3"/>
        <v>0.32200833226206127</v>
      </c>
      <c r="N16" s="80">
        <f>SUM(N11:N15)</f>
        <v>976724843</v>
      </c>
      <c r="O16" s="81">
        <f>SUM(O11:O15)</f>
        <v>191341175</v>
      </c>
      <c r="P16" s="81">
        <f t="shared" si="4"/>
        <v>1168066018</v>
      </c>
      <c r="Q16" s="96">
        <f t="shared" si="5"/>
        <v>0.28660587299121293</v>
      </c>
      <c r="R16" s="80">
        <f>SUM(R11:R15)</f>
        <v>890735517</v>
      </c>
      <c r="S16" s="81">
        <f>SUM(S11:S15)</f>
        <v>131881001</v>
      </c>
      <c r="T16" s="81">
        <f t="shared" si="6"/>
        <v>1022616518</v>
      </c>
      <c r="U16" s="96">
        <f t="shared" si="7"/>
        <v>0.23877516189629627</v>
      </c>
      <c r="V16" s="80">
        <f>SUM(V11:V15)</f>
        <v>436783633</v>
      </c>
      <c r="W16" s="81">
        <f>SUM(W11:W15)</f>
        <v>189185022</v>
      </c>
      <c r="X16" s="81">
        <f t="shared" si="8"/>
        <v>625968655</v>
      </c>
      <c r="Y16" s="96">
        <f t="shared" si="9"/>
        <v>0.14616013364614144</v>
      </c>
      <c r="Z16" s="80">
        <f t="shared" si="10"/>
        <v>3450719728</v>
      </c>
      <c r="AA16" s="81">
        <f t="shared" si="11"/>
        <v>678280671</v>
      </c>
      <c r="AB16" s="81">
        <f t="shared" si="12"/>
        <v>4129000399</v>
      </c>
      <c r="AC16" s="96">
        <f t="shared" si="13"/>
        <v>0.96409819456984058</v>
      </c>
      <c r="AD16" s="80">
        <f>SUM(AD11:AD15)</f>
        <v>456304427</v>
      </c>
      <c r="AE16" s="81">
        <f>SUM(AE11:AE15)</f>
        <v>163620581</v>
      </c>
      <c r="AF16" s="81">
        <f t="shared" si="14"/>
        <v>619925008</v>
      </c>
      <c r="AG16" s="81">
        <f>SUM(AG11:AG15)</f>
        <v>4132441762</v>
      </c>
      <c r="AH16" s="81">
        <f>SUM(AH11:AH15)</f>
        <v>4310765376</v>
      </c>
      <c r="AI16" s="82">
        <f>SUM(AI11:AI15)</f>
        <v>3915666115</v>
      </c>
      <c r="AJ16" s="116">
        <f t="shared" si="15"/>
        <v>0.90834591388348385</v>
      </c>
      <c r="AK16" s="117">
        <f t="shared" si="16"/>
        <v>9.7489969302868573E-3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234906812</v>
      </c>
      <c r="E17" s="78">
        <v>48924316</v>
      </c>
      <c r="F17" s="79">
        <f t="shared" si="0"/>
        <v>283831128</v>
      </c>
      <c r="G17" s="77">
        <v>232391135</v>
      </c>
      <c r="H17" s="78">
        <v>45753453</v>
      </c>
      <c r="I17" s="79">
        <f t="shared" si="1"/>
        <v>278144588</v>
      </c>
      <c r="J17" s="77">
        <v>80513861</v>
      </c>
      <c r="K17" s="78">
        <v>8919741</v>
      </c>
      <c r="L17" s="78">
        <f t="shared" si="2"/>
        <v>89433602</v>
      </c>
      <c r="M17" s="95">
        <f t="shared" si="3"/>
        <v>0.31509441064547367</v>
      </c>
      <c r="N17" s="77">
        <v>67195031</v>
      </c>
      <c r="O17" s="78">
        <v>6624667</v>
      </c>
      <c r="P17" s="78">
        <f t="shared" si="4"/>
        <v>73819698</v>
      </c>
      <c r="Q17" s="95">
        <f t="shared" si="5"/>
        <v>0.26008316466261588</v>
      </c>
      <c r="R17" s="77">
        <v>24535071</v>
      </c>
      <c r="S17" s="78">
        <v>9801813</v>
      </c>
      <c r="T17" s="78">
        <f t="shared" si="6"/>
        <v>34336884</v>
      </c>
      <c r="U17" s="95">
        <f t="shared" si="7"/>
        <v>0.12344976491147834</v>
      </c>
      <c r="V17" s="77">
        <v>60222303</v>
      </c>
      <c r="W17" s="78">
        <v>14549792</v>
      </c>
      <c r="X17" s="78">
        <f t="shared" si="8"/>
        <v>74772095</v>
      </c>
      <c r="Y17" s="95">
        <f t="shared" si="9"/>
        <v>0.26882455465931987</v>
      </c>
      <c r="Z17" s="77">
        <f t="shared" si="10"/>
        <v>232466266</v>
      </c>
      <c r="AA17" s="78">
        <f t="shared" si="11"/>
        <v>39896013</v>
      </c>
      <c r="AB17" s="78">
        <f t="shared" si="12"/>
        <v>272362279</v>
      </c>
      <c r="AC17" s="95">
        <f t="shared" si="13"/>
        <v>0.97921113963935913</v>
      </c>
      <c r="AD17" s="77">
        <v>24755987</v>
      </c>
      <c r="AE17" s="78">
        <v>8991381</v>
      </c>
      <c r="AF17" s="78">
        <f t="shared" si="14"/>
        <v>33747368</v>
      </c>
      <c r="AG17" s="78">
        <v>266209150</v>
      </c>
      <c r="AH17" s="78">
        <v>291524593</v>
      </c>
      <c r="AI17" s="79">
        <v>281856669</v>
      </c>
      <c r="AJ17" s="114">
        <f t="shared" si="15"/>
        <v>0.96683667782360994</v>
      </c>
      <c r="AK17" s="115">
        <f t="shared" si="16"/>
        <v>1.2156422687541144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614613131</v>
      </c>
      <c r="E18" s="78">
        <v>79810523</v>
      </c>
      <c r="F18" s="79">
        <f t="shared" si="0"/>
        <v>694423654</v>
      </c>
      <c r="G18" s="77">
        <v>625755719</v>
      </c>
      <c r="H18" s="78">
        <v>95164799</v>
      </c>
      <c r="I18" s="79">
        <f t="shared" si="1"/>
        <v>720920518</v>
      </c>
      <c r="J18" s="77">
        <v>156487472</v>
      </c>
      <c r="K18" s="78">
        <v>-23609</v>
      </c>
      <c r="L18" s="78">
        <f t="shared" si="2"/>
        <v>156463863</v>
      </c>
      <c r="M18" s="95">
        <f t="shared" si="3"/>
        <v>0.22531470824581099</v>
      </c>
      <c r="N18" s="77">
        <v>149465993</v>
      </c>
      <c r="O18" s="78">
        <v>23610</v>
      </c>
      <c r="P18" s="78">
        <f t="shared" si="4"/>
        <v>149489603</v>
      </c>
      <c r="Q18" s="95">
        <f t="shared" si="5"/>
        <v>0.21527147316902889</v>
      </c>
      <c r="R18" s="77">
        <v>134931248</v>
      </c>
      <c r="S18" s="78">
        <v>1873302</v>
      </c>
      <c r="T18" s="78">
        <f t="shared" si="6"/>
        <v>136804550</v>
      </c>
      <c r="U18" s="95">
        <f t="shared" si="7"/>
        <v>0.18976370707207421</v>
      </c>
      <c r="V18" s="77">
        <v>123338340</v>
      </c>
      <c r="W18" s="78">
        <v>-441331</v>
      </c>
      <c r="X18" s="78">
        <f t="shared" si="8"/>
        <v>122897009</v>
      </c>
      <c r="Y18" s="95">
        <f t="shared" si="9"/>
        <v>0.17047234186224119</v>
      </c>
      <c r="Z18" s="77">
        <f t="shared" si="10"/>
        <v>564223053</v>
      </c>
      <c r="AA18" s="78">
        <f t="shared" si="11"/>
        <v>1431972</v>
      </c>
      <c r="AB18" s="78">
        <f t="shared" si="12"/>
        <v>565655025</v>
      </c>
      <c r="AC18" s="95">
        <f t="shared" si="13"/>
        <v>0.78462883338271139</v>
      </c>
      <c r="AD18" s="77">
        <v>111903320</v>
      </c>
      <c r="AE18" s="78">
        <v>-800400</v>
      </c>
      <c r="AF18" s="78">
        <f t="shared" si="14"/>
        <v>111102920</v>
      </c>
      <c r="AG18" s="78">
        <v>655714762</v>
      </c>
      <c r="AH18" s="78">
        <v>681201467</v>
      </c>
      <c r="AI18" s="79">
        <v>525479372</v>
      </c>
      <c r="AJ18" s="114">
        <f t="shared" si="15"/>
        <v>0.77140082259981391</v>
      </c>
      <c r="AK18" s="115">
        <f t="shared" si="16"/>
        <v>0.10615462671908182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205988607</v>
      </c>
      <c r="E19" s="78">
        <v>18099110</v>
      </c>
      <c r="F19" s="79">
        <f t="shared" si="0"/>
        <v>224087717</v>
      </c>
      <c r="G19" s="77">
        <v>301081329</v>
      </c>
      <c r="H19" s="78">
        <v>37453182</v>
      </c>
      <c r="I19" s="79">
        <f t="shared" si="1"/>
        <v>338534511</v>
      </c>
      <c r="J19" s="77">
        <v>16671530</v>
      </c>
      <c r="K19" s="78">
        <v>-436653</v>
      </c>
      <c r="L19" s="78">
        <f t="shared" si="2"/>
        <v>16234877</v>
      </c>
      <c r="M19" s="95">
        <f t="shared" si="3"/>
        <v>7.2448758983072681E-2</v>
      </c>
      <c r="N19" s="77">
        <v>62409975</v>
      </c>
      <c r="O19" s="78">
        <v>4243096</v>
      </c>
      <c r="P19" s="78">
        <f t="shared" si="4"/>
        <v>66653071</v>
      </c>
      <c r="Q19" s="95">
        <f t="shared" si="5"/>
        <v>0.29744187629882451</v>
      </c>
      <c r="R19" s="77">
        <v>27533725</v>
      </c>
      <c r="S19" s="78">
        <v>3633544</v>
      </c>
      <c r="T19" s="78">
        <f t="shared" si="6"/>
        <v>31167269</v>
      </c>
      <c r="U19" s="95">
        <f t="shared" si="7"/>
        <v>9.2065263620937005E-2</v>
      </c>
      <c r="V19" s="77">
        <v>33603930</v>
      </c>
      <c r="W19" s="78">
        <v>17244908</v>
      </c>
      <c r="X19" s="78">
        <f t="shared" si="8"/>
        <v>50848838</v>
      </c>
      <c r="Y19" s="95">
        <f t="shared" si="9"/>
        <v>0.15020281935155497</v>
      </c>
      <c r="Z19" s="77">
        <f t="shared" si="10"/>
        <v>140219160</v>
      </c>
      <c r="AA19" s="78">
        <f t="shared" si="11"/>
        <v>24684895</v>
      </c>
      <c r="AB19" s="78">
        <f t="shared" si="12"/>
        <v>164904055</v>
      </c>
      <c r="AC19" s="95">
        <f t="shared" si="13"/>
        <v>0.48711150456385821</v>
      </c>
      <c r="AD19" s="77">
        <v>19277007</v>
      </c>
      <c r="AE19" s="78">
        <v>4825687</v>
      </c>
      <c r="AF19" s="78">
        <f t="shared" si="14"/>
        <v>24102694</v>
      </c>
      <c r="AG19" s="78">
        <v>221044896</v>
      </c>
      <c r="AH19" s="78">
        <v>239626591</v>
      </c>
      <c r="AI19" s="79">
        <v>137201773</v>
      </c>
      <c r="AJ19" s="114">
        <f t="shared" si="15"/>
        <v>0.57256489118104592</v>
      </c>
      <c r="AK19" s="115">
        <f t="shared" si="16"/>
        <v>1.1096744621161436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73347355</v>
      </c>
      <c r="E20" s="78">
        <v>29840000</v>
      </c>
      <c r="F20" s="79">
        <f t="shared" si="0"/>
        <v>103187355</v>
      </c>
      <c r="G20" s="77">
        <v>72359355</v>
      </c>
      <c r="H20" s="78">
        <v>28640000</v>
      </c>
      <c r="I20" s="79">
        <f t="shared" si="1"/>
        <v>100999355</v>
      </c>
      <c r="J20" s="77">
        <v>29525387</v>
      </c>
      <c r="K20" s="78">
        <v>22384990</v>
      </c>
      <c r="L20" s="78">
        <f t="shared" si="2"/>
        <v>51910377</v>
      </c>
      <c r="M20" s="95">
        <f t="shared" si="3"/>
        <v>0.50306916966715542</v>
      </c>
      <c r="N20" s="77">
        <v>9084295</v>
      </c>
      <c r="O20" s="78">
        <v>6837714</v>
      </c>
      <c r="P20" s="78">
        <f t="shared" si="4"/>
        <v>15922009</v>
      </c>
      <c r="Q20" s="95">
        <f t="shared" si="5"/>
        <v>0.15430193941883674</v>
      </c>
      <c r="R20" s="77">
        <v>3515358</v>
      </c>
      <c r="S20" s="78">
        <v>4874757</v>
      </c>
      <c r="T20" s="78">
        <f t="shared" si="6"/>
        <v>8390115</v>
      </c>
      <c r="U20" s="95">
        <f t="shared" si="7"/>
        <v>8.3070976047322276E-2</v>
      </c>
      <c r="V20" s="77">
        <v>3612089</v>
      </c>
      <c r="W20" s="78">
        <v>3587577</v>
      </c>
      <c r="X20" s="78">
        <f t="shared" si="8"/>
        <v>7199666</v>
      </c>
      <c r="Y20" s="95">
        <f t="shared" si="9"/>
        <v>7.1284277013452219E-2</v>
      </c>
      <c r="Z20" s="77">
        <f t="shared" si="10"/>
        <v>45737129</v>
      </c>
      <c r="AA20" s="78">
        <f t="shared" si="11"/>
        <v>37685038</v>
      </c>
      <c r="AB20" s="78">
        <f t="shared" si="12"/>
        <v>83422167</v>
      </c>
      <c r="AC20" s="95">
        <f t="shared" si="13"/>
        <v>0.82596732424677366</v>
      </c>
      <c r="AD20" s="77">
        <v>2377507</v>
      </c>
      <c r="AE20" s="78">
        <v>7735140</v>
      </c>
      <c r="AF20" s="78">
        <f t="shared" si="14"/>
        <v>10112647</v>
      </c>
      <c r="AG20" s="78">
        <v>77816585</v>
      </c>
      <c r="AH20" s="78">
        <v>124451355</v>
      </c>
      <c r="AI20" s="79">
        <v>84908608</v>
      </c>
      <c r="AJ20" s="114">
        <f t="shared" si="15"/>
        <v>0.68226342734476453</v>
      </c>
      <c r="AK20" s="115">
        <f t="shared" si="16"/>
        <v>-0.28805326637031825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8963903226</v>
      </c>
      <c r="E21" s="78">
        <v>823981891</v>
      </c>
      <c r="F21" s="79">
        <f t="shared" si="0"/>
        <v>9787885117</v>
      </c>
      <c r="G21" s="77">
        <v>8970488170</v>
      </c>
      <c r="H21" s="78">
        <v>797048795</v>
      </c>
      <c r="I21" s="79">
        <f t="shared" si="1"/>
        <v>9767536965</v>
      </c>
      <c r="J21" s="77">
        <v>2293405039</v>
      </c>
      <c r="K21" s="78">
        <v>34932131</v>
      </c>
      <c r="L21" s="78">
        <f t="shared" si="2"/>
        <v>2328337170</v>
      </c>
      <c r="M21" s="95">
        <f t="shared" si="3"/>
        <v>0.23787949512771137</v>
      </c>
      <c r="N21" s="77">
        <v>2124976791</v>
      </c>
      <c r="O21" s="78">
        <v>90180419</v>
      </c>
      <c r="P21" s="78">
        <f t="shared" si="4"/>
        <v>2215157210</v>
      </c>
      <c r="Q21" s="95">
        <f t="shared" si="5"/>
        <v>0.22631622495779238</v>
      </c>
      <c r="R21" s="77">
        <v>1985994177</v>
      </c>
      <c r="S21" s="78">
        <v>-115248474</v>
      </c>
      <c r="T21" s="78">
        <f t="shared" si="6"/>
        <v>1870745703</v>
      </c>
      <c r="U21" s="95">
        <f t="shared" si="7"/>
        <v>0.19152686185918111</v>
      </c>
      <c r="V21" s="77">
        <v>1818721757</v>
      </c>
      <c r="W21" s="78">
        <v>41298551</v>
      </c>
      <c r="X21" s="78">
        <f t="shared" si="8"/>
        <v>1860020308</v>
      </c>
      <c r="Y21" s="95">
        <f t="shared" si="9"/>
        <v>0.19042879639616495</v>
      </c>
      <c r="Z21" s="77">
        <f t="shared" si="10"/>
        <v>8223097764</v>
      </c>
      <c r="AA21" s="78">
        <f t="shared" si="11"/>
        <v>51162627</v>
      </c>
      <c r="AB21" s="78">
        <f t="shared" si="12"/>
        <v>8274260391</v>
      </c>
      <c r="AC21" s="95">
        <f t="shared" si="13"/>
        <v>0.84711841077736838</v>
      </c>
      <c r="AD21" s="77">
        <v>1194887217</v>
      </c>
      <c r="AE21" s="78">
        <v>-172716969</v>
      </c>
      <c r="AF21" s="78">
        <f t="shared" si="14"/>
        <v>1022170248</v>
      </c>
      <c r="AG21" s="78">
        <v>8889486177</v>
      </c>
      <c r="AH21" s="78">
        <v>8710587385</v>
      </c>
      <c r="AI21" s="79">
        <v>6454286878</v>
      </c>
      <c r="AJ21" s="114">
        <f t="shared" si="15"/>
        <v>0.74097033790333766</v>
      </c>
      <c r="AK21" s="115">
        <f t="shared" si="16"/>
        <v>0.81967760423408453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151400079</v>
      </c>
      <c r="E22" s="78">
        <v>21859000</v>
      </c>
      <c r="F22" s="79">
        <f t="shared" si="0"/>
        <v>173259079</v>
      </c>
      <c r="G22" s="77">
        <v>151502379</v>
      </c>
      <c r="H22" s="78">
        <v>26184000</v>
      </c>
      <c r="I22" s="79">
        <f t="shared" si="1"/>
        <v>177686379</v>
      </c>
      <c r="J22" s="77">
        <v>50307298</v>
      </c>
      <c r="K22" s="78">
        <v>4311274</v>
      </c>
      <c r="L22" s="78">
        <f t="shared" si="2"/>
        <v>54618572</v>
      </c>
      <c r="M22" s="95">
        <f t="shared" si="3"/>
        <v>0.31524219287810018</v>
      </c>
      <c r="N22" s="77">
        <v>53245747</v>
      </c>
      <c r="O22" s="78">
        <v>6640994</v>
      </c>
      <c r="P22" s="78">
        <f t="shared" si="4"/>
        <v>59886741</v>
      </c>
      <c r="Q22" s="95">
        <f t="shared" si="5"/>
        <v>0.34564850134058489</v>
      </c>
      <c r="R22" s="77">
        <v>34266929</v>
      </c>
      <c r="S22" s="78">
        <v>7323887</v>
      </c>
      <c r="T22" s="78">
        <f t="shared" si="6"/>
        <v>41590816</v>
      </c>
      <c r="U22" s="95">
        <f t="shared" si="7"/>
        <v>0.23406867895034317</v>
      </c>
      <c r="V22" s="77">
        <v>13115111</v>
      </c>
      <c r="W22" s="78">
        <v>9388833</v>
      </c>
      <c r="X22" s="78">
        <f t="shared" si="8"/>
        <v>22503944</v>
      </c>
      <c r="Y22" s="95">
        <f t="shared" si="9"/>
        <v>0.1266497979566571</v>
      </c>
      <c r="Z22" s="77">
        <f t="shared" si="10"/>
        <v>150935085</v>
      </c>
      <c r="AA22" s="78">
        <f t="shared" si="11"/>
        <v>27664988</v>
      </c>
      <c r="AB22" s="78">
        <f t="shared" si="12"/>
        <v>178600073</v>
      </c>
      <c r="AC22" s="95">
        <f t="shared" si="13"/>
        <v>1.0051421724340501</v>
      </c>
      <c r="AD22" s="77">
        <v>120039880</v>
      </c>
      <c r="AE22" s="78">
        <v>5461921</v>
      </c>
      <c r="AF22" s="78">
        <f t="shared" si="14"/>
        <v>125501801</v>
      </c>
      <c r="AG22" s="78">
        <v>149843641</v>
      </c>
      <c r="AH22" s="78">
        <v>270308415</v>
      </c>
      <c r="AI22" s="79">
        <v>261649362</v>
      </c>
      <c r="AJ22" s="114">
        <f t="shared" si="15"/>
        <v>0.96796602503107421</v>
      </c>
      <c r="AK22" s="115">
        <f t="shared" si="16"/>
        <v>-0.82068827840964609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150763812</v>
      </c>
      <c r="E23" s="78">
        <v>22213676</v>
      </c>
      <c r="F23" s="79">
        <f t="shared" si="0"/>
        <v>172977488</v>
      </c>
      <c r="G23" s="77">
        <v>150220097</v>
      </c>
      <c r="H23" s="78">
        <v>23602676</v>
      </c>
      <c r="I23" s="79">
        <f t="shared" si="1"/>
        <v>173822773</v>
      </c>
      <c r="J23" s="77">
        <v>65417480</v>
      </c>
      <c r="K23" s="78">
        <v>5460036</v>
      </c>
      <c r="L23" s="78">
        <f t="shared" si="2"/>
        <v>70877516</v>
      </c>
      <c r="M23" s="95">
        <f t="shared" si="3"/>
        <v>0.40974994387708996</v>
      </c>
      <c r="N23" s="77">
        <v>41719196</v>
      </c>
      <c r="O23" s="78">
        <v>6745527</v>
      </c>
      <c r="P23" s="78">
        <f t="shared" si="4"/>
        <v>48464723</v>
      </c>
      <c r="Q23" s="95">
        <f t="shared" si="5"/>
        <v>0.28017936646183694</v>
      </c>
      <c r="R23" s="77">
        <v>34227858</v>
      </c>
      <c r="S23" s="78">
        <v>2332816</v>
      </c>
      <c r="T23" s="78">
        <f t="shared" si="6"/>
        <v>36560674</v>
      </c>
      <c r="U23" s="95">
        <f t="shared" si="7"/>
        <v>0.21033304997383742</v>
      </c>
      <c r="V23" s="77">
        <v>8721867</v>
      </c>
      <c r="W23" s="78">
        <v>5834518</v>
      </c>
      <c r="X23" s="78">
        <f t="shared" si="8"/>
        <v>14556385</v>
      </c>
      <c r="Y23" s="95">
        <f t="shared" si="9"/>
        <v>8.3742680828132923E-2</v>
      </c>
      <c r="Z23" s="77">
        <f t="shared" si="10"/>
        <v>150086401</v>
      </c>
      <c r="AA23" s="78">
        <f t="shared" si="11"/>
        <v>20372897</v>
      </c>
      <c r="AB23" s="78">
        <f t="shared" si="12"/>
        <v>170459298</v>
      </c>
      <c r="AC23" s="95">
        <f t="shared" si="13"/>
        <v>0.98064997501794549</v>
      </c>
      <c r="AD23" s="77">
        <v>14092743</v>
      </c>
      <c r="AE23" s="78">
        <v>5726234</v>
      </c>
      <c r="AF23" s="78">
        <f t="shared" si="14"/>
        <v>19818977</v>
      </c>
      <c r="AG23" s="78">
        <v>178823619</v>
      </c>
      <c r="AH23" s="78">
        <v>190781529</v>
      </c>
      <c r="AI23" s="79">
        <v>169715973</v>
      </c>
      <c r="AJ23" s="114">
        <f t="shared" si="15"/>
        <v>0.88958283272800487</v>
      </c>
      <c r="AK23" s="115">
        <f t="shared" si="16"/>
        <v>-0.26553297882125804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1496645636</v>
      </c>
      <c r="E24" s="78">
        <v>184263826</v>
      </c>
      <c r="F24" s="79">
        <f t="shared" si="0"/>
        <v>1680909462</v>
      </c>
      <c r="G24" s="77">
        <v>1470621133</v>
      </c>
      <c r="H24" s="78">
        <v>136312591</v>
      </c>
      <c r="I24" s="79">
        <f t="shared" si="1"/>
        <v>1606933724</v>
      </c>
      <c r="J24" s="77">
        <v>482431889</v>
      </c>
      <c r="K24" s="78">
        <v>37498609</v>
      </c>
      <c r="L24" s="78">
        <f t="shared" si="2"/>
        <v>519930498</v>
      </c>
      <c r="M24" s="95">
        <f t="shared" si="3"/>
        <v>0.30931499271910218</v>
      </c>
      <c r="N24" s="77">
        <v>434803121</v>
      </c>
      <c r="O24" s="78">
        <v>31311975</v>
      </c>
      <c r="P24" s="78">
        <f t="shared" si="4"/>
        <v>466115096</v>
      </c>
      <c r="Q24" s="95">
        <f t="shared" si="5"/>
        <v>0.2772993468936758</v>
      </c>
      <c r="R24" s="77">
        <v>357255129</v>
      </c>
      <c r="S24" s="78">
        <v>21010508</v>
      </c>
      <c r="T24" s="78">
        <f t="shared" si="6"/>
        <v>378265637</v>
      </c>
      <c r="U24" s="95">
        <f t="shared" si="7"/>
        <v>0.23539591667689713</v>
      </c>
      <c r="V24" s="77">
        <v>116617855</v>
      </c>
      <c r="W24" s="78">
        <v>233587582</v>
      </c>
      <c r="X24" s="78">
        <f t="shared" si="8"/>
        <v>350205437</v>
      </c>
      <c r="Y24" s="95">
        <f t="shared" si="9"/>
        <v>0.21793396440038867</v>
      </c>
      <c r="Z24" s="77">
        <f t="shared" si="10"/>
        <v>1391107994</v>
      </c>
      <c r="AA24" s="78">
        <f t="shared" si="11"/>
        <v>323408674</v>
      </c>
      <c r="AB24" s="78">
        <f t="shared" si="12"/>
        <v>1714516668</v>
      </c>
      <c r="AC24" s="95">
        <f t="shared" si="13"/>
        <v>1.0669492104081326</v>
      </c>
      <c r="AD24" s="77">
        <v>156569569</v>
      </c>
      <c r="AE24" s="78">
        <v>-79790168</v>
      </c>
      <c r="AF24" s="78">
        <f t="shared" si="14"/>
        <v>76779401</v>
      </c>
      <c r="AG24" s="78">
        <v>1590118522</v>
      </c>
      <c r="AH24" s="78">
        <v>1548830493</v>
      </c>
      <c r="AI24" s="79">
        <v>1410841468</v>
      </c>
      <c r="AJ24" s="114">
        <f t="shared" si="15"/>
        <v>0.91090760052591502</v>
      </c>
      <c r="AK24" s="115">
        <f t="shared" si="16"/>
        <v>3.5611900124097087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11891568658</v>
      </c>
      <c r="E25" s="81">
        <f>SUM(E17:E24)</f>
        <v>1228992342</v>
      </c>
      <c r="F25" s="82">
        <f t="shared" si="0"/>
        <v>13120561000</v>
      </c>
      <c r="G25" s="80">
        <f>SUM(G17:G24)</f>
        <v>11974419317</v>
      </c>
      <c r="H25" s="81">
        <f>SUM(H17:H24)</f>
        <v>1190159496</v>
      </c>
      <c r="I25" s="82">
        <f t="shared" si="1"/>
        <v>13164578813</v>
      </c>
      <c r="J25" s="80">
        <f>SUM(J17:J24)</f>
        <v>3174759956</v>
      </c>
      <c r="K25" s="81">
        <f>SUM(K17:K24)</f>
        <v>113046519</v>
      </c>
      <c r="L25" s="81">
        <f t="shared" si="2"/>
        <v>3287806475</v>
      </c>
      <c r="M25" s="96">
        <f t="shared" si="3"/>
        <v>0.25058429094609597</v>
      </c>
      <c r="N25" s="80">
        <f>SUM(N17:N24)</f>
        <v>2942900149</v>
      </c>
      <c r="O25" s="81">
        <f>SUM(O17:O24)</f>
        <v>152608002</v>
      </c>
      <c r="P25" s="81">
        <f t="shared" si="4"/>
        <v>3095508151</v>
      </c>
      <c r="Q25" s="96">
        <f t="shared" si="5"/>
        <v>0.23592803318394695</v>
      </c>
      <c r="R25" s="80">
        <f>SUM(R17:R24)</f>
        <v>2602259495</v>
      </c>
      <c r="S25" s="81">
        <f>SUM(S17:S24)</f>
        <v>-64397847</v>
      </c>
      <c r="T25" s="81">
        <f t="shared" si="6"/>
        <v>2537861648</v>
      </c>
      <c r="U25" s="96">
        <f t="shared" si="7"/>
        <v>0.19277955520262188</v>
      </c>
      <c r="V25" s="80">
        <f>SUM(V17:V24)</f>
        <v>2177953252</v>
      </c>
      <c r="W25" s="81">
        <f>SUM(W17:W24)</f>
        <v>325050430</v>
      </c>
      <c r="X25" s="81">
        <f t="shared" si="8"/>
        <v>2503003682</v>
      </c>
      <c r="Y25" s="96">
        <f t="shared" si="9"/>
        <v>0.19013169487262957</v>
      </c>
      <c r="Z25" s="80">
        <f t="shared" si="10"/>
        <v>10897872852</v>
      </c>
      <c r="AA25" s="81">
        <f t="shared" si="11"/>
        <v>526307104</v>
      </c>
      <c r="AB25" s="81">
        <f t="shared" si="12"/>
        <v>11424179956</v>
      </c>
      <c r="AC25" s="96">
        <f t="shared" si="13"/>
        <v>0.86779684472082319</v>
      </c>
      <c r="AD25" s="80">
        <f>SUM(AD17:AD24)</f>
        <v>1643903230</v>
      </c>
      <c r="AE25" s="81">
        <f>SUM(AE17:AE24)</f>
        <v>-220567174</v>
      </c>
      <c r="AF25" s="81">
        <f t="shared" si="14"/>
        <v>1423336056</v>
      </c>
      <c r="AG25" s="81">
        <f>SUM(AG17:AG24)</f>
        <v>12029057352</v>
      </c>
      <c r="AH25" s="81">
        <f>SUM(AH17:AH24)</f>
        <v>12057311828</v>
      </c>
      <c r="AI25" s="82">
        <f>SUM(AI17:AI24)</f>
        <v>9325940103</v>
      </c>
      <c r="AJ25" s="116">
        <f t="shared" si="15"/>
        <v>0.77346760505462808</v>
      </c>
      <c r="AK25" s="117">
        <f t="shared" si="16"/>
        <v>0.75854723236210919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232263235</v>
      </c>
      <c r="E26" s="78">
        <v>66997392</v>
      </c>
      <c r="F26" s="79">
        <f t="shared" si="0"/>
        <v>299260627</v>
      </c>
      <c r="G26" s="77">
        <v>231178192</v>
      </c>
      <c r="H26" s="78">
        <v>87073179</v>
      </c>
      <c r="I26" s="79">
        <f t="shared" si="1"/>
        <v>318251371</v>
      </c>
      <c r="J26" s="77">
        <v>87051570</v>
      </c>
      <c r="K26" s="78">
        <v>-68583876</v>
      </c>
      <c r="L26" s="78">
        <f t="shared" si="2"/>
        <v>18467694</v>
      </c>
      <c r="M26" s="95">
        <f t="shared" si="3"/>
        <v>6.1711071667306237E-2</v>
      </c>
      <c r="N26" s="77">
        <v>71565328</v>
      </c>
      <c r="O26" s="78">
        <v>14586965</v>
      </c>
      <c r="P26" s="78">
        <f t="shared" si="4"/>
        <v>86152293</v>
      </c>
      <c r="Q26" s="95">
        <f t="shared" si="5"/>
        <v>0.28788382174979538</v>
      </c>
      <c r="R26" s="77">
        <v>61423735</v>
      </c>
      <c r="S26" s="78">
        <v>50561534</v>
      </c>
      <c r="T26" s="78">
        <f t="shared" si="6"/>
        <v>111985269</v>
      </c>
      <c r="U26" s="95">
        <f t="shared" si="7"/>
        <v>0.35187678421658708</v>
      </c>
      <c r="V26" s="77">
        <v>12960978</v>
      </c>
      <c r="W26" s="78">
        <v>20524862</v>
      </c>
      <c r="X26" s="78">
        <f t="shared" si="8"/>
        <v>33485840</v>
      </c>
      <c r="Y26" s="95">
        <f t="shared" si="9"/>
        <v>0.10521821129876609</v>
      </c>
      <c r="Z26" s="77">
        <f t="shared" si="10"/>
        <v>233001611</v>
      </c>
      <c r="AA26" s="78">
        <f t="shared" si="11"/>
        <v>17089485</v>
      </c>
      <c r="AB26" s="78">
        <f t="shared" si="12"/>
        <v>250091096</v>
      </c>
      <c r="AC26" s="95">
        <f t="shared" si="13"/>
        <v>0.78582880951673895</v>
      </c>
      <c r="AD26" s="77">
        <v>11517264</v>
      </c>
      <c r="AE26" s="78">
        <v>22126269</v>
      </c>
      <c r="AF26" s="78">
        <f t="shared" si="14"/>
        <v>33643533</v>
      </c>
      <c r="AG26" s="78">
        <v>247274103</v>
      </c>
      <c r="AH26" s="78">
        <v>273781576</v>
      </c>
      <c r="AI26" s="79">
        <v>266193644</v>
      </c>
      <c r="AJ26" s="114">
        <f t="shared" si="15"/>
        <v>0.97228472379017938</v>
      </c>
      <c r="AK26" s="115">
        <f t="shared" si="16"/>
        <v>-4.6871712313923952E-3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796767901</v>
      </c>
      <c r="E27" s="78">
        <v>47803521</v>
      </c>
      <c r="F27" s="79">
        <f t="shared" si="0"/>
        <v>844571422</v>
      </c>
      <c r="G27" s="77">
        <v>791299944</v>
      </c>
      <c r="H27" s="78">
        <v>48993550</v>
      </c>
      <c r="I27" s="79">
        <f t="shared" si="1"/>
        <v>840293494</v>
      </c>
      <c r="J27" s="77">
        <v>268799809</v>
      </c>
      <c r="K27" s="78">
        <v>8445485</v>
      </c>
      <c r="L27" s="78">
        <f t="shared" si="2"/>
        <v>277245294</v>
      </c>
      <c r="M27" s="95">
        <f t="shared" si="3"/>
        <v>0.32826743455688462</v>
      </c>
      <c r="N27" s="77">
        <v>196523788</v>
      </c>
      <c r="O27" s="78">
        <v>20217185</v>
      </c>
      <c r="P27" s="78">
        <f t="shared" si="4"/>
        <v>216740973</v>
      </c>
      <c r="Q27" s="95">
        <f t="shared" si="5"/>
        <v>0.25662835297782549</v>
      </c>
      <c r="R27" s="77">
        <v>192681310</v>
      </c>
      <c r="S27" s="78">
        <v>14109126</v>
      </c>
      <c r="T27" s="78">
        <f t="shared" si="6"/>
        <v>206790436</v>
      </c>
      <c r="U27" s="95">
        <f t="shared" si="7"/>
        <v>0.24609310613084431</v>
      </c>
      <c r="V27" s="77">
        <v>122971491</v>
      </c>
      <c r="W27" s="78">
        <v>17988382</v>
      </c>
      <c r="X27" s="78">
        <f t="shared" si="8"/>
        <v>140959873</v>
      </c>
      <c r="Y27" s="95">
        <f t="shared" si="9"/>
        <v>0.16775076090259483</v>
      </c>
      <c r="Z27" s="77">
        <f t="shared" si="10"/>
        <v>780976398</v>
      </c>
      <c r="AA27" s="78">
        <f t="shared" si="11"/>
        <v>60760178</v>
      </c>
      <c r="AB27" s="78">
        <f t="shared" si="12"/>
        <v>841736576</v>
      </c>
      <c r="AC27" s="95">
        <f t="shared" si="13"/>
        <v>1.0017173547222538</v>
      </c>
      <c r="AD27" s="77">
        <v>118858093</v>
      </c>
      <c r="AE27" s="78">
        <v>10065220</v>
      </c>
      <c r="AF27" s="78">
        <f t="shared" si="14"/>
        <v>128923313</v>
      </c>
      <c r="AG27" s="78">
        <v>772041593</v>
      </c>
      <c r="AH27" s="78">
        <v>818165404</v>
      </c>
      <c r="AI27" s="79">
        <v>821330675</v>
      </c>
      <c r="AJ27" s="114">
        <f t="shared" si="15"/>
        <v>1.0038687421694013</v>
      </c>
      <c r="AK27" s="115">
        <f t="shared" si="16"/>
        <v>9.3362167942426355E-2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1468840972</v>
      </c>
      <c r="E28" s="78">
        <v>136472892</v>
      </c>
      <c r="F28" s="79">
        <f t="shared" si="0"/>
        <v>1605313864</v>
      </c>
      <c r="G28" s="77">
        <v>1468626876</v>
      </c>
      <c r="H28" s="78">
        <v>193275105</v>
      </c>
      <c r="I28" s="79">
        <f t="shared" si="1"/>
        <v>1661901981</v>
      </c>
      <c r="J28" s="77">
        <v>447137968</v>
      </c>
      <c r="K28" s="78">
        <v>26141291</v>
      </c>
      <c r="L28" s="78">
        <f t="shared" si="2"/>
        <v>473279259</v>
      </c>
      <c r="M28" s="95">
        <f t="shared" si="3"/>
        <v>0.29482038971539087</v>
      </c>
      <c r="N28" s="77">
        <v>239673131</v>
      </c>
      <c r="O28" s="78">
        <v>37837152</v>
      </c>
      <c r="P28" s="78">
        <f t="shared" si="4"/>
        <v>277510283</v>
      </c>
      <c r="Q28" s="95">
        <f t="shared" si="5"/>
        <v>0.17286979775314518</v>
      </c>
      <c r="R28" s="77">
        <v>472655973</v>
      </c>
      <c r="S28" s="78">
        <v>21099319</v>
      </c>
      <c r="T28" s="78">
        <f t="shared" si="6"/>
        <v>493755292</v>
      </c>
      <c r="U28" s="95">
        <f t="shared" si="7"/>
        <v>0.2971025353149272</v>
      </c>
      <c r="V28" s="77">
        <v>259212040</v>
      </c>
      <c r="W28" s="78">
        <v>44442339</v>
      </c>
      <c r="X28" s="78">
        <f t="shared" si="8"/>
        <v>303654379</v>
      </c>
      <c r="Y28" s="95">
        <f t="shared" si="9"/>
        <v>0.18271497505363404</v>
      </c>
      <c r="Z28" s="77">
        <f t="shared" si="10"/>
        <v>1418679112</v>
      </c>
      <c r="AA28" s="78">
        <f t="shared" si="11"/>
        <v>129520101</v>
      </c>
      <c r="AB28" s="78">
        <f t="shared" si="12"/>
        <v>1548199213</v>
      </c>
      <c r="AC28" s="95">
        <f t="shared" si="13"/>
        <v>0.93158274717767486</v>
      </c>
      <c r="AD28" s="77">
        <v>241587277</v>
      </c>
      <c r="AE28" s="78">
        <v>52113122</v>
      </c>
      <c r="AF28" s="78">
        <f t="shared" si="14"/>
        <v>293700399</v>
      </c>
      <c r="AG28" s="78">
        <v>1421534814</v>
      </c>
      <c r="AH28" s="78">
        <v>1501513729</v>
      </c>
      <c r="AI28" s="79">
        <v>1444501629</v>
      </c>
      <c r="AJ28" s="114">
        <f t="shared" si="15"/>
        <v>0.96203025060718572</v>
      </c>
      <c r="AK28" s="115">
        <f t="shared" si="16"/>
        <v>3.3891612111837777E-2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1030990668</v>
      </c>
      <c r="E29" s="78">
        <v>308529000</v>
      </c>
      <c r="F29" s="79">
        <f t="shared" si="0"/>
        <v>1339519668</v>
      </c>
      <c r="G29" s="77">
        <v>997489829</v>
      </c>
      <c r="H29" s="78">
        <v>251427222</v>
      </c>
      <c r="I29" s="79">
        <f t="shared" si="1"/>
        <v>1248917051</v>
      </c>
      <c r="J29" s="77">
        <v>36130998</v>
      </c>
      <c r="K29" s="78">
        <v>40092437</v>
      </c>
      <c r="L29" s="78">
        <f t="shared" si="2"/>
        <v>76223435</v>
      </c>
      <c r="M29" s="95">
        <f t="shared" si="3"/>
        <v>5.6903557910282211E-2</v>
      </c>
      <c r="N29" s="77">
        <v>599516595</v>
      </c>
      <c r="O29" s="78">
        <v>74783180</v>
      </c>
      <c r="P29" s="78">
        <f t="shared" si="4"/>
        <v>674299775</v>
      </c>
      <c r="Q29" s="95">
        <f t="shared" si="5"/>
        <v>0.50338923056410101</v>
      </c>
      <c r="R29" s="77">
        <v>207123711</v>
      </c>
      <c r="S29" s="78">
        <v>29930284</v>
      </c>
      <c r="T29" s="78">
        <f t="shared" si="6"/>
        <v>237053995</v>
      </c>
      <c r="U29" s="95">
        <f t="shared" si="7"/>
        <v>0.18980763759305902</v>
      </c>
      <c r="V29" s="77">
        <v>116761213</v>
      </c>
      <c r="W29" s="78">
        <v>60322882</v>
      </c>
      <c r="X29" s="78">
        <f t="shared" si="8"/>
        <v>177084095</v>
      </c>
      <c r="Y29" s="95">
        <f t="shared" si="9"/>
        <v>0.14179011717248147</v>
      </c>
      <c r="Z29" s="77">
        <f t="shared" si="10"/>
        <v>959532517</v>
      </c>
      <c r="AA29" s="78">
        <f t="shared" si="11"/>
        <v>205128783</v>
      </c>
      <c r="AB29" s="78">
        <f t="shared" si="12"/>
        <v>1164661300</v>
      </c>
      <c r="AC29" s="95">
        <f t="shared" si="13"/>
        <v>0.93253695196767716</v>
      </c>
      <c r="AD29" s="77">
        <v>71303968</v>
      </c>
      <c r="AE29" s="78">
        <v>45188764</v>
      </c>
      <c r="AF29" s="78">
        <f t="shared" si="14"/>
        <v>116492732</v>
      </c>
      <c r="AG29" s="78">
        <v>1190726036</v>
      </c>
      <c r="AH29" s="78">
        <v>1231546293</v>
      </c>
      <c r="AI29" s="79">
        <v>1116974576</v>
      </c>
      <c r="AJ29" s="114">
        <f t="shared" si="15"/>
        <v>0.90696921613810577</v>
      </c>
      <c r="AK29" s="115">
        <f t="shared" si="16"/>
        <v>0.52012998544836253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3528862776</v>
      </c>
      <c r="E30" s="81">
        <f>SUM(E26:E29)</f>
        <v>559802805</v>
      </c>
      <c r="F30" s="82">
        <f t="shared" si="0"/>
        <v>4088665581</v>
      </c>
      <c r="G30" s="80">
        <f>SUM(G26:G29)</f>
        <v>3488594841</v>
      </c>
      <c r="H30" s="81">
        <f>SUM(H26:H29)</f>
        <v>580769056</v>
      </c>
      <c r="I30" s="82">
        <f t="shared" si="1"/>
        <v>4069363897</v>
      </c>
      <c r="J30" s="80">
        <f>SUM(J26:J29)</f>
        <v>839120345</v>
      </c>
      <c r="K30" s="81">
        <f>SUM(K26:K29)</f>
        <v>6095337</v>
      </c>
      <c r="L30" s="81">
        <f t="shared" si="2"/>
        <v>845215682</v>
      </c>
      <c r="M30" s="96">
        <f t="shared" si="3"/>
        <v>0.20672164677094437</v>
      </c>
      <c r="N30" s="80">
        <f>SUM(N26:N29)</f>
        <v>1107278842</v>
      </c>
      <c r="O30" s="81">
        <f>SUM(O26:O29)</f>
        <v>147424482</v>
      </c>
      <c r="P30" s="81">
        <f t="shared" si="4"/>
        <v>1254703324</v>
      </c>
      <c r="Q30" s="96">
        <f t="shared" si="5"/>
        <v>0.30687355058594118</v>
      </c>
      <c r="R30" s="80">
        <f>SUM(R26:R29)</f>
        <v>933884729</v>
      </c>
      <c r="S30" s="81">
        <f>SUM(S26:S29)</f>
        <v>115700263</v>
      </c>
      <c r="T30" s="81">
        <f t="shared" si="6"/>
        <v>1049584992</v>
      </c>
      <c r="U30" s="96">
        <f t="shared" si="7"/>
        <v>0.25792360146846804</v>
      </c>
      <c r="V30" s="80">
        <f>SUM(V26:V29)</f>
        <v>511905722</v>
      </c>
      <c r="W30" s="81">
        <f>SUM(W26:W29)</f>
        <v>143278465</v>
      </c>
      <c r="X30" s="81">
        <f t="shared" si="8"/>
        <v>655184187</v>
      </c>
      <c r="Y30" s="96">
        <f t="shared" si="9"/>
        <v>0.1610040791591561</v>
      </c>
      <c r="Z30" s="80">
        <f t="shared" si="10"/>
        <v>3392189638</v>
      </c>
      <c r="AA30" s="81">
        <f t="shared" si="11"/>
        <v>412498547</v>
      </c>
      <c r="AB30" s="81">
        <f t="shared" si="12"/>
        <v>3804688185</v>
      </c>
      <c r="AC30" s="96">
        <f t="shared" si="13"/>
        <v>0.93495894722142614</v>
      </c>
      <c r="AD30" s="80">
        <f>SUM(AD26:AD29)</f>
        <v>443266602</v>
      </c>
      <c r="AE30" s="81">
        <f>SUM(AE26:AE29)</f>
        <v>129493375</v>
      </c>
      <c r="AF30" s="81">
        <f t="shared" si="14"/>
        <v>572759977</v>
      </c>
      <c r="AG30" s="81">
        <f>SUM(AG26:AG29)</f>
        <v>3631576546</v>
      </c>
      <c r="AH30" s="81">
        <f>SUM(AH26:AH29)</f>
        <v>3825007002</v>
      </c>
      <c r="AI30" s="82">
        <f>SUM(AI26:AI29)</f>
        <v>3649000524</v>
      </c>
      <c r="AJ30" s="116">
        <f t="shared" si="15"/>
        <v>0.95398531874373804</v>
      </c>
      <c r="AK30" s="117">
        <f t="shared" si="16"/>
        <v>0.1439070698195799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463126773</v>
      </c>
      <c r="E31" s="78">
        <v>28654932</v>
      </c>
      <c r="F31" s="79">
        <f t="shared" si="0"/>
        <v>491781705</v>
      </c>
      <c r="G31" s="77">
        <v>468169376</v>
      </c>
      <c r="H31" s="78">
        <v>38685977</v>
      </c>
      <c r="I31" s="79">
        <f t="shared" si="1"/>
        <v>506855353</v>
      </c>
      <c r="J31" s="77">
        <v>124577028</v>
      </c>
      <c r="K31" s="78">
        <v>4493779</v>
      </c>
      <c r="L31" s="78">
        <f t="shared" si="2"/>
        <v>129070807</v>
      </c>
      <c r="M31" s="95">
        <f t="shared" si="3"/>
        <v>0.26245548723696421</v>
      </c>
      <c r="N31" s="77">
        <v>102549416</v>
      </c>
      <c r="O31" s="78">
        <v>8094172</v>
      </c>
      <c r="P31" s="78">
        <f t="shared" si="4"/>
        <v>110643588</v>
      </c>
      <c r="Q31" s="95">
        <f t="shared" si="5"/>
        <v>0.22498516491173659</v>
      </c>
      <c r="R31" s="77">
        <v>98413878</v>
      </c>
      <c r="S31" s="78">
        <v>5865362</v>
      </c>
      <c r="T31" s="78">
        <f t="shared" si="6"/>
        <v>104279240</v>
      </c>
      <c r="U31" s="95">
        <f t="shared" si="7"/>
        <v>0.20573767127600998</v>
      </c>
      <c r="V31" s="77">
        <v>91496662</v>
      </c>
      <c r="W31" s="78">
        <v>15618152</v>
      </c>
      <c r="X31" s="78">
        <f t="shared" si="8"/>
        <v>107114814</v>
      </c>
      <c r="Y31" s="95">
        <f t="shared" si="9"/>
        <v>0.21133211549607528</v>
      </c>
      <c r="Z31" s="77">
        <f t="shared" si="10"/>
        <v>417036984</v>
      </c>
      <c r="AA31" s="78">
        <f t="shared" si="11"/>
        <v>34071465</v>
      </c>
      <c r="AB31" s="78">
        <f t="shared" si="12"/>
        <v>451108449</v>
      </c>
      <c r="AC31" s="95">
        <f t="shared" si="13"/>
        <v>0.89001417530653959</v>
      </c>
      <c r="AD31" s="77">
        <v>72271709</v>
      </c>
      <c r="AE31" s="78">
        <v>5580183</v>
      </c>
      <c r="AF31" s="78">
        <f t="shared" si="14"/>
        <v>77851892</v>
      </c>
      <c r="AG31" s="78">
        <v>460873856</v>
      </c>
      <c r="AH31" s="78">
        <v>473034567</v>
      </c>
      <c r="AI31" s="79">
        <v>386763067</v>
      </c>
      <c r="AJ31" s="114">
        <f t="shared" si="15"/>
        <v>0.81762115071814612</v>
      </c>
      <c r="AK31" s="115">
        <f t="shared" si="16"/>
        <v>0.3758793941706644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311030703</v>
      </c>
      <c r="E32" s="78">
        <v>80207753</v>
      </c>
      <c r="F32" s="79">
        <f t="shared" si="0"/>
        <v>391238456</v>
      </c>
      <c r="G32" s="77">
        <v>315719865</v>
      </c>
      <c r="H32" s="78">
        <v>85528268</v>
      </c>
      <c r="I32" s="79">
        <f t="shared" si="1"/>
        <v>401248133</v>
      </c>
      <c r="J32" s="77">
        <v>119538294</v>
      </c>
      <c r="K32" s="78">
        <v>17152413</v>
      </c>
      <c r="L32" s="78">
        <f t="shared" si="2"/>
        <v>136690707</v>
      </c>
      <c r="M32" s="95">
        <f t="shared" si="3"/>
        <v>0.34937952776298659</v>
      </c>
      <c r="N32" s="77">
        <v>99882973</v>
      </c>
      <c r="O32" s="78">
        <v>25016866</v>
      </c>
      <c r="P32" s="78">
        <f t="shared" si="4"/>
        <v>124899839</v>
      </c>
      <c r="Q32" s="95">
        <f t="shared" si="5"/>
        <v>0.3192422347152909</v>
      </c>
      <c r="R32" s="77">
        <v>76742147</v>
      </c>
      <c r="S32" s="78">
        <v>-30628856</v>
      </c>
      <c r="T32" s="78">
        <f t="shared" si="6"/>
        <v>46113291</v>
      </c>
      <c r="U32" s="95">
        <f t="shared" si="7"/>
        <v>0.1149246244592495</v>
      </c>
      <c r="V32" s="77">
        <v>26286738</v>
      </c>
      <c r="W32" s="78">
        <v>17076689</v>
      </c>
      <c r="X32" s="78">
        <f t="shared" si="8"/>
        <v>43363427</v>
      </c>
      <c r="Y32" s="95">
        <f t="shared" si="9"/>
        <v>0.10807134895752898</v>
      </c>
      <c r="Z32" s="77">
        <f t="shared" si="10"/>
        <v>322450152</v>
      </c>
      <c r="AA32" s="78">
        <f t="shared" si="11"/>
        <v>28617112</v>
      </c>
      <c r="AB32" s="78">
        <f t="shared" si="12"/>
        <v>351067264</v>
      </c>
      <c r="AC32" s="95">
        <f t="shared" si="13"/>
        <v>0.87493806232862892</v>
      </c>
      <c r="AD32" s="77">
        <v>19111222</v>
      </c>
      <c r="AE32" s="78">
        <v>37102230</v>
      </c>
      <c r="AF32" s="78">
        <f t="shared" si="14"/>
        <v>56213452</v>
      </c>
      <c r="AG32" s="78">
        <v>342610197</v>
      </c>
      <c r="AH32" s="78">
        <v>393372811</v>
      </c>
      <c r="AI32" s="79">
        <v>362131965</v>
      </c>
      <c r="AJ32" s="114">
        <f t="shared" si="15"/>
        <v>0.92058209127219015</v>
      </c>
      <c r="AK32" s="115">
        <f t="shared" si="16"/>
        <v>-0.22859341568278002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301819900</v>
      </c>
      <c r="E33" s="78">
        <v>67269999</v>
      </c>
      <c r="F33" s="79">
        <f t="shared" si="0"/>
        <v>369089899</v>
      </c>
      <c r="G33" s="77">
        <v>344293952</v>
      </c>
      <c r="H33" s="78">
        <v>71525991</v>
      </c>
      <c r="I33" s="79">
        <f t="shared" si="1"/>
        <v>415819943</v>
      </c>
      <c r="J33" s="77">
        <v>107734429</v>
      </c>
      <c r="K33" s="78">
        <v>18044488</v>
      </c>
      <c r="L33" s="78">
        <f t="shared" si="2"/>
        <v>125778917</v>
      </c>
      <c r="M33" s="95">
        <f t="shared" si="3"/>
        <v>0.34078124961095185</v>
      </c>
      <c r="N33" s="77">
        <v>85853270</v>
      </c>
      <c r="O33" s="78">
        <v>17327834</v>
      </c>
      <c r="P33" s="78">
        <f t="shared" si="4"/>
        <v>103181104</v>
      </c>
      <c r="Q33" s="95">
        <f t="shared" si="5"/>
        <v>0.27955548033028127</v>
      </c>
      <c r="R33" s="77">
        <v>77131452</v>
      </c>
      <c r="S33" s="78">
        <v>5646711</v>
      </c>
      <c r="T33" s="78">
        <f t="shared" si="6"/>
        <v>82778163</v>
      </c>
      <c r="U33" s="95">
        <f t="shared" si="7"/>
        <v>0.1990721330073387</v>
      </c>
      <c r="V33" s="77">
        <v>16447698</v>
      </c>
      <c r="W33" s="78">
        <v>14446212</v>
      </c>
      <c r="X33" s="78">
        <f t="shared" si="8"/>
        <v>30893910</v>
      </c>
      <c r="Y33" s="95">
        <f t="shared" si="9"/>
        <v>7.4296364376155E-2</v>
      </c>
      <c r="Z33" s="77">
        <f t="shared" si="10"/>
        <v>287166849</v>
      </c>
      <c r="AA33" s="78">
        <f t="shared" si="11"/>
        <v>55465245</v>
      </c>
      <c r="AB33" s="78">
        <f t="shared" si="12"/>
        <v>342632094</v>
      </c>
      <c r="AC33" s="95">
        <f t="shared" si="13"/>
        <v>0.82399148902774011</v>
      </c>
      <c r="AD33" s="77">
        <v>83410528</v>
      </c>
      <c r="AE33" s="78">
        <v>9961689</v>
      </c>
      <c r="AF33" s="78">
        <f t="shared" si="14"/>
        <v>93372217</v>
      </c>
      <c r="AG33" s="78">
        <v>339895860</v>
      </c>
      <c r="AH33" s="78">
        <v>375818052</v>
      </c>
      <c r="AI33" s="79">
        <v>349567976</v>
      </c>
      <c r="AJ33" s="114">
        <f t="shared" si="15"/>
        <v>0.93015216842218107</v>
      </c>
      <c r="AK33" s="115">
        <f t="shared" si="16"/>
        <v>-0.66913166472206609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444521187</v>
      </c>
      <c r="E34" s="78">
        <v>60936129</v>
      </c>
      <c r="F34" s="79">
        <f t="shared" si="0"/>
        <v>505457316</v>
      </c>
      <c r="G34" s="77">
        <v>439173674</v>
      </c>
      <c r="H34" s="78">
        <v>49282550</v>
      </c>
      <c r="I34" s="79">
        <f t="shared" si="1"/>
        <v>488456224</v>
      </c>
      <c r="J34" s="77">
        <v>124487157</v>
      </c>
      <c r="K34" s="78">
        <v>15361442</v>
      </c>
      <c r="L34" s="78">
        <f t="shared" si="2"/>
        <v>139848599</v>
      </c>
      <c r="M34" s="95">
        <f t="shared" si="3"/>
        <v>0.27667736636341417</v>
      </c>
      <c r="N34" s="77">
        <v>112730417</v>
      </c>
      <c r="O34" s="78">
        <v>10610921</v>
      </c>
      <c r="P34" s="78">
        <f t="shared" si="4"/>
        <v>123341338</v>
      </c>
      <c r="Q34" s="95">
        <f t="shared" si="5"/>
        <v>0.2440192951920791</v>
      </c>
      <c r="R34" s="77">
        <v>93910369</v>
      </c>
      <c r="S34" s="78">
        <v>4515834</v>
      </c>
      <c r="T34" s="78">
        <f t="shared" si="6"/>
        <v>98426203</v>
      </c>
      <c r="U34" s="95">
        <f t="shared" si="7"/>
        <v>0.20150465520529431</v>
      </c>
      <c r="V34" s="77">
        <v>53249836</v>
      </c>
      <c r="W34" s="78">
        <v>35699835</v>
      </c>
      <c r="X34" s="78">
        <f t="shared" si="8"/>
        <v>88949671</v>
      </c>
      <c r="Y34" s="95">
        <f t="shared" si="9"/>
        <v>0.18210366994934638</v>
      </c>
      <c r="Z34" s="77">
        <f t="shared" si="10"/>
        <v>384377779</v>
      </c>
      <c r="AA34" s="78">
        <f t="shared" si="11"/>
        <v>66188032</v>
      </c>
      <c r="AB34" s="78">
        <f t="shared" si="12"/>
        <v>450565811</v>
      </c>
      <c r="AC34" s="95">
        <f t="shared" si="13"/>
        <v>0.92242823176719313</v>
      </c>
      <c r="AD34" s="77">
        <v>62995834</v>
      </c>
      <c r="AE34" s="78">
        <v>17922262</v>
      </c>
      <c r="AF34" s="78">
        <f t="shared" si="14"/>
        <v>80918096</v>
      </c>
      <c r="AG34" s="78">
        <v>420391544</v>
      </c>
      <c r="AH34" s="78">
        <v>441511207</v>
      </c>
      <c r="AI34" s="79">
        <v>417117821</v>
      </c>
      <c r="AJ34" s="114">
        <f t="shared" si="15"/>
        <v>0.94475024503738136</v>
      </c>
      <c r="AK34" s="115">
        <f t="shared" si="16"/>
        <v>9.9255610265471361E-2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698248496</v>
      </c>
      <c r="E35" s="78">
        <v>281989224</v>
      </c>
      <c r="F35" s="79">
        <f t="shared" si="0"/>
        <v>980237720</v>
      </c>
      <c r="G35" s="77">
        <v>680089916</v>
      </c>
      <c r="H35" s="78">
        <v>231988025</v>
      </c>
      <c r="I35" s="79">
        <f t="shared" si="1"/>
        <v>912077941</v>
      </c>
      <c r="J35" s="77">
        <v>256533645</v>
      </c>
      <c r="K35" s="78">
        <v>41176172</v>
      </c>
      <c r="L35" s="78">
        <f t="shared" si="2"/>
        <v>297709817</v>
      </c>
      <c r="M35" s="95">
        <f t="shared" si="3"/>
        <v>0.30371185573230136</v>
      </c>
      <c r="N35" s="77">
        <v>206825773</v>
      </c>
      <c r="O35" s="78">
        <v>50806207</v>
      </c>
      <c r="P35" s="78">
        <f t="shared" si="4"/>
        <v>257631980</v>
      </c>
      <c r="Q35" s="95">
        <f t="shared" si="5"/>
        <v>0.26282602142672085</v>
      </c>
      <c r="R35" s="77">
        <v>169431040</v>
      </c>
      <c r="S35" s="78">
        <v>26977592</v>
      </c>
      <c r="T35" s="78">
        <f t="shared" si="6"/>
        <v>196408632</v>
      </c>
      <c r="U35" s="95">
        <f t="shared" si="7"/>
        <v>0.21534193863372911</v>
      </c>
      <c r="V35" s="77">
        <v>40171766</v>
      </c>
      <c r="W35" s="78">
        <v>98403996</v>
      </c>
      <c r="X35" s="78">
        <f t="shared" si="8"/>
        <v>138575762</v>
      </c>
      <c r="Y35" s="95">
        <f t="shared" si="9"/>
        <v>0.15193412291943589</v>
      </c>
      <c r="Z35" s="77">
        <f t="shared" si="10"/>
        <v>672962224</v>
      </c>
      <c r="AA35" s="78">
        <f t="shared" si="11"/>
        <v>217363967</v>
      </c>
      <c r="AB35" s="78">
        <f t="shared" si="12"/>
        <v>890326191</v>
      </c>
      <c r="AC35" s="95">
        <f t="shared" si="13"/>
        <v>0.9761514350668854</v>
      </c>
      <c r="AD35" s="77">
        <v>157871640</v>
      </c>
      <c r="AE35" s="78">
        <v>57809768</v>
      </c>
      <c r="AF35" s="78">
        <f t="shared" si="14"/>
        <v>215681408</v>
      </c>
      <c r="AG35" s="78">
        <v>1037224803</v>
      </c>
      <c r="AH35" s="78">
        <v>930146804</v>
      </c>
      <c r="AI35" s="79">
        <v>811373356</v>
      </c>
      <c r="AJ35" s="114">
        <f t="shared" si="15"/>
        <v>0.87230677191038331</v>
      </c>
      <c r="AK35" s="115">
        <f t="shared" si="16"/>
        <v>-0.35749787946488187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2218747059</v>
      </c>
      <c r="E36" s="81">
        <f>SUM(E31:E35)</f>
        <v>519058037</v>
      </c>
      <c r="F36" s="82">
        <f t="shared" si="0"/>
        <v>2737805096</v>
      </c>
      <c r="G36" s="80">
        <f>SUM(G31:G35)</f>
        <v>2247446783</v>
      </c>
      <c r="H36" s="81">
        <f>SUM(H31:H35)</f>
        <v>477010811</v>
      </c>
      <c r="I36" s="82">
        <f t="shared" si="1"/>
        <v>2724457594</v>
      </c>
      <c r="J36" s="80">
        <f>SUM(J31:J35)</f>
        <v>732870553</v>
      </c>
      <c r="K36" s="81">
        <f>SUM(K31:K35)</f>
        <v>96228294</v>
      </c>
      <c r="L36" s="81">
        <f t="shared" si="2"/>
        <v>829098847</v>
      </c>
      <c r="M36" s="96">
        <f t="shared" si="3"/>
        <v>0.3028334077584024</v>
      </c>
      <c r="N36" s="80">
        <f>SUM(N31:N35)</f>
        <v>607841849</v>
      </c>
      <c r="O36" s="81">
        <f>SUM(O31:O35)</f>
        <v>111856000</v>
      </c>
      <c r="P36" s="81">
        <f t="shared" si="4"/>
        <v>719697849</v>
      </c>
      <c r="Q36" s="96">
        <f t="shared" si="5"/>
        <v>0.26287402636933366</v>
      </c>
      <c r="R36" s="80">
        <f>SUM(R31:R35)</f>
        <v>515628886</v>
      </c>
      <c r="S36" s="81">
        <f>SUM(S31:S35)</f>
        <v>12376643</v>
      </c>
      <c r="T36" s="81">
        <f t="shared" si="6"/>
        <v>528005529</v>
      </c>
      <c r="U36" s="96">
        <f t="shared" si="7"/>
        <v>0.19380207280994663</v>
      </c>
      <c r="V36" s="80">
        <f>SUM(V31:V35)</f>
        <v>227652700</v>
      </c>
      <c r="W36" s="81">
        <f>SUM(W31:W35)</f>
        <v>181244884</v>
      </c>
      <c r="X36" s="81">
        <f t="shared" si="8"/>
        <v>408897584</v>
      </c>
      <c r="Y36" s="96">
        <f t="shared" si="9"/>
        <v>0.15008403320371153</v>
      </c>
      <c r="Z36" s="80">
        <f t="shared" si="10"/>
        <v>2083993988</v>
      </c>
      <c r="AA36" s="81">
        <f t="shared" si="11"/>
        <v>401705821</v>
      </c>
      <c r="AB36" s="81">
        <f t="shared" si="12"/>
        <v>2485699809</v>
      </c>
      <c r="AC36" s="96">
        <f t="shared" si="13"/>
        <v>0.91236502064638114</v>
      </c>
      <c r="AD36" s="80">
        <f>SUM(AD31:AD35)</f>
        <v>395660933</v>
      </c>
      <c r="AE36" s="81">
        <f>SUM(AE31:AE35)</f>
        <v>128376132</v>
      </c>
      <c r="AF36" s="81">
        <f t="shared" si="14"/>
        <v>524037065</v>
      </c>
      <c r="AG36" s="81">
        <f>SUM(AG31:AG35)</f>
        <v>2600996260</v>
      </c>
      <c r="AH36" s="81">
        <f>SUM(AH31:AH35)</f>
        <v>2613883441</v>
      </c>
      <c r="AI36" s="82">
        <f>SUM(AI31:AI35)</f>
        <v>2326954185</v>
      </c>
      <c r="AJ36" s="116">
        <f t="shared" si="15"/>
        <v>0.89022874872713198</v>
      </c>
      <c r="AK36" s="117">
        <f t="shared" si="16"/>
        <v>-0.21971629239622581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2480656032</v>
      </c>
      <c r="E37" s="78">
        <v>173486373</v>
      </c>
      <c r="F37" s="79">
        <f t="shared" si="0"/>
        <v>2654142405</v>
      </c>
      <c r="G37" s="77">
        <v>2585851548</v>
      </c>
      <c r="H37" s="78">
        <v>157452016</v>
      </c>
      <c r="I37" s="79">
        <f t="shared" si="1"/>
        <v>2743303564</v>
      </c>
      <c r="J37" s="77">
        <v>790347282</v>
      </c>
      <c r="K37" s="78">
        <v>13074336</v>
      </c>
      <c r="L37" s="78">
        <f t="shared" si="2"/>
        <v>803421618</v>
      </c>
      <c r="M37" s="95">
        <f t="shared" si="3"/>
        <v>0.30270478949677909</v>
      </c>
      <c r="N37" s="77">
        <v>706973665</v>
      </c>
      <c r="O37" s="78">
        <v>41148079</v>
      </c>
      <c r="P37" s="78">
        <f t="shared" si="4"/>
        <v>748121744</v>
      </c>
      <c r="Q37" s="95">
        <f t="shared" si="5"/>
        <v>0.28186948167914899</v>
      </c>
      <c r="R37" s="77">
        <v>603340332</v>
      </c>
      <c r="S37" s="78">
        <v>28771087</v>
      </c>
      <c r="T37" s="78">
        <f t="shared" si="6"/>
        <v>632111419</v>
      </c>
      <c r="U37" s="95">
        <f t="shared" si="7"/>
        <v>0.23041978558082754</v>
      </c>
      <c r="V37" s="77">
        <v>498356027</v>
      </c>
      <c r="W37" s="78">
        <v>53360100</v>
      </c>
      <c r="X37" s="78">
        <f t="shared" si="8"/>
        <v>551716127</v>
      </c>
      <c r="Y37" s="95">
        <f t="shared" si="9"/>
        <v>0.20111377181880116</v>
      </c>
      <c r="Z37" s="77">
        <f t="shared" si="10"/>
        <v>2599017306</v>
      </c>
      <c r="AA37" s="78">
        <f t="shared" si="11"/>
        <v>136353602</v>
      </c>
      <c r="AB37" s="78">
        <f t="shared" si="12"/>
        <v>2735370908</v>
      </c>
      <c r="AC37" s="95">
        <f t="shared" si="13"/>
        <v>0.99710835647060747</v>
      </c>
      <c r="AD37" s="77">
        <v>462109880</v>
      </c>
      <c r="AE37" s="78">
        <v>70588088</v>
      </c>
      <c r="AF37" s="78">
        <f t="shared" si="14"/>
        <v>532697968</v>
      </c>
      <c r="AG37" s="78">
        <v>2610805606</v>
      </c>
      <c r="AH37" s="78">
        <v>2647933749</v>
      </c>
      <c r="AI37" s="79">
        <v>2530753482</v>
      </c>
      <c r="AJ37" s="114">
        <f t="shared" si="15"/>
        <v>0.95574652611899624</v>
      </c>
      <c r="AK37" s="115">
        <f t="shared" si="16"/>
        <v>3.5701579774000569E-2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131415607</v>
      </c>
      <c r="E38" s="78">
        <v>29227880</v>
      </c>
      <c r="F38" s="79">
        <f t="shared" si="0"/>
        <v>160643487</v>
      </c>
      <c r="G38" s="77">
        <v>138348272</v>
      </c>
      <c r="H38" s="78">
        <v>52360386</v>
      </c>
      <c r="I38" s="79">
        <f t="shared" si="1"/>
        <v>190708658</v>
      </c>
      <c r="J38" s="77">
        <v>37111851</v>
      </c>
      <c r="K38" s="78">
        <v>27671735</v>
      </c>
      <c r="L38" s="78">
        <f t="shared" si="2"/>
        <v>64783586</v>
      </c>
      <c r="M38" s="95">
        <f t="shared" si="3"/>
        <v>0.40327552152799073</v>
      </c>
      <c r="N38" s="77">
        <v>35828857</v>
      </c>
      <c r="O38" s="78">
        <v>16172959</v>
      </c>
      <c r="P38" s="78">
        <f t="shared" si="4"/>
        <v>52001816</v>
      </c>
      <c r="Q38" s="95">
        <f t="shared" si="5"/>
        <v>0.32370945732770356</v>
      </c>
      <c r="R38" s="77">
        <v>32115748</v>
      </c>
      <c r="S38" s="78">
        <v>4864692</v>
      </c>
      <c r="T38" s="78">
        <f t="shared" si="6"/>
        <v>36980440</v>
      </c>
      <c r="U38" s="95">
        <f t="shared" si="7"/>
        <v>0.19391065087354345</v>
      </c>
      <c r="V38" s="77">
        <v>26949099</v>
      </c>
      <c r="W38" s="78">
        <v>4878082</v>
      </c>
      <c r="X38" s="78">
        <f t="shared" si="8"/>
        <v>31827181</v>
      </c>
      <c r="Y38" s="95">
        <f t="shared" si="9"/>
        <v>0.16688901979479087</v>
      </c>
      <c r="Z38" s="77">
        <f t="shared" si="10"/>
        <v>132005555</v>
      </c>
      <c r="AA38" s="78">
        <f t="shared" si="11"/>
        <v>53587468</v>
      </c>
      <c r="AB38" s="78">
        <f t="shared" si="12"/>
        <v>185593023</v>
      </c>
      <c r="AC38" s="95">
        <f t="shared" si="13"/>
        <v>0.97317565414360996</v>
      </c>
      <c r="AD38" s="77">
        <v>-9100625</v>
      </c>
      <c r="AE38" s="78">
        <v>17329021</v>
      </c>
      <c r="AF38" s="78">
        <f t="shared" si="14"/>
        <v>8228396</v>
      </c>
      <c r="AG38" s="78">
        <v>163717167</v>
      </c>
      <c r="AH38" s="78">
        <v>185974931</v>
      </c>
      <c r="AI38" s="79">
        <v>158929891</v>
      </c>
      <c r="AJ38" s="114">
        <f t="shared" si="15"/>
        <v>0.85457695908487796</v>
      </c>
      <c r="AK38" s="115">
        <f t="shared" si="16"/>
        <v>2.867969042812232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203167000</v>
      </c>
      <c r="E39" s="78">
        <v>36050998</v>
      </c>
      <c r="F39" s="79">
        <f t="shared" si="0"/>
        <v>239217998</v>
      </c>
      <c r="G39" s="77">
        <v>184654780</v>
      </c>
      <c r="H39" s="78">
        <v>50103593</v>
      </c>
      <c r="I39" s="79">
        <f t="shared" si="1"/>
        <v>234758373</v>
      </c>
      <c r="J39" s="77">
        <v>64703286</v>
      </c>
      <c r="K39" s="78">
        <v>2835126</v>
      </c>
      <c r="L39" s="78">
        <f t="shared" si="2"/>
        <v>67538412</v>
      </c>
      <c r="M39" s="95">
        <f t="shared" si="3"/>
        <v>0.28232997752953354</v>
      </c>
      <c r="N39" s="77">
        <v>55541496</v>
      </c>
      <c r="O39" s="78">
        <v>13141628</v>
      </c>
      <c r="P39" s="78">
        <f t="shared" si="4"/>
        <v>68683124</v>
      </c>
      <c r="Q39" s="95">
        <f t="shared" si="5"/>
        <v>0.287115202761625</v>
      </c>
      <c r="R39" s="77">
        <v>46041168</v>
      </c>
      <c r="S39" s="78">
        <v>4956337</v>
      </c>
      <c r="T39" s="78">
        <f t="shared" si="6"/>
        <v>50997505</v>
      </c>
      <c r="U39" s="95">
        <f t="shared" si="7"/>
        <v>0.21723401959341404</v>
      </c>
      <c r="V39" s="77">
        <v>16229445</v>
      </c>
      <c r="W39" s="78">
        <v>-11892848</v>
      </c>
      <c r="X39" s="78">
        <f t="shared" si="8"/>
        <v>4336597</v>
      </c>
      <c r="Y39" s="95">
        <f t="shared" si="9"/>
        <v>1.8472597780356911E-2</v>
      </c>
      <c r="Z39" s="77">
        <f t="shared" si="10"/>
        <v>182515395</v>
      </c>
      <c r="AA39" s="78">
        <f t="shared" si="11"/>
        <v>9040243</v>
      </c>
      <c r="AB39" s="78">
        <f t="shared" si="12"/>
        <v>191555638</v>
      </c>
      <c r="AC39" s="95">
        <f t="shared" si="13"/>
        <v>0.8159693541580304</v>
      </c>
      <c r="AD39" s="77">
        <v>14558563</v>
      </c>
      <c r="AE39" s="78">
        <v>9394057</v>
      </c>
      <c r="AF39" s="78">
        <f t="shared" si="14"/>
        <v>23952620</v>
      </c>
      <c r="AG39" s="78">
        <v>252865460</v>
      </c>
      <c r="AH39" s="78">
        <v>256918966</v>
      </c>
      <c r="AI39" s="79">
        <v>196579524</v>
      </c>
      <c r="AJ39" s="114">
        <f t="shared" si="15"/>
        <v>0.76514212656452929</v>
      </c>
      <c r="AK39" s="115">
        <f t="shared" si="16"/>
        <v>-0.81895103750654419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329787038</v>
      </c>
      <c r="E40" s="78">
        <v>113266784</v>
      </c>
      <c r="F40" s="79">
        <f t="shared" si="0"/>
        <v>443053822</v>
      </c>
      <c r="G40" s="77">
        <v>355178108</v>
      </c>
      <c r="H40" s="78">
        <v>113463541</v>
      </c>
      <c r="I40" s="79">
        <f t="shared" si="1"/>
        <v>468641649</v>
      </c>
      <c r="J40" s="77">
        <v>102196034</v>
      </c>
      <c r="K40" s="78">
        <v>29255893</v>
      </c>
      <c r="L40" s="78">
        <f t="shared" si="2"/>
        <v>131451927</v>
      </c>
      <c r="M40" s="95">
        <f t="shared" si="3"/>
        <v>0.29669516540137192</v>
      </c>
      <c r="N40" s="77">
        <v>86452673</v>
      </c>
      <c r="O40" s="78">
        <v>29508472</v>
      </c>
      <c r="P40" s="78">
        <f t="shared" si="4"/>
        <v>115961145</v>
      </c>
      <c r="Q40" s="95">
        <f t="shared" si="5"/>
        <v>0.26173150809654905</v>
      </c>
      <c r="R40" s="77">
        <v>68976363</v>
      </c>
      <c r="S40" s="78">
        <v>25011201</v>
      </c>
      <c r="T40" s="78">
        <f t="shared" si="6"/>
        <v>93987564</v>
      </c>
      <c r="U40" s="95">
        <f t="shared" si="7"/>
        <v>0.20055316082246033</v>
      </c>
      <c r="V40" s="77">
        <v>15945908</v>
      </c>
      <c r="W40" s="78">
        <v>38513741</v>
      </c>
      <c r="X40" s="78">
        <f t="shared" si="8"/>
        <v>54459649</v>
      </c>
      <c r="Y40" s="95">
        <f t="shared" si="9"/>
        <v>0.11620744574496834</v>
      </c>
      <c r="Z40" s="77">
        <f t="shared" si="10"/>
        <v>273570978</v>
      </c>
      <c r="AA40" s="78">
        <f t="shared" si="11"/>
        <v>122289307</v>
      </c>
      <c r="AB40" s="78">
        <f t="shared" si="12"/>
        <v>395860285</v>
      </c>
      <c r="AC40" s="95">
        <f t="shared" si="13"/>
        <v>0.84469719207564498</v>
      </c>
      <c r="AD40" s="77">
        <v>12105299</v>
      </c>
      <c r="AE40" s="78">
        <v>25824494</v>
      </c>
      <c r="AF40" s="78">
        <f t="shared" si="14"/>
        <v>37929793</v>
      </c>
      <c r="AG40" s="78">
        <v>368085377</v>
      </c>
      <c r="AH40" s="78">
        <v>426447794</v>
      </c>
      <c r="AI40" s="79">
        <v>360903048</v>
      </c>
      <c r="AJ40" s="114">
        <f t="shared" si="15"/>
        <v>0.84630065644096164</v>
      </c>
      <c r="AK40" s="115">
        <f t="shared" si="16"/>
        <v>0.43580137650632578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3145025677</v>
      </c>
      <c r="E41" s="81">
        <f>SUM(E37:E40)</f>
        <v>352032035</v>
      </c>
      <c r="F41" s="82">
        <f t="shared" si="0"/>
        <v>3497057712</v>
      </c>
      <c r="G41" s="80">
        <f>SUM(G37:G40)</f>
        <v>3264032708</v>
      </c>
      <c r="H41" s="81">
        <f>SUM(H37:H40)</f>
        <v>373379536</v>
      </c>
      <c r="I41" s="82">
        <f t="shared" si="1"/>
        <v>3637412244</v>
      </c>
      <c r="J41" s="80">
        <f>SUM(J37:J40)</f>
        <v>994358453</v>
      </c>
      <c r="K41" s="81">
        <f>SUM(K37:K40)</f>
        <v>72837090</v>
      </c>
      <c r="L41" s="81">
        <f t="shared" si="2"/>
        <v>1067195543</v>
      </c>
      <c r="M41" s="96">
        <f t="shared" si="3"/>
        <v>0.30516955420494357</v>
      </c>
      <c r="N41" s="80">
        <f>SUM(N37:N40)</f>
        <v>884796691</v>
      </c>
      <c r="O41" s="81">
        <f>SUM(O37:O40)</f>
        <v>99971138</v>
      </c>
      <c r="P41" s="81">
        <f t="shared" si="4"/>
        <v>984767829</v>
      </c>
      <c r="Q41" s="96">
        <f t="shared" si="5"/>
        <v>0.28159896407222917</v>
      </c>
      <c r="R41" s="80">
        <f>SUM(R37:R40)</f>
        <v>750473611</v>
      </c>
      <c r="S41" s="81">
        <f>SUM(S37:S40)</f>
        <v>63603317</v>
      </c>
      <c r="T41" s="81">
        <f t="shared" si="6"/>
        <v>814076928</v>
      </c>
      <c r="U41" s="96">
        <f t="shared" si="7"/>
        <v>0.22380661673497132</v>
      </c>
      <c r="V41" s="80">
        <f>SUM(V37:V40)</f>
        <v>557480479</v>
      </c>
      <c r="W41" s="81">
        <f>SUM(W37:W40)</f>
        <v>84859075</v>
      </c>
      <c r="X41" s="81">
        <f t="shared" si="8"/>
        <v>642339554</v>
      </c>
      <c r="Y41" s="96">
        <f t="shared" si="9"/>
        <v>0.17659245389618808</v>
      </c>
      <c r="Z41" s="80">
        <f t="shared" si="10"/>
        <v>3187109234</v>
      </c>
      <c r="AA41" s="81">
        <f t="shared" si="11"/>
        <v>321270620</v>
      </c>
      <c r="AB41" s="81">
        <f t="shared" si="12"/>
        <v>3508379854</v>
      </c>
      <c r="AC41" s="96">
        <f t="shared" si="13"/>
        <v>0.96452632219159595</v>
      </c>
      <c r="AD41" s="80">
        <f>SUM(AD37:AD40)</f>
        <v>479673117</v>
      </c>
      <c r="AE41" s="81">
        <f>SUM(AE37:AE40)</f>
        <v>123135660</v>
      </c>
      <c r="AF41" s="81">
        <f t="shared" si="14"/>
        <v>602808777</v>
      </c>
      <c r="AG41" s="81">
        <f>SUM(AG37:AG40)</f>
        <v>3395473610</v>
      </c>
      <c r="AH41" s="81">
        <f>SUM(AH37:AH40)</f>
        <v>3517275440</v>
      </c>
      <c r="AI41" s="82">
        <f>SUM(AI37:AI40)</f>
        <v>3247165945</v>
      </c>
      <c r="AJ41" s="116">
        <f t="shared" si="15"/>
        <v>0.92320490686393331</v>
      </c>
      <c r="AK41" s="117">
        <f t="shared" si="16"/>
        <v>6.5577640054832909E-2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238603466</v>
      </c>
      <c r="E42" s="78">
        <v>24581239</v>
      </c>
      <c r="F42" s="79">
        <f t="shared" ref="F42:F74" si="17">$D42      +$E42</f>
        <v>263184705</v>
      </c>
      <c r="G42" s="77">
        <v>238603466</v>
      </c>
      <c r="H42" s="78">
        <v>24581239</v>
      </c>
      <c r="I42" s="79">
        <f t="shared" ref="I42:I74" si="18">$G42      +$H42</f>
        <v>263184705</v>
      </c>
      <c r="J42" s="77">
        <v>85078836</v>
      </c>
      <c r="K42" s="78">
        <v>11062976</v>
      </c>
      <c r="L42" s="78">
        <f t="shared" ref="L42:L74" si="19">$J42      +$K42</f>
        <v>96141812</v>
      </c>
      <c r="M42" s="95">
        <f t="shared" ref="M42:M74" si="20">IF(($F42      =0),0,($L42      /$F42      ))</f>
        <v>0.36530166903126077</v>
      </c>
      <c r="N42" s="77">
        <v>55549617</v>
      </c>
      <c r="O42" s="78">
        <v>6491261</v>
      </c>
      <c r="P42" s="78">
        <f t="shared" ref="P42:P74" si="21">$N42      +$O42</f>
        <v>62040878</v>
      </c>
      <c r="Q42" s="95">
        <f t="shared" ref="Q42:Q74" si="22">IF(($F42      =0),0,($P42      /$F42      ))</f>
        <v>0.23573132032881622</v>
      </c>
      <c r="R42" s="77">
        <v>48101393</v>
      </c>
      <c r="S42" s="78">
        <v>4786601</v>
      </c>
      <c r="T42" s="78">
        <f t="shared" ref="T42:T74" si="23">$R42      +$S42</f>
        <v>52887994</v>
      </c>
      <c r="U42" s="95">
        <f t="shared" ref="U42:U74" si="24">IF(($I42      =0),0,($T42      /$I42      ))</f>
        <v>0.20095390421719225</v>
      </c>
      <c r="V42" s="77">
        <v>20345899</v>
      </c>
      <c r="W42" s="78">
        <v>2490698</v>
      </c>
      <c r="X42" s="78">
        <f t="shared" ref="X42:X74" si="25">$V42      +$W42</f>
        <v>22836597</v>
      </c>
      <c r="Y42" s="95">
        <f t="shared" ref="Y42:Y74" si="26">IF(($I42      =0),0,($X42      /$I42      ))</f>
        <v>8.6770228535886992E-2</v>
      </c>
      <c r="Z42" s="77">
        <f t="shared" ref="Z42:Z74" si="27">$J42      +$N42      +$R42      +$V42</f>
        <v>209075745</v>
      </c>
      <c r="AA42" s="78">
        <f t="shared" ref="AA42:AA74" si="28">$K42      +$O42      +$S42      +$W42</f>
        <v>24831536</v>
      </c>
      <c r="AB42" s="78">
        <f t="shared" ref="AB42:AB74" si="29">$Z42      +$AA42</f>
        <v>233907281</v>
      </c>
      <c r="AC42" s="95">
        <f t="shared" ref="AC42:AC74" si="30">IF(($I42      =0),0,($AB42      /$I42      ))</f>
        <v>0.88875712211315627</v>
      </c>
      <c r="AD42" s="77">
        <v>39206055</v>
      </c>
      <c r="AE42" s="78">
        <v>22126527</v>
      </c>
      <c r="AF42" s="78">
        <f t="shared" ref="AF42:AF74" si="31">$AD42      +$AE42</f>
        <v>61332582</v>
      </c>
      <c r="AG42" s="78">
        <v>247699365</v>
      </c>
      <c r="AH42" s="78">
        <v>406556812</v>
      </c>
      <c r="AI42" s="79">
        <v>369447978</v>
      </c>
      <c r="AJ42" s="114">
        <f t="shared" ref="AJ42:AJ74" si="32">IF(($AH42      =0),0,($AI42      /$AH42      ))</f>
        <v>0.90872411209285064</v>
      </c>
      <c r="AK42" s="115">
        <f t="shared" ref="AK42:AK74" si="33">IF(($AF42      =0),0,(($X42      /$AF42      )-1))</f>
        <v>-0.62765961817814875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338064754</v>
      </c>
      <c r="E43" s="78">
        <v>56882784</v>
      </c>
      <c r="F43" s="79">
        <f t="shared" si="17"/>
        <v>394947538</v>
      </c>
      <c r="G43" s="77">
        <v>353411553</v>
      </c>
      <c r="H43" s="78">
        <v>71671254</v>
      </c>
      <c r="I43" s="79">
        <f t="shared" si="18"/>
        <v>425082807</v>
      </c>
      <c r="J43" s="77">
        <v>113490087</v>
      </c>
      <c r="K43" s="78">
        <v>12430396</v>
      </c>
      <c r="L43" s="78">
        <f t="shared" si="19"/>
        <v>125920483</v>
      </c>
      <c r="M43" s="95">
        <f t="shared" si="20"/>
        <v>0.31882837816297516</v>
      </c>
      <c r="N43" s="77">
        <v>104899205</v>
      </c>
      <c r="O43" s="78">
        <v>20755900</v>
      </c>
      <c r="P43" s="78">
        <f t="shared" si="21"/>
        <v>125655105</v>
      </c>
      <c r="Q43" s="95">
        <f t="shared" si="22"/>
        <v>0.318156445882187</v>
      </c>
      <c r="R43" s="77">
        <v>91245380</v>
      </c>
      <c r="S43" s="78">
        <v>13546401</v>
      </c>
      <c r="T43" s="78">
        <f t="shared" si="23"/>
        <v>104791781</v>
      </c>
      <c r="U43" s="95">
        <f t="shared" si="24"/>
        <v>0.24652086434537918</v>
      </c>
      <c r="V43" s="77">
        <v>43055634</v>
      </c>
      <c r="W43" s="78">
        <v>15642152</v>
      </c>
      <c r="X43" s="78">
        <f t="shared" si="25"/>
        <v>58697786</v>
      </c>
      <c r="Y43" s="95">
        <f t="shared" si="26"/>
        <v>0.13808553306179705</v>
      </c>
      <c r="Z43" s="77">
        <f t="shared" si="27"/>
        <v>352690306</v>
      </c>
      <c r="AA43" s="78">
        <f t="shared" si="28"/>
        <v>62374849</v>
      </c>
      <c r="AB43" s="78">
        <f t="shared" si="29"/>
        <v>415065155</v>
      </c>
      <c r="AC43" s="95">
        <f t="shared" si="30"/>
        <v>0.97643364578610214</v>
      </c>
      <c r="AD43" s="77">
        <v>36605896</v>
      </c>
      <c r="AE43" s="78">
        <v>13234606</v>
      </c>
      <c r="AF43" s="78">
        <f t="shared" si="31"/>
        <v>49840502</v>
      </c>
      <c r="AG43" s="78">
        <v>358060084</v>
      </c>
      <c r="AH43" s="78">
        <v>378941900</v>
      </c>
      <c r="AI43" s="79">
        <v>357746591</v>
      </c>
      <c r="AJ43" s="114">
        <f t="shared" si="32"/>
        <v>0.94406712744090848</v>
      </c>
      <c r="AK43" s="115">
        <f t="shared" si="33"/>
        <v>0.17771257600896551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755022649</v>
      </c>
      <c r="E44" s="78">
        <v>54044400</v>
      </c>
      <c r="F44" s="79">
        <f t="shared" si="17"/>
        <v>809067049</v>
      </c>
      <c r="G44" s="77">
        <v>998066074</v>
      </c>
      <c r="H44" s="78">
        <v>67339265</v>
      </c>
      <c r="I44" s="79">
        <f t="shared" si="18"/>
        <v>1065405339</v>
      </c>
      <c r="J44" s="77">
        <v>243984035</v>
      </c>
      <c r="K44" s="78">
        <v>16415546</v>
      </c>
      <c r="L44" s="78">
        <f t="shared" si="19"/>
        <v>260399581</v>
      </c>
      <c r="M44" s="95">
        <f t="shared" si="20"/>
        <v>0.32185167016979827</v>
      </c>
      <c r="N44" s="77">
        <v>162415643</v>
      </c>
      <c r="O44" s="78">
        <v>10551405</v>
      </c>
      <c r="P44" s="78">
        <f t="shared" si="21"/>
        <v>172967048</v>
      </c>
      <c r="Q44" s="95">
        <f t="shared" si="22"/>
        <v>0.21378580207139297</v>
      </c>
      <c r="R44" s="77">
        <v>284423576</v>
      </c>
      <c r="S44" s="78">
        <v>16916897</v>
      </c>
      <c r="T44" s="78">
        <f t="shared" si="23"/>
        <v>301340473</v>
      </c>
      <c r="U44" s="95">
        <f t="shared" si="24"/>
        <v>0.28284115159666945</v>
      </c>
      <c r="V44" s="77">
        <v>182231492</v>
      </c>
      <c r="W44" s="78">
        <v>11582548</v>
      </c>
      <c r="X44" s="78">
        <f t="shared" si="25"/>
        <v>193814040</v>
      </c>
      <c r="Y44" s="95">
        <f t="shared" si="26"/>
        <v>0.18191577693980376</v>
      </c>
      <c r="Z44" s="77">
        <f t="shared" si="27"/>
        <v>873054746</v>
      </c>
      <c r="AA44" s="78">
        <f t="shared" si="28"/>
        <v>55466396</v>
      </c>
      <c r="AB44" s="78">
        <f t="shared" si="29"/>
        <v>928521142</v>
      </c>
      <c r="AC44" s="95">
        <f t="shared" si="30"/>
        <v>0.87151913737500053</v>
      </c>
      <c r="AD44" s="77">
        <v>140185498</v>
      </c>
      <c r="AE44" s="78">
        <v>21045938</v>
      </c>
      <c r="AF44" s="78">
        <f t="shared" si="31"/>
        <v>161231436</v>
      </c>
      <c r="AG44" s="78">
        <v>869852430</v>
      </c>
      <c r="AH44" s="78">
        <v>909573430</v>
      </c>
      <c r="AI44" s="79">
        <v>812230639</v>
      </c>
      <c r="AJ44" s="114">
        <f t="shared" si="32"/>
        <v>0.89297973336798109</v>
      </c>
      <c r="AK44" s="115">
        <f t="shared" si="33"/>
        <v>0.2020859257248071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259214796</v>
      </c>
      <c r="E45" s="78">
        <v>35857401</v>
      </c>
      <c r="F45" s="79">
        <f t="shared" si="17"/>
        <v>295072197</v>
      </c>
      <c r="G45" s="77">
        <v>269465603</v>
      </c>
      <c r="H45" s="78">
        <v>33371315</v>
      </c>
      <c r="I45" s="79">
        <f t="shared" si="18"/>
        <v>302836918</v>
      </c>
      <c r="J45" s="77">
        <v>117615939</v>
      </c>
      <c r="K45" s="78">
        <v>6849026</v>
      </c>
      <c r="L45" s="78">
        <f t="shared" si="19"/>
        <v>124464965</v>
      </c>
      <c r="M45" s="95">
        <f t="shared" si="20"/>
        <v>0.42181190320686163</v>
      </c>
      <c r="N45" s="77">
        <v>70760873</v>
      </c>
      <c r="O45" s="78">
        <v>5749479</v>
      </c>
      <c r="P45" s="78">
        <f t="shared" si="21"/>
        <v>76510352</v>
      </c>
      <c r="Q45" s="95">
        <f t="shared" si="22"/>
        <v>0.25929366703430889</v>
      </c>
      <c r="R45" s="77">
        <v>62726713</v>
      </c>
      <c r="S45" s="78">
        <v>12513554</v>
      </c>
      <c r="T45" s="78">
        <f t="shared" si="23"/>
        <v>75240267</v>
      </c>
      <c r="U45" s="95">
        <f t="shared" si="24"/>
        <v>0.24845143550166496</v>
      </c>
      <c r="V45" s="77">
        <v>8850632</v>
      </c>
      <c r="W45" s="78">
        <v>5656304</v>
      </c>
      <c r="X45" s="78">
        <f t="shared" si="25"/>
        <v>14506936</v>
      </c>
      <c r="Y45" s="95">
        <f t="shared" si="26"/>
        <v>4.7903459379414239E-2</v>
      </c>
      <c r="Z45" s="77">
        <f t="shared" si="27"/>
        <v>259954157</v>
      </c>
      <c r="AA45" s="78">
        <f t="shared" si="28"/>
        <v>30768363</v>
      </c>
      <c r="AB45" s="78">
        <f t="shared" si="29"/>
        <v>290722520</v>
      </c>
      <c r="AC45" s="95">
        <f t="shared" si="30"/>
        <v>0.9599969578345795</v>
      </c>
      <c r="AD45" s="77">
        <v>5831684</v>
      </c>
      <c r="AE45" s="78">
        <v>-137698</v>
      </c>
      <c r="AF45" s="78">
        <f t="shared" si="31"/>
        <v>5693986</v>
      </c>
      <c r="AG45" s="78">
        <v>294870106</v>
      </c>
      <c r="AH45" s="78">
        <v>295607525</v>
      </c>
      <c r="AI45" s="79">
        <v>275107892</v>
      </c>
      <c r="AJ45" s="114">
        <f t="shared" si="32"/>
        <v>0.93065253328716857</v>
      </c>
      <c r="AK45" s="115">
        <f t="shared" si="33"/>
        <v>1.5477646063759201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504214518</v>
      </c>
      <c r="E46" s="78">
        <v>43760520</v>
      </c>
      <c r="F46" s="79">
        <f t="shared" si="17"/>
        <v>547975038</v>
      </c>
      <c r="G46" s="77">
        <v>545840303</v>
      </c>
      <c r="H46" s="78">
        <v>42871160</v>
      </c>
      <c r="I46" s="79">
        <f t="shared" si="18"/>
        <v>588711463</v>
      </c>
      <c r="J46" s="77">
        <v>213891993</v>
      </c>
      <c r="K46" s="78">
        <v>29436824</v>
      </c>
      <c r="L46" s="78">
        <f t="shared" si="19"/>
        <v>243328817</v>
      </c>
      <c r="M46" s="95">
        <f t="shared" si="20"/>
        <v>0.44405091496156801</v>
      </c>
      <c r="N46" s="77">
        <v>123249518</v>
      </c>
      <c r="O46" s="78">
        <v>5588328</v>
      </c>
      <c r="P46" s="78">
        <f t="shared" si="21"/>
        <v>128837846</v>
      </c>
      <c r="Q46" s="95">
        <f t="shared" si="22"/>
        <v>0.23511626819760356</v>
      </c>
      <c r="R46" s="77">
        <v>105388579</v>
      </c>
      <c r="S46" s="78">
        <v>1955801</v>
      </c>
      <c r="T46" s="78">
        <f t="shared" si="23"/>
        <v>107344380</v>
      </c>
      <c r="U46" s="95">
        <f t="shared" si="24"/>
        <v>0.18233784586592974</v>
      </c>
      <c r="V46" s="77">
        <v>58241395</v>
      </c>
      <c r="W46" s="78">
        <v>7747173</v>
      </c>
      <c r="X46" s="78">
        <f t="shared" si="25"/>
        <v>65988568</v>
      </c>
      <c r="Y46" s="95">
        <f t="shared" si="26"/>
        <v>0.11208983032830805</v>
      </c>
      <c r="Z46" s="77">
        <f t="shared" si="27"/>
        <v>500771485</v>
      </c>
      <c r="AA46" s="78">
        <f t="shared" si="28"/>
        <v>44728126</v>
      </c>
      <c r="AB46" s="78">
        <f t="shared" si="29"/>
        <v>545499611</v>
      </c>
      <c r="AC46" s="95">
        <f t="shared" si="30"/>
        <v>0.92659926854524322</v>
      </c>
      <c r="AD46" s="77">
        <v>45677909</v>
      </c>
      <c r="AE46" s="78">
        <v>16458813</v>
      </c>
      <c r="AF46" s="78">
        <f t="shared" si="31"/>
        <v>62136722</v>
      </c>
      <c r="AG46" s="78">
        <v>506904496</v>
      </c>
      <c r="AH46" s="78">
        <v>524923666</v>
      </c>
      <c r="AI46" s="79">
        <v>469006273</v>
      </c>
      <c r="AJ46" s="114">
        <f t="shared" si="32"/>
        <v>0.89347519149574783</v>
      </c>
      <c r="AK46" s="115">
        <f t="shared" si="33"/>
        <v>6.1989848772518119E-2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865669793</v>
      </c>
      <c r="E47" s="78">
        <v>500420955</v>
      </c>
      <c r="F47" s="79">
        <f t="shared" si="17"/>
        <v>1366090748</v>
      </c>
      <c r="G47" s="77">
        <v>821163490</v>
      </c>
      <c r="H47" s="78">
        <v>775418524</v>
      </c>
      <c r="I47" s="79">
        <f t="shared" si="18"/>
        <v>1596582014</v>
      </c>
      <c r="J47" s="77">
        <v>302007890</v>
      </c>
      <c r="K47" s="78">
        <v>216644164</v>
      </c>
      <c r="L47" s="78">
        <f t="shared" si="19"/>
        <v>518652054</v>
      </c>
      <c r="M47" s="95">
        <f t="shared" si="20"/>
        <v>0.37966149376190639</v>
      </c>
      <c r="N47" s="77">
        <v>278965672</v>
      </c>
      <c r="O47" s="78">
        <v>197721369</v>
      </c>
      <c r="P47" s="78">
        <f t="shared" si="21"/>
        <v>476687041</v>
      </c>
      <c r="Q47" s="95">
        <f t="shared" si="22"/>
        <v>0.34894244156025861</v>
      </c>
      <c r="R47" s="77">
        <v>190955344</v>
      </c>
      <c r="S47" s="78">
        <v>47664455</v>
      </c>
      <c r="T47" s="78">
        <f t="shared" si="23"/>
        <v>238619799</v>
      </c>
      <c r="U47" s="95">
        <f t="shared" si="24"/>
        <v>0.14945664983546533</v>
      </c>
      <c r="V47" s="77">
        <v>34386053</v>
      </c>
      <c r="W47" s="78">
        <v>289881257</v>
      </c>
      <c r="X47" s="78">
        <f t="shared" si="25"/>
        <v>324267310</v>
      </c>
      <c r="Y47" s="95">
        <f t="shared" si="26"/>
        <v>0.2031009413588446</v>
      </c>
      <c r="Z47" s="77">
        <f t="shared" si="27"/>
        <v>806314959</v>
      </c>
      <c r="AA47" s="78">
        <f t="shared" si="28"/>
        <v>751911245</v>
      </c>
      <c r="AB47" s="78">
        <f t="shared" si="29"/>
        <v>1558226204</v>
      </c>
      <c r="AC47" s="95">
        <f t="shared" si="30"/>
        <v>0.97597629832750954</v>
      </c>
      <c r="AD47" s="77">
        <v>28221070</v>
      </c>
      <c r="AE47" s="78">
        <v>180019257</v>
      </c>
      <c r="AF47" s="78">
        <f t="shared" si="31"/>
        <v>208240327</v>
      </c>
      <c r="AG47" s="78">
        <v>1508214460</v>
      </c>
      <c r="AH47" s="78">
        <v>1586168864</v>
      </c>
      <c r="AI47" s="79">
        <v>1545258339</v>
      </c>
      <c r="AJ47" s="114">
        <f t="shared" si="32"/>
        <v>0.97420796364844042</v>
      </c>
      <c r="AK47" s="115">
        <f t="shared" si="33"/>
        <v>0.55717825971335522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2960789976</v>
      </c>
      <c r="E48" s="81">
        <f>SUM(E42:E47)</f>
        <v>715547299</v>
      </c>
      <c r="F48" s="82">
        <f t="shared" si="17"/>
        <v>3676337275</v>
      </c>
      <c r="G48" s="80">
        <f>SUM(G42:G47)</f>
        <v>3226550489</v>
      </c>
      <c r="H48" s="81">
        <f>SUM(H42:H47)</f>
        <v>1015252757</v>
      </c>
      <c r="I48" s="82">
        <f t="shared" si="18"/>
        <v>4241803246</v>
      </c>
      <c r="J48" s="80">
        <f>SUM(J42:J47)</f>
        <v>1076068780</v>
      </c>
      <c r="K48" s="81">
        <f>SUM(K42:K47)</f>
        <v>292838932</v>
      </c>
      <c r="L48" s="81">
        <f t="shared" si="19"/>
        <v>1368907712</v>
      </c>
      <c r="M48" s="96">
        <f t="shared" si="20"/>
        <v>0.37235639975388274</v>
      </c>
      <c r="N48" s="80">
        <f>SUM(N42:N47)</f>
        <v>795840528</v>
      </c>
      <c r="O48" s="81">
        <f>SUM(O42:O47)</f>
        <v>246857742</v>
      </c>
      <c r="P48" s="81">
        <f t="shared" si="21"/>
        <v>1042698270</v>
      </c>
      <c r="Q48" s="96">
        <f t="shared" si="22"/>
        <v>0.28362421399434851</v>
      </c>
      <c r="R48" s="80">
        <f>SUM(R42:R47)</f>
        <v>782840985</v>
      </c>
      <c r="S48" s="81">
        <f>SUM(S42:S47)</f>
        <v>97383709</v>
      </c>
      <c r="T48" s="81">
        <f t="shared" si="23"/>
        <v>880224694</v>
      </c>
      <c r="U48" s="96">
        <f t="shared" si="24"/>
        <v>0.20751191013634299</v>
      </c>
      <c r="V48" s="80">
        <f>SUM(V42:V47)</f>
        <v>347111105</v>
      </c>
      <c r="W48" s="81">
        <f>SUM(W42:W47)</f>
        <v>333000132</v>
      </c>
      <c r="X48" s="81">
        <f t="shared" si="25"/>
        <v>680111237</v>
      </c>
      <c r="Y48" s="96">
        <f t="shared" si="26"/>
        <v>0.1603354039679567</v>
      </c>
      <c r="Z48" s="80">
        <f t="shared" si="27"/>
        <v>3001861398</v>
      </c>
      <c r="AA48" s="81">
        <f t="shared" si="28"/>
        <v>970080515</v>
      </c>
      <c r="AB48" s="81">
        <f t="shared" si="29"/>
        <v>3971941913</v>
      </c>
      <c r="AC48" s="96">
        <f t="shared" si="30"/>
        <v>0.93638051617446472</v>
      </c>
      <c r="AD48" s="80">
        <f>SUM(AD42:AD47)</f>
        <v>295728112</v>
      </c>
      <c r="AE48" s="81">
        <f>SUM(AE42:AE47)</f>
        <v>252747443</v>
      </c>
      <c r="AF48" s="81">
        <f t="shared" si="31"/>
        <v>548475555</v>
      </c>
      <c r="AG48" s="81">
        <f>SUM(AG42:AG47)</f>
        <v>3785600941</v>
      </c>
      <c r="AH48" s="81">
        <f>SUM(AH42:AH47)</f>
        <v>4101772197</v>
      </c>
      <c r="AI48" s="82">
        <f>SUM(AI42:AI47)</f>
        <v>3828797712</v>
      </c>
      <c r="AJ48" s="116">
        <f t="shared" si="32"/>
        <v>0.93344962326292735</v>
      </c>
      <c r="AK48" s="117">
        <f t="shared" si="33"/>
        <v>0.24000282382685212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305469793</v>
      </c>
      <c r="E49" s="78">
        <v>41545845</v>
      </c>
      <c r="F49" s="79">
        <f t="shared" si="17"/>
        <v>347015638</v>
      </c>
      <c r="G49" s="77">
        <v>311777063</v>
      </c>
      <c r="H49" s="78">
        <v>59023225</v>
      </c>
      <c r="I49" s="79">
        <f t="shared" si="18"/>
        <v>370800288</v>
      </c>
      <c r="J49" s="77">
        <v>115722881</v>
      </c>
      <c r="K49" s="78">
        <v>6448207</v>
      </c>
      <c r="L49" s="78">
        <f t="shared" si="19"/>
        <v>122171088</v>
      </c>
      <c r="M49" s="95">
        <f t="shared" si="20"/>
        <v>0.35206219726616472</v>
      </c>
      <c r="N49" s="77">
        <v>93165182</v>
      </c>
      <c r="O49" s="78">
        <v>7830310</v>
      </c>
      <c r="P49" s="78">
        <f t="shared" si="21"/>
        <v>100995492</v>
      </c>
      <c r="Q49" s="95">
        <f t="shared" si="22"/>
        <v>0.29104017496756157</v>
      </c>
      <c r="R49" s="77">
        <v>72439179</v>
      </c>
      <c r="S49" s="78">
        <v>8767825</v>
      </c>
      <c r="T49" s="78">
        <f t="shared" si="23"/>
        <v>81207004</v>
      </c>
      <c r="U49" s="95">
        <f t="shared" si="24"/>
        <v>0.21900469505568454</v>
      </c>
      <c r="V49" s="77">
        <v>18927167</v>
      </c>
      <c r="W49" s="78">
        <v>17707383</v>
      </c>
      <c r="X49" s="78">
        <f t="shared" si="25"/>
        <v>36634550</v>
      </c>
      <c r="Y49" s="95">
        <f t="shared" si="26"/>
        <v>9.8798601796123736E-2</v>
      </c>
      <c r="Z49" s="77">
        <f t="shared" si="27"/>
        <v>300254409</v>
      </c>
      <c r="AA49" s="78">
        <f t="shared" si="28"/>
        <v>40753725</v>
      </c>
      <c r="AB49" s="78">
        <f t="shared" si="29"/>
        <v>341008134</v>
      </c>
      <c r="AC49" s="95">
        <f t="shared" si="30"/>
        <v>0.91965444751758119</v>
      </c>
      <c r="AD49" s="77">
        <v>11957921</v>
      </c>
      <c r="AE49" s="78">
        <v>19584979</v>
      </c>
      <c r="AF49" s="78">
        <f t="shared" si="31"/>
        <v>31542900</v>
      </c>
      <c r="AG49" s="78">
        <v>335517524</v>
      </c>
      <c r="AH49" s="78">
        <v>356481849</v>
      </c>
      <c r="AI49" s="79">
        <v>315228648</v>
      </c>
      <c r="AJ49" s="114">
        <f t="shared" si="32"/>
        <v>0.88427685416319757</v>
      </c>
      <c r="AK49" s="115">
        <f t="shared" si="33"/>
        <v>0.1614198440853567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342834144</v>
      </c>
      <c r="E50" s="78">
        <v>74083689</v>
      </c>
      <c r="F50" s="79">
        <f t="shared" si="17"/>
        <v>416917833</v>
      </c>
      <c r="G50" s="77">
        <v>342489176</v>
      </c>
      <c r="H50" s="78">
        <v>85831785</v>
      </c>
      <c r="I50" s="79">
        <f t="shared" si="18"/>
        <v>428320961</v>
      </c>
      <c r="J50" s="77">
        <v>129307614</v>
      </c>
      <c r="K50" s="78">
        <v>-109784755</v>
      </c>
      <c r="L50" s="78">
        <f t="shared" si="19"/>
        <v>19522859</v>
      </c>
      <c r="M50" s="95">
        <f t="shared" si="20"/>
        <v>4.6826634542159296E-2</v>
      </c>
      <c r="N50" s="77">
        <v>80278674</v>
      </c>
      <c r="O50" s="78">
        <v>164023119</v>
      </c>
      <c r="P50" s="78">
        <f t="shared" si="21"/>
        <v>244301793</v>
      </c>
      <c r="Q50" s="95">
        <f t="shared" si="22"/>
        <v>0.58597108030157108</v>
      </c>
      <c r="R50" s="77">
        <v>112330323</v>
      </c>
      <c r="S50" s="78">
        <v>12339348</v>
      </c>
      <c r="T50" s="78">
        <f t="shared" si="23"/>
        <v>124669671</v>
      </c>
      <c r="U50" s="95">
        <f t="shared" si="24"/>
        <v>0.29106600505596081</v>
      </c>
      <c r="V50" s="77">
        <v>15751211</v>
      </c>
      <c r="W50" s="78">
        <v>1290932</v>
      </c>
      <c r="X50" s="78">
        <f t="shared" si="25"/>
        <v>17042143</v>
      </c>
      <c r="Y50" s="95">
        <f t="shared" si="26"/>
        <v>3.9788253556892819E-2</v>
      </c>
      <c r="Z50" s="77">
        <f t="shared" si="27"/>
        <v>337667822</v>
      </c>
      <c r="AA50" s="78">
        <f t="shared" si="28"/>
        <v>67868644</v>
      </c>
      <c r="AB50" s="78">
        <f t="shared" si="29"/>
        <v>405536466</v>
      </c>
      <c r="AC50" s="95">
        <f t="shared" si="30"/>
        <v>0.946805089933481</v>
      </c>
      <c r="AD50" s="77">
        <v>27021829</v>
      </c>
      <c r="AE50" s="78">
        <v>15503490</v>
      </c>
      <c r="AF50" s="78">
        <f t="shared" si="31"/>
        <v>42525319</v>
      </c>
      <c r="AG50" s="78">
        <v>363379657</v>
      </c>
      <c r="AH50" s="78">
        <v>402309232</v>
      </c>
      <c r="AI50" s="79">
        <v>388289214</v>
      </c>
      <c r="AJ50" s="114">
        <f t="shared" si="32"/>
        <v>0.96515114025521542</v>
      </c>
      <c r="AK50" s="115">
        <f t="shared" si="33"/>
        <v>-0.59924714497732512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352675442</v>
      </c>
      <c r="E51" s="78">
        <v>54761792</v>
      </c>
      <c r="F51" s="79">
        <f t="shared" si="17"/>
        <v>407437234</v>
      </c>
      <c r="G51" s="77">
        <v>378429131</v>
      </c>
      <c r="H51" s="78">
        <v>45093508</v>
      </c>
      <c r="I51" s="79">
        <f t="shared" si="18"/>
        <v>423522639</v>
      </c>
      <c r="J51" s="77">
        <v>147874422</v>
      </c>
      <c r="K51" s="78">
        <v>2159820</v>
      </c>
      <c r="L51" s="78">
        <f t="shared" si="19"/>
        <v>150034242</v>
      </c>
      <c r="M51" s="95">
        <f t="shared" si="20"/>
        <v>0.36823890768903073</v>
      </c>
      <c r="N51" s="77">
        <v>104329008</v>
      </c>
      <c r="O51" s="78">
        <v>9817368</v>
      </c>
      <c r="P51" s="78">
        <f t="shared" si="21"/>
        <v>114146376</v>
      </c>
      <c r="Q51" s="95">
        <f t="shared" si="22"/>
        <v>0.28015695786900024</v>
      </c>
      <c r="R51" s="77">
        <v>81965405</v>
      </c>
      <c r="S51" s="78">
        <v>2720692</v>
      </c>
      <c r="T51" s="78">
        <f t="shared" si="23"/>
        <v>84686097</v>
      </c>
      <c r="U51" s="95">
        <f t="shared" si="24"/>
        <v>0.19995648213742831</v>
      </c>
      <c r="V51" s="77">
        <v>18172725</v>
      </c>
      <c r="W51" s="78">
        <v>9319614</v>
      </c>
      <c r="X51" s="78">
        <f t="shared" si="25"/>
        <v>27492339</v>
      </c>
      <c r="Y51" s="95">
        <f t="shared" si="26"/>
        <v>6.4913505131422272E-2</v>
      </c>
      <c r="Z51" s="77">
        <f t="shared" si="27"/>
        <v>352341560</v>
      </c>
      <c r="AA51" s="78">
        <f t="shared" si="28"/>
        <v>24017494</v>
      </c>
      <c r="AB51" s="78">
        <f t="shared" si="29"/>
        <v>376359054</v>
      </c>
      <c r="AC51" s="95">
        <f t="shared" si="30"/>
        <v>0.88863975462714284</v>
      </c>
      <c r="AD51" s="77">
        <v>27502667</v>
      </c>
      <c r="AE51" s="78">
        <v>1688553</v>
      </c>
      <c r="AF51" s="78">
        <f t="shared" si="31"/>
        <v>29191220</v>
      </c>
      <c r="AG51" s="78">
        <v>384564034</v>
      </c>
      <c r="AH51" s="78">
        <v>402002589</v>
      </c>
      <c r="AI51" s="79">
        <v>366976212</v>
      </c>
      <c r="AJ51" s="114">
        <f t="shared" si="32"/>
        <v>0.9128702700966933</v>
      </c>
      <c r="AK51" s="115">
        <f t="shared" si="33"/>
        <v>-5.8198355532930846E-2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211994287</v>
      </c>
      <c r="E52" s="78">
        <v>29979737</v>
      </c>
      <c r="F52" s="79">
        <f t="shared" si="17"/>
        <v>241974024</v>
      </c>
      <c r="G52" s="77">
        <v>218860548</v>
      </c>
      <c r="H52" s="78">
        <v>29838435</v>
      </c>
      <c r="I52" s="79">
        <f t="shared" si="18"/>
        <v>248698983</v>
      </c>
      <c r="J52" s="77">
        <v>88746723</v>
      </c>
      <c r="K52" s="78">
        <v>5461406</v>
      </c>
      <c r="L52" s="78">
        <f t="shared" si="19"/>
        <v>94208129</v>
      </c>
      <c r="M52" s="95">
        <f t="shared" si="20"/>
        <v>0.38933157965749249</v>
      </c>
      <c r="N52" s="77">
        <v>63729145</v>
      </c>
      <c r="O52" s="78">
        <v>9421635</v>
      </c>
      <c r="P52" s="78">
        <f t="shared" si="21"/>
        <v>73150780</v>
      </c>
      <c r="Q52" s="95">
        <f t="shared" si="22"/>
        <v>0.30230839984708441</v>
      </c>
      <c r="R52" s="77">
        <v>52273522</v>
      </c>
      <c r="S52" s="78">
        <v>6369211</v>
      </c>
      <c r="T52" s="78">
        <f t="shared" si="23"/>
        <v>58642733</v>
      </c>
      <c r="U52" s="95">
        <f t="shared" si="24"/>
        <v>0.23579804103983812</v>
      </c>
      <c r="V52" s="77">
        <v>11802181</v>
      </c>
      <c r="W52" s="78">
        <v>9109437</v>
      </c>
      <c r="X52" s="78">
        <f t="shared" si="25"/>
        <v>20911618</v>
      </c>
      <c r="Y52" s="95">
        <f t="shared" si="26"/>
        <v>8.4084051119742612E-2</v>
      </c>
      <c r="Z52" s="77">
        <f t="shared" si="27"/>
        <v>216551571</v>
      </c>
      <c r="AA52" s="78">
        <f t="shared" si="28"/>
        <v>30361689</v>
      </c>
      <c r="AB52" s="78">
        <f t="shared" si="29"/>
        <v>246913260</v>
      </c>
      <c r="AC52" s="95">
        <f t="shared" si="30"/>
        <v>0.99281974144622864</v>
      </c>
      <c r="AD52" s="77">
        <v>12697415</v>
      </c>
      <c r="AE52" s="78">
        <v>10721805</v>
      </c>
      <c r="AF52" s="78">
        <f t="shared" si="31"/>
        <v>23419220</v>
      </c>
      <c r="AG52" s="78">
        <v>231693606</v>
      </c>
      <c r="AH52" s="78">
        <v>234450749</v>
      </c>
      <c r="AI52" s="79">
        <v>236320743</v>
      </c>
      <c r="AJ52" s="114">
        <f t="shared" si="32"/>
        <v>1.0079760632370596</v>
      </c>
      <c r="AK52" s="115">
        <f t="shared" si="33"/>
        <v>-0.10707453109027543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732886662</v>
      </c>
      <c r="E53" s="78">
        <v>214806173</v>
      </c>
      <c r="F53" s="79">
        <f t="shared" si="17"/>
        <v>947692835</v>
      </c>
      <c r="G53" s="77">
        <v>741882703</v>
      </c>
      <c r="H53" s="78">
        <v>204608297</v>
      </c>
      <c r="I53" s="79">
        <f t="shared" si="18"/>
        <v>946491000</v>
      </c>
      <c r="J53" s="77">
        <v>287787860</v>
      </c>
      <c r="K53" s="78">
        <v>47326578</v>
      </c>
      <c r="L53" s="78">
        <f t="shared" si="19"/>
        <v>335114438</v>
      </c>
      <c r="M53" s="95">
        <f t="shared" si="20"/>
        <v>0.35361081736995509</v>
      </c>
      <c r="N53" s="77">
        <v>236074197</v>
      </c>
      <c r="O53" s="78">
        <v>49897907</v>
      </c>
      <c r="P53" s="78">
        <f t="shared" si="21"/>
        <v>285972104</v>
      </c>
      <c r="Q53" s="95">
        <f t="shared" si="22"/>
        <v>0.30175611067060565</v>
      </c>
      <c r="R53" s="77">
        <v>184165740</v>
      </c>
      <c r="S53" s="78">
        <v>15183468</v>
      </c>
      <c r="T53" s="78">
        <f t="shared" si="23"/>
        <v>199349208</v>
      </c>
      <c r="U53" s="95">
        <f t="shared" si="24"/>
        <v>0.21061923251251199</v>
      </c>
      <c r="V53" s="77">
        <v>16646545</v>
      </c>
      <c r="W53" s="78">
        <v>44539882</v>
      </c>
      <c r="X53" s="78">
        <f t="shared" si="25"/>
        <v>61186427</v>
      </c>
      <c r="Y53" s="95">
        <f t="shared" si="26"/>
        <v>6.4645545493829309E-2</v>
      </c>
      <c r="Z53" s="77">
        <f t="shared" si="27"/>
        <v>724674342</v>
      </c>
      <c r="AA53" s="78">
        <f t="shared" si="28"/>
        <v>156947835</v>
      </c>
      <c r="AB53" s="78">
        <f t="shared" si="29"/>
        <v>881622177</v>
      </c>
      <c r="AC53" s="95">
        <f t="shared" si="30"/>
        <v>0.93146387762799643</v>
      </c>
      <c r="AD53" s="77">
        <v>24377426</v>
      </c>
      <c r="AE53" s="78">
        <v>39908085</v>
      </c>
      <c r="AF53" s="78">
        <f t="shared" si="31"/>
        <v>64285511</v>
      </c>
      <c r="AG53" s="78">
        <v>905567410</v>
      </c>
      <c r="AH53" s="78">
        <v>915078408</v>
      </c>
      <c r="AI53" s="79">
        <v>909379266</v>
      </c>
      <c r="AJ53" s="114">
        <f t="shared" si="32"/>
        <v>0.99377196319990102</v>
      </c>
      <c r="AK53" s="115">
        <f t="shared" si="33"/>
        <v>-4.8208125778139932E-2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1945860328</v>
      </c>
      <c r="E54" s="81">
        <f>SUM(E49:E53)</f>
        <v>415177236</v>
      </c>
      <c r="F54" s="82">
        <f t="shared" si="17"/>
        <v>2361037564</v>
      </c>
      <c r="G54" s="80">
        <f>SUM(G49:G53)</f>
        <v>1993438621</v>
      </c>
      <c r="H54" s="81">
        <f>SUM(H49:H53)</f>
        <v>424395250</v>
      </c>
      <c r="I54" s="82">
        <f t="shared" si="18"/>
        <v>2417833871</v>
      </c>
      <c r="J54" s="80">
        <f>SUM(J49:J53)</f>
        <v>769439500</v>
      </c>
      <c r="K54" s="81">
        <f>SUM(K49:K53)</f>
        <v>-48388744</v>
      </c>
      <c r="L54" s="81">
        <f t="shared" si="19"/>
        <v>721050756</v>
      </c>
      <c r="M54" s="96">
        <f t="shared" si="20"/>
        <v>0.30539571542369581</v>
      </c>
      <c r="N54" s="80">
        <f>SUM(N49:N53)</f>
        <v>577576206</v>
      </c>
      <c r="O54" s="81">
        <f>SUM(O49:O53)</f>
        <v>240990339</v>
      </c>
      <c r="P54" s="81">
        <f t="shared" si="21"/>
        <v>818566545</v>
      </c>
      <c r="Q54" s="96">
        <f t="shared" si="22"/>
        <v>0.34669780671054162</v>
      </c>
      <c r="R54" s="80">
        <f>SUM(R49:R53)</f>
        <v>503174169</v>
      </c>
      <c r="S54" s="81">
        <f>SUM(S49:S53)</f>
        <v>45380544</v>
      </c>
      <c r="T54" s="81">
        <f t="shared" si="23"/>
        <v>548554713</v>
      </c>
      <c r="U54" s="96">
        <f t="shared" si="24"/>
        <v>0.22687857903699621</v>
      </c>
      <c r="V54" s="80">
        <f>SUM(V49:V53)</f>
        <v>81299829</v>
      </c>
      <c r="W54" s="81">
        <f>SUM(W49:W53)</f>
        <v>81967248</v>
      </c>
      <c r="X54" s="81">
        <f t="shared" si="25"/>
        <v>163267077</v>
      </c>
      <c r="Y54" s="96">
        <f t="shared" si="26"/>
        <v>6.7526176615465242E-2</v>
      </c>
      <c r="Z54" s="80">
        <f t="shared" si="27"/>
        <v>1931489704</v>
      </c>
      <c r="AA54" s="81">
        <f t="shared" si="28"/>
        <v>319949387</v>
      </c>
      <c r="AB54" s="81">
        <f t="shared" si="29"/>
        <v>2251439091</v>
      </c>
      <c r="AC54" s="96">
        <f t="shared" si="30"/>
        <v>0.93118022623647823</v>
      </c>
      <c r="AD54" s="80">
        <f>SUM(AD49:AD53)</f>
        <v>103557258</v>
      </c>
      <c r="AE54" s="81">
        <f>SUM(AE49:AE53)</f>
        <v>87406912</v>
      </c>
      <c r="AF54" s="81">
        <f t="shared" si="31"/>
        <v>190964170</v>
      </c>
      <c r="AG54" s="81">
        <f>SUM(AG49:AG53)</f>
        <v>2220722231</v>
      </c>
      <c r="AH54" s="81">
        <f>SUM(AH49:AH53)</f>
        <v>2310322827</v>
      </c>
      <c r="AI54" s="82">
        <f>SUM(AI49:AI53)</f>
        <v>2216194083</v>
      </c>
      <c r="AJ54" s="116">
        <f t="shared" si="32"/>
        <v>0.95925731984294682</v>
      </c>
      <c r="AK54" s="117">
        <f t="shared" si="33"/>
        <v>-0.14503816606015674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247188358</v>
      </c>
      <c r="E55" s="78">
        <v>42895130</v>
      </c>
      <c r="F55" s="79">
        <f t="shared" si="17"/>
        <v>290083488</v>
      </c>
      <c r="G55" s="77">
        <v>247298894</v>
      </c>
      <c r="H55" s="78">
        <v>45995192</v>
      </c>
      <c r="I55" s="79">
        <f t="shared" si="18"/>
        <v>293294086</v>
      </c>
      <c r="J55" s="77">
        <v>90243177</v>
      </c>
      <c r="K55" s="78">
        <v>11720684</v>
      </c>
      <c r="L55" s="78">
        <f t="shared" si="19"/>
        <v>101963861</v>
      </c>
      <c r="M55" s="95">
        <f t="shared" si="20"/>
        <v>0.35149832795722591</v>
      </c>
      <c r="N55" s="77">
        <v>72817454</v>
      </c>
      <c r="O55" s="78">
        <v>22078000</v>
      </c>
      <c r="P55" s="78">
        <f t="shared" si="21"/>
        <v>94895454</v>
      </c>
      <c r="Q55" s="95">
        <f t="shared" si="22"/>
        <v>0.32713152566615583</v>
      </c>
      <c r="R55" s="77">
        <v>60538595</v>
      </c>
      <c r="S55" s="78">
        <v>-4346974</v>
      </c>
      <c r="T55" s="78">
        <f t="shared" si="23"/>
        <v>56191621</v>
      </c>
      <c r="U55" s="95">
        <f t="shared" si="24"/>
        <v>0.19158797835425839</v>
      </c>
      <c r="V55" s="77">
        <v>32626608</v>
      </c>
      <c r="W55" s="78">
        <v>22454889</v>
      </c>
      <c r="X55" s="78">
        <f t="shared" si="25"/>
        <v>55081497</v>
      </c>
      <c r="Y55" s="95">
        <f t="shared" si="26"/>
        <v>0.18780295829081259</v>
      </c>
      <c r="Z55" s="77">
        <f t="shared" si="27"/>
        <v>256225834</v>
      </c>
      <c r="AA55" s="78">
        <f t="shared" si="28"/>
        <v>51906599</v>
      </c>
      <c r="AB55" s="78">
        <f t="shared" si="29"/>
        <v>308132433</v>
      </c>
      <c r="AC55" s="95">
        <f t="shared" si="30"/>
        <v>1.050592042964003</v>
      </c>
      <c r="AD55" s="77">
        <v>9924327</v>
      </c>
      <c r="AE55" s="78">
        <v>3610453</v>
      </c>
      <c r="AF55" s="78">
        <f t="shared" si="31"/>
        <v>13534780</v>
      </c>
      <c r="AG55" s="78">
        <v>263507075</v>
      </c>
      <c r="AH55" s="78">
        <v>266598807</v>
      </c>
      <c r="AI55" s="79">
        <v>274724158</v>
      </c>
      <c r="AJ55" s="114">
        <f t="shared" si="32"/>
        <v>1.0304778220556703</v>
      </c>
      <c r="AK55" s="115">
        <f t="shared" si="33"/>
        <v>3.0696263256587839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5599451800</v>
      </c>
      <c r="E56" s="78">
        <v>610994000</v>
      </c>
      <c r="F56" s="79">
        <f t="shared" si="17"/>
        <v>6210445800</v>
      </c>
      <c r="G56" s="77">
        <v>5338039687</v>
      </c>
      <c r="H56" s="78">
        <v>627805206</v>
      </c>
      <c r="I56" s="79">
        <f t="shared" si="18"/>
        <v>5965844893</v>
      </c>
      <c r="J56" s="77">
        <v>1546938549</v>
      </c>
      <c r="K56" s="78">
        <v>137066154</v>
      </c>
      <c r="L56" s="78">
        <f t="shared" si="19"/>
        <v>1684004703</v>
      </c>
      <c r="M56" s="95">
        <f t="shared" si="20"/>
        <v>0.27115681502284428</v>
      </c>
      <c r="N56" s="77">
        <v>1294057941</v>
      </c>
      <c r="O56" s="78">
        <v>142916798</v>
      </c>
      <c r="P56" s="78">
        <f t="shared" si="21"/>
        <v>1436974739</v>
      </c>
      <c r="Q56" s="95">
        <f t="shared" si="22"/>
        <v>0.23138028819122775</v>
      </c>
      <c r="R56" s="77">
        <v>1245142335</v>
      </c>
      <c r="S56" s="78">
        <v>92546498</v>
      </c>
      <c r="T56" s="78">
        <f t="shared" si="23"/>
        <v>1337688833</v>
      </c>
      <c r="U56" s="95">
        <f t="shared" si="24"/>
        <v>0.22422454103182798</v>
      </c>
      <c r="V56" s="77">
        <v>1138088296</v>
      </c>
      <c r="W56" s="78">
        <v>140530207</v>
      </c>
      <c r="X56" s="78">
        <f t="shared" si="25"/>
        <v>1278618503</v>
      </c>
      <c r="Y56" s="95">
        <f t="shared" si="26"/>
        <v>0.21432312202757095</v>
      </c>
      <c r="Z56" s="77">
        <f t="shared" si="27"/>
        <v>5224227121</v>
      </c>
      <c r="AA56" s="78">
        <f t="shared" si="28"/>
        <v>513059657</v>
      </c>
      <c r="AB56" s="78">
        <f t="shared" si="29"/>
        <v>5737286778</v>
      </c>
      <c r="AC56" s="95">
        <f t="shared" si="30"/>
        <v>0.96168889418023962</v>
      </c>
      <c r="AD56" s="77">
        <v>1103801797</v>
      </c>
      <c r="AE56" s="78">
        <v>149547132</v>
      </c>
      <c r="AF56" s="78">
        <f t="shared" si="31"/>
        <v>1253348929</v>
      </c>
      <c r="AG56" s="78">
        <v>5734391800</v>
      </c>
      <c r="AH56" s="78">
        <v>5940033200</v>
      </c>
      <c r="AI56" s="79">
        <v>5801843473</v>
      </c>
      <c r="AJ56" s="114">
        <f t="shared" si="32"/>
        <v>0.97673586622377806</v>
      </c>
      <c r="AK56" s="115">
        <f t="shared" si="33"/>
        <v>2.0161643270530938E-2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503693750</v>
      </c>
      <c r="E57" s="78">
        <v>66089900</v>
      </c>
      <c r="F57" s="79">
        <f t="shared" si="17"/>
        <v>569783650</v>
      </c>
      <c r="G57" s="77">
        <v>538633905</v>
      </c>
      <c r="H57" s="78">
        <v>76758460</v>
      </c>
      <c r="I57" s="79">
        <f t="shared" si="18"/>
        <v>615392365</v>
      </c>
      <c r="J57" s="77">
        <v>196708538</v>
      </c>
      <c r="K57" s="78">
        <v>17012915</v>
      </c>
      <c r="L57" s="78">
        <f t="shared" si="19"/>
        <v>213721453</v>
      </c>
      <c r="M57" s="95">
        <f t="shared" si="20"/>
        <v>0.37509228809917589</v>
      </c>
      <c r="N57" s="77">
        <v>141106592</v>
      </c>
      <c r="O57" s="78">
        <v>16521230</v>
      </c>
      <c r="P57" s="78">
        <f t="shared" si="21"/>
        <v>157627822</v>
      </c>
      <c r="Q57" s="95">
        <f t="shared" si="22"/>
        <v>0.27664504237704962</v>
      </c>
      <c r="R57" s="77">
        <v>116714671</v>
      </c>
      <c r="S57" s="78">
        <v>11938441</v>
      </c>
      <c r="T57" s="78">
        <f t="shared" si="23"/>
        <v>128653112</v>
      </c>
      <c r="U57" s="95">
        <f t="shared" si="24"/>
        <v>0.20905867429798222</v>
      </c>
      <c r="V57" s="77">
        <v>53589497</v>
      </c>
      <c r="W57" s="78">
        <v>21932782</v>
      </c>
      <c r="X57" s="78">
        <f t="shared" si="25"/>
        <v>75522279</v>
      </c>
      <c r="Y57" s="95">
        <f t="shared" si="26"/>
        <v>0.12272215791952505</v>
      </c>
      <c r="Z57" s="77">
        <f t="shared" si="27"/>
        <v>508119298</v>
      </c>
      <c r="AA57" s="78">
        <f t="shared" si="28"/>
        <v>67405368</v>
      </c>
      <c r="AB57" s="78">
        <f t="shared" si="29"/>
        <v>575524666</v>
      </c>
      <c r="AC57" s="95">
        <f t="shared" si="30"/>
        <v>0.93521580496046619</v>
      </c>
      <c r="AD57" s="77">
        <v>49866481</v>
      </c>
      <c r="AE57" s="78">
        <v>51402076</v>
      </c>
      <c r="AF57" s="78">
        <f t="shared" si="31"/>
        <v>101268557</v>
      </c>
      <c r="AG57" s="78">
        <v>582634000</v>
      </c>
      <c r="AH57" s="78">
        <v>592211120</v>
      </c>
      <c r="AI57" s="79">
        <v>592914266</v>
      </c>
      <c r="AJ57" s="114">
        <f t="shared" si="32"/>
        <v>1.0011873231964978</v>
      </c>
      <c r="AK57" s="115">
        <f t="shared" si="33"/>
        <v>-0.25423763073863093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200230570</v>
      </c>
      <c r="E58" s="78">
        <v>30720004</v>
      </c>
      <c r="F58" s="79">
        <f t="shared" si="17"/>
        <v>230950574</v>
      </c>
      <c r="G58" s="77">
        <v>203255962</v>
      </c>
      <c r="H58" s="78">
        <v>25873034</v>
      </c>
      <c r="I58" s="79">
        <f t="shared" si="18"/>
        <v>229128996</v>
      </c>
      <c r="J58" s="77">
        <v>72168013</v>
      </c>
      <c r="K58" s="78">
        <v>9841581</v>
      </c>
      <c r="L58" s="78">
        <f t="shared" si="19"/>
        <v>82009594</v>
      </c>
      <c r="M58" s="95">
        <f t="shared" si="20"/>
        <v>0.35509586566344709</v>
      </c>
      <c r="N58" s="77">
        <v>51389863</v>
      </c>
      <c r="O58" s="78">
        <v>5918303</v>
      </c>
      <c r="P58" s="78">
        <f t="shared" si="21"/>
        <v>57308166</v>
      </c>
      <c r="Q58" s="95">
        <f t="shared" si="22"/>
        <v>0.24814039215161249</v>
      </c>
      <c r="R58" s="77">
        <v>40105487</v>
      </c>
      <c r="S58" s="78">
        <v>9135543</v>
      </c>
      <c r="T58" s="78">
        <f t="shared" si="23"/>
        <v>49241030</v>
      </c>
      <c r="U58" s="95">
        <f t="shared" si="24"/>
        <v>0.21490527545453042</v>
      </c>
      <c r="V58" s="77">
        <v>13952680</v>
      </c>
      <c r="W58" s="78">
        <v>7915101</v>
      </c>
      <c r="X58" s="78">
        <f t="shared" si="25"/>
        <v>21867781</v>
      </c>
      <c r="Y58" s="95">
        <f t="shared" si="26"/>
        <v>9.5438732686630376E-2</v>
      </c>
      <c r="Z58" s="77">
        <f t="shared" si="27"/>
        <v>177616043</v>
      </c>
      <c r="AA58" s="78">
        <f t="shared" si="28"/>
        <v>32810528</v>
      </c>
      <c r="AB58" s="78">
        <f t="shared" si="29"/>
        <v>210426571</v>
      </c>
      <c r="AC58" s="95">
        <f t="shared" si="30"/>
        <v>0.91837600073977543</v>
      </c>
      <c r="AD58" s="77">
        <v>16962180</v>
      </c>
      <c r="AE58" s="78">
        <v>3345757</v>
      </c>
      <c r="AF58" s="78">
        <f t="shared" si="31"/>
        <v>20307937</v>
      </c>
      <c r="AG58" s="78">
        <v>227792655</v>
      </c>
      <c r="AH58" s="78">
        <v>220493456</v>
      </c>
      <c r="AI58" s="79">
        <v>194231634</v>
      </c>
      <c r="AJ58" s="114">
        <f t="shared" si="32"/>
        <v>0.88089523164805394</v>
      </c>
      <c r="AK58" s="115">
        <f t="shared" si="33"/>
        <v>7.6809574502816336E-2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228100609</v>
      </c>
      <c r="E59" s="78">
        <v>34164219</v>
      </c>
      <c r="F59" s="79">
        <f t="shared" si="17"/>
        <v>262264828</v>
      </c>
      <c r="G59" s="77">
        <v>230617822</v>
      </c>
      <c r="H59" s="78">
        <v>34994241</v>
      </c>
      <c r="I59" s="79">
        <f t="shared" si="18"/>
        <v>265612063</v>
      </c>
      <c r="J59" s="77">
        <v>83037772</v>
      </c>
      <c r="K59" s="78">
        <v>3241507</v>
      </c>
      <c r="L59" s="78">
        <f t="shared" si="19"/>
        <v>86279279</v>
      </c>
      <c r="M59" s="95">
        <f t="shared" si="20"/>
        <v>0.3289776965441969</v>
      </c>
      <c r="N59" s="77">
        <v>68522310</v>
      </c>
      <c r="O59" s="78">
        <v>10837616</v>
      </c>
      <c r="P59" s="78">
        <f t="shared" si="21"/>
        <v>79359926</v>
      </c>
      <c r="Q59" s="95">
        <f t="shared" si="22"/>
        <v>0.3025946201219174</v>
      </c>
      <c r="R59" s="77">
        <v>57985003</v>
      </c>
      <c r="S59" s="78">
        <v>7149173</v>
      </c>
      <c r="T59" s="78">
        <f t="shared" si="23"/>
        <v>65134176</v>
      </c>
      <c r="U59" s="95">
        <f t="shared" si="24"/>
        <v>0.24522295886840048</v>
      </c>
      <c r="V59" s="77">
        <v>30008752</v>
      </c>
      <c r="W59" s="78">
        <v>9039748</v>
      </c>
      <c r="X59" s="78">
        <f t="shared" si="25"/>
        <v>39048500</v>
      </c>
      <c r="Y59" s="95">
        <f t="shared" si="26"/>
        <v>0.14701327778173989</v>
      </c>
      <c r="Z59" s="77">
        <f t="shared" si="27"/>
        <v>239553837</v>
      </c>
      <c r="AA59" s="78">
        <f t="shared" si="28"/>
        <v>30268044</v>
      </c>
      <c r="AB59" s="78">
        <f t="shared" si="29"/>
        <v>269821881</v>
      </c>
      <c r="AC59" s="95">
        <f t="shared" si="30"/>
        <v>1.0158494985222113</v>
      </c>
      <c r="AD59" s="77">
        <v>26030298</v>
      </c>
      <c r="AE59" s="78">
        <v>5984636</v>
      </c>
      <c r="AF59" s="78">
        <f t="shared" si="31"/>
        <v>32014934</v>
      </c>
      <c r="AG59" s="78">
        <v>281044607</v>
      </c>
      <c r="AH59" s="78">
        <v>280180598</v>
      </c>
      <c r="AI59" s="79">
        <v>254634520</v>
      </c>
      <c r="AJ59" s="114">
        <f t="shared" si="32"/>
        <v>0.90882281577541635</v>
      </c>
      <c r="AK59" s="115">
        <f t="shared" si="33"/>
        <v>0.21969640793262291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917966889</v>
      </c>
      <c r="E60" s="78">
        <v>465007780</v>
      </c>
      <c r="F60" s="79">
        <f t="shared" si="17"/>
        <v>1382974669</v>
      </c>
      <c r="G60" s="77">
        <v>904161005</v>
      </c>
      <c r="H60" s="78">
        <v>438287112</v>
      </c>
      <c r="I60" s="79">
        <f t="shared" si="18"/>
        <v>1342448117</v>
      </c>
      <c r="J60" s="77">
        <v>343507764</v>
      </c>
      <c r="K60" s="78">
        <v>108118342</v>
      </c>
      <c r="L60" s="78">
        <f t="shared" si="19"/>
        <v>451626106</v>
      </c>
      <c r="M60" s="95">
        <f t="shared" si="20"/>
        <v>0.32656137247008388</v>
      </c>
      <c r="N60" s="77">
        <v>292018663</v>
      </c>
      <c r="O60" s="78">
        <v>125520496</v>
      </c>
      <c r="P60" s="78">
        <f t="shared" si="21"/>
        <v>417539159</v>
      </c>
      <c r="Q60" s="95">
        <f t="shared" si="22"/>
        <v>0.30191381545832202</v>
      </c>
      <c r="R60" s="77">
        <v>222069403</v>
      </c>
      <c r="S60" s="78">
        <v>96596823</v>
      </c>
      <c r="T60" s="78">
        <f t="shared" si="23"/>
        <v>318666226</v>
      </c>
      <c r="U60" s="95">
        <f t="shared" si="24"/>
        <v>0.23737693990895589</v>
      </c>
      <c r="V60" s="77">
        <v>47114420</v>
      </c>
      <c r="W60" s="78">
        <v>102851730</v>
      </c>
      <c r="X60" s="78">
        <f t="shared" si="25"/>
        <v>149966150</v>
      </c>
      <c r="Y60" s="95">
        <f t="shared" si="26"/>
        <v>0.11171094666595595</v>
      </c>
      <c r="Z60" s="77">
        <f t="shared" si="27"/>
        <v>904710250</v>
      </c>
      <c r="AA60" s="78">
        <f t="shared" si="28"/>
        <v>433087391</v>
      </c>
      <c r="AB60" s="78">
        <f t="shared" si="29"/>
        <v>1337797641</v>
      </c>
      <c r="AC60" s="95">
        <f t="shared" si="30"/>
        <v>0.99653582440832611</v>
      </c>
      <c r="AD60" s="77">
        <v>40427142</v>
      </c>
      <c r="AE60" s="78">
        <v>99123823</v>
      </c>
      <c r="AF60" s="78">
        <f t="shared" si="31"/>
        <v>139550965</v>
      </c>
      <c r="AG60" s="78">
        <v>1327694180</v>
      </c>
      <c r="AH60" s="78">
        <v>1336648377</v>
      </c>
      <c r="AI60" s="79">
        <v>1314052466</v>
      </c>
      <c r="AJ60" s="114">
        <f t="shared" si="32"/>
        <v>0.98309509711842491</v>
      </c>
      <c r="AK60" s="115">
        <f t="shared" si="33"/>
        <v>7.4633557711335063E-2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7696631976</v>
      </c>
      <c r="E61" s="81">
        <f>SUM(E55:E60)</f>
        <v>1249871033</v>
      </c>
      <c r="F61" s="82">
        <f t="shared" si="17"/>
        <v>8946503009</v>
      </c>
      <c r="G61" s="80">
        <f>SUM(G55:G60)</f>
        <v>7462007275</v>
      </c>
      <c r="H61" s="81">
        <f>SUM(H55:H60)</f>
        <v>1249713245</v>
      </c>
      <c r="I61" s="82">
        <f t="shared" si="18"/>
        <v>8711720520</v>
      </c>
      <c r="J61" s="80">
        <f>SUM(J55:J60)</f>
        <v>2332603813</v>
      </c>
      <c r="K61" s="81">
        <f>SUM(K55:K60)</f>
        <v>287001183</v>
      </c>
      <c r="L61" s="81">
        <f t="shared" si="19"/>
        <v>2619604996</v>
      </c>
      <c r="M61" s="96">
        <f t="shared" si="20"/>
        <v>0.29280770300582593</v>
      </c>
      <c r="N61" s="80">
        <f>SUM(N55:N60)</f>
        <v>1919912823</v>
      </c>
      <c r="O61" s="81">
        <f>SUM(O55:O60)</f>
        <v>323792443</v>
      </c>
      <c r="P61" s="81">
        <f t="shared" si="21"/>
        <v>2243705266</v>
      </c>
      <c r="Q61" s="96">
        <f t="shared" si="22"/>
        <v>0.25079131631016927</v>
      </c>
      <c r="R61" s="80">
        <f>SUM(R55:R60)</f>
        <v>1742555494</v>
      </c>
      <c r="S61" s="81">
        <f>SUM(S55:S60)</f>
        <v>213019504</v>
      </c>
      <c r="T61" s="81">
        <f t="shared" si="23"/>
        <v>1955574998</v>
      </c>
      <c r="U61" s="96">
        <f t="shared" si="24"/>
        <v>0.22447632399483816</v>
      </c>
      <c r="V61" s="80">
        <f>SUM(V55:V60)</f>
        <v>1315380253</v>
      </c>
      <c r="W61" s="81">
        <f>SUM(W55:W60)</f>
        <v>304724457</v>
      </c>
      <c r="X61" s="81">
        <f t="shared" si="25"/>
        <v>1620104710</v>
      </c>
      <c r="Y61" s="96">
        <f t="shared" si="26"/>
        <v>0.18596839812303803</v>
      </c>
      <c r="Z61" s="80">
        <f t="shared" si="27"/>
        <v>7310452383</v>
      </c>
      <c r="AA61" s="81">
        <f t="shared" si="28"/>
        <v>1128537587</v>
      </c>
      <c r="AB61" s="81">
        <f t="shared" si="29"/>
        <v>8438989970</v>
      </c>
      <c r="AC61" s="96">
        <f t="shared" si="30"/>
        <v>0.9686938361516676</v>
      </c>
      <c r="AD61" s="80">
        <f>SUM(AD55:AD60)</f>
        <v>1247012225</v>
      </c>
      <c r="AE61" s="81">
        <f>SUM(AE55:AE60)</f>
        <v>313013877</v>
      </c>
      <c r="AF61" s="81">
        <f t="shared" si="31"/>
        <v>1560026102</v>
      </c>
      <c r="AG61" s="81">
        <f>SUM(AG55:AG60)</f>
        <v>8417064317</v>
      </c>
      <c r="AH61" s="81">
        <f>SUM(AH55:AH60)</f>
        <v>8636165558</v>
      </c>
      <c r="AI61" s="82">
        <f>SUM(AI55:AI60)</f>
        <v>8432400517</v>
      </c>
      <c r="AJ61" s="116">
        <f t="shared" si="32"/>
        <v>0.97640561200089027</v>
      </c>
      <c r="AK61" s="117">
        <f t="shared" si="33"/>
        <v>3.851128383235225E-2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447100514</v>
      </c>
      <c r="E62" s="78">
        <v>127599815</v>
      </c>
      <c r="F62" s="79">
        <f t="shared" si="17"/>
        <v>574700329</v>
      </c>
      <c r="G62" s="77">
        <v>442150384</v>
      </c>
      <c r="H62" s="78">
        <v>135814393</v>
      </c>
      <c r="I62" s="79">
        <f t="shared" si="18"/>
        <v>577964777</v>
      </c>
      <c r="J62" s="77">
        <v>168535135</v>
      </c>
      <c r="K62" s="78">
        <v>7177038</v>
      </c>
      <c r="L62" s="78">
        <f t="shared" si="19"/>
        <v>175712173</v>
      </c>
      <c r="M62" s="95">
        <f t="shared" si="20"/>
        <v>0.30574573239891079</v>
      </c>
      <c r="N62" s="77">
        <v>167767305</v>
      </c>
      <c r="O62" s="78">
        <v>-486805740</v>
      </c>
      <c r="P62" s="78">
        <f t="shared" si="21"/>
        <v>-319038435</v>
      </c>
      <c r="Q62" s="95">
        <f t="shared" si="22"/>
        <v>-0.55513877215824592</v>
      </c>
      <c r="R62" s="77">
        <v>49151893</v>
      </c>
      <c r="S62" s="78">
        <v>562385996</v>
      </c>
      <c r="T62" s="78">
        <f t="shared" si="23"/>
        <v>611537889</v>
      </c>
      <c r="U62" s="95">
        <f t="shared" si="24"/>
        <v>1.0580885087396943</v>
      </c>
      <c r="V62" s="77">
        <v>37119058</v>
      </c>
      <c r="W62" s="78">
        <v>33428050</v>
      </c>
      <c r="X62" s="78">
        <f t="shared" si="25"/>
        <v>70547108</v>
      </c>
      <c r="Y62" s="95">
        <f t="shared" si="26"/>
        <v>0.12206125841471478</v>
      </c>
      <c r="Z62" s="77">
        <f t="shared" si="27"/>
        <v>422573391</v>
      </c>
      <c r="AA62" s="78">
        <f t="shared" si="28"/>
        <v>116185344</v>
      </c>
      <c r="AB62" s="78">
        <f t="shared" si="29"/>
        <v>538758735</v>
      </c>
      <c r="AC62" s="95">
        <f t="shared" si="30"/>
        <v>0.93216534370225124</v>
      </c>
      <c r="AD62" s="77">
        <v>50823728</v>
      </c>
      <c r="AE62" s="78">
        <v>56700221</v>
      </c>
      <c r="AF62" s="78">
        <f t="shared" si="31"/>
        <v>107523949</v>
      </c>
      <c r="AG62" s="78">
        <v>526313495</v>
      </c>
      <c r="AH62" s="78">
        <v>558370761</v>
      </c>
      <c r="AI62" s="79">
        <v>546704145</v>
      </c>
      <c r="AJ62" s="114">
        <f t="shared" si="32"/>
        <v>0.97910596898178193</v>
      </c>
      <c r="AK62" s="115">
        <f t="shared" si="33"/>
        <v>-0.34389400076814514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2716201493</v>
      </c>
      <c r="E63" s="78">
        <v>328572640</v>
      </c>
      <c r="F63" s="79">
        <f t="shared" si="17"/>
        <v>3044774133</v>
      </c>
      <c r="G63" s="77">
        <v>2775741761</v>
      </c>
      <c r="H63" s="78">
        <v>616439895</v>
      </c>
      <c r="I63" s="79">
        <f t="shared" si="18"/>
        <v>3392181656</v>
      </c>
      <c r="J63" s="77">
        <v>609002695</v>
      </c>
      <c r="K63" s="78">
        <v>100905388</v>
      </c>
      <c r="L63" s="78">
        <f t="shared" si="19"/>
        <v>709908083</v>
      </c>
      <c r="M63" s="95">
        <f t="shared" si="20"/>
        <v>0.23315623819377737</v>
      </c>
      <c r="N63" s="77">
        <v>703323634</v>
      </c>
      <c r="O63" s="78">
        <v>179286366</v>
      </c>
      <c r="P63" s="78">
        <f t="shared" si="21"/>
        <v>882610000</v>
      </c>
      <c r="Q63" s="95">
        <f t="shared" si="22"/>
        <v>0.28987700284039425</v>
      </c>
      <c r="R63" s="77">
        <v>702086604</v>
      </c>
      <c r="S63" s="78">
        <v>47040162</v>
      </c>
      <c r="T63" s="78">
        <f t="shared" si="23"/>
        <v>749126766</v>
      </c>
      <c r="U63" s="95">
        <f t="shared" si="24"/>
        <v>0.22083922441917717</v>
      </c>
      <c r="V63" s="77">
        <v>638922699</v>
      </c>
      <c r="W63" s="78">
        <v>92633791</v>
      </c>
      <c r="X63" s="78">
        <f t="shared" si="25"/>
        <v>731556490</v>
      </c>
      <c r="Y63" s="95">
        <f t="shared" si="26"/>
        <v>0.2156595855372434</v>
      </c>
      <c r="Z63" s="77">
        <f t="shared" si="27"/>
        <v>2653335632</v>
      </c>
      <c r="AA63" s="78">
        <f t="shared" si="28"/>
        <v>419865707</v>
      </c>
      <c r="AB63" s="78">
        <f t="shared" si="29"/>
        <v>3073201339</v>
      </c>
      <c r="AC63" s="95">
        <f t="shared" si="30"/>
        <v>0.90596602736890697</v>
      </c>
      <c r="AD63" s="77">
        <v>626999492</v>
      </c>
      <c r="AE63" s="78">
        <v>184123246</v>
      </c>
      <c r="AF63" s="78">
        <f t="shared" si="31"/>
        <v>811122738</v>
      </c>
      <c r="AG63" s="78">
        <v>3523911927</v>
      </c>
      <c r="AH63" s="78">
        <v>3740522833</v>
      </c>
      <c r="AI63" s="79">
        <v>3153076067</v>
      </c>
      <c r="AJ63" s="114">
        <f t="shared" si="32"/>
        <v>0.84295062689702871</v>
      </c>
      <c r="AK63" s="115">
        <f t="shared" si="33"/>
        <v>-9.8093968116573782E-2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262111295</v>
      </c>
      <c r="E64" s="78">
        <v>41193915</v>
      </c>
      <c r="F64" s="79">
        <f t="shared" si="17"/>
        <v>303305210</v>
      </c>
      <c r="G64" s="77">
        <v>264500477</v>
      </c>
      <c r="H64" s="78">
        <v>84704295</v>
      </c>
      <c r="I64" s="79">
        <f t="shared" si="18"/>
        <v>349204772</v>
      </c>
      <c r="J64" s="77">
        <v>110795982</v>
      </c>
      <c r="K64" s="78">
        <v>12142010</v>
      </c>
      <c r="L64" s="78">
        <f t="shared" si="19"/>
        <v>122937992</v>
      </c>
      <c r="M64" s="95">
        <f t="shared" si="20"/>
        <v>0.40532766318125563</v>
      </c>
      <c r="N64" s="77">
        <v>79662446</v>
      </c>
      <c r="O64" s="78">
        <v>25346104</v>
      </c>
      <c r="P64" s="78">
        <f t="shared" si="21"/>
        <v>105008550</v>
      </c>
      <c r="Q64" s="95">
        <f t="shared" si="22"/>
        <v>0.34621413196298212</v>
      </c>
      <c r="R64" s="77">
        <v>58199966</v>
      </c>
      <c r="S64" s="78">
        <v>18694562</v>
      </c>
      <c r="T64" s="78">
        <f t="shared" si="23"/>
        <v>76894528</v>
      </c>
      <c r="U64" s="95">
        <f t="shared" si="24"/>
        <v>0.22019896108407133</v>
      </c>
      <c r="V64" s="77">
        <v>8666915</v>
      </c>
      <c r="W64" s="78">
        <v>19774089</v>
      </c>
      <c r="X64" s="78">
        <f t="shared" si="25"/>
        <v>28441004</v>
      </c>
      <c r="Y64" s="95">
        <f t="shared" si="26"/>
        <v>8.1445061123047877E-2</v>
      </c>
      <c r="Z64" s="77">
        <f t="shared" si="27"/>
        <v>257325309</v>
      </c>
      <c r="AA64" s="78">
        <f t="shared" si="28"/>
        <v>75956765</v>
      </c>
      <c r="AB64" s="78">
        <f t="shared" si="29"/>
        <v>333282074</v>
      </c>
      <c r="AC64" s="95">
        <f t="shared" si="30"/>
        <v>0.95440297705897326</v>
      </c>
      <c r="AD64" s="77">
        <v>16888632</v>
      </c>
      <c r="AE64" s="78">
        <v>23722784</v>
      </c>
      <c r="AF64" s="78">
        <f t="shared" si="31"/>
        <v>40611416</v>
      </c>
      <c r="AG64" s="78">
        <v>307061105</v>
      </c>
      <c r="AH64" s="78">
        <v>356493510</v>
      </c>
      <c r="AI64" s="79">
        <v>335139190</v>
      </c>
      <c r="AJ64" s="114">
        <f t="shared" si="32"/>
        <v>0.94009899366751448</v>
      </c>
      <c r="AK64" s="115">
        <f t="shared" si="33"/>
        <v>-0.29967957778177445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172999983</v>
      </c>
      <c r="E65" s="78">
        <v>23810000</v>
      </c>
      <c r="F65" s="79">
        <f t="shared" si="17"/>
        <v>196809983</v>
      </c>
      <c r="G65" s="77">
        <v>174054429</v>
      </c>
      <c r="H65" s="78">
        <v>46336720</v>
      </c>
      <c r="I65" s="79">
        <f t="shared" si="18"/>
        <v>220391149</v>
      </c>
      <c r="J65" s="77">
        <v>85322827</v>
      </c>
      <c r="K65" s="78">
        <v>15123123</v>
      </c>
      <c r="L65" s="78">
        <f t="shared" si="19"/>
        <v>100445950</v>
      </c>
      <c r="M65" s="95">
        <f t="shared" si="20"/>
        <v>0.51037019804020811</v>
      </c>
      <c r="N65" s="77">
        <v>47543069</v>
      </c>
      <c r="O65" s="78">
        <v>6861978</v>
      </c>
      <c r="P65" s="78">
        <f t="shared" si="21"/>
        <v>54405047</v>
      </c>
      <c r="Q65" s="95">
        <f t="shared" si="22"/>
        <v>0.27643438696907974</v>
      </c>
      <c r="R65" s="77">
        <v>34097463</v>
      </c>
      <c r="S65" s="78">
        <v>1347051</v>
      </c>
      <c r="T65" s="78">
        <f t="shared" si="23"/>
        <v>35444514</v>
      </c>
      <c r="U65" s="95">
        <f t="shared" si="24"/>
        <v>0.16082548759705409</v>
      </c>
      <c r="V65" s="77">
        <v>6820309</v>
      </c>
      <c r="W65" s="78">
        <v>15032204</v>
      </c>
      <c r="X65" s="78">
        <f t="shared" si="25"/>
        <v>21852513</v>
      </c>
      <c r="Y65" s="95">
        <f t="shared" si="26"/>
        <v>9.9153314909211712E-2</v>
      </c>
      <c r="Z65" s="77">
        <f t="shared" si="27"/>
        <v>173783668</v>
      </c>
      <c r="AA65" s="78">
        <f t="shared" si="28"/>
        <v>38364356</v>
      </c>
      <c r="AB65" s="78">
        <f t="shared" si="29"/>
        <v>212148024</v>
      </c>
      <c r="AC65" s="95">
        <f t="shared" si="30"/>
        <v>0.96259774933157594</v>
      </c>
      <c r="AD65" s="77">
        <v>2479232</v>
      </c>
      <c r="AE65" s="78">
        <v>12855200</v>
      </c>
      <c r="AF65" s="78">
        <f t="shared" si="31"/>
        <v>15334432</v>
      </c>
      <c r="AG65" s="78">
        <v>171712402</v>
      </c>
      <c r="AH65" s="78">
        <v>204314723</v>
      </c>
      <c r="AI65" s="79">
        <v>187224911</v>
      </c>
      <c r="AJ65" s="114">
        <f t="shared" si="32"/>
        <v>0.91635545520623107</v>
      </c>
      <c r="AK65" s="115">
        <f t="shared" si="33"/>
        <v>0.4250617825296692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1601363894</v>
      </c>
      <c r="E66" s="78">
        <v>481111216</v>
      </c>
      <c r="F66" s="79">
        <f t="shared" si="17"/>
        <v>2082475110</v>
      </c>
      <c r="G66" s="77">
        <v>1645397351</v>
      </c>
      <c r="H66" s="78">
        <v>428633733</v>
      </c>
      <c r="I66" s="79">
        <f t="shared" si="18"/>
        <v>2074031084</v>
      </c>
      <c r="J66" s="77">
        <v>492360998</v>
      </c>
      <c r="K66" s="78">
        <v>40567514</v>
      </c>
      <c r="L66" s="78">
        <f t="shared" si="19"/>
        <v>532928512</v>
      </c>
      <c r="M66" s="95">
        <f t="shared" si="20"/>
        <v>0.25591110762423469</v>
      </c>
      <c r="N66" s="77">
        <v>533957582</v>
      </c>
      <c r="O66" s="78">
        <v>139825917</v>
      </c>
      <c r="P66" s="78">
        <f t="shared" si="21"/>
        <v>673783499</v>
      </c>
      <c r="Q66" s="95">
        <f t="shared" si="22"/>
        <v>0.32354936477488078</v>
      </c>
      <c r="R66" s="77">
        <v>407034192</v>
      </c>
      <c r="S66" s="78">
        <v>96426444</v>
      </c>
      <c r="T66" s="78">
        <f t="shared" si="23"/>
        <v>503460636</v>
      </c>
      <c r="U66" s="95">
        <f t="shared" si="24"/>
        <v>0.24274498096191505</v>
      </c>
      <c r="V66" s="77">
        <v>192342699</v>
      </c>
      <c r="W66" s="78">
        <v>124577124</v>
      </c>
      <c r="X66" s="78">
        <f t="shared" si="25"/>
        <v>316919823</v>
      </c>
      <c r="Y66" s="95">
        <f t="shared" si="26"/>
        <v>0.15280379616528447</v>
      </c>
      <c r="Z66" s="77">
        <f t="shared" si="27"/>
        <v>1625695471</v>
      </c>
      <c r="AA66" s="78">
        <f t="shared" si="28"/>
        <v>401396999</v>
      </c>
      <c r="AB66" s="78">
        <f t="shared" si="29"/>
        <v>2027092470</v>
      </c>
      <c r="AC66" s="95">
        <f t="shared" si="30"/>
        <v>0.97736841344273695</v>
      </c>
      <c r="AD66" s="77">
        <v>154457562</v>
      </c>
      <c r="AE66" s="78">
        <v>118858353</v>
      </c>
      <c r="AF66" s="78">
        <f t="shared" si="31"/>
        <v>273315915</v>
      </c>
      <c r="AG66" s="78">
        <v>1970974212</v>
      </c>
      <c r="AH66" s="78">
        <v>1986215570</v>
      </c>
      <c r="AI66" s="79">
        <v>1729806114</v>
      </c>
      <c r="AJ66" s="114">
        <f t="shared" si="32"/>
        <v>0.87090552512384145</v>
      </c>
      <c r="AK66" s="115">
        <f t="shared" si="33"/>
        <v>0.15953665925381633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5199777179</v>
      </c>
      <c r="E67" s="81">
        <f>SUM(E62:E66)</f>
        <v>1002287586</v>
      </c>
      <c r="F67" s="82">
        <f t="shared" si="17"/>
        <v>6202064765</v>
      </c>
      <c r="G67" s="80">
        <f>SUM(G62:G66)</f>
        <v>5301844402</v>
      </c>
      <c r="H67" s="81">
        <f>SUM(H62:H66)</f>
        <v>1311929036</v>
      </c>
      <c r="I67" s="82">
        <f t="shared" si="18"/>
        <v>6613773438</v>
      </c>
      <c r="J67" s="80">
        <f>SUM(J62:J66)</f>
        <v>1466017637</v>
      </c>
      <c r="K67" s="81">
        <f>SUM(K62:K66)</f>
        <v>175915073</v>
      </c>
      <c r="L67" s="81">
        <f t="shared" si="19"/>
        <v>1641932710</v>
      </c>
      <c r="M67" s="96">
        <f t="shared" si="20"/>
        <v>0.26473969108898848</v>
      </c>
      <c r="N67" s="80">
        <f>SUM(N62:N66)</f>
        <v>1532254036</v>
      </c>
      <c r="O67" s="81">
        <f>SUM(O62:O66)</f>
        <v>-135485375</v>
      </c>
      <c r="P67" s="81">
        <f t="shared" si="21"/>
        <v>1396768661</v>
      </c>
      <c r="Q67" s="96">
        <f t="shared" si="22"/>
        <v>0.22521026689085211</v>
      </c>
      <c r="R67" s="80">
        <f>SUM(R62:R66)</f>
        <v>1250570118</v>
      </c>
      <c r="S67" s="81">
        <f>SUM(S62:S66)</f>
        <v>725894215</v>
      </c>
      <c r="T67" s="81">
        <f t="shared" si="23"/>
        <v>1976464333</v>
      </c>
      <c r="U67" s="96">
        <f t="shared" si="24"/>
        <v>0.29884064695111195</v>
      </c>
      <c r="V67" s="80">
        <f>SUM(V62:V66)</f>
        <v>883871680</v>
      </c>
      <c r="W67" s="81">
        <f>SUM(W62:W66)</f>
        <v>285445258</v>
      </c>
      <c r="X67" s="81">
        <f t="shared" si="25"/>
        <v>1169316938</v>
      </c>
      <c r="Y67" s="96">
        <f t="shared" si="26"/>
        <v>0.17680027127654385</v>
      </c>
      <c r="Z67" s="80">
        <f t="shared" si="27"/>
        <v>5132713471</v>
      </c>
      <c r="AA67" s="81">
        <f t="shared" si="28"/>
        <v>1051769171</v>
      </c>
      <c r="AB67" s="81">
        <f t="shared" si="29"/>
        <v>6184482642</v>
      </c>
      <c r="AC67" s="96">
        <f t="shared" si="30"/>
        <v>0.93509139676096653</v>
      </c>
      <c r="AD67" s="80">
        <f>SUM(AD62:AD66)</f>
        <v>851648646</v>
      </c>
      <c r="AE67" s="81">
        <f>SUM(AE62:AE66)</f>
        <v>396259804</v>
      </c>
      <c r="AF67" s="81">
        <f t="shared" si="31"/>
        <v>1247908450</v>
      </c>
      <c r="AG67" s="81">
        <f>SUM(AG62:AG66)</f>
        <v>6499973141</v>
      </c>
      <c r="AH67" s="81">
        <f>SUM(AH62:AH66)</f>
        <v>6845917397</v>
      </c>
      <c r="AI67" s="82">
        <f>SUM(AI62:AI66)</f>
        <v>5951950427</v>
      </c>
      <c r="AJ67" s="116">
        <f t="shared" si="32"/>
        <v>0.86941604489827007</v>
      </c>
      <c r="AK67" s="117">
        <f t="shared" si="33"/>
        <v>-6.2978587892405069E-2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503600700</v>
      </c>
      <c r="E68" s="78">
        <v>105307548</v>
      </c>
      <c r="F68" s="79">
        <f t="shared" si="17"/>
        <v>608908248</v>
      </c>
      <c r="G68" s="77">
        <v>543720753</v>
      </c>
      <c r="H68" s="78">
        <v>99420002</v>
      </c>
      <c r="I68" s="79">
        <f t="shared" si="18"/>
        <v>643140755</v>
      </c>
      <c r="J68" s="77">
        <v>180673671</v>
      </c>
      <c r="K68" s="78">
        <v>27564457</v>
      </c>
      <c r="L68" s="78">
        <f t="shared" si="19"/>
        <v>208238128</v>
      </c>
      <c r="M68" s="95">
        <f t="shared" si="20"/>
        <v>0.34198605238797819</v>
      </c>
      <c r="N68" s="77">
        <v>122573266</v>
      </c>
      <c r="O68" s="78">
        <v>25828021</v>
      </c>
      <c r="P68" s="78">
        <f t="shared" si="21"/>
        <v>148401287</v>
      </c>
      <c r="Q68" s="95">
        <f t="shared" si="22"/>
        <v>0.24371699264615643</v>
      </c>
      <c r="R68" s="77">
        <v>108143131</v>
      </c>
      <c r="S68" s="78">
        <v>9279867</v>
      </c>
      <c r="T68" s="78">
        <f t="shared" si="23"/>
        <v>117422998</v>
      </c>
      <c r="U68" s="95">
        <f t="shared" si="24"/>
        <v>0.18257744838452977</v>
      </c>
      <c r="V68" s="77">
        <v>100552997</v>
      </c>
      <c r="W68" s="78">
        <v>25547326</v>
      </c>
      <c r="X68" s="78">
        <f t="shared" si="25"/>
        <v>126100323</v>
      </c>
      <c r="Y68" s="95">
        <f t="shared" si="26"/>
        <v>0.1960695571220642</v>
      </c>
      <c r="Z68" s="77">
        <f t="shared" si="27"/>
        <v>511943065</v>
      </c>
      <c r="AA68" s="78">
        <f t="shared" si="28"/>
        <v>88219671</v>
      </c>
      <c r="AB68" s="78">
        <f t="shared" si="29"/>
        <v>600162736</v>
      </c>
      <c r="AC68" s="95">
        <f t="shared" si="30"/>
        <v>0.93317478535472376</v>
      </c>
      <c r="AD68" s="77">
        <v>99889008</v>
      </c>
      <c r="AE68" s="78">
        <v>20641469</v>
      </c>
      <c r="AF68" s="78">
        <f t="shared" si="31"/>
        <v>120530477</v>
      </c>
      <c r="AG68" s="78">
        <v>582951566</v>
      </c>
      <c r="AH68" s="78">
        <v>620341311</v>
      </c>
      <c r="AI68" s="79">
        <v>598824838</v>
      </c>
      <c r="AJ68" s="114">
        <f t="shared" si="32"/>
        <v>0.96531510538075382</v>
      </c>
      <c r="AK68" s="115">
        <f t="shared" si="33"/>
        <v>4.621110061648559E-2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251907473</v>
      </c>
      <c r="E69" s="78">
        <v>62503745</v>
      </c>
      <c r="F69" s="79">
        <f t="shared" si="17"/>
        <v>314411218</v>
      </c>
      <c r="G69" s="77">
        <v>250940624</v>
      </c>
      <c r="H69" s="78">
        <v>67391912</v>
      </c>
      <c r="I69" s="79">
        <f t="shared" si="18"/>
        <v>318332536</v>
      </c>
      <c r="J69" s="77">
        <v>91326028</v>
      </c>
      <c r="K69" s="78">
        <v>15104541</v>
      </c>
      <c r="L69" s="78">
        <f t="shared" si="19"/>
        <v>106430569</v>
      </c>
      <c r="M69" s="95">
        <f t="shared" si="20"/>
        <v>0.33850754332817728</v>
      </c>
      <c r="N69" s="77">
        <v>73651043</v>
      </c>
      <c r="O69" s="78">
        <v>21083024</v>
      </c>
      <c r="P69" s="78">
        <f t="shared" si="21"/>
        <v>94734067</v>
      </c>
      <c r="Q69" s="95">
        <f t="shared" si="22"/>
        <v>0.30130625619089713</v>
      </c>
      <c r="R69" s="77">
        <v>60442888</v>
      </c>
      <c r="S69" s="78">
        <v>8604199</v>
      </c>
      <c r="T69" s="78">
        <f t="shared" si="23"/>
        <v>69047087</v>
      </c>
      <c r="U69" s="95">
        <f t="shared" si="24"/>
        <v>0.21690238725707886</v>
      </c>
      <c r="V69" s="77">
        <v>21933973</v>
      </c>
      <c r="W69" s="78">
        <v>9736034</v>
      </c>
      <c r="X69" s="78">
        <f t="shared" si="25"/>
        <v>31670007</v>
      </c>
      <c r="Y69" s="95">
        <f t="shared" si="26"/>
        <v>9.9487182171036387E-2</v>
      </c>
      <c r="Z69" s="77">
        <f t="shared" si="27"/>
        <v>247353932</v>
      </c>
      <c r="AA69" s="78">
        <f t="shared" si="28"/>
        <v>54527798</v>
      </c>
      <c r="AB69" s="78">
        <f t="shared" si="29"/>
        <v>301881730</v>
      </c>
      <c r="AC69" s="95">
        <f t="shared" si="30"/>
        <v>0.94832194595402586</v>
      </c>
      <c r="AD69" s="77">
        <v>28437294</v>
      </c>
      <c r="AE69" s="78">
        <v>11816405</v>
      </c>
      <c r="AF69" s="78">
        <f t="shared" si="31"/>
        <v>40253699</v>
      </c>
      <c r="AG69" s="78">
        <v>286693603</v>
      </c>
      <c r="AH69" s="78">
        <v>328261656</v>
      </c>
      <c r="AI69" s="79">
        <v>317284497</v>
      </c>
      <c r="AJ69" s="114">
        <f t="shared" si="32"/>
        <v>0.96655972819438896</v>
      </c>
      <c r="AK69" s="115">
        <f t="shared" si="33"/>
        <v>-0.2132398316984484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297872180</v>
      </c>
      <c r="E70" s="78">
        <v>92387395</v>
      </c>
      <c r="F70" s="79">
        <f t="shared" si="17"/>
        <v>390259575</v>
      </c>
      <c r="G70" s="77">
        <v>312669632</v>
      </c>
      <c r="H70" s="78">
        <v>114639880</v>
      </c>
      <c r="I70" s="79">
        <f t="shared" si="18"/>
        <v>427309512</v>
      </c>
      <c r="J70" s="77">
        <v>130187835</v>
      </c>
      <c r="K70" s="78">
        <v>17095135</v>
      </c>
      <c r="L70" s="78">
        <f t="shared" si="19"/>
        <v>147282970</v>
      </c>
      <c r="M70" s="95">
        <f t="shared" si="20"/>
        <v>0.37739745398943769</v>
      </c>
      <c r="N70" s="77">
        <v>97940787</v>
      </c>
      <c r="O70" s="78">
        <v>26831563</v>
      </c>
      <c r="P70" s="78">
        <f t="shared" si="21"/>
        <v>124772350</v>
      </c>
      <c r="Q70" s="95">
        <f t="shared" si="22"/>
        <v>0.31971630676838614</v>
      </c>
      <c r="R70" s="77">
        <v>73633240</v>
      </c>
      <c r="S70" s="78">
        <v>29868602</v>
      </c>
      <c r="T70" s="78">
        <f t="shared" si="23"/>
        <v>103501842</v>
      </c>
      <c r="U70" s="95">
        <f t="shared" si="24"/>
        <v>0.2422175006485697</v>
      </c>
      <c r="V70" s="77">
        <v>9476176</v>
      </c>
      <c r="W70" s="78">
        <v>23676318</v>
      </c>
      <c r="X70" s="78">
        <f t="shared" si="25"/>
        <v>33152494</v>
      </c>
      <c r="Y70" s="95">
        <f t="shared" si="26"/>
        <v>7.7584264026399674E-2</v>
      </c>
      <c r="Z70" s="77">
        <f t="shared" si="27"/>
        <v>311238038</v>
      </c>
      <c r="AA70" s="78">
        <f t="shared" si="28"/>
        <v>97471618</v>
      </c>
      <c r="AB70" s="78">
        <f t="shared" si="29"/>
        <v>408709656</v>
      </c>
      <c r="AC70" s="95">
        <f t="shared" si="30"/>
        <v>0.95647216952193659</v>
      </c>
      <c r="AD70" s="77">
        <v>7212775</v>
      </c>
      <c r="AE70" s="78">
        <v>21091341</v>
      </c>
      <c r="AF70" s="78">
        <f t="shared" si="31"/>
        <v>28304116</v>
      </c>
      <c r="AG70" s="78">
        <v>387130831</v>
      </c>
      <c r="AH70" s="78">
        <v>382931294</v>
      </c>
      <c r="AI70" s="79">
        <v>370798339</v>
      </c>
      <c r="AJ70" s="114">
        <f t="shared" si="32"/>
        <v>0.96831558248148819</v>
      </c>
      <c r="AK70" s="115">
        <f t="shared" si="33"/>
        <v>0.17129586382418727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259923078</v>
      </c>
      <c r="E71" s="78">
        <v>90550823</v>
      </c>
      <c r="F71" s="79">
        <f t="shared" si="17"/>
        <v>350473901</v>
      </c>
      <c r="G71" s="77">
        <v>262115835</v>
      </c>
      <c r="H71" s="78">
        <v>86233132</v>
      </c>
      <c r="I71" s="79">
        <f t="shared" si="18"/>
        <v>348348967</v>
      </c>
      <c r="J71" s="77">
        <v>92795915</v>
      </c>
      <c r="K71" s="78">
        <v>11865169</v>
      </c>
      <c r="L71" s="78">
        <f t="shared" si="19"/>
        <v>104661084</v>
      </c>
      <c r="M71" s="95">
        <f t="shared" si="20"/>
        <v>0.29862732631837258</v>
      </c>
      <c r="N71" s="77">
        <v>81335694</v>
      </c>
      <c r="O71" s="78">
        <v>19264482</v>
      </c>
      <c r="P71" s="78">
        <f t="shared" si="21"/>
        <v>100600176</v>
      </c>
      <c r="Q71" s="95">
        <f t="shared" si="22"/>
        <v>0.28704042073592234</v>
      </c>
      <c r="R71" s="77">
        <v>63210862</v>
      </c>
      <c r="S71" s="78">
        <v>21391764</v>
      </c>
      <c r="T71" s="78">
        <f t="shared" si="23"/>
        <v>84602626</v>
      </c>
      <c r="U71" s="95">
        <f t="shared" si="24"/>
        <v>0.24286745193649448</v>
      </c>
      <c r="V71" s="77">
        <v>25063515</v>
      </c>
      <c r="W71" s="78">
        <v>17786534</v>
      </c>
      <c r="X71" s="78">
        <f t="shared" si="25"/>
        <v>42850049</v>
      </c>
      <c r="Y71" s="95">
        <f t="shared" si="26"/>
        <v>0.12300897392929545</v>
      </c>
      <c r="Z71" s="77">
        <f t="shared" si="27"/>
        <v>262405986</v>
      </c>
      <c r="AA71" s="78">
        <f t="shared" si="28"/>
        <v>70307949</v>
      </c>
      <c r="AB71" s="78">
        <f t="shared" si="29"/>
        <v>332713935</v>
      </c>
      <c r="AC71" s="95">
        <f t="shared" si="30"/>
        <v>0.9551167550900187</v>
      </c>
      <c r="AD71" s="77">
        <v>20326310</v>
      </c>
      <c r="AE71" s="78">
        <v>20066028</v>
      </c>
      <c r="AF71" s="78">
        <f t="shared" si="31"/>
        <v>40392338</v>
      </c>
      <c r="AG71" s="78">
        <v>336592546</v>
      </c>
      <c r="AH71" s="78">
        <v>337369580</v>
      </c>
      <c r="AI71" s="79">
        <v>227857739</v>
      </c>
      <c r="AJ71" s="114">
        <f t="shared" si="32"/>
        <v>0.67539503413437574</v>
      </c>
      <c r="AK71" s="115">
        <f t="shared" si="33"/>
        <v>6.0845970342197075E-2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638974696</v>
      </c>
      <c r="E72" s="78">
        <v>322311682</v>
      </c>
      <c r="F72" s="79">
        <f t="shared" si="17"/>
        <v>961286378</v>
      </c>
      <c r="G72" s="77">
        <v>659051613</v>
      </c>
      <c r="H72" s="78">
        <v>376284101</v>
      </c>
      <c r="I72" s="79">
        <f t="shared" si="18"/>
        <v>1035335714</v>
      </c>
      <c r="J72" s="77">
        <v>233928731</v>
      </c>
      <c r="K72" s="78">
        <v>59447363</v>
      </c>
      <c r="L72" s="78">
        <f t="shared" si="19"/>
        <v>293376094</v>
      </c>
      <c r="M72" s="95">
        <f t="shared" si="20"/>
        <v>0.30519114877127695</v>
      </c>
      <c r="N72" s="77">
        <v>206157578</v>
      </c>
      <c r="O72" s="78">
        <v>86906029</v>
      </c>
      <c r="P72" s="78">
        <f t="shared" si="21"/>
        <v>293063607</v>
      </c>
      <c r="Q72" s="95">
        <f t="shared" si="22"/>
        <v>0.30486607706824281</v>
      </c>
      <c r="R72" s="77">
        <v>163211896</v>
      </c>
      <c r="S72" s="78">
        <v>47241672</v>
      </c>
      <c r="T72" s="78">
        <f t="shared" si="23"/>
        <v>210453568</v>
      </c>
      <c r="U72" s="95">
        <f t="shared" si="24"/>
        <v>0.20327084746928764</v>
      </c>
      <c r="V72" s="77">
        <v>37135286</v>
      </c>
      <c r="W72" s="78">
        <v>119885839</v>
      </c>
      <c r="X72" s="78">
        <f t="shared" si="25"/>
        <v>157021125</v>
      </c>
      <c r="Y72" s="95">
        <f t="shared" si="26"/>
        <v>0.15166203858007743</v>
      </c>
      <c r="Z72" s="77">
        <f t="shared" si="27"/>
        <v>640433491</v>
      </c>
      <c r="AA72" s="78">
        <f t="shared" si="28"/>
        <v>313480903</v>
      </c>
      <c r="AB72" s="78">
        <f t="shared" si="29"/>
        <v>953914394</v>
      </c>
      <c r="AC72" s="95">
        <f t="shared" si="30"/>
        <v>0.92135756653710876</v>
      </c>
      <c r="AD72" s="77">
        <v>38900770</v>
      </c>
      <c r="AE72" s="78">
        <v>50532329</v>
      </c>
      <c r="AF72" s="78">
        <f t="shared" si="31"/>
        <v>89433099</v>
      </c>
      <c r="AG72" s="78">
        <v>895110870</v>
      </c>
      <c r="AH72" s="78">
        <v>899380597</v>
      </c>
      <c r="AI72" s="79">
        <v>897597064</v>
      </c>
      <c r="AJ72" s="114">
        <f t="shared" si="32"/>
        <v>0.99801693186850016</v>
      </c>
      <c r="AK72" s="115">
        <f t="shared" si="33"/>
        <v>0.75573838719376152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1952278127</v>
      </c>
      <c r="E73" s="81">
        <f>SUM(E68:E72)</f>
        <v>673061193</v>
      </c>
      <c r="F73" s="82">
        <f t="shared" si="17"/>
        <v>2625339320</v>
      </c>
      <c r="G73" s="80">
        <f>SUM(G68:G72)</f>
        <v>2028498457</v>
      </c>
      <c r="H73" s="81">
        <f>SUM(H68:H72)</f>
        <v>743969027</v>
      </c>
      <c r="I73" s="82">
        <f t="shared" si="18"/>
        <v>2772467484</v>
      </c>
      <c r="J73" s="80">
        <f>SUM(J68:J72)</f>
        <v>728912180</v>
      </c>
      <c r="K73" s="81">
        <f>SUM(K68:K72)</f>
        <v>131076665</v>
      </c>
      <c r="L73" s="81">
        <f t="shared" si="19"/>
        <v>859988845</v>
      </c>
      <c r="M73" s="96">
        <f t="shared" si="20"/>
        <v>0.32757245451989803</v>
      </c>
      <c r="N73" s="80">
        <f>SUM(N68:N72)</f>
        <v>581658368</v>
      </c>
      <c r="O73" s="81">
        <f>SUM(O68:O72)</f>
        <v>179913119</v>
      </c>
      <c r="P73" s="81">
        <f t="shared" si="21"/>
        <v>761571487</v>
      </c>
      <c r="Q73" s="96">
        <f t="shared" si="22"/>
        <v>0.29008497347306711</v>
      </c>
      <c r="R73" s="80">
        <f>SUM(R68:R72)</f>
        <v>468642017</v>
      </c>
      <c r="S73" s="81">
        <f>SUM(S68:S72)</f>
        <v>116386104</v>
      </c>
      <c r="T73" s="81">
        <f t="shared" si="23"/>
        <v>585028121</v>
      </c>
      <c r="U73" s="96">
        <f t="shared" si="24"/>
        <v>0.21101351932032253</v>
      </c>
      <c r="V73" s="80">
        <f>SUM(V68:V72)</f>
        <v>194161947</v>
      </c>
      <c r="W73" s="81">
        <f>SUM(W68:W72)</f>
        <v>196632051</v>
      </c>
      <c r="X73" s="81">
        <f t="shared" si="25"/>
        <v>390793998</v>
      </c>
      <c r="Y73" s="96">
        <f t="shared" si="26"/>
        <v>0.14095530434722314</v>
      </c>
      <c r="Z73" s="80">
        <f t="shared" si="27"/>
        <v>1973374512</v>
      </c>
      <c r="AA73" s="81">
        <f t="shared" si="28"/>
        <v>624007939</v>
      </c>
      <c r="AB73" s="81">
        <f t="shared" si="29"/>
        <v>2597382451</v>
      </c>
      <c r="AC73" s="96">
        <f t="shared" si="30"/>
        <v>0.93684866134213607</v>
      </c>
      <c r="AD73" s="80">
        <f>SUM(AD68:AD72)</f>
        <v>194766157</v>
      </c>
      <c r="AE73" s="81">
        <f>SUM(AE68:AE72)</f>
        <v>124147572</v>
      </c>
      <c r="AF73" s="81">
        <f t="shared" si="31"/>
        <v>318913729</v>
      </c>
      <c r="AG73" s="81">
        <f>SUM(AG68:AG72)</f>
        <v>2488479416</v>
      </c>
      <c r="AH73" s="81">
        <f>SUM(AH68:AH72)</f>
        <v>2568284438</v>
      </c>
      <c r="AI73" s="82">
        <f>SUM(AI68:AI72)</f>
        <v>2412362477</v>
      </c>
      <c r="AJ73" s="116">
        <f t="shared" si="32"/>
        <v>0.93928944991722918</v>
      </c>
      <c r="AK73" s="117">
        <f t="shared" si="33"/>
        <v>0.22539095204647031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100075630680</v>
      </c>
      <c r="E74" s="84">
        <f>SUM(E9,E11:E15,E17:E24,E26:E29,E31:E35,E37:E40,E42:E47,E49:E53,E55:E60,E62:E66,E68:E72)</f>
        <v>14996675150</v>
      </c>
      <c r="F74" s="85">
        <f t="shared" si="17"/>
        <v>115072305830</v>
      </c>
      <c r="G74" s="83">
        <f>SUM(G9,G11:G15,G17:G24,G26:G29,G31:G35,G37:G40,G42:G47,G49:G53,G55:G60,G62:G66,G68:G72)</f>
        <v>100695560714</v>
      </c>
      <c r="H74" s="84">
        <f>SUM(H9,H11:H15,H17:H24,H26:H29,H31:H35,H37:H40,H42:H47,H49:H53,H55:H60,H62:H66,H68:H72)</f>
        <v>15807162376</v>
      </c>
      <c r="I74" s="85">
        <f t="shared" si="18"/>
        <v>116502723090</v>
      </c>
      <c r="J74" s="83">
        <f>SUM(J9,J11:J15,J17:J24,J26:J29,J31:J35,J37:J40,J42:J47,J49:J53,J55:J60,J62:J66,J68:J72)</f>
        <v>29037368891</v>
      </c>
      <c r="K74" s="84">
        <f>SUM(K9,K11:K15,K17:K24,K26:K29,K31:K35,K37:K40,K42:K47,K49:K53,K55:K60,K62:K66,K68:K72)</f>
        <v>1893051160</v>
      </c>
      <c r="L74" s="84">
        <f t="shared" si="19"/>
        <v>30930420051</v>
      </c>
      <c r="M74" s="97">
        <f t="shared" si="20"/>
        <v>0.26879117288824039</v>
      </c>
      <c r="N74" s="83">
        <f>SUM(N9,N11:N15,N17:N24,N26:N29,N31:N35,N37:N40,N42:N47,N49:N53,N55:N60,N62:N66,N68:N72)</f>
        <v>26801856656</v>
      </c>
      <c r="O74" s="84">
        <f>SUM(O9,O11:O15,O17:O24,O26:O29,O31:O35,O37:O40,O42:O47,O49:O53,O55:O60,O62:O66,O68:O72)</f>
        <v>2704338815</v>
      </c>
      <c r="P74" s="84">
        <f t="shared" si="21"/>
        <v>29506195471</v>
      </c>
      <c r="Q74" s="97">
        <f t="shared" si="22"/>
        <v>0.25641439317806358</v>
      </c>
      <c r="R74" s="83">
        <f>SUM(R9,R11:R15,R17:R24,R26:R29,R31:R35,R37:R40,R42:R47,R49:R53,R55:R60,R62:R66,R68:R72)</f>
        <v>24732183647</v>
      </c>
      <c r="S74" s="84">
        <f>SUM(S9,S11:S15,S17:S24,S26:S29,S31:S35,S37:S40,S42:S47,S49:S53,S55:S60,S62:S66,S68:S72)</f>
        <v>2697521844</v>
      </c>
      <c r="T74" s="84">
        <f t="shared" si="23"/>
        <v>27429705491</v>
      </c>
      <c r="U74" s="97">
        <f t="shared" si="24"/>
        <v>0.2354426125285515</v>
      </c>
      <c r="V74" s="83">
        <f>SUM(V9,V11:V15,V17:V24,V26:V29,V31:V35,V37:V40,V42:V47,V49:V53,V55:V60,V62:V66,V68:V72)</f>
        <v>18735643755</v>
      </c>
      <c r="W74" s="84">
        <f>SUM(W9,W11:W15,W17:W24,W26:W29,W31:W35,W37:W40,W42:W47,W49:W53,W55:W60,W62:W66,W68:W72)</f>
        <v>4392441553</v>
      </c>
      <c r="X74" s="84">
        <f t="shared" si="25"/>
        <v>23128085308</v>
      </c>
      <c r="Y74" s="97">
        <f t="shared" si="26"/>
        <v>0.19851969717594692</v>
      </c>
      <c r="Z74" s="83">
        <f t="shared" si="27"/>
        <v>99307052949</v>
      </c>
      <c r="AA74" s="84">
        <f t="shared" si="28"/>
        <v>11687353372</v>
      </c>
      <c r="AB74" s="84">
        <f t="shared" si="29"/>
        <v>110994406321</v>
      </c>
      <c r="AC74" s="97">
        <f t="shared" si="30"/>
        <v>0.95271941613978628</v>
      </c>
      <c r="AD74" s="83">
        <f>SUM(AD9,AD11:AD15,AD17:AD24,AD26:AD29,AD31:AD35,AD37:AD40,AD42:AD47,AD49:AD53,AD55:AD60,AD62:AD66,AD68:AD72)</f>
        <v>18083424030</v>
      </c>
      <c r="AE74" s="84">
        <f>SUM(AE9,AE11:AE15,AE17:AE24,AE26:AE29,AE31:AE35,AE37:AE40,AE42:AE47,AE49:AE53,AE55:AE60,AE62:AE66,AE68:AE72)</f>
        <v>4685445489</v>
      </c>
      <c r="AF74" s="84">
        <f t="shared" si="31"/>
        <v>22768869519</v>
      </c>
      <c r="AG74" s="84">
        <f>SUM(AG9,AG11:AG15,AG17:AG24,AG26:AG29,AG31:AG35,AG37:AG40,AG42:AG47,AG49:AG53,AG55:AG60,AG62:AG66,AG68:AG72)</f>
        <v>109907525246</v>
      </c>
      <c r="AH74" s="84">
        <f>SUM(AH9,AH11:AH15,AH17:AH24,AH26:AH29,AH31:AH35,AH37:AH40,AH42:AH47,AH49:AH53,AH55:AH60,AH62:AH66,AH68:AH72)</f>
        <v>111418842143</v>
      </c>
      <c r="AI74" s="85">
        <f>SUM(AI9,AI11:AI15,AI17:AI24,AI26:AI29,AI31:AI35,AI37:AI40,AI42:AI47,AI49:AI53,AI55:AI60,AI62:AI66,AI68:AI72)</f>
        <v>104799486779</v>
      </c>
      <c r="AJ74" s="118">
        <f t="shared" si="32"/>
        <v>0.9405903414836746</v>
      </c>
      <c r="AK74" s="119">
        <f t="shared" si="33"/>
        <v>1.5776619418906401E-2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576941089</v>
      </c>
      <c r="E9" s="78">
        <v>180504685</v>
      </c>
      <c r="F9" s="79">
        <f>$D9       +$E9</f>
        <v>757445774</v>
      </c>
      <c r="G9" s="77">
        <v>572626088</v>
      </c>
      <c r="H9" s="78">
        <v>171911634</v>
      </c>
      <c r="I9" s="79">
        <f>$G9       +$H9</f>
        <v>744537722</v>
      </c>
      <c r="J9" s="77">
        <v>219468783</v>
      </c>
      <c r="K9" s="78">
        <v>13351413</v>
      </c>
      <c r="L9" s="78">
        <f>$J9       +$K9</f>
        <v>232820196</v>
      </c>
      <c r="M9" s="95">
        <f>IF(($F9       =0),0,($L9       /$F9       ))</f>
        <v>0.3073753976743423</v>
      </c>
      <c r="N9" s="77">
        <v>187024366</v>
      </c>
      <c r="O9" s="78">
        <v>55650729</v>
      </c>
      <c r="P9" s="78">
        <f>$N9       +$O9</f>
        <v>242675095</v>
      </c>
      <c r="Q9" s="95">
        <f>IF(($F9       =0),0,($P9       /$F9       ))</f>
        <v>0.32038609670822454</v>
      </c>
      <c r="R9" s="77">
        <v>185571996</v>
      </c>
      <c r="S9" s="78">
        <v>18893300</v>
      </c>
      <c r="T9" s="78">
        <f>$R9       +$S9</f>
        <v>204465296</v>
      </c>
      <c r="U9" s="95">
        <f>IF(($I9       =0),0,($T9       /$I9       ))</f>
        <v>0.274620465771377</v>
      </c>
      <c r="V9" s="77">
        <v>56211323</v>
      </c>
      <c r="W9" s="78">
        <v>35425598</v>
      </c>
      <c r="X9" s="78">
        <f>$V9       +$W9</f>
        <v>91636921</v>
      </c>
      <c r="Y9" s="95">
        <f>IF(($I9       =0),0,($X9       /$I9       ))</f>
        <v>0.12307894992055218</v>
      </c>
      <c r="Z9" s="77">
        <f>$J9       +$N9       +$R9       +$V9</f>
        <v>648276468</v>
      </c>
      <c r="AA9" s="78">
        <f>$K9       +$O9       +$S9       +$W9</f>
        <v>123321040</v>
      </c>
      <c r="AB9" s="78">
        <f>$Z9       +$AA9</f>
        <v>771597508</v>
      </c>
      <c r="AC9" s="95">
        <f>IF(($I9       =0),0,($AB9       /$I9       ))</f>
        <v>1.0363444123788801</v>
      </c>
      <c r="AD9" s="77">
        <v>53604022</v>
      </c>
      <c r="AE9" s="78">
        <v>46907832</v>
      </c>
      <c r="AF9" s="78">
        <f>$AD9       +$AE9</f>
        <v>100511854</v>
      </c>
      <c r="AG9" s="78">
        <v>754815114</v>
      </c>
      <c r="AH9" s="78">
        <v>756769767</v>
      </c>
      <c r="AI9" s="79">
        <v>468134707</v>
      </c>
      <c r="AJ9" s="114">
        <f>IF(($AH9       =0),0,($AI9       /$AH9       ))</f>
        <v>0.61859594213942748</v>
      </c>
      <c r="AK9" s="115">
        <f>IF(($AF9       =0),0,(($X9       /$AF9       )-1))</f>
        <v>-8.8297376347271417E-2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522367147</v>
      </c>
      <c r="E10" s="78">
        <v>123208925</v>
      </c>
      <c r="F10" s="79">
        <f t="shared" ref="F10:F41" si="0">$D10      +$E10</f>
        <v>645576072</v>
      </c>
      <c r="G10" s="77">
        <v>526141313</v>
      </c>
      <c r="H10" s="78">
        <v>137538113</v>
      </c>
      <c r="I10" s="79">
        <f t="shared" ref="I10:I41" si="1">$G10      +$H10</f>
        <v>663679426</v>
      </c>
      <c r="J10" s="77">
        <v>199778363</v>
      </c>
      <c r="K10" s="78">
        <v>40075947</v>
      </c>
      <c r="L10" s="78">
        <f t="shared" ref="L10:L41" si="2">$J10      +$K10</f>
        <v>239854310</v>
      </c>
      <c r="M10" s="95">
        <f t="shared" ref="M10:M41" si="3">IF(($F10      =0),0,($L10      /$F10      ))</f>
        <v>0.37153531613544688</v>
      </c>
      <c r="N10" s="77">
        <v>158157607</v>
      </c>
      <c r="O10" s="78">
        <v>26288090</v>
      </c>
      <c r="P10" s="78">
        <f t="shared" ref="P10:P41" si="4">$N10      +$O10</f>
        <v>184445697</v>
      </c>
      <c r="Q10" s="95">
        <f t="shared" ref="Q10:Q41" si="5">IF(($F10      =0),0,($P10      /$F10      ))</f>
        <v>0.2857071459116905</v>
      </c>
      <c r="R10" s="77">
        <v>117761789</v>
      </c>
      <c r="S10" s="78">
        <v>19354737</v>
      </c>
      <c r="T10" s="78">
        <f t="shared" ref="T10:T41" si="6">$R10      +$S10</f>
        <v>137116526</v>
      </c>
      <c r="U10" s="95">
        <f t="shared" ref="U10:U41" si="7">IF(($I10      =0),0,($T10      /$I10      ))</f>
        <v>0.20660053729012234</v>
      </c>
      <c r="V10" s="77">
        <v>44722243</v>
      </c>
      <c r="W10" s="78">
        <v>31094166</v>
      </c>
      <c r="X10" s="78">
        <f t="shared" ref="X10:X41" si="8">$V10      +$W10</f>
        <v>75816409</v>
      </c>
      <c r="Y10" s="95">
        <f t="shared" ref="Y10:Y41" si="9">IF(($I10      =0),0,($X10      /$I10      ))</f>
        <v>0.11423649133881694</v>
      </c>
      <c r="Z10" s="77">
        <f t="shared" ref="Z10:Z41" si="10">$J10      +$N10      +$R10      +$V10</f>
        <v>520420002</v>
      </c>
      <c r="AA10" s="78">
        <f t="shared" ref="AA10:AA41" si="11">$K10      +$O10      +$S10      +$W10</f>
        <v>116812940</v>
      </c>
      <c r="AB10" s="78">
        <f t="shared" ref="AB10:AB41" si="12">$Z10      +$AA10</f>
        <v>637232942</v>
      </c>
      <c r="AC10" s="95">
        <f t="shared" ref="AC10:AC41" si="13">IF(($I10      =0),0,($AB10      /$I10      ))</f>
        <v>0.96015171939351329</v>
      </c>
      <c r="AD10" s="77">
        <v>28033361</v>
      </c>
      <c r="AE10" s="78">
        <v>14623703</v>
      </c>
      <c r="AF10" s="78">
        <f t="shared" ref="AF10:AF41" si="14">$AD10      +$AE10</f>
        <v>42657064</v>
      </c>
      <c r="AG10" s="78">
        <v>577081259</v>
      </c>
      <c r="AH10" s="78">
        <v>590387739</v>
      </c>
      <c r="AI10" s="79">
        <v>568000602</v>
      </c>
      <c r="AJ10" s="114">
        <f t="shared" ref="AJ10:AJ41" si="15">IF(($AH10      =0),0,($AI10      /$AH10      ))</f>
        <v>0.9620806200380797</v>
      </c>
      <c r="AK10" s="115">
        <f t="shared" ref="AK10:AK41" si="16">IF(($AF10      =0),0,(($X10      /$AF10      )-1))</f>
        <v>0.77734710011922048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1858312665</v>
      </c>
      <c r="E11" s="78">
        <v>231308900</v>
      </c>
      <c r="F11" s="79">
        <f t="shared" si="0"/>
        <v>2089621565</v>
      </c>
      <c r="G11" s="77">
        <v>2019238416</v>
      </c>
      <c r="H11" s="78">
        <v>258049933</v>
      </c>
      <c r="I11" s="79">
        <f t="shared" si="1"/>
        <v>2277288349</v>
      </c>
      <c r="J11" s="77">
        <v>607730449</v>
      </c>
      <c r="K11" s="78">
        <v>31512817</v>
      </c>
      <c r="L11" s="78">
        <f t="shared" si="2"/>
        <v>639243266</v>
      </c>
      <c r="M11" s="95">
        <f t="shared" si="3"/>
        <v>0.30591341356108182</v>
      </c>
      <c r="N11" s="77">
        <v>504496970</v>
      </c>
      <c r="O11" s="78">
        <v>46868720</v>
      </c>
      <c r="P11" s="78">
        <f t="shared" si="4"/>
        <v>551365690</v>
      </c>
      <c r="Q11" s="95">
        <f t="shared" si="5"/>
        <v>0.26385911173346838</v>
      </c>
      <c r="R11" s="77">
        <v>516536645</v>
      </c>
      <c r="S11" s="78">
        <v>22003052</v>
      </c>
      <c r="T11" s="78">
        <f t="shared" si="6"/>
        <v>538539697</v>
      </c>
      <c r="U11" s="95">
        <f t="shared" si="7"/>
        <v>0.2364828754498669</v>
      </c>
      <c r="V11" s="77">
        <v>331286397</v>
      </c>
      <c r="W11" s="78">
        <v>71943815</v>
      </c>
      <c r="X11" s="78">
        <f t="shared" si="8"/>
        <v>403230212</v>
      </c>
      <c r="Y11" s="95">
        <f t="shared" si="9"/>
        <v>0.17706594431797182</v>
      </c>
      <c r="Z11" s="77">
        <f t="shared" si="10"/>
        <v>1960050461</v>
      </c>
      <c r="AA11" s="78">
        <f t="shared" si="11"/>
        <v>172328404</v>
      </c>
      <c r="AB11" s="78">
        <f t="shared" si="12"/>
        <v>2132378865</v>
      </c>
      <c r="AC11" s="95">
        <f t="shared" si="13"/>
        <v>0.93636752936287915</v>
      </c>
      <c r="AD11" s="77">
        <v>332106492</v>
      </c>
      <c r="AE11" s="78">
        <v>59496647</v>
      </c>
      <c r="AF11" s="78">
        <f t="shared" si="14"/>
        <v>391603139</v>
      </c>
      <c r="AG11" s="78">
        <v>1804488029</v>
      </c>
      <c r="AH11" s="78">
        <v>1889968109</v>
      </c>
      <c r="AI11" s="79">
        <v>1893993531</v>
      </c>
      <c r="AJ11" s="114">
        <f t="shared" si="15"/>
        <v>1.0021298888488281</v>
      </c>
      <c r="AK11" s="115">
        <f t="shared" si="16"/>
        <v>2.9690959652905136E-2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729303421</v>
      </c>
      <c r="E12" s="78">
        <v>59792950</v>
      </c>
      <c r="F12" s="79">
        <f t="shared" si="0"/>
        <v>789096371</v>
      </c>
      <c r="G12" s="77">
        <v>738426561</v>
      </c>
      <c r="H12" s="78">
        <v>54978950</v>
      </c>
      <c r="I12" s="79">
        <f t="shared" si="1"/>
        <v>793405511</v>
      </c>
      <c r="J12" s="77">
        <v>199589952</v>
      </c>
      <c r="K12" s="78">
        <v>8542825</v>
      </c>
      <c r="L12" s="78">
        <f t="shared" si="2"/>
        <v>208132777</v>
      </c>
      <c r="M12" s="95">
        <f t="shared" si="3"/>
        <v>0.26376091013603203</v>
      </c>
      <c r="N12" s="77">
        <v>181239014</v>
      </c>
      <c r="O12" s="78">
        <v>12813243</v>
      </c>
      <c r="P12" s="78">
        <f t="shared" si="4"/>
        <v>194052257</v>
      </c>
      <c r="Q12" s="95">
        <f t="shared" si="5"/>
        <v>0.24591705668863101</v>
      </c>
      <c r="R12" s="77">
        <v>159810616</v>
      </c>
      <c r="S12" s="78">
        <v>2189697</v>
      </c>
      <c r="T12" s="78">
        <f t="shared" si="6"/>
        <v>162000313</v>
      </c>
      <c r="U12" s="95">
        <f t="shared" si="7"/>
        <v>0.20418349854391168</v>
      </c>
      <c r="V12" s="77">
        <v>120344478</v>
      </c>
      <c r="W12" s="78">
        <v>15948887</v>
      </c>
      <c r="X12" s="78">
        <f t="shared" si="8"/>
        <v>136293365</v>
      </c>
      <c r="Y12" s="95">
        <f t="shared" si="9"/>
        <v>0.17178273040757844</v>
      </c>
      <c r="Z12" s="77">
        <f t="shared" si="10"/>
        <v>660984060</v>
      </c>
      <c r="AA12" s="78">
        <f t="shared" si="11"/>
        <v>39494652</v>
      </c>
      <c r="AB12" s="78">
        <f t="shared" si="12"/>
        <v>700478712</v>
      </c>
      <c r="AC12" s="95">
        <f t="shared" si="13"/>
        <v>0.88287603537959292</v>
      </c>
      <c r="AD12" s="77">
        <v>100154700</v>
      </c>
      <c r="AE12" s="78">
        <v>15576175</v>
      </c>
      <c r="AF12" s="78">
        <f t="shared" si="14"/>
        <v>115730875</v>
      </c>
      <c r="AG12" s="78">
        <v>741111538</v>
      </c>
      <c r="AH12" s="78">
        <v>736141538</v>
      </c>
      <c r="AI12" s="79">
        <v>648210704</v>
      </c>
      <c r="AJ12" s="114">
        <f t="shared" si="15"/>
        <v>0.88055172889863476</v>
      </c>
      <c r="AK12" s="115">
        <f t="shared" si="16"/>
        <v>0.17767505862199684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399597032</v>
      </c>
      <c r="E13" s="78">
        <v>189560231</v>
      </c>
      <c r="F13" s="79">
        <f t="shared" si="0"/>
        <v>589157263</v>
      </c>
      <c r="G13" s="77">
        <v>433326795</v>
      </c>
      <c r="H13" s="78">
        <v>213526519</v>
      </c>
      <c r="I13" s="79">
        <f t="shared" si="1"/>
        <v>646853314</v>
      </c>
      <c r="J13" s="77">
        <v>129697830</v>
      </c>
      <c r="K13" s="78">
        <v>35658003</v>
      </c>
      <c r="L13" s="78">
        <f t="shared" si="2"/>
        <v>165355833</v>
      </c>
      <c r="M13" s="95">
        <f t="shared" si="3"/>
        <v>0.2806650166001603</v>
      </c>
      <c r="N13" s="77">
        <v>64882719</v>
      </c>
      <c r="O13" s="78">
        <v>73280665</v>
      </c>
      <c r="P13" s="78">
        <f t="shared" si="4"/>
        <v>138163384</v>
      </c>
      <c r="Q13" s="95">
        <f t="shared" si="5"/>
        <v>0.23451019392762709</v>
      </c>
      <c r="R13" s="77">
        <v>168025417</v>
      </c>
      <c r="S13" s="78">
        <v>18516090</v>
      </c>
      <c r="T13" s="78">
        <f t="shared" si="6"/>
        <v>186541507</v>
      </c>
      <c r="U13" s="95">
        <f t="shared" si="7"/>
        <v>0.28838301197912702</v>
      </c>
      <c r="V13" s="77">
        <v>68717080</v>
      </c>
      <c r="W13" s="78">
        <v>51848247</v>
      </c>
      <c r="X13" s="78">
        <f t="shared" si="8"/>
        <v>120565327</v>
      </c>
      <c r="Y13" s="95">
        <f t="shared" si="9"/>
        <v>0.1863874303347853</v>
      </c>
      <c r="Z13" s="77">
        <f t="shared" si="10"/>
        <v>431323046</v>
      </c>
      <c r="AA13" s="78">
        <f t="shared" si="11"/>
        <v>179303005</v>
      </c>
      <c r="AB13" s="78">
        <f t="shared" si="12"/>
        <v>610626051</v>
      </c>
      <c r="AC13" s="95">
        <f t="shared" si="13"/>
        <v>0.94399462410422152</v>
      </c>
      <c r="AD13" s="77">
        <v>39567098</v>
      </c>
      <c r="AE13" s="78">
        <v>88564895</v>
      </c>
      <c r="AF13" s="78">
        <f t="shared" si="14"/>
        <v>128131993</v>
      </c>
      <c r="AG13" s="78">
        <v>516887040</v>
      </c>
      <c r="AH13" s="78">
        <v>599636007</v>
      </c>
      <c r="AI13" s="79">
        <v>557979190</v>
      </c>
      <c r="AJ13" s="114">
        <f t="shared" si="15"/>
        <v>0.93052982723901034</v>
      </c>
      <c r="AK13" s="115">
        <f t="shared" si="16"/>
        <v>-5.9053682244683436E-2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1753543656</v>
      </c>
      <c r="E14" s="78">
        <v>513832728</v>
      </c>
      <c r="F14" s="79">
        <f t="shared" si="0"/>
        <v>2267376384</v>
      </c>
      <c r="G14" s="77">
        <v>1815711146</v>
      </c>
      <c r="H14" s="78">
        <v>489430317</v>
      </c>
      <c r="I14" s="79">
        <f t="shared" si="1"/>
        <v>2305141463</v>
      </c>
      <c r="J14" s="77">
        <v>588446238</v>
      </c>
      <c r="K14" s="78">
        <v>46989170</v>
      </c>
      <c r="L14" s="78">
        <f t="shared" si="2"/>
        <v>635435408</v>
      </c>
      <c r="M14" s="95">
        <f t="shared" si="3"/>
        <v>0.28025140090724349</v>
      </c>
      <c r="N14" s="77">
        <v>484234389</v>
      </c>
      <c r="O14" s="78">
        <v>259494437</v>
      </c>
      <c r="P14" s="78">
        <f t="shared" si="4"/>
        <v>743728826</v>
      </c>
      <c r="Q14" s="95">
        <f t="shared" si="5"/>
        <v>0.3280129542003733</v>
      </c>
      <c r="R14" s="77">
        <v>391792266</v>
      </c>
      <c r="S14" s="78">
        <v>105115398</v>
      </c>
      <c r="T14" s="78">
        <f t="shared" si="6"/>
        <v>496907664</v>
      </c>
      <c r="U14" s="95">
        <f t="shared" si="7"/>
        <v>0.21556493255442344</v>
      </c>
      <c r="V14" s="77">
        <v>200031837</v>
      </c>
      <c r="W14" s="78">
        <v>268547659</v>
      </c>
      <c r="X14" s="78">
        <f t="shared" si="8"/>
        <v>468579496</v>
      </c>
      <c r="Y14" s="95">
        <f t="shared" si="9"/>
        <v>0.20327580910811979</v>
      </c>
      <c r="Z14" s="77">
        <f t="shared" si="10"/>
        <v>1664504730</v>
      </c>
      <c r="AA14" s="78">
        <f t="shared" si="11"/>
        <v>680146664</v>
      </c>
      <c r="AB14" s="78">
        <f t="shared" si="12"/>
        <v>2344651394</v>
      </c>
      <c r="AC14" s="95">
        <f t="shared" si="13"/>
        <v>1.0171399159809396</v>
      </c>
      <c r="AD14" s="77">
        <v>94768849</v>
      </c>
      <c r="AE14" s="78">
        <v>137856214</v>
      </c>
      <c r="AF14" s="78">
        <f t="shared" si="14"/>
        <v>232625063</v>
      </c>
      <c r="AG14" s="78">
        <v>2141063932</v>
      </c>
      <c r="AH14" s="78">
        <v>2267626932</v>
      </c>
      <c r="AI14" s="79">
        <v>1917725459</v>
      </c>
      <c r="AJ14" s="114">
        <f t="shared" si="15"/>
        <v>0.84569707297866936</v>
      </c>
      <c r="AK14" s="115">
        <f t="shared" si="16"/>
        <v>1.0143121723732751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5840065010</v>
      </c>
      <c r="E15" s="81">
        <f>SUM(E9:E14)</f>
        <v>1298208419</v>
      </c>
      <c r="F15" s="82">
        <f t="shared" si="0"/>
        <v>7138273429</v>
      </c>
      <c r="G15" s="80">
        <f>SUM(G9:G14)</f>
        <v>6105470319</v>
      </c>
      <c r="H15" s="81">
        <f>SUM(H9:H14)</f>
        <v>1325435466</v>
      </c>
      <c r="I15" s="82">
        <f t="shared" si="1"/>
        <v>7430905785</v>
      </c>
      <c r="J15" s="80">
        <f>SUM(J9:J14)</f>
        <v>1944711615</v>
      </c>
      <c r="K15" s="81">
        <f>SUM(K9:K14)</f>
        <v>176130175</v>
      </c>
      <c r="L15" s="81">
        <f t="shared" si="2"/>
        <v>2120841790</v>
      </c>
      <c r="M15" s="96">
        <f t="shared" si="3"/>
        <v>0.29710851105588826</v>
      </c>
      <c r="N15" s="80">
        <f>SUM(N9:N14)</f>
        <v>1580035065</v>
      </c>
      <c r="O15" s="81">
        <f>SUM(O9:O14)</f>
        <v>474395884</v>
      </c>
      <c r="P15" s="81">
        <f t="shared" si="4"/>
        <v>2054430949</v>
      </c>
      <c r="Q15" s="96">
        <f t="shared" si="5"/>
        <v>0.28780502308214395</v>
      </c>
      <c r="R15" s="80">
        <f>SUM(R9:R14)</f>
        <v>1539498729</v>
      </c>
      <c r="S15" s="81">
        <f>SUM(S9:S14)</f>
        <v>186072274</v>
      </c>
      <c r="T15" s="81">
        <f t="shared" si="6"/>
        <v>1725571003</v>
      </c>
      <c r="U15" s="96">
        <f t="shared" si="7"/>
        <v>0.23221543280541002</v>
      </c>
      <c r="V15" s="80">
        <f>SUM(V9:V14)</f>
        <v>821313358</v>
      </c>
      <c r="W15" s="81">
        <f>SUM(W9:W14)</f>
        <v>474808372</v>
      </c>
      <c r="X15" s="81">
        <f t="shared" si="8"/>
        <v>1296121730</v>
      </c>
      <c r="Y15" s="96">
        <f t="shared" si="9"/>
        <v>0.17442311442251721</v>
      </c>
      <c r="Z15" s="80">
        <f t="shared" si="10"/>
        <v>5885558767</v>
      </c>
      <c r="AA15" s="81">
        <f t="shared" si="11"/>
        <v>1311406705</v>
      </c>
      <c r="AB15" s="81">
        <f t="shared" si="12"/>
        <v>7196965472</v>
      </c>
      <c r="AC15" s="96">
        <f t="shared" si="13"/>
        <v>0.96851792772393497</v>
      </c>
      <c r="AD15" s="80">
        <f>SUM(AD9:AD14)</f>
        <v>648234522</v>
      </c>
      <c r="AE15" s="81">
        <f>SUM(AE9:AE14)</f>
        <v>363025466</v>
      </c>
      <c r="AF15" s="81">
        <f t="shared" si="14"/>
        <v>1011259988</v>
      </c>
      <c r="AG15" s="81">
        <f>SUM(AG9:AG14)</f>
        <v>6535446912</v>
      </c>
      <c r="AH15" s="81">
        <f>SUM(AH9:AH14)</f>
        <v>6840530092</v>
      </c>
      <c r="AI15" s="82">
        <f>SUM(AI9:AI14)</f>
        <v>6054044193</v>
      </c>
      <c r="AJ15" s="116">
        <f t="shared" si="15"/>
        <v>0.88502559181490992</v>
      </c>
      <c r="AK15" s="117">
        <f t="shared" si="16"/>
        <v>0.28168991691580691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585609553</v>
      </c>
      <c r="E16" s="78">
        <v>101299000</v>
      </c>
      <c r="F16" s="79">
        <f t="shared" si="0"/>
        <v>686908553</v>
      </c>
      <c r="G16" s="77">
        <v>680137850</v>
      </c>
      <c r="H16" s="78">
        <v>126092870</v>
      </c>
      <c r="I16" s="79">
        <f t="shared" si="1"/>
        <v>806230720</v>
      </c>
      <c r="J16" s="77">
        <v>177492480</v>
      </c>
      <c r="K16" s="78">
        <v>13309141</v>
      </c>
      <c r="L16" s="78">
        <f t="shared" si="2"/>
        <v>190801621</v>
      </c>
      <c r="M16" s="95">
        <f t="shared" si="3"/>
        <v>0.27776859112715108</v>
      </c>
      <c r="N16" s="77">
        <v>152770217</v>
      </c>
      <c r="O16" s="78">
        <v>4562238</v>
      </c>
      <c r="P16" s="78">
        <f t="shared" si="4"/>
        <v>157332455</v>
      </c>
      <c r="Q16" s="95">
        <f t="shared" si="5"/>
        <v>0.229044250960142</v>
      </c>
      <c r="R16" s="77">
        <v>125074411</v>
      </c>
      <c r="S16" s="78">
        <v>25094448</v>
      </c>
      <c r="T16" s="78">
        <f t="shared" si="6"/>
        <v>150168859</v>
      </c>
      <c r="U16" s="95">
        <f t="shared" si="7"/>
        <v>0.18626040322551837</v>
      </c>
      <c r="V16" s="77">
        <v>68631654</v>
      </c>
      <c r="W16" s="78">
        <v>28103771</v>
      </c>
      <c r="X16" s="78">
        <f t="shared" si="8"/>
        <v>96735425</v>
      </c>
      <c r="Y16" s="95">
        <f t="shared" si="9"/>
        <v>0.11998479169833667</v>
      </c>
      <c r="Z16" s="77">
        <f t="shared" si="10"/>
        <v>523968762</v>
      </c>
      <c r="AA16" s="78">
        <f t="shared" si="11"/>
        <v>71069598</v>
      </c>
      <c r="AB16" s="78">
        <f t="shared" si="12"/>
        <v>595038360</v>
      </c>
      <c r="AC16" s="95">
        <f t="shared" si="13"/>
        <v>0.73804972353323373</v>
      </c>
      <c r="AD16" s="77">
        <v>56746090</v>
      </c>
      <c r="AE16" s="78">
        <v>6695996</v>
      </c>
      <c r="AF16" s="78">
        <f t="shared" si="14"/>
        <v>63442086</v>
      </c>
      <c r="AG16" s="78">
        <v>610903674</v>
      </c>
      <c r="AH16" s="78">
        <v>640480194</v>
      </c>
      <c r="AI16" s="79">
        <v>538588015</v>
      </c>
      <c r="AJ16" s="114">
        <f t="shared" si="15"/>
        <v>0.84091283391036442</v>
      </c>
      <c r="AK16" s="115">
        <f t="shared" si="16"/>
        <v>0.52478316996071039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1008933954</v>
      </c>
      <c r="E17" s="78">
        <v>219322000</v>
      </c>
      <c r="F17" s="79">
        <f t="shared" si="0"/>
        <v>1228255954</v>
      </c>
      <c r="G17" s="77">
        <v>983624305</v>
      </c>
      <c r="H17" s="78">
        <v>190014569</v>
      </c>
      <c r="I17" s="79">
        <f t="shared" si="1"/>
        <v>1173638874</v>
      </c>
      <c r="J17" s="77">
        <v>327064759</v>
      </c>
      <c r="K17" s="78">
        <v>53020526</v>
      </c>
      <c r="L17" s="78">
        <f t="shared" si="2"/>
        <v>380085285</v>
      </c>
      <c r="M17" s="95">
        <f t="shared" si="3"/>
        <v>0.30945120498882595</v>
      </c>
      <c r="N17" s="77">
        <v>293013638</v>
      </c>
      <c r="O17" s="78">
        <v>22135370</v>
      </c>
      <c r="P17" s="78">
        <f t="shared" si="4"/>
        <v>315149008</v>
      </c>
      <c r="Q17" s="95">
        <f t="shared" si="5"/>
        <v>0.25658252009580734</v>
      </c>
      <c r="R17" s="77">
        <v>231163933</v>
      </c>
      <c r="S17" s="78">
        <v>35925700</v>
      </c>
      <c r="T17" s="78">
        <f t="shared" si="6"/>
        <v>267089633</v>
      </c>
      <c r="U17" s="95">
        <f t="shared" si="7"/>
        <v>0.22757394878179538</v>
      </c>
      <c r="V17" s="77">
        <v>77068812</v>
      </c>
      <c r="W17" s="78">
        <v>51342056</v>
      </c>
      <c r="X17" s="78">
        <f t="shared" si="8"/>
        <v>128410868</v>
      </c>
      <c r="Y17" s="95">
        <f t="shared" si="9"/>
        <v>0.1094125892084246</v>
      </c>
      <c r="Z17" s="77">
        <f t="shared" si="10"/>
        <v>928311142</v>
      </c>
      <c r="AA17" s="78">
        <f t="shared" si="11"/>
        <v>162423652</v>
      </c>
      <c r="AB17" s="78">
        <f t="shared" si="12"/>
        <v>1090734794</v>
      </c>
      <c r="AC17" s="95">
        <f t="shared" si="13"/>
        <v>0.92936150818058194</v>
      </c>
      <c r="AD17" s="77">
        <v>76325366</v>
      </c>
      <c r="AE17" s="78">
        <v>123453077</v>
      </c>
      <c r="AF17" s="78">
        <f t="shared" si="14"/>
        <v>199778443</v>
      </c>
      <c r="AG17" s="78">
        <v>1241254897</v>
      </c>
      <c r="AH17" s="78">
        <v>1235888817</v>
      </c>
      <c r="AI17" s="79">
        <v>1180247864</v>
      </c>
      <c r="AJ17" s="114">
        <f t="shared" si="15"/>
        <v>0.954978997920652</v>
      </c>
      <c r="AK17" s="115">
        <f t="shared" si="16"/>
        <v>-0.35723361303801937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1248344732</v>
      </c>
      <c r="E18" s="78">
        <v>319919514</v>
      </c>
      <c r="F18" s="79">
        <f t="shared" si="0"/>
        <v>1568264246</v>
      </c>
      <c r="G18" s="77">
        <v>1464768546</v>
      </c>
      <c r="H18" s="78">
        <v>246112831</v>
      </c>
      <c r="I18" s="79">
        <f t="shared" si="1"/>
        <v>1710881377</v>
      </c>
      <c r="J18" s="77">
        <v>389694449</v>
      </c>
      <c r="K18" s="78">
        <v>76459299</v>
      </c>
      <c r="L18" s="78">
        <f t="shared" si="2"/>
        <v>466153748</v>
      </c>
      <c r="M18" s="95">
        <f t="shared" si="3"/>
        <v>0.29724183866906828</v>
      </c>
      <c r="N18" s="77">
        <v>325864697</v>
      </c>
      <c r="O18" s="78">
        <v>67408264</v>
      </c>
      <c r="P18" s="78">
        <f t="shared" si="4"/>
        <v>393272961</v>
      </c>
      <c r="Q18" s="95">
        <f t="shared" si="5"/>
        <v>0.25076957662146432</v>
      </c>
      <c r="R18" s="77">
        <v>325277045</v>
      </c>
      <c r="S18" s="78">
        <v>48120297</v>
      </c>
      <c r="T18" s="78">
        <f t="shared" si="6"/>
        <v>373397342</v>
      </c>
      <c r="U18" s="95">
        <f t="shared" si="7"/>
        <v>0.21824852793403221</v>
      </c>
      <c r="V18" s="77">
        <v>182296955</v>
      </c>
      <c r="W18" s="78">
        <v>36941220</v>
      </c>
      <c r="X18" s="78">
        <f t="shared" si="8"/>
        <v>219238175</v>
      </c>
      <c r="Y18" s="95">
        <f t="shared" si="9"/>
        <v>0.12814341072811852</v>
      </c>
      <c r="Z18" s="77">
        <f t="shared" si="10"/>
        <v>1223133146</v>
      </c>
      <c r="AA18" s="78">
        <f t="shared" si="11"/>
        <v>228929080</v>
      </c>
      <c r="AB18" s="78">
        <f t="shared" si="12"/>
        <v>1452062226</v>
      </c>
      <c r="AC18" s="95">
        <f t="shared" si="13"/>
        <v>0.84872174396226419</v>
      </c>
      <c r="AD18" s="77">
        <v>206582176</v>
      </c>
      <c r="AE18" s="78">
        <v>19537729</v>
      </c>
      <c r="AF18" s="78">
        <f t="shared" si="14"/>
        <v>226119905</v>
      </c>
      <c r="AG18" s="78">
        <v>1899753504</v>
      </c>
      <c r="AH18" s="78">
        <v>1909595803</v>
      </c>
      <c r="AI18" s="79">
        <v>1386255759</v>
      </c>
      <c r="AJ18" s="114">
        <f t="shared" si="15"/>
        <v>0.72594198040348334</v>
      </c>
      <c r="AK18" s="115">
        <f t="shared" si="16"/>
        <v>-3.0433985897880156E-2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619224183</v>
      </c>
      <c r="E19" s="78">
        <v>205846964</v>
      </c>
      <c r="F19" s="79">
        <f t="shared" si="0"/>
        <v>825071147</v>
      </c>
      <c r="G19" s="77">
        <v>630620315</v>
      </c>
      <c r="H19" s="78">
        <v>235131304</v>
      </c>
      <c r="I19" s="79">
        <f t="shared" si="1"/>
        <v>865751619</v>
      </c>
      <c r="J19" s="77">
        <v>211397177</v>
      </c>
      <c r="K19" s="78">
        <v>96427125</v>
      </c>
      <c r="L19" s="78">
        <f t="shared" si="2"/>
        <v>307824302</v>
      </c>
      <c r="M19" s="95">
        <f t="shared" si="3"/>
        <v>0.37308819138720895</v>
      </c>
      <c r="N19" s="77">
        <v>189080955</v>
      </c>
      <c r="O19" s="78">
        <v>45790846</v>
      </c>
      <c r="P19" s="78">
        <f t="shared" si="4"/>
        <v>234871801</v>
      </c>
      <c r="Q19" s="95">
        <f t="shared" si="5"/>
        <v>0.28466854265114666</v>
      </c>
      <c r="R19" s="77">
        <v>177669921</v>
      </c>
      <c r="S19" s="78">
        <v>48547485</v>
      </c>
      <c r="T19" s="78">
        <f t="shared" si="6"/>
        <v>226217406</v>
      </c>
      <c r="U19" s="95">
        <f t="shared" si="7"/>
        <v>0.26129596645894348</v>
      </c>
      <c r="V19" s="77">
        <v>25527284</v>
      </c>
      <c r="W19" s="78">
        <v>55607607</v>
      </c>
      <c r="X19" s="78">
        <f t="shared" si="8"/>
        <v>81134891</v>
      </c>
      <c r="Y19" s="95">
        <f t="shared" si="9"/>
        <v>9.3716129683610788E-2</v>
      </c>
      <c r="Z19" s="77">
        <f t="shared" si="10"/>
        <v>603675337</v>
      </c>
      <c r="AA19" s="78">
        <f t="shared" si="11"/>
        <v>246373063</v>
      </c>
      <c r="AB19" s="78">
        <f t="shared" si="12"/>
        <v>850048400</v>
      </c>
      <c r="AC19" s="95">
        <f t="shared" si="13"/>
        <v>0.98186175035036227</v>
      </c>
      <c r="AD19" s="77">
        <v>43329000</v>
      </c>
      <c r="AE19" s="78">
        <v>42965638</v>
      </c>
      <c r="AF19" s="78">
        <f t="shared" si="14"/>
        <v>86294638</v>
      </c>
      <c r="AG19" s="78">
        <v>988134333</v>
      </c>
      <c r="AH19" s="78">
        <v>946414424</v>
      </c>
      <c r="AI19" s="79">
        <v>855399874</v>
      </c>
      <c r="AJ19" s="114">
        <f t="shared" si="15"/>
        <v>0.90383224548149954</v>
      </c>
      <c r="AK19" s="115">
        <f t="shared" si="16"/>
        <v>-5.9792208642210243E-2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2110838385</v>
      </c>
      <c r="E20" s="78">
        <v>757618897</v>
      </c>
      <c r="F20" s="79">
        <f t="shared" si="0"/>
        <v>2868457282</v>
      </c>
      <c r="G20" s="77">
        <v>2414437066</v>
      </c>
      <c r="H20" s="78">
        <v>758482012</v>
      </c>
      <c r="I20" s="79">
        <f t="shared" si="1"/>
        <v>3172919078</v>
      </c>
      <c r="J20" s="77">
        <v>716685132</v>
      </c>
      <c r="K20" s="78">
        <v>96845297</v>
      </c>
      <c r="L20" s="78">
        <f t="shared" si="2"/>
        <v>813530429</v>
      </c>
      <c r="M20" s="95">
        <f t="shared" si="3"/>
        <v>0.28361253071643266</v>
      </c>
      <c r="N20" s="77">
        <v>621683234</v>
      </c>
      <c r="O20" s="78">
        <v>210483762</v>
      </c>
      <c r="P20" s="78">
        <f t="shared" si="4"/>
        <v>832166996</v>
      </c>
      <c r="Q20" s="95">
        <f t="shared" si="5"/>
        <v>0.29010960045386514</v>
      </c>
      <c r="R20" s="77">
        <v>550981368</v>
      </c>
      <c r="S20" s="78">
        <v>118242748</v>
      </c>
      <c r="T20" s="78">
        <f t="shared" si="6"/>
        <v>669224116</v>
      </c>
      <c r="U20" s="95">
        <f t="shared" si="7"/>
        <v>0.21091748624797421</v>
      </c>
      <c r="V20" s="77">
        <v>135059388</v>
      </c>
      <c r="W20" s="78">
        <v>260650927</v>
      </c>
      <c r="X20" s="78">
        <f t="shared" si="8"/>
        <v>395710315</v>
      </c>
      <c r="Y20" s="95">
        <f t="shared" si="9"/>
        <v>0.12471490929085711</v>
      </c>
      <c r="Z20" s="77">
        <f t="shared" si="10"/>
        <v>2024409122</v>
      </c>
      <c r="AA20" s="78">
        <f t="shared" si="11"/>
        <v>686222734</v>
      </c>
      <c r="AB20" s="78">
        <f t="shared" si="12"/>
        <v>2710631856</v>
      </c>
      <c r="AC20" s="95">
        <f t="shared" si="13"/>
        <v>0.85430223379935821</v>
      </c>
      <c r="AD20" s="77">
        <v>145574971</v>
      </c>
      <c r="AE20" s="78">
        <v>208709183</v>
      </c>
      <c r="AF20" s="78">
        <f t="shared" si="14"/>
        <v>354284154</v>
      </c>
      <c r="AG20" s="78">
        <v>3335307433</v>
      </c>
      <c r="AH20" s="78">
        <v>3130368891</v>
      </c>
      <c r="AI20" s="79">
        <v>2486502050</v>
      </c>
      <c r="AJ20" s="114">
        <f t="shared" si="15"/>
        <v>0.79431598529772129</v>
      </c>
      <c r="AK20" s="115">
        <f t="shared" si="16"/>
        <v>0.11692919520188316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5572950807</v>
      </c>
      <c r="E21" s="81">
        <f>SUM(E16:E20)</f>
        <v>1604006375</v>
      </c>
      <c r="F21" s="82">
        <f t="shared" si="0"/>
        <v>7176957182</v>
      </c>
      <c r="G21" s="80">
        <f>SUM(G16:G20)</f>
        <v>6173588082</v>
      </c>
      <c r="H21" s="81">
        <f>SUM(H16:H20)</f>
        <v>1555833586</v>
      </c>
      <c r="I21" s="82">
        <f t="shared" si="1"/>
        <v>7729421668</v>
      </c>
      <c r="J21" s="80">
        <f>SUM(J16:J20)</f>
        <v>1822333997</v>
      </c>
      <c r="K21" s="81">
        <f>SUM(K16:K20)</f>
        <v>336061388</v>
      </c>
      <c r="L21" s="81">
        <f t="shared" si="2"/>
        <v>2158395385</v>
      </c>
      <c r="M21" s="96">
        <f t="shared" si="3"/>
        <v>0.30073962129986131</v>
      </c>
      <c r="N21" s="80">
        <f>SUM(N16:N20)</f>
        <v>1582412741</v>
      </c>
      <c r="O21" s="81">
        <f>SUM(O16:O20)</f>
        <v>350380480</v>
      </c>
      <c r="P21" s="81">
        <f t="shared" si="4"/>
        <v>1932793221</v>
      </c>
      <c r="Q21" s="96">
        <f t="shared" si="5"/>
        <v>0.26930538555357375</v>
      </c>
      <c r="R21" s="80">
        <f>SUM(R16:R20)</f>
        <v>1410166678</v>
      </c>
      <c r="S21" s="81">
        <f>SUM(S16:S20)</f>
        <v>275930678</v>
      </c>
      <c r="T21" s="81">
        <f t="shared" si="6"/>
        <v>1686097356</v>
      </c>
      <c r="U21" s="96">
        <f t="shared" si="7"/>
        <v>0.21814016991471502</v>
      </c>
      <c r="V21" s="80">
        <f>SUM(V16:V20)</f>
        <v>488584093</v>
      </c>
      <c r="W21" s="81">
        <f>SUM(W16:W20)</f>
        <v>432645581</v>
      </c>
      <c r="X21" s="81">
        <f t="shared" si="8"/>
        <v>921229674</v>
      </c>
      <c r="Y21" s="96">
        <f t="shared" si="9"/>
        <v>0.11918481272847541</v>
      </c>
      <c r="Z21" s="80">
        <f t="shared" si="10"/>
        <v>5303497509</v>
      </c>
      <c r="AA21" s="81">
        <f t="shared" si="11"/>
        <v>1395018127</v>
      </c>
      <c r="AB21" s="81">
        <f t="shared" si="12"/>
        <v>6698515636</v>
      </c>
      <c r="AC21" s="96">
        <f t="shared" si="13"/>
        <v>0.8666257223010646</v>
      </c>
      <c r="AD21" s="80">
        <f>SUM(AD16:AD20)</f>
        <v>528557603</v>
      </c>
      <c r="AE21" s="81">
        <f>SUM(AE16:AE20)</f>
        <v>401361623</v>
      </c>
      <c r="AF21" s="81">
        <f t="shared" si="14"/>
        <v>929919226</v>
      </c>
      <c r="AG21" s="81">
        <f>SUM(AG16:AG20)</f>
        <v>8075353841</v>
      </c>
      <c r="AH21" s="81">
        <f>SUM(AH16:AH20)</f>
        <v>7862748129</v>
      </c>
      <c r="AI21" s="82">
        <f>SUM(AI16:AI20)</f>
        <v>6446993562</v>
      </c>
      <c r="AJ21" s="116">
        <f t="shared" si="15"/>
        <v>0.81994150851935554</v>
      </c>
      <c r="AK21" s="117">
        <f t="shared" si="16"/>
        <v>-9.3444158987632253E-3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366106239</v>
      </c>
      <c r="E22" s="78">
        <v>74908531</v>
      </c>
      <c r="F22" s="79">
        <f t="shared" si="0"/>
        <v>441014770</v>
      </c>
      <c r="G22" s="77">
        <v>407075529</v>
      </c>
      <c r="H22" s="78">
        <v>145509170</v>
      </c>
      <c r="I22" s="79">
        <f t="shared" si="1"/>
        <v>552584699</v>
      </c>
      <c r="J22" s="77">
        <v>120435080</v>
      </c>
      <c r="K22" s="78">
        <v>5353847</v>
      </c>
      <c r="L22" s="78">
        <f t="shared" si="2"/>
        <v>125788927</v>
      </c>
      <c r="M22" s="95">
        <f t="shared" si="3"/>
        <v>0.28522610932055631</v>
      </c>
      <c r="N22" s="77">
        <v>102728740</v>
      </c>
      <c r="O22" s="78">
        <v>24348394</v>
      </c>
      <c r="P22" s="78">
        <f t="shared" si="4"/>
        <v>127077134</v>
      </c>
      <c r="Q22" s="95">
        <f t="shared" si="5"/>
        <v>0.2881471157984119</v>
      </c>
      <c r="R22" s="77">
        <v>85971750</v>
      </c>
      <c r="S22" s="78">
        <v>34386744</v>
      </c>
      <c r="T22" s="78">
        <f t="shared" si="6"/>
        <v>120358494</v>
      </c>
      <c r="U22" s="95">
        <f t="shared" si="7"/>
        <v>0.21781003747988326</v>
      </c>
      <c r="V22" s="77">
        <v>20796717</v>
      </c>
      <c r="W22" s="78">
        <v>45975894</v>
      </c>
      <c r="X22" s="78">
        <f t="shared" si="8"/>
        <v>66772611</v>
      </c>
      <c r="Y22" s="95">
        <f t="shared" si="9"/>
        <v>0.12083688006714062</v>
      </c>
      <c r="Z22" s="77">
        <f t="shared" si="10"/>
        <v>329932287</v>
      </c>
      <c r="AA22" s="78">
        <f t="shared" si="11"/>
        <v>110064879</v>
      </c>
      <c r="AB22" s="78">
        <f t="shared" si="12"/>
        <v>439997166</v>
      </c>
      <c r="AC22" s="95">
        <f t="shared" si="13"/>
        <v>0.79625289443636948</v>
      </c>
      <c r="AD22" s="77">
        <v>21081038</v>
      </c>
      <c r="AE22" s="78">
        <v>23779671</v>
      </c>
      <c r="AF22" s="78">
        <f t="shared" si="14"/>
        <v>44860709</v>
      </c>
      <c r="AG22" s="78">
        <v>439882326</v>
      </c>
      <c r="AH22" s="78">
        <v>503212197</v>
      </c>
      <c r="AI22" s="79">
        <v>451342420</v>
      </c>
      <c r="AJ22" s="114">
        <f t="shared" si="15"/>
        <v>0.89692265547371064</v>
      </c>
      <c r="AK22" s="115">
        <f t="shared" si="16"/>
        <v>0.48844306049643582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317793064</v>
      </c>
      <c r="E23" s="78">
        <v>60339000</v>
      </c>
      <c r="F23" s="79">
        <f t="shared" si="0"/>
        <v>378132064</v>
      </c>
      <c r="G23" s="77">
        <v>317793064</v>
      </c>
      <c r="H23" s="78">
        <v>60242404</v>
      </c>
      <c r="I23" s="79">
        <f t="shared" si="1"/>
        <v>378035468</v>
      </c>
      <c r="J23" s="77">
        <v>189857286</v>
      </c>
      <c r="K23" s="78">
        <v>3801375</v>
      </c>
      <c r="L23" s="78">
        <f t="shared" si="2"/>
        <v>193658661</v>
      </c>
      <c r="M23" s="95">
        <f t="shared" si="3"/>
        <v>0.51214556880317874</v>
      </c>
      <c r="N23" s="77">
        <v>32518442</v>
      </c>
      <c r="O23" s="78">
        <v>23260940</v>
      </c>
      <c r="P23" s="78">
        <f t="shared" si="4"/>
        <v>55779382</v>
      </c>
      <c r="Q23" s="95">
        <f t="shared" si="5"/>
        <v>0.14751296520572241</v>
      </c>
      <c r="R23" s="77">
        <v>42154636</v>
      </c>
      <c r="S23" s="78">
        <v>10433256</v>
      </c>
      <c r="T23" s="78">
        <f t="shared" si="6"/>
        <v>52587892</v>
      </c>
      <c r="U23" s="95">
        <f t="shared" si="7"/>
        <v>0.13910835477479588</v>
      </c>
      <c r="V23" s="77">
        <v>15997927</v>
      </c>
      <c r="W23" s="78">
        <v>14188267</v>
      </c>
      <c r="X23" s="78">
        <f t="shared" si="8"/>
        <v>30186194</v>
      </c>
      <c r="Y23" s="95">
        <f t="shared" si="9"/>
        <v>7.9850163688873765E-2</v>
      </c>
      <c r="Z23" s="77">
        <f t="shared" si="10"/>
        <v>280528291</v>
      </c>
      <c r="AA23" s="78">
        <f t="shared" si="11"/>
        <v>51683838</v>
      </c>
      <c r="AB23" s="78">
        <f t="shared" si="12"/>
        <v>332212129</v>
      </c>
      <c r="AC23" s="95">
        <f t="shared" si="13"/>
        <v>0.8787856090794105</v>
      </c>
      <c r="AD23" s="77">
        <v>24839760</v>
      </c>
      <c r="AE23" s="78">
        <v>22088597</v>
      </c>
      <c r="AF23" s="78">
        <f t="shared" si="14"/>
        <v>46928357</v>
      </c>
      <c r="AG23" s="78">
        <v>347157154</v>
      </c>
      <c r="AH23" s="78">
        <v>355971191</v>
      </c>
      <c r="AI23" s="79">
        <v>333558131</v>
      </c>
      <c r="AJ23" s="114">
        <f t="shared" si="15"/>
        <v>0.9370368710539837</v>
      </c>
      <c r="AK23" s="115">
        <f t="shared" si="16"/>
        <v>-0.35676005021867696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5302511078</v>
      </c>
      <c r="E24" s="78">
        <v>820141736</v>
      </c>
      <c r="F24" s="79">
        <f t="shared" si="0"/>
        <v>6122652814</v>
      </c>
      <c r="G24" s="77">
        <v>5376705831</v>
      </c>
      <c r="H24" s="78">
        <v>779489263</v>
      </c>
      <c r="I24" s="79">
        <f t="shared" si="1"/>
        <v>6156195094</v>
      </c>
      <c r="J24" s="77">
        <v>1454916656</v>
      </c>
      <c r="K24" s="78">
        <v>131565710</v>
      </c>
      <c r="L24" s="78">
        <f t="shared" si="2"/>
        <v>1586482366</v>
      </c>
      <c r="M24" s="95">
        <f t="shared" si="3"/>
        <v>0.2591168263489258</v>
      </c>
      <c r="N24" s="77">
        <v>1347716419</v>
      </c>
      <c r="O24" s="78">
        <v>229306244</v>
      </c>
      <c r="P24" s="78">
        <f t="shared" si="4"/>
        <v>1577022663</v>
      </c>
      <c r="Q24" s="95">
        <f t="shared" si="5"/>
        <v>0.25757179296431687</v>
      </c>
      <c r="R24" s="77">
        <v>1232002041</v>
      </c>
      <c r="S24" s="78">
        <v>90392067</v>
      </c>
      <c r="T24" s="78">
        <f t="shared" si="6"/>
        <v>1322394108</v>
      </c>
      <c r="U24" s="95">
        <f t="shared" si="7"/>
        <v>0.21480705010288617</v>
      </c>
      <c r="V24" s="77">
        <v>870521527</v>
      </c>
      <c r="W24" s="78">
        <v>264593455</v>
      </c>
      <c r="X24" s="78">
        <f t="shared" si="8"/>
        <v>1135114982</v>
      </c>
      <c r="Y24" s="95">
        <f t="shared" si="9"/>
        <v>0.18438580400194185</v>
      </c>
      <c r="Z24" s="77">
        <f t="shared" si="10"/>
        <v>4905156643</v>
      </c>
      <c r="AA24" s="78">
        <f t="shared" si="11"/>
        <v>715857476</v>
      </c>
      <c r="AB24" s="78">
        <f t="shared" si="12"/>
        <v>5621014119</v>
      </c>
      <c r="AC24" s="95">
        <f t="shared" si="13"/>
        <v>0.91306627440679999</v>
      </c>
      <c r="AD24" s="77">
        <v>872517577</v>
      </c>
      <c r="AE24" s="78">
        <v>276107908</v>
      </c>
      <c r="AF24" s="78">
        <f t="shared" si="14"/>
        <v>1148625485</v>
      </c>
      <c r="AG24" s="78">
        <v>5742541190</v>
      </c>
      <c r="AH24" s="78">
        <v>5802026664</v>
      </c>
      <c r="AI24" s="79">
        <v>5287734341</v>
      </c>
      <c r="AJ24" s="114">
        <f t="shared" si="15"/>
        <v>0.91135988288522629</v>
      </c>
      <c r="AK24" s="115">
        <f t="shared" si="16"/>
        <v>-1.1762322163694661E-2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739456683</v>
      </c>
      <c r="E25" s="78">
        <v>269131509</v>
      </c>
      <c r="F25" s="79">
        <f t="shared" si="0"/>
        <v>1008588192</v>
      </c>
      <c r="G25" s="77">
        <v>737938814</v>
      </c>
      <c r="H25" s="78">
        <v>313847706</v>
      </c>
      <c r="I25" s="79">
        <f t="shared" si="1"/>
        <v>1051786520</v>
      </c>
      <c r="J25" s="77">
        <v>185257315</v>
      </c>
      <c r="K25" s="78">
        <v>19306016</v>
      </c>
      <c r="L25" s="78">
        <f t="shared" si="2"/>
        <v>204563331</v>
      </c>
      <c r="M25" s="95">
        <f t="shared" si="3"/>
        <v>0.2028214613482209</v>
      </c>
      <c r="N25" s="77">
        <v>117544404</v>
      </c>
      <c r="O25" s="78">
        <v>32008580</v>
      </c>
      <c r="P25" s="78">
        <f t="shared" si="4"/>
        <v>149552984</v>
      </c>
      <c r="Q25" s="95">
        <f t="shared" si="5"/>
        <v>0.14827953091879942</v>
      </c>
      <c r="R25" s="77">
        <v>140574591</v>
      </c>
      <c r="S25" s="78">
        <v>37464454</v>
      </c>
      <c r="T25" s="78">
        <f t="shared" si="6"/>
        <v>178039045</v>
      </c>
      <c r="U25" s="95">
        <f t="shared" si="7"/>
        <v>0.16927298611889416</v>
      </c>
      <c r="V25" s="77">
        <v>45240674</v>
      </c>
      <c r="W25" s="78">
        <v>76418776</v>
      </c>
      <c r="X25" s="78">
        <f t="shared" si="8"/>
        <v>121659450</v>
      </c>
      <c r="Y25" s="95">
        <f t="shared" si="9"/>
        <v>0.11566933753819168</v>
      </c>
      <c r="Z25" s="77">
        <f t="shared" si="10"/>
        <v>488616984</v>
      </c>
      <c r="AA25" s="78">
        <f t="shared" si="11"/>
        <v>165197826</v>
      </c>
      <c r="AB25" s="78">
        <f t="shared" si="12"/>
        <v>653814810</v>
      </c>
      <c r="AC25" s="95">
        <f t="shared" si="13"/>
        <v>0.62162311226426448</v>
      </c>
      <c r="AD25" s="77">
        <v>30614705</v>
      </c>
      <c r="AE25" s="78">
        <v>3712752</v>
      </c>
      <c r="AF25" s="78">
        <f t="shared" si="14"/>
        <v>34327457</v>
      </c>
      <c r="AG25" s="78">
        <v>1013288615</v>
      </c>
      <c r="AH25" s="78">
        <v>938533070</v>
      </c>
      <c r="AI25" s="79">
        <v>468666395</v>
      </c>
      <c r="AJ25" s="114">
        <f t="shared" si="15"/>
        <v>0.49936055529721507</v>
      </c>
      <c r="AK25" s="115">
        <f t="shared" si="16"/>
        <v>2.5440857154085141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1020467000</v>
      </c>
      <c r="E26" s="78">
        <v>376295000</v>
      </c>
      <c r="F26" s="79">
        <f t="shared" si="0"/>
        <v>1396762000</v>
      </c>
      <c r="G26" s="77">
        <v>981087000</v>
      </c>
      <c r="H26" s="78">
        <v>473870000</v>
      </c>
      <c r="I26" s="79">
        <f t="shared" si="1"/>
        <v>1454957000</v>
      </c>
      <c r="J26" s="77">
        <v>390992599</v>
      </c>
      <c r="K26" s="78">
        <v>74708929</v>
      </c>
      <c r="L26" s="78">
        <f t="shared" si="2"/>
        <v>465701528</v>
      </c>
      <c r="M26" s="95">
        <f t="shared" si="3"/>
        <v>0.33341509004397313</v>
      </c>
      <c r="N26" s="77">
        <v>309821412</v>
      </c>
      <c r="O26" s="78">
        <v>167157796</v>
      </c>
      <c r="P26" s="78">
        <f t="shared" si="4"/>
        <v>476979208</v>
      </c>
      <c r="Q26" s="95">
        <f t="shared" si="5"/>
        <v>0.3414892501371028</v>
      </c>
      <c r="R26" s="77">
        <v>254761257</v>
      </c>
      <c r="S26" s="78">
        <v>116670002</v>
      </c>
      <c r="T26" s="78">
        <f t="shared" si="6"/>
        <v>371431259</v>
      </c>
      <c r="U26" s="95">
        <f t="shared" si="7"/>
        <v>0.2552867603647393</v>
      </c>
      <c r="V26" s="77">
        <v>45081691</v>
      </c>
      <c r="W26" s="78">
        <v>115860037</v>
      </c>
      <c r="X26" s="78">
        <f t="shared" si="8"/>
        <v>160941728</v>
      </c>
      <c r="Y26" s="95">
        <f t="shared" si="9"/>
        <v>0.11061614054573433</v>
      </c>
      <c r="Z26" s="77">
        <f t="shared" si="10"/>
        <v>1000656959</v>
      </c>
      <c r="AA26" s="78">
        <f t="shared" si="11"/>
        <v>474396764</v>
      </c>
      <c r="AB26" s="78">
        <f t="shared" si="12"/>
        <v>1475053723</v>
      </c>
      <c r="AC26" s="95">
        <f t="shared" si="13"/>
        <v>1.0138125889631102</v>
      </c>
      <c r="AD26" s="77">
        <v>52423034</v>
      </c>
      <c r="AE26" s="78">
        <v>87082264</v>
      </c>
      <c r="AF26" s="78">
        <f t="shared" si="14"/>
        <v>139505298</v>
      </c>
      <c r="AG26" s="78">
        <v>1387998000</v>
      </c>
      <c r="AH26" s="78">
        <v>1487035000</v>
      </c>
      <c r="AI26" s="79">
        <v>1479071540</v>
      </c>
      <c r="AJ26" s="114">
        <f t="shared" si="15"/>
        <v>0.99464473936390196</v>
      </c>
      <c r="AK26" s="115">
        <f t="shared" si="16"/>
        <v>0.1536603290865699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7746334064</v>
      </c>
      <c r="E27" s="81">
        <f>SUM(E22:E26)</f>
        <v>1600815776</v>
      </c>
      <c r="F27" s="82">
        <f t="shared" si="0"/>
        <v>9347149840</v>
      </c>
      <c r="G27" s="80">
        <f>SUM(G22:G26)</f>
        <v>7820600238</v>
      </c>
      <c r="H27" s="81">
        <f>SUM(H22:H26)</f>
        <v>1772958543</v>
      </c>
      <c r="I27" s="82">
        <f t="shared" si="1"/>
        <v>9593558781</v>
      </c>
      <c r="J27" s="80">
        <f>SUM(J22:J26)</f>
        <v>2341458936</v>
      </c>
      <c r="K27" s="81">
        <f>SUM(K22:K26)</f>
        <v>234735877</v>
      </c>
      <c r="L27" s="81">
        <f t="shared" si="2"/>
        <v>2576194813</v>
      </c>
      <c r="M27" s="96">
        <f t="shared" si="3"/>
        <v>0.27561287206239971</v>
      </c>
      <c r="N27" s="80">
        <f>SUM(N22:N26)</f>
        <v>1910329417</v>
      </c>
      <c r="O27" s="81">
        <f>SUM(O22:O26)</f>
        <v>476081954</v>
      </c>
      <c r="P27" s="81">
        <f t="shared" si="4"/>
        <v>2386411371</v>
      </c>
      <c r="Q27" s="96">
        <f t="shared" si="5"/>
        <v>0.2553089884991081</v>
      </c>
      <c r="R27" s="80">
        <f>SUM(R22:R26)</f>
        <v>1755464275</v>
      </c>
      <c r="S27" s="81">
        <f>SUM(S22:S26)</f>
        <v>289346523</v>
      </c>
      <c r="T27" s="81">
        <f t="shared" si="6"/>
        <v>2044810798</v>
      </c>
      <c r="U27" s="96">
        <f t="shared" si="7"/>
        <v>0.21314413604779683</v>
      </c>
      <c r="V27" s="80">
        <f>SUM(V22:V26)</f>
        <v>997638536</v>
      </c>
      <c r="W27" s="81">
        <f>SUM(W22:W26)</f>
        <v>517036429</v>
      </c>
      <c r="X27" s="81">
        <f t="shared" si="8"/>
        <v>1514674965</v>
      </c>
      <c r="Y27" s="96">
        <f t="shared" si="9"/>
        <v>0.15788457647226875</v>
      </c>
      <c r="Z27" s="80">
        <f t="shared" si="10"/>
        <v>7004891164</v>
      </c>
      <c r="AA27" s="81">
        <f t="shared" si="11"/>
        <v>1517200783</v>
      </c>
      <c r="AB27" s="81">
        <f t="shared" si="12"/>
        <v>8522091947</v>
      </c>
      <c r="AC27" s="96">
        <f t="shared" si="13"/>
        <v>0.88831393454095109</v>
      </c>
      <c r="AD27" s="80">
        <f>SUM(AD22:AD26)</f>
        <v>1001476114</v>
      </c>
      <c r="AE27" s="81">
        <f>SUM(AE22:AE26)</f>
        <v>412771192</v>
      </c>
      <c r="AF27" s="81">
        <f t="shared" si="14"/>
        <v>1414247306</v>
      </c>
      <c r="AG27" s="81">
        <f>SUM(AG22:AG26)</f>
        <v>8930867285</v>
      </c>
      <c r="AH27" s="81">
        <f>SUM(AH22:AH26)</f>
        <v>9086778122</v>
      </c>
      <c r="AI27" s="82">
        <f>SUM(AI22:AI26)</f>
        <v>8020372827</v>
      </c>
      <c r="AJ27" s="116">
        <f t="shared" si="15"/>
        <v>0.88264208934318245</v>
      </c>
      <c r="AK27" s="117">
        <f t="shared" si="16"/>
        <v>7.1011384341290062E-2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578994756</v>
      </c>
      <c r="E28" s="78">
        <v>79523154</v>
      </c>
      <c r="F28" s="79">
        <f t="shared" si="0"/>
        <v>658517910</v>
      </c>
      <c r="G28" s="77">
        <v>578994756</v>
      </c>
      <c r="H28" s="78">
        <v>79523154</v>
      </c>
      <c r="I28" s="79">
        <f t="shared" si="1"/>
        <v>658517910</v>
      </c>
      <c r="J28" s="77">
        <v>104119001</v>
      </c>
      <c r="K28" s="78">
        <v>490961</v>
      </c>
      <c r="L28" s="78">
        <f t="shared" si="2"/>
        <v>104609962</v>
      </c>
      <c r="M28" s="95">
        <f t="shared" si="3"/>
        <v>0.15885666951715863</v>
      </c>
      <c r="N28" s="77">
        <v>135057609</v>
      </c>
      <c r="O28" s="78">
        <v>6900868</v>
      </c>
      <c r="P28" s="78">
        <f t="shared" si="4"/>
        <v>141958477</v>
      </c>
      <c r="Q28" s="95">
        <f t="shared" si="5"/>
        <v>0.21557268958713666</v>
      </c>
      <c r="R28" s="77">
        <v>186496715</v>
      </c>
      <c r="S28" s="78">
        <v>1020577</v>
      </c>
      <c r="T28" s="78">
        <f t="shared" si="6"/>
        <v>187517292</v>
      </c>
      <c r="U28" s="95">
        <f t="shared" si="7"/>
        <v>0.28475655582397141</v>
      </c>
      <c r="V28" s="77">
        <v>106115174</v>
      </c>
      <c r="W28" s="78">
        <v>4322528</v>
      </c>
      <c r="X28" s="78">
        <f t="shared" si="8"/>
        <v>110437702</v>
      </c>
      <c r="Y28" s="95">
        <f t="shared" si="9"/>
        <v>0.16770645159825645</v>
      </c>
      <c r="Z28" s="77">
        <f t="shared" si="10"/>
        <v>531788499</v>
      </c>
      <c r="AA28" s="78">
        <f t="shared" si="11"/>
        <v>12734934</v>
      </c>
      <c r="AB28" s="78">
        <f t="shared" si="12"/>
        <v>544523433</v>
      </c>
      <c r="AC28" s="95">
        <f t="shared" si="13"/>
        <v>0.8268923665265232</v>
      </c>
      <c r="AD28" s="77">
        <v>110554102</v>
      </c>
      <c r="AE28" s="78">
        <v>14964229</v>
      </c>
      <c r="AF28" s="78">
        <f t="shared" si="14"/>
        <v>125518331</v>
      </c>
      <c r="AG28" s="78">
        <v>659396053</v>
      </c>
      <c r="AH28" s="78">
        <v>651378802</v>
      </c>
      <c r="AI28" s="79">
        <v>363473884</v>
      </c>
      <c r="AJ28" s="114">
        <f t="shared" si="15"/>
        <v>0.55800692758804271</v>
      </c>
      <c r="AK28" s="115">
        <f t="shared" si="16"/>
        <v>-0.12014682540672084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838447205</v>
      </c>
      <c r="E29" s="78">
        <v>224093950</v>
      </c>
      <c r="F29" s="79">
        <f t="shared" si="0"/>
        <v>1062541155</v>
      </c>
      <c r="G29" s="77">
        <v>834853486</v>
      </c>
      <c r="H29" s="78">
        <v>265641673</v>
      </c>
      <c r="I29" s="79">
        <f t="shared" si="1"/>
        <v>1100495159</v>
      </c>
      <c r="J29" s="77">
        <v>236646388</v>
      </c>
      <c r="K29" s="78">
        <v>32907723</v>
      </c>
      <c r="L29" s="78">
        <f t="shared" si="2"/>
        <v>269554111</v>
      </c>
      <c r="M29" s="95">
        <f t="shared" si="3"/>
        <v>0.25368816043647741</v>
      </c>
      <c r="N29" s="77">
        <v>216061083</v>
      </c>
      <c r="O29" s="78">
        <v>43934307</v>
      </c>
      <c r="P29" s="78">
        <f t="shared" si="4"/>
        <v>259995390</v>
      </c>
      <c r="Q29" s="95">
        <f t="shared" si="5"/>
        <v>0.24469206559815559</v>
      </c>
      <c r="R29" s="77">
        <v>207201595</v>
      </c>
      <c r="S29" s="78">
        <v>30137169</v>
      </c>
      <c r="T29" s="78">
        <f t="shared" si="6"/>
        <v>237338764</v>
      </c>
      <c r="U29" s="95">
        <f t="shared" si="7"/>
        <v>0.21566543210936559</v>
      </c>
      <c r="V29" s="77">
        <v>161109895</v>
      </c>
      <c r="W29" s="78">
        <v>49101129</v>
      </c>
      <c r="X29" s="78">
        <f t="shared" si="8"/>
        <v>210211024</v>
      </c>
      <c r="Y29" s="95">
        <f t="shared" si="9"/>
        <v>0.19101494657279089</v>
      </c>
      <c r="Z29" s="77">
        <f t="shared" si="10"/>
        <v>821018961</v>
      </c>
      <c r="AA29" s="78">
        <f t="shared" si="11"/>
        <v>156080328</v>
      </c>
      <c r="AB29" s="78">
        <f t="shared" si="12"/>
        <v>977099289</v>
      </c>
      <c r="AC29" s="95">
        <f t="shared" si="13"/>
        <v>0.88787240998667583</v>
      </c>
      <c r="AD29" s="77">
        <v>137788093</v>
      </c>
      <c r="AE29" s="78">
        <v>40925145</v>
      </c>
      <c r="AF29" s="78">
        <f t="shared" si="14"/>
        <v>178713238</v>
      </c>
      <c r="AG29" s="78">
        <v>896031664</v>
      </c>
      <c r="AH29" s="78">
        <v>1081281775</v>
      </c>
      <c r="AI29" s="79">
        <v>920799646</v>
      </c>
      <c r="AJ29" s="114">
        <f t="shared" si="15"/>
        <v>0.85158158334815182</v>
      </c>
      <c r="AK29" s="115">
        <f t="shared" si="16"/>
        <v>0.17624763757008299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594466689</v>
      </c>
      <c r="E30" s="78">
        <v>97284261</v>
      </c>
      <c r="F30" s="79">
        <f t="shared" si="0"/>
        <v>691750950</v>
      </c>
      <c r="G30" s="77">
        <v>637703177</v>
      </c>
      <c r="H30" s="78">
        <v>129219558</v>
      </c>
      <c r="I30" s="79">
        <f t="shared" si="1"/>
        <v>766922735</v>
      </c>
      <c r="J30" s="77">
        <v>166995140</v>
      </c>
      <c r="K30" s="78">
        <v>15511604</v>
      </c>
      <c r="L30" s="78">
        <f t="shared" si="2"/>
        <v>182506744</v>
      </c>
      <c r="M30" s="95">
        <f t="shared" si="3"/>
        <v>0.26383302256397334</v>
      </c>
      <c r="N30" s="77">
        <v>150115282</v>
      </c>
      <c r="O30" s="78">
        <v>19400245</v>
      </c>
      <c r="P30" s="78">
        <f t="shared" si="4"/>
        <v>169515527</v>
      </c>
      <c r="Q30" s="95">
        <f t="shared" si="5"/>
        <v>0.24505282862278685</v>
      </c>
      <c r="R30" s="77">
        <v>190634703</v>
      </c>
      <c r="S30" s="78">
        <v>16061451</v>
      </c>
      <c r="T30" s="78">
        <f t="shared" si="6"/>
        <v>206696154</v>
      </c>
      <c r="U30" s="95">
        <f t="shared" si="7"/>
        <v>0.2695136609817676</v>
      </c>
      <c r="V30" s="77">
        <v>94571954</v>
      </c>
      <c r="W30" s="78">
        <v>72813983</v>
      </c>
      <c r="X30" s="78">
        <f t="shared" si="8"/>
        <v>167385937</v>
      </c>
      <c r="Y30" s="95">
        <f t="shared" si="9"/>
        <v>0.21825658486966096</v>
      </c>
      <c r="Z30" s="77">
        <f t="shared" si="10"/>
        <v>602317079</v>
      </c>
      <c r="AA30" s="78">
        <f t="shared" si="11"/>
        <v>123787283</v>
      </c>
      <c r="AB30" s="78">
        <f t="shared" si="12"/>
        <v>726104362</v>
      </c>
      <c r="AC30" s="95">
        <f t="shared" si="13"/>
        <v>0.94677642070423174</v>
      </c>
      <c r="AD30" s="77">
        <v>100839467</v>
      </c>
      <c r="AE30" s="78">
        <v>27325956</v>
      </c>
      <c r="AF30" s="78">
        <f t="shared" si="14"/>
        <v>128165423</v>
      </c>
      <c r="AG30" s="78">
        <v>648561744</v>
      </c>
      <c r="AH30" s="78">
        <v>645855525</v>
      </c>
      <c r="AI30" s="79">
        <v>579310348</v>
      </c>
      <c r="AJ30" s="114">
        <f t="shared" si="15"/>
        <v>0.8969658469670907</v>
      </c>
      <c r="AK30" s="115">
        <f t="shared" si="16"/>
        <v>0.30601478216164435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1566728490</v>
      </c>
      <c r="E31" s="78">
        <v>348889000</v>
      </c>
      <c r="F31" s="79">
        <f t="shared" si="0"/>
        <v>1915617490</v>
      </c>
      <c r="G31" s="77">
        <v>1631325087</v>
      </c>
      <c r="H31" s="78">
        <v>347797000</v>
      </c>
      <c r="I31" s="79">
        <f t="shared" si="1"/>
        <v>1979122087</v>
      </c>
      <c r="J31" s="77">
        <v>443087640</v>
      </c>
      <c r="K31" s="78">
        <v>99633248</v>
      </c>
      <c r="L31" s="78">
        <f t="shared" si="2"/>
        <v>542720888</v>
      </c>
      <c r="M31" s="95">
        <f t="shared" si="3"/>
        <v>0.28331380916761206</v>
      </c>
      <c r="N31" s="77">
        <v>384303889</v>
      </c>
      <c r="O31" s="78">
        <v>92605805</v>
      </c>
      <c r="P31" s="78">
        <f t="shared" si="4"/>
        <v>476909694</v>
      </c>
      <c r="Q31" s="95">
        <f t="shared" si="5"/>
        <v>0.24895872818534351</v>
      </c>
      <c r="R31" s="77">
        <v>355283288</v>
      </c>
      <c r="S31" s="78">
        <v>78550905</v>
      </c>
      <c r="T31" s="78">
        <f t="shared" si="6"/>
        <v>433834193</v>
      </c>
      <c r="U31" s="95">
        <f t="shared" si="7"/>
        <v>0.2192053718412168</v>
      </c>
      <c r="V31" s="77">
        <v>231560705</v>
      </c>
      <c r="W31" s="78">
        <v>69275082</v>
      </c>
      <c r="X31" s="78">
        <f t="shared" si="8"/>
        <v>300835787</v>
      </c>
      <c r="Y31" s="95">
        <f t="shared" si="9"/>
        <v>0.15200466357081285</v>
      </c>
      <c r="Z31" s="77">
        <f t="shared" si="10"/>
        <v>1414235522</v>
      </c>
      <c r="AA31" s="78">
        <f t="shared" si="11"/>
        <v>340065040</v>
      </c>
      <c r="AB31" s="78">
        <f t="shared" si="12"/>
        <v>1754300562</v>
      </c>
      <c r="AC31" s="95">
        <f t="shared" si="13"/>
        <v>0.88640340761352943</v>
      </c>
      <c r="AD31" s="77">
        <v>169532109</v>
      </c>
      <c r="AE31" s="78">
        <v>116109844</v>
      </c>
      <c r="AF31" s="78">
        <f t="shared" si="14"/>
        <v>285641953</v>
      </c>
      <c r="AG31" s="78">
        <v>1729781134</v>
      </c>
      <c r="AH31" s="78">
        <v>1918888169</v>
      </c>
      <c r="AI31" s="79">
        <v>1653970723</v>
      </c>
      <c r="AJ31" s="114">
        <f t="shared" si="15"/>
        <v>0.8619422172277722</v>
      </c>
      <c r="AK31" s="115">
        <f t="shared" si="16"/>
        <v>5.3191885297045216E-2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948803721</v>
      </c>
      <c r="E32" s="78">
        <v>182007500</v>
      </c>
      <c r="F32" s="79">
        <f t="shared" si="0"/>
        <v>1130811221</v>
      </c>
      <c r="G32" s="77">
        <v>948803721</v>
      </c>
      <c r="H32" s="78">
        <v>215741554</v>
      </c>
      <c r="I32" s="79">
        <f t="shared" si="1"/>
        <v>1164545275</v>
      </c>
      <c r="J32" s="77">
        <v>233615655</v>
      </c>
      <c r="K32" s="78">
        <v>16281346</v>
      </c>
      <c r="L32" s="78">
        <f t="shared" si="2"/>
        <v>249897001</v>
      </c>
      <c r="M32" s="95">
        <f t="shared" si="3"/>
        <v>0.22098914156423993</v>
      </c>
      <c r="N32" s="77">
        <v>205652098</v>
      </c>
      <c r="O32" s="78">
        <v>48162452</v>
      </c>
      <c r="P32" s="78">
        <f t="shared" si="4"/>
        <v>253814550</v>
      </c>
      <c r="Q32" s="95">
        <f t="shared" si="5"/>
        <v>0.22445351203319905</v>
      </c>
      <c r="R32" s="77">
        <v>182024849</v>
      </c>
      <c r="S32" s="78">
        <v>8122887</v>
      </c>
      <c r="T32" s="78">
        <f t="shared" si="6"/>
        <v>190147736</v>
      </c>
      <c r="U32" s="95">
        <f t="shared" si="7"/>
        <v>0.16328067279307798</v>
      </c>
      <c r="V32" s="77">
        <v>160579828</v>
      </c>
      <c r="W32" s="78">
        <v>37065022</v>
      </c>
      <c r="X32" s="78">
        <f t="shared" si="8"/>
        <v>197644850</v>
      </c>
      <c r="Y32" s="95">
        <f t="shared" si="9"/>
        <v>0.16971847659594</v>
      </c>
      <c r="Z32" s="77">
        <f t="shared" si="10"/>
        <v>781872430</v>
      </c>
      <c r="AA32" s="78">
        <f t="shared" si="11"/>
        <v>109631707</v>
      </c>
      <c r="AB32" s="78">
        <f t="shared" si="12"/>
        <v>891504137</v>
      </c>
      <c r="AC32" s="95">
        <f t="shared" si="13"/>
        <v>0.76553840897254943</v>
      </c>
      <c r="AD32" s="77">
        <v>208074812</v>
      </c>
      <c r="AE32" s="78">
        <v>46328914</v>
      </c>
      <c r="AF32" s="78">
        <f t="shared" si="14"/>
        <v>254403726</v>
      </c>
      <c r="AG32" s="78">
        <v>1088442296</v>
      </c>
      <c r="AH32" s="78">
        <v>1104874193</v>
      </c>
      <c r="AI32" s="79">
        <v>745460607</v>
      </c>
      <c r="AJ32" s="114">
        <f t="shared" si="15"/>
        <v>0.67470180018948089</v>
      </c>
      <c r="AK32" s="115">
        <f t="shared" si="16"/>
        <v>-0.22310552165419151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165076538</v>
      </c>
      <c r="E33" s="78">
        <v>0</v>
      </c>
      <c r="F33" s="79">
        <f t="shared" si="0"/>
        <v>165076538</v>
      </c>
      <c r="G33" s="77">
        <v>165076538</v>
      </c>
      <c r="H33" s="78">
        <v>80000</v>
      </c>
      <c r="I33" s="79">
        <f t="shared" si="1"/>
        <v>165156538</v>
      </c>
      <c r="J33" s="77">
        <v>66675667</v>
      </c>
      <c r="K33" s="78">
        <v>0</v>
      </c>
      <c r="L33" s="78">
        <f t="shared" si="2"/>
        <v>66675667</v>
      </c>
      <c r="M33" s="95">
        <f t="shared" si="3"/>
        <v>0.4039075922466947</v>
      </c>
      <c r="N33" s="77">
        <v>54322523</v>
      </c>
      <c r="O33" s="78">
        <v>0</v>
      </c>
      <c r="P33" s="78">
        <f t="shared" si="4"/>
        <v>54322523</v>
      </c>
      <c r="Q33" s="95">
        <f t="shared" si="5"/>
        <v>0.32907476530674518</v>
      </c>
      <c r="R33" s="77">
        <v>3194082</v>
      </c>
      <c r="S33" s="78">
        <v>0</v>
      </c>
      <c r="T33" s="78">
        <f t="shared" si="6"/>
        <v>3194082</v>
      </c>
      <c r="U33" s="95">
        <f t="shared" si="7"/>
        <v>1.9339724837293452E-2</v>
      </c>
      <c r="V33" s="77">
        <v>40961462</v>
      </c>
      <c r="W33" s="78">
        <v>-8716</v>
      </c>
      <c r="X33" s="78">
        <f t="shared" si="8"/>
        <v>40952746</v>
      </c>
      <c r="Y33" s="95">
        <f t="shared" si="9"/>
        <v>0.24796321414778022</v>
      </c>
      <c r="Z33" s="77">
        <f t="shared" si="10"/>
        <v>165153734</v>
      </c>
      <c r="AA33" s="78">
        <f t="shared" si="11"/>
        <v>-8716</v>
      </c>
      <c r="AB33" s="78">
        <f t="shared" si="12"/>
        <v>165145018</v>
      </c>
      <c r="AC33" s="95">
        <f t="shared" si="13"/>
        <v>0.9999302479929677</v>
      </c>
      <c r="AD33" s="77">
        <v>2976305</v>
      </c>
      <c r="AE33" s="78">
        <v>317400</v>
      </c>
      <c r="AF33" s="78">
        <f t="shared" si="14"/>
        <v>3293705</v>
      </c>
      <c r="AG33" s="78">
        <v>159661601</v>
      </c>
      <c r="AH33" s="78">
        <v>160413927</v>
      </c>
      <c r="AI33" s="79">
        <v>159751488</v>
      </c>
      <c r="AJ33" s="114">
        <f t="shared" si="15"/>
        <v>0.99587043960341426</v>
      </c>
      <c r="AK33" s="115">
        <f t="shared" si="16"/>
        <v>11.433641142725289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4692517399</v>
      </c>
      <c r="E34" s="81">
        <f>SUM(E28:E33)</f>
        <v>931797865</v>
      </c>
      <c r="F34" s="82">
        <f t="shared" si="0"/>
        <v>5624315264</v>
      </c>
      <c r="G34" s="80">
        <f>SUM(G28:G33)</f>
        <v>4796756765</v>
      </c>
      <c r="H34" s="81">
        <f>SUM(H28:H33)</f>
        <v>1038002939</v>
      </c>
      <c r="I34" s="82">
        <f t="shared" si="1"/>
        <v>5834759704</v>
      </c>
      <c r="J34" s="80">
        <f>SUM(J28:J33)</f>
        <v>1251139491</v>
      </c>
      <c r="K34" s="81">
        <f>SUM(K28:K33)</f>
        <v>164824882</v>
      </c>
      <c r="L34" s="81">
        <f t="shared" si="2"/>
        <v>1415964373</v>
      </c>
      <c r="M34" s="96">
        <f t="shared" si="3"/>
        <v>0.25175764631532577</v>
      </c>
      <c r="N34" s="80">
        <f>SUM(N28:N33)</f>
        <v>1145512484</v>
      </c>
      <c r="O34" s="81">
        <f>SUM(O28:O33)</f>
        <v>211003677</v>
      </c>
      <c r="P34" s="81">
        <f t="shared" si="4"/>
        <v>1356516161</v>
      </c>
      <c r="Q34" s="96">
        <f t="shared" si="5"/>
        <v>0.24118778861540005</v>
      </c>
      <c r="R34" s="80">
        <f>SUM(R28:R33)</f>
        <v>1124835232</v>
      </c>
      <c r="S34" s="81">
        <f>SUM(S28:S33)</f>
        <v>133892989</v>
      </c>
      <c r="T34" s="81">
        <f t="shared" si="6"/>
        <v>1258728221</v>
      </c>
      <c r="U34" s="96">
        <f t="shared" si="7"/>
        <v>0.21572923048349071</v>
      </c>
      <c r="V34" s="80">
        <f>SUM(V28:V33)</f>
        <v>794899018</v>
      </c>
      <c r="W34" s="81">
        <f>SUM(W28:W33)</f>
        <v>232569028</v>
      </c>
      <c r="X34" s="81">
        <f t="shared" si="8"/>
        <v>1027468046</v>
      </c>
      <c r="Y34" s="96">
        <f t="shared" si="9"/>
        <v>0.1760943206102597</v>
      </c>
      <c r="Z34" s="80">
        <f t="shared" si="10"/>
        <v>4316386225</v>
      </c>
      <c r="AA34" s="81">
        <f t="shared" si="11"/>
        <v>742290576</v>
      </c>
      <c r="AB34" s="81">
        <f t="shared" si="12"/>
        <v>5058676801</v>
      </c>
      <c r="AC34" s="96">
        <f t="shared" si="13"/>
        <v>0.86698974038845866</v>
      </c>
      <c r="AD34" s="80">
        <f>SUM(AD28:AD33)</f>
        <v>729764888</v>
      </c>
      <c r="AE34" s="81">
        <f>SUM(AE28:AE33)</f>
        <v>245971488</v>
      </c>
      <c r="AF34" s="81">
        <f t="shared" si="14"/>
        <v>975736376</v>
      </c>
      <c r="AG34" s="81">
        <f>SUM(AG28:AG33)</f>
        <v>5181874492</v>
      </c>
      <c r="AH34" s="81">
        <f>SUM(AH28:AH33)</f>
        <v>5562692391</v>
      </c>
      <c r="AI34" s="82">
        <f>SUM(AI28:AI33)</f>
        <v>4422766696</v>
      </c>
      <c r="AJ34" s="116">
        <f t="shared" si="15"/>
        <v>0.79507662569220794</v>
      </c>
      <c r="AK34" s="117">
        <f t="shared" si="16"/>
        <v>5.3018080777179177E-2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396909290</v>
      </c>
      <c r="E35" s="78">
        <v>89921363</v>
      </c>
      <c r="F35" s="79">
        <f t="shared" si="0"/>
        <v>486830653</v>
      </c>
      <c r="G35" s="77">
        <v>419680222</v>
      </c>
      <c r="H35" s="78">
        <v>101249425</v>
      </c>
      <c r="I35" s="79">
        <f t="shared" si="1"/>
        <v>520929647</v>
      </c>
      <c r="J35" s="77">
        <v>112352130</v>
      </c>
      <c r="K35" s="78">
        <v>10655314</v>
      </c>
      <c r="L35" s="78">
        <f t="shared" si="2"/>
        <v>123007444</v>
      </c>
      <c r="M35" s="95">
        <f t="shared" si="3"/>
        <v>0.25266988272408558</v>
      </c>
      <c r="N35" s="77">
        <v>157898432</v>
      </c>
      <c r="O35" s="78">
        <v>29335523</v>
      </c>
      <c r="P35" s="78">
        <f t="shared" si="4"/>
        <v>187233955</v>
      </c>
      <c r="Q35" s="95">
        <f t="shared" si="5"/>
        <v>0.38459771143457561</v>
      </c>
      <c r="R35" s="77">
        <v>106397668</v>
      </c>
      <c r="S35" s="78">
        <v>4840647</v>
      </c>
      <c r="T35" s="78">
        <f t="shared" si="6"/>
        <v>111238315</v>
      </c>
      <c r="U35" s="95">
        <f t="shared" si="7"/>
        <v>0.21353807686050166</v>
      </c>
      <c r="V35" s="77">
        <v>30781051</v>
      </c>
      <c r="W35" s="78">
        <v>44327592</v>
      </c>
      <c r="X35" s="78">
        <f t="shared" si="8"/>
        <v>75108643</v>
      </c>
      <c r="Y35" s="95">
        <f t="shared" si="9"/>
        <v>0.14418193211414593</v>
      </c>
      <c r="Z35" s="77">
        <f t="shared" si="10"/>
        <v>407429281</v>
      </c>
      <c r="AA35" s="78">
        <f t="shared" si="11"/>
        <v>89159076</v>
      </c>
      <c r="AB35" s="78">
        <f t="shared" si="12"/>
        <v>496588357</v>
      </c>
      <c r="AC35" s="95">
        <f t="shared" si="13"/>
        <v>0.95327336399419782</v>
      </c>
      <c r="AD35" s="77">
        <v>34907389</v>
      </c>
      <c r="AE35" s="78">
        <v>17540103</v>
      </c>
      <c r="AF35" s="78">
        <f t="shared" si="14"/>
        <v>52447492</v>
      </c>
      <c r="AG35" s="78">
        <v>455185579</v>
      </c>
      <c r="AH35" s="78">
        <v>456144403</v>
      </c>
      <c r="AI35" s="79">
        <v>323378193</v>
      </c>
      <c r="AJ35" s="114">
        <f t="shared" si="15"/>
        <v>0.70893820218594239</v>
      </c>
      <c r="AK35" s="115">
        <f t="shared" si="16"/>
        <v>0.43207311037866214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752711553</v>
      </c>
      <c r="E36" s="78">
        <v>110495280</v>
      </c>
      <c r="F36" s="79">
        <f t="shared" si="0"/>
        <v>863206833</v>
      </c>
      <c r="G36" s="77">
        <v>743376275</v>
      </c>
      <c r="H36" s="78">
        <v>173549086</v>
      </c>
      <c r="I36" s="79">
        <f t="shared" si="1"/>
        <v>916925361</v>
      </c>
      <c r="J36" s="77">
        <v>226136179</v>
      </c>
      <c r="K36" s="78">
        <v>38125062</v>
      </c>
      <c r="L36" s="78">
        <f t="shared" si="2"/>
        <v>264261241</v>
      </c>
      <c r="M36" s="95">
        <f t="shared" si="3"/>
        <v>0.306138958703076</v>
      </c>
      <c r="N36" s="77">
        <v>190255463</v>
      </c>
      <c r="O36" s="78">
        <v>30144264</v>
      </c>
      <c r="P36" s="78">
        <f t="shared" si="4"/>
        <v>220399727</v>
      </c>
      <c r="Q36" s="95">
        <f t="shared" si="5"/>
        <v>0.25532667093704531</v>
      </c>
      <c r="R36" s="77">
        <v>214960225</v>
      </c>
      <c r="S36" s="78">
        <v>14339406</v>
      </c>
      <c r="T36" s="78">
        <f t="shared" si="6"/>
        <v>229299631</v>
      </c>
      <c r="U36" s="95">
        <f t="shared" si="7"/>
        <v>0.25007447798141991</v>
      </c>
      <c r="V36" s="77">
        <v>16789754</v>
      </c>
      <c r="W36" s="78">
        <v>24202776</v>
      </c>
      <c r="X36" s="78">
        <f t="shared" si="8"/>
        <v>40992530</v>
      </c>
      <c r="Y36" s="95">
        <f t="shared" si="9"/>
        <v>4.4706506923631706E-2</v>
      </c>
      <c r="Z36" s="77">
        <f t="shared" si="10"/>
        <v>648141621</v>
      </c>
      <c r="AA36" s="78">
        <f t="shared" si="11"/>
        <v>106811508</v>
      </c>
      <c r="AB36" s="78">
        <f t="shared" si="12"/>
        <v>754953129</v>
      </c>
      <c r="AC36" s="95">
        <f t="shared" si="13"/>
        <v>0.82335287157577053</v>
      </c>
      <c r="AD36" s="77">
        <v>53792112</v>
      </c>
      <c r="AE36" s="78">
        <v>26469052</v>
      </c>
      <c r="AF36" s="78">
        <f t="shared" si="14"/>
        <v>80261164</v>
      </c>
      <c r="AG36" s="78">
        <v>764919743</v>
      </c>
      <c r="AH36" s="78">
        <v>791800069</v>
      </c>
      <c r="AI36" s="79">
        <v>729622405</v>
      </c>
      <c r="AJ36" s="114">
        <f t="shared" si="15"/>
        <v>0.92147302528209307</v>
      </c>
      <c r="AK36" s="115">
        <f t="shared" si="16"/>
        <v>-0.48926070895258877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477972000</v>
      </c>
      <c r="E37" s="78">
        <v>155689000</v>
      </c>
      <c r="F37" s="79">
        <f t="shared" si="0"/>
        <v>633661000</v>
      </c>
      <c r="G37" s="77">
        <v>463520900</v>
      </c>
      <c r="H37" s="78">
        <v>156916021</v>
      </c>
      <c r="I37" s="79">
        <f t="shared" si="1"/>
        <v>620436921</v>
      </c>
      <c r="J37" s="77">
        <v>163701635</v>
      </c>
      <c r="K37" s="78">
        <v>27534376</v>
      </c>
      <c r="L37" s="78">
        <f t="shared" si="2"/>
        <v>191236011</v>
      </c>
      <c r="M37" s="95">
        <f t="shared" si="3"/>
        <v>0.30179545687678427</v>
      </c>
      <c r="N37" s="77">
        <v>142973526</v>
      </c>
      <c r="O37" s="78">
        <v>40071531</v>
      </c>
      <c r="P37" s="78">
        <f t="shared" si="4"/>
        <v>183045057</v>
      </c>
      <c r="Q37" s="95">
        <f t="shared" si="5"/>
        <v>0.28886905932351842</v>
      </c>
      <c r="R37" s="77">
        <v>112042266</v>
      </c>
      <c r="S37" s="78">
        <v>18796955</v>
      </c>
      <c r="T37" s="78">
        <f t="shared" si="6"/>
        <v>130839221</v>
      </c>
      <c r="U37" s="95">
        <f t="shared" si="7"/>
        <v>0.21088239041145007</v>
      </c>
      <c r="V37" s="77">
        <v>26441454</v>
      </c>
      <c r="W37" s="78">
        <v>469250748</v>
      </c>
      <c r="X37" s="78">
        <f t="shared" si="8"/>
        <v>495692202</v>
      </c>
      <c r="Y37" s="95">
        <f t="shared" si="9"/>
        <v>0.79894052920167846</v>
      </c>
      <c r="Z37" s="77">
        <f t="shared" si="10"/>
        <v>445158881</v>
      </c>
      <c r="AA37" s="78">
        <f t="shared" si="11"/>
        <v>555653610</v>
      </c>
      <c r="AB37" s="78">
        <f t="shared" si="12"/>
        <v>1000812491</v>
      </c>
      <c r="AC37" s="95">
        <f t="shared" si="13"/>
        <v>1.6130769416283659</v>
      </c>
      <c r="AD37" s="77">
        <v>35323609</v>
      </c>
      <c r="AE37" s="78">
        <v>51235349</v>
      </c>
      <c r="AF37" s="78">
        <f t="shared" si="14"/>
        <v>86558958</v>
      </c>
      <c r="AG37" s="78">
        <v>693925080</v>
      </c>
      <c r="AH37" s="78">
        <v>694417099</v>
      </c>
      <c r="AI37" s="79">
        <v>637742812</v>
      </c>
      <c r="AJ37" s="114">
        <f t="shared" si="15"/>
        <v>0.91838581296224675</v>
      </c>
      <c r="AK37" s="115">
        <f t="shared" si="16"/>
        <v>4.7266424348592553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1063112638</v>
      </c>
      <c r="E38" s="78">
        <v>352748523</v>
      </c>
      <c r="F38" s="79">
        <f t="shared" si="0"/>
        <v>1415861161</v>
      </c>
      <c r="G38" s="77">
        <v>1000954938</v>
      </c>
      <c r="H38" s="78">
        <v>345821113</v>
      </c>
      <c r="I38" s="79">
        <f t="shared" si="1"/>
        <v>1346776051</v>
      </c>
      <c r="J38" s="77">
        <v>362615290</v>
      </c>
      <c r="K38" s="78">
        <v>68468496</v>
      </c>
      <c r="L38" s="78">
        <f t="shared" si="2"/>
        <v>431083786</v>
      </c>
      <c r="M38" s="95">
        <f t="shared" si="3"/>
        <v>0.30446755506417905</v>
      </c>
      <c r="N38" s="77">
        <v>291421789</v>
      </c>
      <c r="O38" s="78">
        <v>130662998</v>
      </c>
      <c r="P38" s="78">
        <f t="shared" si="4"/>
        <v>422084787</v>
      </c>
      <c r="Q38" s="95">
        <f t="shared" si="5"/>
        <v>0.29811170658985259</v>
      </c>
      <c r="R38" s="77">
        <v>358793493</v>
      </c>
      <c r="S38" s="78">
        <v>50102123</v>
      </c>
      <c r="T38" s="78">
        <f t="shared" si="6"/>
        <v>408895616</v>
      </c>
      <c r="U38" s="95">
        <f t="shared" si="7"/>
        <v>0.30361069733634577</v>
      </c>
      <c r="V38" s="77">
        <v>39436916</v>
      </c>
      <c r="W38" s="78">
        <v>97686631</v>
      </c>
      <c r="X38" s="78">
        <f t="shared" si="8"/>
        <v>137123547</v>
      </c>
      <c r="Y38" s="95">
        <f t="shared" si="9"/>
        <v>0.10181614597184428</v>
      </c>
      <c r="Z38" s="77">
        <f t="shared" si="10"/>
        <v>1052267488</v>
      </c>
      <c r="AA38" s="78">
        <f t="shared" si="11"/>
        <v>346920248</v>
      </c>
      <c r="AB38" s="78">
        <f t="shared" si="12"/>
        <v>1399187736</v>
      </c>
      <c r="AC38" s="95">
        <f t="shared" si="13"/>
        <v>1.0389164070456136</v>
      </c>
      <c r="AD38" s="77">
        <v>86399298</v>
      </c>
      <c r="AE38" s="78">
        <v>87095113</v>
      </c>
      <c r="AF38" s="78">
        <f t="shared" si="14"/>
        <v>173494411</v>
      </c>
      <c r="AG38" s="78">
        <v>1215285389</v>
      </c>
      <c r="AH38" s="78">
        <v>1342971872</v>
      </c>
      <c r="AI38" s="79">
        <v>1260200445</v>
      </c>
      <c r="AJ38" s="114">
        <f t="shared" si="15"/>
        <v>0.93836696901422523</v>
      </c>
      <c r="AK38" s="115">
        <f t="shared" si="16"/>
        <v>-0.20963709315108714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1371666187</v>
      </c>
      <c r="E39" s="78">
        <v>688963396</v>
      </c>
      <c r="F39" s="79">
        <f t="shared" si="0"/>
        <v>2060629583</v>
      </c>
      <c r="G39" s="77">
        <v>1453997580</v>
      </c>
      <c r="H39" s="78">
        <v>712290167</v>
      </c>
      <c r="I39" s="79">
        <f t="shared" si="1"/>
        <v>2166287747</v>
      </c>
      <c r="J39" s="77">
        <v>539563838</v>
      </c>
      <c r="K39" s="78">
        <v>89591727</v>
      </c>
      <c r="L39" s="78">
        <f t="shared" si="2"/>
        <v>629155565</v>
      </c>
      <c r="M39" s="95">
        <f t="shared" si="3"/>
        <v>0.30532200944336341</v>
      </c>
      <c r="N39" s="77">
        <v>444416771</v>
      </c>
      <c r="O39" s="78">
        <v>132289963</v>
      </c>
      <c r="P39" s="78">
        <f t="shared" si="4"/>
        <v>576706734</v>
      </c>
      <c r="Q39" s="95">
        <f t="shared" si="5"/>
        <v>0.27986919083263495</v>
      </c>
      <c r="R39" s="77">
        <v>345105049</v>
      </c>
      <c r="S39" s="78">
        <v>95726740</v>
      </c>
      <c r="T39" s="78">
        <f t="shared" si="6"/>
        <v>440831789</v>
      </c>
      <c r="U39" s="95">
        <f t="shared" si="7"/>
        <v>0.20349641436623053</v>
      </c>
      <c r="V39" s="77">
        <v>58106308</v>
      </c>
      <c r="W39" s="78">
        <v>177899531</v>
      </c>
      <c r="X39" s="78">
        <f t="shared" si="8"/>
        <v>236005839</v>
      </c>
      <c r="Y39" s="95">
        <f t="shared" si="9"/>
        <v>0.10894482477077871</v>
      </c>
      <c r="Z39" s="77">
        <f t="shared" si="10"/>
        <v>1387191966</v>
      </c>
      <c r="AA39" s="78">
        <f t="shared" si="11"/>
        <v>495507961</v>
      </c>
      <c r="AB39" s="78">
        <f t="shared" si="12"/>
        <v>1882699927</v>
      </c>
      <c r="AC39" s="95">
        <f t="shared" si="13"/>
        <v>0.86909041959327482</v>
      </c>
      <c r="AD39" s="77">
        <v>59807776</v>
      </c>
      <c r="AE39" s="78">
        <v>195982346</v>
      </c>
      <c r="AF39" s="78">
        <f t="shared" si="14"/>
        <v>255790122</v>
      </c>
      <c r="AG39" s="78">
        <v>1866795057</v>
      </c>
      <c r="AH39" s="78">
        <v>1882264883</v>
      </c>
      <c r="AI39" s="79">
        <v>1723973944</v>
      </c>
      <c r="AJ39" s="114">
        <f t="shared" si="15"/>
        <v>0.91590400456937171</v>
      </c>
      <c r="AK39" s="115">
        <f t="shared" si="16"/>
        <v>-7.7345766307582386E-2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4062371668</v>
      </c>
      <c r="E40" s="81">
        <f>SUM(E35:E39)</f>
        <v>1397817562</v>
      </c>
      <c r="F40" s="82">
        <f t="shared" si="0"/>
        <v>5460189230</v>
      </c>
      <c r="G40" s="80">
        <f>SUM(G35:G39)</f>
        <v>4081529915</v>
      </c>
      <c r="H40" s="81">
        <f>SUM(H35:H39)</f>
        <v>1489825812</v>
      </c>
      <c r="I40" s="82">
        <f t="shared" si="1"/>
        <v>5571355727</v>
      </c>
      <c r="J40" s="80">
        <f>SUM(J35:J39)</f>
        <v>1404369072</v>
      </c>
      <c r="K40" s="81">
        <f>SUM(K35:K39)</f>
        <v>234374975</v>
      </c>
      <c r="L40" s="81">
        <f t="shared" si="2"/>
        <v>1638744047</v>
      </c>
      <c r="M40" s="96">
        <f t="shared" si="3"/>
        <v>0.30012587072920915</v>
      </c>
      <c r="N40" s="80">
        <f>SUM(N35:N39)</f>
        <v>1226965981</v>
      </c>
      <c r="O40" s="81">
        <f>SUM(O35:O39)</f>
        <v>362504279</v>
      </c>
      <c r="P40" s="81">
        <f t="shared" si="4"/>
        <v>1589470260</v>
      </c>
      <c r="Q40" s="96">
        <f t="shared" si="5"/>
        <v>0.29110168037161599</v>
      </c>
      <c r="R40" s="80">
        <f>SUM(R35:R39)</f>
        <v>1137298701</v>
      </c>
      <c r="S40" s="81">
        <f>SUM(S35:S39)</f>
        <v>183805871</v>
      </c>
      <c r="T40" s="81">
        <f t="shared" si="6"/>
        <v>1321104572</v>
      </c>
      <c r="U40" s="96">
        <f t="shared" si="7"/>
        <v>0.23712443375274717</v>
      </c>
      <c r="V40" s="80">
        <f>SUM(V35:V39)</f>
        <v>171555483</v>
      </c>
      <c r="W40" s="81">
        <f>SUM(W35:W39)</f>
        <v>813367278</v>
      </c>
      <c r="X40" s="81">
        <f t="shared" si="8"/>
        <v>984922761</v>
      </c>
      <c r="Y40" s="96">
        <f t="shared" si="9"/>
        <v>0.17678331976306061</v>
      </c>
      <c r="Z40" s="80">
        <f t="shared" si="10"/>
        <v>3940189237</v>
      </c>
      <c r="AA40" s="81">
        <f t="shared" si="11"/>
        <v>1594052403</v>
      </c>
      <c r="AB40" s="81">
        <f t="shared" si="12"/>
        <v>5534241640</v>
      </c>
      <c r="AC40" s="96">
        <f t="shared" si="13"/>
        <v>0.99333841010723167</v>
      </c>
      <c r="AD40" s="80">
        <f>SUM(AD35:AD39)</f>
        <v>270230184</v>
      </c>
      <c r="AE40" s="81">
        <f>SUM(AE35:AE39)</f>
        <v>378321963</v>
      </c>
      <c r="AF40" s="81">
        <f t="shared" si="14"/>
        <v>648552147</v>
      </c>
      <c r="AG40" s="81">
        <f>SUM(AG35:AG39)</f>
        <v>4996110848</v>
      </c>
      <c r="AH40" s="81">
        <f>SUM(AH35:AH39)</f>
        <v>5167598326</v>
      </c>
      <c r="AI40" s="82">
        <f>SUM(AI35:AI39)</f>
        <v>4674917799</v>
      </c>
      <c r="AJ40" s="116">
        <f t="shared" si="15"/>
        <v>0.90465967052409024</v>
      </c>
      <c r="AK40" s="117">
        <f t="shared" si="16"/>
        <v>0.51864852434140496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27914238948</v>
      </c>
      <c r="E41" s="84">
        <f>SUM(E9:E14,E16:E20,E22:E26,E28:E33,E35:E39)</f>
        <v>6832645997</v>
      </c>
      <c r="F41" s="85">
        <f t="shared" si="0"/>
        <v>34746884945</v>
      </c>
      <c r="G41" s="83">
        <f>SUM(G9:G14,G16:G20,G22:G26,G28:G33,G35:G39)</f>
        <v>28977945319</v>
      </c>
      <c r="H41" s="84">
        <f>SUM(H9:H14,H16:H20,H22:H26,H28:H33,H35:H39)</f>
        <v>7182056346</v>
      </c>
      <c r="I41" s="85">
        <f t="shared" si="1"/>
        <v>36160001665</v>
      </c>
      <c r="J41" s="83">
        <f>SUM(J9:J14,J16:J20,J22:J26,J28:J33,J35:J39)</f>
        <v>8764013111</v>
      </c>
      <c r="K41" s="84">
        <f>SUM(K9:K14,K16:K20,K22:K26,K28:K33,K35:K39)</f>
        <v>1146127297</v>
      </c>
      <c r="L41" s="84">
        <f t="shared" si="2"/>
        <v>9910140408</v>
      </c>
      <c r="M41" s="97">
        <f t="shared" si="3"/>
        <v>0.28520946334287289</v>
      </c>
      <c r="N41" s="83">
        <f>SUM(N9:N14,N16:N20,N22:N26,N28:N33,N35:N39)</f>
        <v>7445255688</v>
      </c>
      <c r="O41" s="84">
        <f>SUM(O9:O14,O16:O20,O22:O26,O28:O33,O35:O39)</f>
        <v>1874366274</v>
      </c>
      <c r="P41" s="84">
        <f t="shared" si="4"/>
        <v>9319621962</v>
      </c>
      <c r="Q41" s="97">
        <f t="shared" si="5"/>
        <v>0.2682146033162916</v>
      </c>
      <c r="R41" s="83">
        <f>SUM(R9:R14,R16:R20,R22:R26,R28:R33,R35:R39)</f>
        <v>6967263615</v>
      </c>
      <c r="S41" s="84">
        <f>SUM(S9:S14,S16:S20,S22:S26,S28:S33,S35:S39)</f>
        <v>1069048335</v>
      </c>
      <c r="T41" s="84">
        <f t="shared" si="6"/>
        <v>8036311950</v>
      </c>
      <c r="U41" s="97">
        <f t="shared" si="7"/>
        <v>0.22224312997691339</v>
      </c>
      <c r="V41" s="83">
        <f>SUM(V9:V14,V16:V20,V22:V26,V28:V33,V35:V39)</f>
        <v>3273990488</v>
      </c>
      <c r="W41" s="84">
        <f>SUM(W9:W14,W16:W20,W22:W26,W28:W33,W35:W39)</f>
        <v>2470426688</v>
      </c>
      <c r="X41" s="84">
        <f t="shared" si="8"/>
        <v>5744417176</v>
      </c>
      <c r="Y41" s="97">
        <f t="shared" si="9"/>
        <v>0.15886108715421154</v>
      </c>
      <c r="Z41" s="83">
        <f t="shared" si="10"/>
        <v>26450522902</v>
      </c>
      <c r="AA41" s="84">
        <f t="shared" si="11"/>
        <v>6559968594</v>
      </c>
      <c r="AB41" s="84">
        <f t="shared" si="12"/>
        <v>33010491496</v>
      </c>
      <c r="AC41" s="97">
        <f t="shared" si="13"/>
        <v>0.91290071836339337</v>
      </c>
      <c r="AD41" s="83">
        <f>SUM(AD9:AD14,AD16:AD20,AD22:AD26,AD28:AD33,AD35:AD39)</f>
        <v>3178263311</v>
      </c>
      <c r="AE41" s="84">
        <f>SUM(AE9:AE14,AE16:AE20,AE22:AE26,AE28:AE33,AE35:AE39)</f>
        <v>1801451732</v>
      </c>
      <c r="AF41" s="84">
        <f t="shared" si="14"/>
        <v>4979715043</v>
      </c>
      <c r="AG41" s="84">
        <f>SUM(AG9:AG14,AG16:AG20,AG22:AG26,AG28:AG33,AG35:AG39)</f>
        <v>33719653378</v>
      </c>
      <c r="AH41" s="84">
        <f>SUM(AH9:AH14,AH16:AH20,AH22:AH26,AH28:AH33,AH35:AH39)</f>
        <v>34520347060</v>
      </c>
      <c r="AI41" s="85">
        <f>SUM(AI9:AI14,AI16:AI20,AI22:AI26,AI28:AI33,AI35:AI39)</f>
        <v>29619095077</v>
      </c>
      <c r="AJ41" s="118">
        <f t="shared" si="15"/>
        <v>0.85801846156178241</v>
      </c>
      <c r="AK41" s="119">
        <f t="shared" si="16"/>
        <v>0.15356343212347934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3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775431135</v>
      </c>
      <c r="E9" s="78">
        <v>489914988</v>
      </c>
      <c r="F9" s="79">
        <f>$D9       +$E9</f>
        <v>1265346123</v>
      </c>
      <c r="G9" s="77">
        <v>773981798</v>
      </c>
      <c r="H9" s="78">
        <v>488852023</v>
      </c>
      <c r="I9" s="79">
        <f>$G9       +$H9</f>
        <v>1262833821</v>
      </c>
      <c r="J9" s="77">
        <v>225842712</v>
      </c>
      <c r="K9" s="78">
        <v>58078686</v>
      </c>
      <c r="L9" s="78">
        <f>$J9       +$K9</f>
        <v>283921398</v>
      </c>
      <c r="M9" s="95">
        <f>IF(($F9       =0),0,($L9       /$F9       ))</f>
        <v>0.22438239849097796</v>
      </c>
      <c r="N9" s="77">
        <v>210205458</v>
      </c>
      <c r="O9" s="78">
        <v>109506147</v>
      </c>
      <c r="P9" s="78">
        <f>$N9       +$O9</f>
        <v>319711605</v>
      </c>
      <c r="Q9" s="95">
        <f>IF(($F9       =0),0,($P9       /$F9       ))</f>
        <v>0.25266731306845758</v>
      </c>
      <c r="R9" s="77">
        <v>194826469</v>
      </c>
      <c r="S9" s="78">
        <v>89829340</v>
      </c>
      <c r="T9" s="78">
        <f>$R9       +$S9</f>
        <v>284655809</v>
      </c>
      <c r="U9" s="95">
        <f>IF(($I9       =0),0,($T9       /$I9       ))</f>
        <v>0.22541034637050633</v>
      </c>
      <c r="V9" s="77">
        <v>30530475</v>
      </c>
      <c r="W9" s="78">
        <v>183561039</v>
      </c>
      <c r="X9" s="78">
        <f>$V9       +$W9</f>
        <v>214091514</v>
      </c>
      <c r="Y9" s="95">
        <f>IF(($I9       =0),0,($X9       /$I9       ))</f>
        <v>0.16953261026099806</v>
      </c>
      <c r="Z9" s="77">
        <f>$J9       +$N9       +$R9       +$V9</f>
        <v>661405114</v>
      </c>
      <c r="AA9" s="78">
        <f>$K9       +$O9       +$S9       +$W9</f>
        <v>440975212</v>
      </c>
      <c r="AB9" s="78">
        <f>$Z9       +$AA9</f>
        <v>1102380326</v>
      </c>
      <c r="AC9" s="95">
        <f>IF(($I9       =0),0,($AB9       /$I9       ))</f>
        <v>0.87294171859212499</v>
      </c>
      <c r="AD9" s="77">
        <v>32247152</v>
      </c>
      <c r="AE9" s="78">
        <v>170220962</v>
      </c>
      <c r="AF9" s="78">
        <f>$AD9       +$AE9</f>
        <v>202468114</v>
      </c>
      <c r="AG9" s="78">
        <v>744946335</v>
      </c>
      <c r="AH9" s="78">
        <v>1306643203</v>
      </c>
      <c r="AI9" s="79">
        <v>796557615</v>
      </c>
      <c r="AJ9" s="114">
        <f>IF(($AH9       =0),0,($AI9       /$AH9       ))</f>
        <v>0.6096213665453093</v>
      </c>
      <c r="AK9" s="115">
        <f>IF(($AF9       =0),0,(($X9       /$AF9       )-1))</f>
        <v>5.7408545821689305E-2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1168560124</v>
      </c>
      <c r="E10" s="78">
        <v>199628000</v>
      </c>
      <c r="F10" s="79">
        <f t="shared" ref="F10:F32" si="0">$D10      +$E10</f>
        <v>1368188124</v>
      </c>
      <c r="G10" s="77">
        <v>1215402623</v>
      </c>
      <c r="H10" s="78">
        <v>460245529</v>
      </c>
      <c r="I10" s="79">
        <f t="shared" ref="I10:I32" si="1">$G10      +$H10</f>
        <v>1675648152</v>
      </c>
      <c r="J10" s="77">
        <v>323009849</v>
      </c>
      <c r="K10" s="78">
        <v>63741236</v>
      </c>
      <c r="L10" s="78">
        <f t="shared" ref="L10:L32" si="2">$J10      +$K10</f>
        <v>386751085</v>
      </c>
      <c r="M10" s="95">
        <f t="shared" ref="M10:M32" si="3">IF(($F10      =0),0,($L10      /$F10      ))</f>
        <v>0.28267390881109561</v>
      </c>
      <c r="N10" s="77">
        <v>282772921</v>
      </c>
      <c r="O10" s="78">
        <v>54863879</v>
      </c>
      <c r="P10" s="78">
        <f t="shared" ref="P10:P32" si="4">$N10      +$O10</f>
        <v>337636800</v>
      </c>
      <c r="Q10" s="95">
        <f t="shared" ref="Q10:Q32" si="5">IF(($F10      =0),0,($P10      /$F10      ))</f>
        <v>0.24677659020522238</v>
      </c>
      <c r="R10" s="77">
        <v>257066469</v>
      </c>
      <c r="S10" s="78">
        <v>22265860</v>
      </c>
      <c r="T10" s="78">
        <f t="shared" ref="T10:T32" si="6">$R10      +$S10</f>
        <v>279332329</v>
      </c>
      <c r="U10" s="95">
        <f t="shared" ref="U10:U32" si="7">IF(($I10      =0),0,($T10      /$I10      ))</f>
        <v>0.16670106350584271</v>
      </c>
      <c r="V10" s="77">
        <v>198837178</v>
      </c>
      <c r="W10" s="78">
        <v>80126190</v>
      </c>
      <c r="X10" s="78">
        <f t="shared" ref="X10:X32" si="8">$V10      +$W10</f>
        <v>278963368</v>
      </c>
      <c r="Y10" s="95">
        <f t="shared" ref="Y10:Y32" si="9">IF(($I10      =0),0,($X10      /$I10      ))</f>
        <v>0.16648087348590351</v>
      </c>
      <c r="Z10" s="77">
        <f t="shared" ref="Z10:Z32" si="10">$J10      +$N10      +$R10      +$V10</f>
        <v>1061686417</v>
      </c>
      <c r="AA10" s="78">
        <f t="shared" ref="AA10:AA32" si="11">$K10      +$O10      +$S10      +$W10</f>
        <v>220997165</v>
      </c>
      <c r="AB10" s="78">
        <f t="shared" ref="AB10:AB32" si="12">$Z10      +$AA10</f>
        <v>1282683582</v>
      </c>
      <c r="AC10" s="95">
        <f t="shared" ref="AC10:AC32" si="13">IF(($I10      =0),0,($AB10      /$I10      ))</f>
        <v>0.76548503363849385</v>
      </c>
      <c r="AD10" s="77">
        <v>174833504</v>
      </c>
      <c r="AE10" s="78">
        <v>43995915</v>
      </c>
      <c r="AF10" s="78">
        <f t="shared" ref="AF10:AF32" si="14">$AD10      +$AE10</f>
        <v>218829419</v>
      </c>
      <c r="AG10" s="78">
        <v>1236526105</v>
      </c>
      <c r="AH10" s="78">
        <v>1262914279</v>
      </c>
      <c r="AI10" s="79">
        <v>1116602344</v>
      </c>
      <c r="AJ10" s="114">
        <f t="shared" ref="AJ10:AJ32" si="15">IF(($AH10      =0),0,($AI10      /$AH10      ))</f>
        <v>0.8841473745028422</v>
      </c>
      <c r="AK10" s="115">
        <f t="shared" ref="AK10:AK32" si="16">IF(($AF10      =0),0,(($X10      /$AF10      )-1))</f>
        <v>0.27479828477724011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888166123</v>
      </c>
      <c r="E11" s="78">
        <v>118323175</v>
      </c>
      <c r="F11" s="79">
        <f t="shared" si="0"/>
        <v>1006489298</v>
      </c>
      <c r="G11" s="77">
        <v>907521211</v>
      </c>
      <c r="H11" s="78">
        <v>121616900</v>
      </c>
      <c r="I11" s="79">
        <f t="shared" si="1"/>
        <v>1029138111</v>
      </c>
      <c r="J11" s="77">
        <v>244531812</v>
      </c>
      <c r="K11" s="78">
        <v>151679</v>
      </c>
      <c r="L11" s="78">
        <f t="shared" si="2"/>
        <v>244683491</v>
      </c>
      <c r="M11" s="95">
        <f t="shared" si="3"/>
        <v>0.24310590434117066</v>
      </c>
      <c r="N11" s="77">
        <v>95243823</v>
      </c>
      <c r="O11" s="78">
        <v>26294934</v>
      </c>
      <c r="P11" s="78">
        <f t="shared" si="4"/>
        <v>121538757</v>
      </c>
      <c r="Q11" s="95">
        <f t="shared" si="5"/>
        <v>0.12075514090563137</v>
      </c>
      <c r="R11" s="77">
        <v>301299287</v>
      </c>
      <c r="S11" s="78">
        <v>36041027</v>
      </c>
      <c r="T11" s="78">
        <f t="shared" si="6"/>
        <v>337340314</v>
      </c>
      <c r="U11" s="95">
        <f t="shared" si="7"/>
        <v>0.32778915715424323</v>
      </c>
      <c r="V11" s="77">
        <v>124816457</v>
      </c>
      <c r="W11" s="78">
        <v>73399753</v>
      </c>
      <c r="X11" s="78">
        <f t="shared" si="8"/>
        <v>198216210</v>
      </c>
      <c r="Y11" s="95">
        <f t="shared" si="9"/>
        <v>0.19260409062822084</v>
      </c>
      <c r="Z11" s="77">
        <f t="shared" si="10"/>
        <v>765891379</v>
      </c>
      <c r="AA11" s="78">
        <f t="shared" si="11"/>
        <v>135887393</v>
      </c>
      <c r="AB11" s="78">
        <f t="shared" si="12"/>
        <v>901778772</v>
      </c>
      <c r="AC11" s="95">
        <f t="shared" si="13"/>
        <v>0.87624660126885534</v>
      </c>
      <c r="AD11" s="77">
        <v>153830466</v>
      </c>
      <c r="AE11" s="78">
        <v>22535539</v>
      </c>
      <c r="AF11" s="78">
        <f t="shared" si="14"/>
        <v>176366005</v>
      </c>
      <c r="AG11" s="78">
        <v>844713147</v>
      </c>
      <c r="AH11" s="78">
        <v>930550183</v>
      </c>
      <c r="AI11" s="79">
        <v>594345592</v>
      </c>
      <c r="AJ11" s="114">
        <f t="shared" si="15"/>
        <v>0.63870342820619275</v>
      </c>
      <c r="AK11" s="115">
        <f t="shared" si="16"/>
        <v>0.12389125103786292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588742904</v>
      </c>
      <c r="E12" s="78">
        <v>104940350</v>
      </c>
      <c r="F12" s="79">
        <f t="shared" si="0"/>
        <v>693683254</v>
      </c>
      <c r="G12" s="77">
        <v>519106165</v>
      </c>
      <c r="H12" s="78">
        <v>107741350</v>
      </c>
      <c r="I12" s="79">
        <f t="shared" si="1"/>
        <v>626847515</v>
      </c>
      <c r="J12" s="77">
        <v>155968591</v>
      </c>
      <c r="K12" s="78">
        <v>12152149</v>
      </c>
      <c r="L12" s="78">
        <f t="shared" si="2"/>
        <v>168120740</v>
      </c>
      <c r="M12" s="95">
        <f t="shared" si="3"/>
        <v>0.24235951932032657</v>
      </c>
      <c r="N12" s="77">
        <v>135966883</v>
      </c>
      <c r="O12" s="78">
        <v>22693721</v>
      </c>
      <c r="P12" s="78">
        <f t="shared" si="4"/>
        <v>158660604</v>
      </c>
      <c r="Q12" s="95">
        <f t="shared" si="5"/>
        <v>0.22872197517398912</v>
      </c>
      <c r="R12" s="77">
        <v>118220545</v>
      </c>
      <c r="S12" s="78">
        <v>16594049</v>
      </c>
      <c r="T12" s="78">
        <f t="shared" si="6"/>
        <v>134814594</v>
      </c>
      <c r="U12" s="95">
        <f t="shared" si="7"/>
        <v>0.21506760539682446</v>
      </c>
      <c r="V12" s="77">
        <v>72142580</v>
      </c>
      <c r="W12" s="78">
        <v>32371418</v>
      </c>
      <c r="X12" s="78">
        <f t="shared" si="8"/>
        <v>104513998</v>
      </c>
      <c r="Y12" s="95">
        <f t="shared" si="9"/>
        <v>0.16672954027743095</v>
      </c>
      <c r="Z12" s="77">
        <f t="shared" si="10"/>
        <v>482298599</v>
      </c>
      <c r="AA12" s="78">
        <f t="shared" si="11"/>
        <v>83811337</v>
      </c>
      <c r="AB12" s="78">
        <f t="shared" si="12"/>
        <v>566109936</v>
      </c>
      <c r="AC12" s="95">
        <f t="shared" si="13"/>
        <v>0.9031062937212091</v>
      </c>
      <c r="AD12" s="77">
        <v>72605756</v>
      </c>
      <c r="AE12" s="78">
        <v>9746428</v>
      </c>
      <c r="AF12" s="78">
        <f t="shared" si="14"/>
        <v>82352184</v>
      </c>
      <c r="AG12" s="78">
        <v>577969338</v>
      </c>
      <c r="AH12" s="78">
        <v>577750504</v>
      </c>
      <c r="AI12" s="79">
        <v>434269936</v>
      </c>
      <c r="AJ12" s="114">
        <f t="shared" si="15"/>
        <v>0.75165652473407452</v>
      </c>
      <c r="AK12" s="115">
        <f t="shared" si="16"/>
        <v>0.26911021570478333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1247229318</v>
      </c>
      <c r="E13" s="78">
        <v>73863450</v>
      </c>
      <c r="F13" s="79">
        <f t="shared" si="0"/>
        <v>1321092768</v>
      </c>
      <c r="G13" s="77">
        <v>1256650831</v>
      </c>
      <c r="H13" s="78">
        <v>80243965</v>
      </c>
      <c r="I13" s="79">
        <f t="shared" si="1"/>
        <v>1336894796</v>
      </c>
      <c r="J13" s="77">
        <v>372508075</v>
      </c>
      <c r="K13" s="78">
        <v>14210207</v>
      </c>
      <c r="L13" s="78">
        <f t="shared" si="2"/>
        <v>386718282</v>
      </c>
      <c r="M13" s="95">
        <f t="shared" si="3"/>
        <v>0.29272606085449404</v>
      </c>
      <c r="N13" s="77">
        <v>259491558</v>
      </c>
      <c r="O13" s="78">
        <v>21199768</v>
      </c>
      <c r="P13" s="78">
        <f t="shared" si="4"/>
        <v>280691326</v>
      </c>
      <c r="Q13" s="95">
        <f t="shared" si="5"/>
        <v>0.21246905047019377</v>
      </c>
      <c r="R13" s="77">
        <v>338909221</v>
      </c>
      <c r="S13" s="78">
        <v>9317478</v>
      </c>
      <c r="T13" s="78">
        <f t="shared" si="6"/>
        <v>348226699</v>
      </c>
      <c r="U13" s="95">
        <f t="shared" si="7"/>
        <v>0.26047427220294156</v>
      </c>
      <c r="V13" s="77">
        <v>270498624</v>
      </c>
      <c r="W13" s="78">
        <v>30574777</v>
      </c>
      <c r="X13" s="78">
        <f t="shared" si="8"/>
        <v>301073401</v>
      </c>
      <c r="Y13" s="95">
        <f t="shared" si="9"/>
        <v>0.2252035103291703</v>
      </c>
      <c r="Z13" s="77">
        <f t="shared" si="10"/>
        <v>1241407478</v>
      </c>
      <c r="AA13" s="78">
        <f t="shared" si="11"/>
        <v>75302230</v>
      </c>
      <c r="AB13" s="78">
        <f t="shared" si="12"/>
        <v>1316709708</v>
      </c>
      <c r="AC13" s="95">
        <f t="shared" si="13"/>
        <v>0.98490151352193611</v>
      </c>
      <c r="AD13" s="77">
        <v>258733926</v>
      </c>
      <c r="AE13" s="78">
        <v>23500989</v>
      </c>
      <c r="AF13" s="78">
        <f t="shared" si="14"/>
        <v>282234915</v>
      </c>
      <c r="AG13" s="78">
        <v>1208809159</v>
      </c>
      <c r="AH13" s="78">
        <v>1274193560</v>
      </c>
      <c r="AI13" s="79">
        <v>1161170703</v>
      </c>
      <c r="AJ13" s="114">
        <f t="shared" si="15"/>
        <v>0.91129851809955786</v>
      </c>
      <c r="AK13" s="115">
        <f t="shared" si="16"/>
        <v>6.6747539013732649E-2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379895497</v>
      </c>
      <c r="E14" s="78">
        <v>34410100</v>
      </c>
      <c r="F14" s="79">
        <f t="shared" si="0"/>
        <v>414305597</v>
      </c>
      <c r="G14" s="77">
        <v>399282110</v>
      </c>
      <c r="H14" s="78">
        <v>34410100</v>
      </c>
      <c r="I14" s="79">
        <f t="shared" si="1"/>
        <v>433692210</v>
      </c>
      <c r="J14" s="77">
        <v>105025151</v>
      </c>
      <c r="K14" s="78">
        <v>4394994</v>
      </c>
      <c r="L14" s="78">
        <f t="shared" si="2"/>
        <v>109420145</v>
      </c>
      <c r="M14" s="95">
        <f t="shared" si="3"/>
        <v>0.26410491625581395</v>
      </c>
      <c r="N14" s="77">
        <v>20861665</v>
      </c>
      <c r="O14" s="78">
        <v>3754779</v>
      </c>
      <c r="P14" s="78">
        <f t="shared" si="4"/>
        <v>24616444</v>
      </c>
      <c r="Q14" s="95">
        <f t="shared" si="5"/>
        <v>5.9416151213617326E-2</v>
      </c>
      <c r="R14" s="77">
        <v>19707546</v>
      </c>
      <c r="S14" s="78">
        <v>100288</v>
      </c>
      <c r="T14" s="78">
        <f t="shared" si="6"/>
        <v>19807834</v>
      </c>
      <c r="U14" s="95">
        <f t="shared" si="7"/>
        <v>4.5672561192648585E-2</v>
      </c>
      <c r="V14" s="77">
        <v>57704124</v>
      </c>
      <c r="W14" s="78">
        <v>4345455</v>
      </c>
      <c r="X14" s="78">
        <f t="shared" si="8"/>
        <v>62049579</v>
      </c>
      <c r="Y14" s="95">
        <f t="shared" si="9"/>
        <v>0.14307284652403601</v>
      </c>
      <c r="Z14" s="77">
        <f t="shared" si="10"/>
        <v>203298486</v>
      </c>
      <c r="AA14" s="78">
        <f t="shared" si="11"/>
        <v>12595516</v>
      </c>
      <c r="AB14" s="78">
        <f t="shared" si="12"/>
        <v>215894002</v>
      </c>
      <c r="AC14" s="95">
        <f t="shared" si="13"/>
        <v>0.49780465736287954</v>
      </c>
      <c r="AD14" s="77">
        <v>56412058</v>
      </c>
      <c r="AE14" s="78">
        <v>5929747</v>
      </c>
      <c r="AF14" s="78">
        <f t="shared" si="14"/>
        <v>62341805</v>
      </c>
      <c r="AG14" s="78">
        <v>390711358</v>
      </c>
      <c r="AH14" s="78">
        <v>390711358</v>
      </c>
      <c r="AI14" s="79">
        <v>351934027</v>
      </c>
      <c r="AJ14" s="114">
        <f t="shared" si="15"/>
        <v>0.90075197404422525</v>
      </c>
      <c r="AK14" s="115">
        <f t="shared" si="16"/>
        <v>-4.6874805758351235E-3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3300377587</v>
      </c>
      <c r="E15" s="78">
        <v>273653300</v>
      </c>
      <c r="F15" s="79">
        <f t="shared" si="0"/>
        <v>3574030887</v>
      </c>
      <c r="G15" s="77">
        <v>3306726372</v>
      </c>
      <c r="H15" s="78">
        <v>304143478</v>
      </c>
      <c r="I15" s="79">
        <f t="shared" si="1"/>
        <v>3610869850</v>
      </c>
      <c r="J15" s="77">
        <v>777492162</v>
      </c>
      <c r="K15" s="78">
        <v>49630821</v>
      </c>
      <c r="L15" s="78">
        <f t="shared" si="2"/>
        <v>827122983</v>
      </c>
      <c r="M15" s="95">
        <f t="shared" si="3"/>
        <v>0.23142580720511832</v>
      </c>
      <c r="N15" s="77">
        <v>739526481</v>
      </c>
      <c r="O15" s="78">
        <v>71606978</v>
      </c>
      <c r="P15" s="78">
        <f t="shared" si="4"/>
        <v>811133459</v>
      </c>
      <c r="Q15" s="95">
        <f t="shared" si="5"/>
        <v>0.22695200031717017</v>
      </c>
      <c r="R15" s="77">
        <v>707885006</v>
      </c>
      <c r="S15" s="78">
        <v>25042116</v>
      </c>
      <c r="T15" s="78">
        <f t="shared" si="6"/>
        <v>732927122</v>
      </c>
      <c r="U15" s="95">
        <f t="shared" si="7"/>
        <v>0.20297799490059162</v>
      </c>
      <c r="V15" s="77">
        <v>553678323</v>
      </c>
      <c r="W15" s="78">
        <v>71330512</v>
      </c>
      <c r="X15" s="78">
        <f t="shared" si="8"/>
        <v>625008835</v>
      </c>
      <c r="Y15" s="95">
        <f t="shared" si="9"/>
        <v>0.17309093403075715</v>
      </c>
      <c r="Z15" s="77">
        <f t="shared" si="10"/>
        <v>2778581972</v>
      </c>
      <c r="AA15" s="78">
        <f t="shared" si="11"/>
        <v>217610427</v>
      </c>
      <c r="AB15" s="78">
        <f t="shared" si="12"/>
        <v>2996192399</v>
      </c>
      <c r="AC15" s="95">
        <f t="shared" si="13"/>
        <v>0.82977025577368846</v>
      </c>
      <c r="AD15" s="77">
        <v>364099250</v>
      </c>
      <c r="AE15" s="78">
        <v>12907287</v>
      </c>
      <c r="AF15" s="78">
        <f t="shared" si="14"/>
        <v>377006537</v>
      </c>
      <c r="AG15" s="78">
        <v>3210980021</v>
      </c>
      <c r="AH15" s="78">
        <v>3265860495</v>
      </c>
      <c r="AI15" s="79">
        <v>2449027372</v>
      </c>
      <c r="AJ15" s="114">
        <f t="shared" si="15"/>
        <v>0.74988731936022268</v>
      </c>
      <c r="AK15" s="115">
        <f t="shared" si="16"/>
        <v>0.65781962289953611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631426800</v>
      </c>
      <c r="E16" s="78">
        <v>500000</v>
      </c>
      <c r="F16" s="79">
        <f t="shared" si="0"/>
        <v>631926800</v>
      </c>
      <c r="G16" s="77">
        <v>900067609</v>
      </c>
      <c r="H16" s="78">
        <v>0</v>
      </c>
      <c r="I16" s="79">
        <f t="shared" si="1"/>
        <v>900067609</v>
      </c>
      <c r="J16" s="77">
        <v>234312757</v>
      </c>
      <c r="K16" s="78">
        <v>0</v>
      </c>
      <c r="L16" s="78">
        <f t="shared" si="2"/>
        <v>234312757</v>
      </c>
      <c r="M16" s="95">
        <f t="shared" si="3"/>
        <v>0.37079097927164983</v>
      </c>
      <c r="N16" s="77">
        <v>210535567</v>
      </c>
      <c r="O16" s="78">
        <v>0</v>
      </c>
      <c r="P16" s="78">
        <f t="shared" si="4"/>
        <v>210535567</v>
      </c>
      <c r="Q16" s="95">
        <f t="shared" si="5"/>
        <v>0.33316448519037334</v>
      </c>
      <c r="R16" s="77">
        <v>97755306</v>
      </c>
      <c r="S16" s="78">
        <v>0</v>
      </c>
      <c r="T16" s="78">
        <f t="shared" si="6"/>
        <v>97755306</v>
      </c>
      <c r="U16" s="95">
        <f t="shared" si="7"/>
        <v>0.10860884784933973</v>
      </c>
      <c r="V16" s="77">
        <v>96136033</v>
      </c>
      <c r="W16" s="78">
        <v>0</v>
      </c>
      <c r="X16" s="78">
        <f t="shared" si="8"/>
        <v>96136033</v>
      </c>
      <c r="Y16" s="95">
        <f t="shared" si="9"/>
        <v>0.10680979077428393</v>
      </c>
      <c r="Z16" s="77">
        <f t="shared" si="10"/>
        <v>638739663</v>
      </c>
      <c r="AA16" s="78">
        <f t="shared" si="11"/>
        <v>0</v>
      </c>
      <c r="AB16" s="78">
        <f t="shared" si="12"/>
        <v>638739663</v>
      </c>
      <c r="AC16" s="95">
        <f t="shared" si="13"/>
        <v>0.70965742641228635</v>
      </c>
      <c r="AD16" s="77">
        <v>134638092</v>
      </c>
      <c r="AE16" s="78">
        <v>0</v>
      </c>
      <c r="AF16" s="78">
        <f t="shared" si="14"/>
        <v>134638092</v>
      </c>
      <c r="AG16" s="78">
        <v>391721230</v>
      </c>
      <c r="AH16" s="78">
        <v>846532045</v>
      </c>
      <c r="AI16" s="79">
        <v>797372618</v>
      </c>
      <c r="AJ16" s="114">
        <f t="shared" si="15"/>
        <v>0.94192845115508883</v>
      </c>
      <c r="AK16" s="115">
        <f t="shared" si="16"/>
        <v>-0.28596705752484963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8979829488</v>
      </c>
      <c r="E17" s="81">
        <f>SUM(E9:E16)</f>
        <v>1295233363</v>
      </c>
      <c r="F17" s="82">
        <f t="shared" si="0"/>
        <v>10275062851</v>
      </c>
      <c r="G17" s="80">
        <f>SUM(G9:G16)</f>
        <v>9278738719</v>
      </c>
      <c r="H17" s="81">
        <f>SUM(H9:H16)</f>
        <v>1597253345</v>
      </c>
      <c r="I17" s="82">
        <f t="shared" si="1"/>
        <v>10875992064</v>
      </c>
      <c r="J17" s="80">
        <f>SUM(J9:J16)</f>
        <v>2438691109</v>
      </c>
      <c r="K17" s="81">
        <f>SUM(K9:K16)</f>
        <v>202359772</v>
      </c>
      <c r="L17" s="81">
        <f t="shared" si="2"/>
        <v>2641050881</v>
      </c>
      <c r="M17" s="96">
        <f t="shared" si="3"/>
        <v>0.25703500983869554</v>
      </c>
      <c r="N17" s="80">
        <f>SUM(N9:N16)</f>
        <v>1954604356</v>
      </c>
      <c r="O17" s="81">
        <f>SUM(O9:O16)</f>
        <v>309920206</v>
      </c>
      <c r="P17" s="81">
        <f t="shared" si="4"/>
        <v>2264524562</v>
      </c>
      <c r="Q17" s="96">
        <f t="shared" si="5"/>
        <v>0.22039033676369285</v>
      </c>
      <c r="R17" s="80">
        <f>SUM(R9:R16)</f>
        <v>2035669849</v>
      </c>
      <c r="S17" s="81">
        <f>SUM(S9:S16)</f>
        <v>199190158</v>
      </c>
      <c r="T17" s="81">
        <f t="shared" si="6"/>
        <v>2234860007</v>
      </c>
      <c r="U17" s="96">
        <f t="shared" si="7"/>
        <v>0.20548562318259522</v>
      </c>
      <c r="V17" s="80">
        <f>SUM(V9:V16)</f>
        <v>1404343794</v>
      </c>
      <c r="W17" s="81">
        <f>SUM(W9:W16)</f>
        <v>475709144</v>
      </c>
      <c r="X17" s="81">
        <f t="shared" si="8"/>
        <v>1880052938</v>
      </c>
      <c r="Y17" s="96">
        <f t="shared" si="9"/>
        <v>0.17286266180931262</v>
      </c>
      <c r="Z17" s="80">
        <f t="shared" si="10"/>
        <v>7833309108</v>
      </c>
      <c r="AA17" s="81">
        <f t="shared" si="11"/>
        <v>1187179280</v>
      </c>
      <c r="AB17" s="81">
        <f t="shared" si="12"/>
        <v>9020488388</v>
      </c>
      <c r="AC17" s="96">
        <f t="shared" si="13"/>
        <v>0.82939453568177968</v>
      </c>
      <c r="AD17" s="80">
        <f>SUM(AD9:AD16)</f>
        <v>1247400204</v>
      </c>
      <c r="AE17" s="81">
        <f>SUM(AE9:AE16)</f>
        <v>288836867</v>
      </c>
      <c r="AF17" s="81">
        <f t="shared" si="14"/>
        <v>1536237071</v>
      </c>
      <c r="AG17" s="81">
        <f>SUM(AG9:AG16)</f>
        <v>8606376693</v>
      </c>
      <c r="AH17" s="81">
        <f>SUM(AH9:AH16)</f>
        <v>9855155627</v>
      </c>
      <c r="AI17" s="82">
        <f>SUM(AI9:AI16)</f>
        <v>7701280207</v>
      </c>
      <c r="AJ17" s="116">
        <f t="shared" si="15"/>
        <v>0.78144683843458906</v>
      </c>
      <c r="AK17" s="117">
        <f t="shared" si="16"/>
        <v>0.22380391248871256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773201346</v>
      </c>
      <c r="E18" s="78">
        <v>65740000</v>
      </c>
      <c r="F18" s="79">
        <f t="shared" si="0"/>
        <v>838941346</v>
      </c>
      <c r="G18" s="77">
        <v>773201346</v>
      </c>
      <c r="H18" s="78">
        <v>65740000</v>
      </c>
      <c r="I18" s="79">
        <f t="shared" si="1"/>
        <v>838941346</v>
      </c>
      <c r="J18" s="77">
        <v>166676329</v>
      </c>
      <c r="K18" s="78">
        <v>13094412</v>
      </c>
      <c r="L18" s="78">
        <f t="shared" si="2"/>
        <v>179770741</v>
      </c>
      <c r="M18" s="95">
        <f t="shared" si="3"/>
        <v>0.21428284808840498</v>
      </c>
      <c r="N18" s="77">
        <v>68807593</v>
      </c>
      <c r="O18" s="78">
        <v>13477378</v>
      </c>
      <c r="P18" s="78">
        <f t="shared" si="4"/>
        <v>82284971</v>
      </c>
      <c r="Q18" s="95">
        <f t="shared" si="5"/>
        <v>9.8081911676337855E-2</v>
      </c>
      <c r="R18" s="77">
        <v>207433345</v>
      </c>
      <c r="S18" s="78">
        <v>10428147</v>
      </c>
      <c r="T18" s="78">
        <f t="shared" si="6"/>
        <v>217861492</v>
      </c>
      <c r="U18" s="95">
        <f t="shared" si="7"/>
        <v>0.25968620218653521</v>
      </c>
      <c r="V18" s="77">
        <v>234427151</v>
      </c>
      <c r="W18" s="78">
        <v>16257497</v>
      </c>
      <c r="X18" s="78">
        <f t="shared" si="8"/>
        <v>250684648</v>
      </c>
      <c r="Y18" s="95">
        <f t="shared" si="9"/>
        <v>0.29881069659427656</v>
      </c>
      <c r="Z18" s="77">
        <f t="shared" si="10"/>
        <v>677344418</v>
      </c>
      <c r="AA18" s="78">
        <f t="shared" si="11"/>
        <v>53257434</v>
      </c>
      <c r="AB18" s="78">
        <f t="shared" si="12"/>
        <v>730601852</v>
      </c>
      <c r="AC18" s="95">
        <f t="shared" si="13"/>
        <v>0.87086165854555464</v>
      </c>
      <c r="AD18" s="77">
        <v>173019503</v>
      </c>
      <c r="AE18" s="78">
        <v>30993390</v>
      </c>
      <c r="AF18" s="78">
        <f t="shared" si="14"/>
        <v>204012893</v>
      </c>
      <c r="AG18" s="78">
        <v>876111320</v>
      </c>
      <c r="AH18" s="78">
        <v>876111320</v>
      </c>
      <c r="AI18" s="79">
        <v>682828465</v>
      </c>
      <c r="AJ18" s="114">
        <f t="shared" si="15"/>
        <v>0.77938550662717154</v>
      </c>
      <c r="AK18" s="115">
        <f t="shared" si="16"/>
        <v>0.22876865434186056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4923133273</v>
      </c>
      <c r="E19" s="78">
        <v>209615850</v>
      </c>
      <c r="F19" s="79">
        <f t="shared" si="0"/>
        <v>5132749123</v>
      </c>
      <c r="G19" s="77">
        <v>5297980021</v>
      </c>
      <c r="H19" s="78">
        <v>211215032</v>
      </c>
      <c r="I19" s="79">
        <f t="shared" si="1"/>
        <v>5509195053</v>
      </c>
      <c r="J19" s="77">
        <v>1260487127</v>
      </c>
      <c r="K19" s="78">
        <v>39697925</v>
      </c>
      <c r="L19" s="78">
        <f t="shared" si="2"/>
        <v>1300185052</v>
      </c>
      <c r="M19" s="95">
        <f t="shared" si="3"/>
        <v>0.25331163102709081</v>
      </c>
      <c r="N19" s="77">
        <v>1352501505</v>
      </c>
      <c r="O19" s="78">
        <v>38210621</v>
      </c>
      <c r="P19" s="78">
        <f t="shared" si="4"/>
        <v>1390712126</v>
      </c>
      <c r="Q19" s="95">
        <f t="shared" si="5"/>
        <v>0.2709487825477731</v>
      </c>
      <c r="R19" s="77">
        <v>1203380855</v>
      </c>
      <c r="S19" s="78">
        <v>11823268</v>
      </c>
      <c r="T19" s="78">
        <f t="shared" si="6"/>
        <v>1215204123</v>
      </c>
      <c r="U19" s="95">
        <f t="shared" si="7"/>
        <v>0.22057743668710145</v>
      </c>
      <c r="V19" s="77">
        <v>1121208404</v>
      </c>
      <c r="W19" s="78">
        <v>67936089</v>
      </c>
      <c r="X19" s="78">
        <f t="shared" si="8"/>
        <v>1189144493</v>
      </c>
      <c r="Y19" s="95">
        <f t="shared" si="9"/>
        <v>0.21584723023238364</v>
      </c>
      <c r="Z19" s="77">
        <f t="shared" si="10"/>
        <v>4937577891</v>
      </c>
      <c r="AA19" s="78">
        <f t="shared" si="11"/>
        <v>157667903</v>
      </c>
      <c r="AB19" s="78">
        <f t="shared" si="12"/>
        <v>5095245794</v>
      </c>
      <c r="AC19" s="95">
        <f t="shared" si="13"/>
        <v>0.92486211596835977</v>
      </c>
      <c r="AD19" s="77">
        <v>866379814</v>
      </c>
      <c r="AE19" s="78">
        <v>63258421</v>
      </c>
      <c r="AF19" s="78">
        <f t="shared" si="14"/>
        <v>929638235</v>
      </c>
      <c r="AG19" s="78">
        <v>4943958252</v>
      </c>
      <c r="AH19" s="78">
        <v>4702710448</v>
      </c>
      <c r="AI19" s="79">
        <v>3727739873</v>
      </c>
      <c r="AJ19" s="114">
        <f t="shared" si="15"/>
        <v>0.79267901228861715</v>
      </c>
      <c r="AK19" s="115">
        <f t="shared" si="16"/>
        <v>0.27914757400226775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2514955951</v>
      </c>
      <c r="E20" s="78">
        <v>211949440</v>
      </c>
      <c r="F20" s="79">
        <f t="shared" si="0"/>
        <v>2726905391</v>
      </c>
      <c r="G20" s="77">
        <v>2520256749</v>
      </c>
      <c r="H20" s="78">
        <v>224244794</v>
      </c>
      <c r="I20" s="79">
        <f t="shared" si="1"/>
        <v>2744501543</v>
      </c>
      <c r="J20" s="77">
        <v>698681544</v>
      </c>
      <c r="K20" s="78">
        <v>16724847</v>
      </c>
      <c r="L20" s="78">
        <f t="shared" si="2"/>
        <v>715406391</v>
      </c>
      <c r="M20" s="95">
        <f t="shared" si="3"/>
        <v>0.26235101274916217</v>
      </c>
      <c r="N20" s="77">
        <v>616215519</v>
      </c>
      <c r="O20" s="78">
        <v>67539940</v>
      </c>
      <c r="P20" s="78">
        <f t="shared" si="4"/>
        <v>683755459</v>
      </c>
      <c r="Q20" s="95">
        <f t="shared" si="5"/>
        <v>0.25074410768217226</v>
      </c>
      <c r="R20" s="77">
        <v>508093597</v>
      </c>
      <c r="S20" s="78">
        <v>14052163</v>
      </c>
      <c r="T20" s="78">
        <f t="shared" si="6"/>
        <v>522145760</v>
      </c>
      <c r="U20" s="95">
        <f t="shared" si="7"/>
        <v>0.19025158186985214</v>
      </c>
      <c r="V20" s="77">
        <v>673469157</v>
      </c>
      <c r="W20" s="78">
        <v>48894814</v>
      </c>
      <c r="X20" s="78">
        <f t="shared" si="8"/>
        <v>722363971</v>
      </c>
      <c r="Y20" s="95">
        <f t="shared" si="9"/>
        <v>0.26320406809113606</v>
      </c>
      <c r="Z20" s="77">
        <f t="shared" si="10"/>
        <v>2496459817</v>
      </c>
      <c r="AA20" s="78">
        <f t="shared" si="11"/>
        <v>147211764</v>
      </c>
      <c r="AB20" s="78">
        <f t="shared" si="12"/>
        <v>2643671581</v>
      </c>
      <c r="AC20" s="95">
        <f t="shared" si="13"/>
        <v>0.96326110209077043</v>
      </c>
      <c r="AD20" s="77">
        <v>319165581</v>
      </c>
      <c r="AE20" s="78">
        <v>59452857</v>
      </c>
      <c r="AF20" s="78">
        <f t="shared" si="14"/>
        <v>378618438</v>
      </c>
      <c r="AG20" s="78">
        <v>2596165070</v>
      </c>
      <c r="AH20" s="78">
        <v>2498211289</v>
      </c>
      <c r="AI20" s="79">
        <v>2145735982</v>
      </c>
      <c r="AJ20" s="114">
        <f t="shared" si="15"/>
        <v>0.85890892873953384</v>
      </c>
      <c r="AK20" s="115">
        <f t="shared" si="16"/>
        <v>0.90789432975263606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366089556</v>
      </c>
      <c r="E21" s="78">
        <v>58067685</v>
      </c>
      <c r="F21" s="79">
        <f t="shared" si="0"/>
        <v>424157241</v>
      </c>
      <c r="G21" s="77">
        <v>383926426</v>
      </c>
      <c r="H21" s="78">
        <v>76066532</v>
      </c>
      <c r="I21" s="79">
        <f t="shared" si="1"/>
        <v>459992958</v>
      </c>
      <c r="J21" s="77">
        <v>42535229</v>
      </c>
      <c r="K21" s="78">
        <v>13915373</v>
      </c>
      <c r="L21" s="78">
        <f t="shared" si="2"/>
        <v>56450602</v>
      </c>
      <c r="M21" s="95">
        <f t="shared" si="3"/>
        <v>0.13308885607354279</v>
      </c>
      <c r="N21" s="77">
        <v>104213516</v>
      </c>
      <c r="O21" s="78">
        <v>22300403</v>
      </c>
      <c r="P21" s="78">
        <f t="shared" si="4"/>
        <v>126513919</v>
      </c>
      <c r="Q21" s="95">
        <f t="shared" si="5"/>
        <v>0.29827127011135945</v>
      </c>
      <c r="R21" s="77">
        <v>55497606</v>
      </c>
      <c r="S21" s="78">
        <v>4705432</v>
      </c>
      <c r="T21" s="78">
        <f t="shared" si="6"/>
        <v>60203038</v>
      </c>
      <c r="U21" s="95">
        <f t="shared" si="7"/>
        <v>0.1308781731393375</v>
      </c>
      <c r="V21" s="77">
        <v>63991726</v>
      </c>
      <c r="W21" s="78">
        <v>19871637</v>
      </c>
      <c r="X21" s="78">
        <f t="shared" si="8"/>
        <v>83863363</v>
      </c>
      <c r="Y21" s="95">
        <f t="shared" si="9"/>
        <v>0.1823144496920755</v>
      </c>
      <c r="Z21" s="77">
        <f t="shared" si="10"/>
        <v>266238077</v>
      </c>
      <c r="AA21" s="78">
        <f t="shared" si="11"/>
        <v>60792845</v>
      </c>
      <c r="AB21" s="78">
        <f t="shared" si="12"/>
        <v>327030922</v>
      </c>
      <c r="AC21" s="95">
        <f t="shared" si="13"/>
        <v>0.71094767063803621</v>
      </c>
      <c r="AD21" s="77">
        <v>62462125</v>
      </c>
      <c r="AE21" s="78">
        <v>20511534</v>
      </c>
      <c r="AF21" s="78">
        <f t="shared" si="14"/>
        <v>82973659</v>
      </c>
      <c r="AG21" s="78">
        <v>415949587</v>
      </c>
      <c r="AH21" s="78">
        <v>389742931</v>
      </c>
      <c r="AI21" s="79">
        <v>354992067</v>
      </c>
      <c r="AJ21" s="114">
        <f t="shared" si="15"/>
        <v>0.91083644824336785</v>
      </c>
      <c r="AK21" s="115">
        <f t="shared" si="16"/>
        <v>1.0722728281755023E-2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1064762322</v>
      </c>
      <c r="E22" s="78">
        <v>238289653</v>
      </c>
      <c r="F22" s="79">
        <f t="shared" si="0"/>
        <v>1303051975</v>
      </c>
      <c r="G22" s="77">
        <v>998027113</v>
      </c>
      <c r="H22" s="78">
        <v>231359321</v>
      </c>
      <c r="I22" s="79">
        <f t="shared" si="1"/>
        <v>1229386434</v>
      </c>
      <c r="J22" s="77">
        <v>354763014</v>
      </c>
      <c r="K22" s="78">
        <v>43810422</v>
      </c>
      <c r="L22" s="78">
        <f t="shared" si="2"/>
        <v>398573436</v>
      </c>
      <c r="M22" s="95">
        <f t="shared" si="3"/>
        <v>0.30587685191912622</v>
      </c>
      <c r="N22" s="77">
        <v>313055283</v>
      </c>
      <c r="O22" s="78">
        <v>92807386</v>
      </c>
      <c r="P22" s="78">
        <f t="shared" si="4"/>
        <v>405862669</v>
      </c>
      <c r="Q22" s="95">
        <f t="shared" si="5"/>
        <v>0.31147082141523941</v>
      </c>
      <c r="R22" s="77">
        <v>266263766</v>
      </c>
      <c r="S22" s="78">
        <v>32238622</v>
      </c>
      <c r="T22" s="78">
        <f t="shared" si="6"/>
        <v>298502388</v>
      </c>
      <c r="U22" s="95">
        <f t="shared" si="7"/>
        <v>0.24280598821053853</v>
      </c>
      <c r="V22" s="77">
        <v>71821364</v>
      </c>
      <c r="W22" s="78">
        <v>35325972</v>
      </c>
      <c r="X22" s="78">
        <f t="shared" si="8"/>
        <v>107147336</v>
      </c>
      <c r="Y22" s="95">
        <f t="shared" si="9"/>
        <v>8.7155131240044245E-2</v>
      </c>
      <c r="Z22" s="77">
        <f t="shared" si="10"/>
        <v>1005903427</v>
      </c>
      <c r="AA22" s="78">
        <f t="shared" si="11"/>
        <v>204182402</v>
      </c>
      <c r="AB22" s="78">
        <f t="shared" si="12"/>
        <v>1210085829</v>
      </c>
      <c r="AC22" s="95">
        <f t="shared" si="13"/>
        <v>0.9843006198326083</v>
      </c>
      <c r="AD22" s="77">
        <v>99629027</v>
      </c>
      <c r="AE22" s="78">
        <v>44681084</v>
      </c>
      <c r="AF22" s="78">
        <f t="shared" si="14"/>
        <v>144310111</v>
      </c>
      <c r="AG22" s="78">
        <v>1168396974</v>
      </c>
      <c r="AH22" s="78">
        <v>1298044756</v>
      </c>
      <c r="AI22" s="79">
        <v>1202175651</v>
      </c>
      <c r="AJ22" s="114">
        <f t="shared" si="15"/>
        <v>0.92614345186723279</v>
      </c>
      <c r="AK22" s="115">
        <f t="shared" si="16"/>
        <v>-0.25752024402503582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805454261</v>
      </c>
      <c r="E23" s="78">
        <v>139915550</v>
      </c>
      <c r="F23" s="79">
        <f t="shared" si="0"/>
        <v>945369811</v>
      </c>
      <c r="G23" s="77">
        <v>805454261</v>
      </c>
      <c r="H23" s="78">
        <v>141915550</v>
      </c>
      <c r="I23" s="79">
        <f t="shared" si="1"/>
        <v>947369811</v>
      </c>
      <c r="J23" s="77">
        <v>283496901</v>
      </c>
      <c r="K23" s="78">
        <v>18568560</v>
      </c>
      <c r="L23" s="78">
        <f t="shared" si="2"/>
        <v>302065461</v>
      </c>
      <c r="M23" s="95">
        <f t="shared" si="3"/>
        <v>0.31952095093927219</v>
      </c>
      <c r="N23" s="77">
        <v>244331738</v>
      </c>
      <c r="O23" s="78">
        <v>58595225</v>
      </c>
      <c r="P23" s="78">
        <f t="shared" si="4"/>
        <v>302926963</v>
      </c>
      <c r="Q23" s="95">
        <f t="shared" si="5"/>
        <v>0.32043223664987541</v>
      </c>
      <c r="R23" s="77">
        <v>200467848</v>
      </c>
      <c r="S23" s="78">
        <v>29947530</v>
      </c>
      <c r="T23" s="78">
        <f t="shared" si="6"/>
        <v>230415378</v>
      </c>
      <c r="U23" s="95">
        <f t="shared" si="7"/>
        <v>0.24321587549510801</v>
      </c>
      <c r="V23" s="77">
        <v>67028835</v>
      </c>
      <c r="W23" s="78">
        <v>15032667</v>
      </c>
      <c r="X23" s="78">
        <f t="shared" si="8"/>
        <v>82061502</v>
      </c>
      <c r="Y23" s="95">
        <f t="shared" si="9"/>
        <v>8.6620347246847196E-2</v>
      </c>
      <c r="Z23" s="77">
        <f t="shared" si="10"/>
        <v>795325322</v>
      </c>
      <c r="AA23" s="78">
        <f t="shared" si="11"/>
        <v>122143982</v>
      </c>
      <c r="AB23" s="78">
        <f t="shared" si="12"/>
        <v>917469304</v>
      </c>
      <c r="AC23" s="95">
        <f t="shared" si="13"/>
        <v>0.96843840002834969</v>
      </c>
      <c r="AD23" s="77">
        <v>77882061</v>
      </c>
      <c r="AE23" s="78">
        <v>26363089</v>
      </c>
      <c r="AF23" s="78">
        <f t="shared" si="14"/>
        <v>104245150</v>
      </c>
      <c r="AG23" s="78">
        <v>877986739</v>
      </c>
      <c r="AH23" s="78">
        <v>914388229</v>
      </c>
      <c r="AI23" s="79">
        <v>866984296</v>
      </c>
      <c r="AJ23" s="114">
        <f t="shared" si="15"/>
        <v>0.9481577611165859</v>
      </c>
      <c r="AK23" s="115">
        <f t="shared" si="16"/>
        <v>-0.21280268674369984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591463856</v>
      </c>
      <c r="E24" s="78">
        <v>53120000</v>
      </c>
      <c r="F24" s="79">
        <f t="shared" si="0"/>
        <v>644583856</v>
      </c>
      <c r="G24" s="77">
        <v>1035055491</v>
      </c>
      <c r="H24" s="78">
        <v>84221521</v>
      </c>
      <c r="I24" s="79">
        <f t="shared" si="1"/>
        <v>1119277012</v>
      </c>
      <c r="J24" s="77">
        <v>158912525</v>
      </c>
      <c r="K24" s="78">
        <v>3640849</v>
      </c>
      <c r="L24" s="78">
        <f t="shared" si="2"/>
        <v>162553374</v>
      </c>
      <c r="M24" s="95">
        <f t="shared" si="3"/>
        <v>0.25218343972921342</v>
      </c>
      <c r="N24" s="77">
        <v>240717463</v>
      </c>
      <c r="O24" s="78">
        <v>14082420</v>
      </c>
      <c r="P24" s="78">
        <f t="shared" si="4"/>
        <v>254799883</v>
      </c>
      <c r="Q24" s="95">
        <f t="shared" si="5"/>
        <v>0.39529361560677995</v>
      </c>
      <c r="R24" s="77">
        <v>127685794</v>
      </c>
      <c r="S24" s="78">
        <v>16555464</v>
      </c>
      <c r="T24" s="78">
        <f t="shared" si="6"/>
        <v>144241258</v>
      </c>
      <c r="U24" s="95">
        <f t="shared" si="7"/>
        <v>0.12887002632374264</v>
      </c>
      <c r="V24" s="77">
        <v>82975190</v>
      </c>
      <c r="W24" s="78">
        <v>24829444</v>
      </c>
      <c r="X24" s="78">
        <f t="shared" si="8"/>
        <v>107804634</v>
      </c>
      <c r="Y24" s="95">
        <f t="shared" si="9"/>
        <v>9.631631208736019E-2</v>
      </c>
      <c r="Z24" s="77">
        <f t="shared" si="10"/>
        <v>610290972</v>
      </c>
      <c r="AA24" s="78">
        <f t="shared" si="11"/>
        <v>59108177</v>
      </c>
      <c r="AB24" s="78">
        <f t="shared" si="12"/>
        <v>669399149</v>
      </c>
      <c r="AC24" s="95">
        <f t="shared" si="13"/>
        <v>0.59806387679120854</v>
      </c>
      <c r="AD24" s="77">
        <v>159003057</v>
      </c>
      <c r="AE24" s="78">
        <v>10676139</v>
      </c>
      <c r="AF24" s="78">
        <f t="shared" si="14"/>
        <v>169679196</v>
      </c>
      <c r="AG24" s="78">
        <v>981323500</v>
      </c>
      <c r="AH24" s="78">
        <v>948649749</v>
      </c>
      <c r="AI24" s="79">
        <v>957559477</v>
      </c>
      <c r="AJ24" s="114">
        <f t="shared" si="15"/>
        <v>1.009392010074732</v>
      </c>
      <c r="AK24" s="115">
        <f t="shared" si="16"/>
        <v>-0.36465614794638701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11039060565</v>
      </c>
      <c r="E25" s="81">
        <f>SUM(E18:E24)</f>
        <v>976698178</v>
      </c>
      <c r="F25" s="82">
        <f t="shared" si="0"/>
        <v>12015758743</v>
      </c>
      <c r="G25" s="80">
        <f>SUM(G18:G24)</f>
        <v>11813901407</v>
      </c>
      <c r="H25" s="81">
        <f>SUM(H18:H24)</f>
        <v>1034762750</v>
      </c>
      <c r="I25" s="82">
        <f t="shared" si="1"/>
        <v>12848664157</v>
      </c>
      <c r="J25" s="80">
        <f>SUM(J18:J24)</f>
        <v>2965552669</v>
      </c>
      <c r="K25" s="81">
        <f>SUM(K18:K24)</f>
        <v>149452388</v>
      </c>
      <c r="L25" s="81">
        <f t="shared" si="2"/>
        <v>3115005057</v>
      </c>
      <c r="M25" s="96">
        <f t="shared" si="3"/>
        <v>0.25924330902654841</v>
      </c>
      <c r="N25" s="80">
        <f>SUM(N18:N24)</f>
        <v>2939842617</v>
      </c>
      <c r="O25" s="81">
        <f>SUM(O18:O24)</f>
        <v>307013373</v>
      </c>
      <c r="P25" s="81">
        <f t="shared" si="4"/>
        <v>3246855990</v>
      </c>
      <c r="Q25" s="96">
        <f t="shared" si="5"/>
        <v>0.27021647649937341</v>
      </c>
      <c r="R25" s="80">
        <f>SUM(R18:R24)</f>
        <v>2568822811</v>
      </c>
      <c r="S25" s="81">
        <f>SUM(S18:S24)</f>
        <v>119750626</v>
      </c>
      <c r="T25" s="81">
        <f t="shared" si="6"/>
        <v>2688573437</v>
      </c>
      <c r="U25" s="96">
        <f t="shared" si="7"/>
        <v>0.20924925767751937</v>
      </c>
      <c r="V25" s="80">
        <f>SUM(V18:V24)</f>
        <v>2314921827</v>
      </c>
      <c r="W25" s="81">
        <f>SUM(W18:W24)</f>
        <v>228148120</v>
      </c>
      <c r="X25" s="81">
        <f t="shared" si="8"/>
        <v>2543069947</v>
      </c>
      <c r="Y25" s="96">
        <f t="shared" si="9"/>
        <v>0.1979248516363879</v>
      </c>
      <c r="Z25" s="80">
        <f t="shared" si="10"/>
        <v>10789139924</v>
      </c>
      <c r="AA25" s="81">
        <f t="shared" si="11"/>
        <v>804364507</v>
      </c>
      <c r="AB25" s="81">
        <f t="shared" si="12"/>
        <v>11593504431</v>
      </c>
      <c r="AC25" s="96">
        <f t="shared" si="13"/>
        <v>0.90231204499837558</v>
      </c>
      <c r="AD25" s="80">
        <f>SUM(AD18:AD24)</f>
        <v>1757541168</v>
      </c>
      <c r="AE25" s="81">
        <f>SUM(AE18:AE24)</f>
        <v>255936514</v>
      </c>
      <c r="AF25" s="81">
        <f t="shared" si="14"/>
        <v>2013477682</v>
      </c>
      <c r="AG25" s="81">
        <f>SUM(AG18:AG24)</f>
        <v>11859891442</v>
      </c>
      <c r="AH25" s="81">
        <f>SUM(AH18:AH24)</f>
        <v>11627858722</v>
      </c>
      <c r="AI25" s="82">
        <f>SUM(AI18:AI24)</f>
        <v>9938015811</v>
      </c>
      <c r="AJ25" s="116">
        <f t="shared" si="15"/>
        <v>0.85467290655993233</v>
      </c>
      <c r="AK25" s="117">
        <f t="shared" si="16"/>
        <v>0.26302365789023918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816166976</v>
      </c>
      <c r="E26" s="78">
        <v>146762150</v>
      </c>
      <c r="F26" s="79">
        <f t="shared" si="0"/>
        <v>962929126</v>
      </c>
      <c r="G26" s="77">
        <v>843291281</v>
      </c>
      <c r="H26" s="78">
        <v>164263150</v>
      </c>
      <c r="I26" s="79">
        <f t="shared" si="1"/>
        <v>1007554431</v>
      </c>
      <c r="J26" s="77">
        <v>257340600</v>
      </c>
      <c r="K26" s="78">
        <v>23363759</v>
      </c>
      <c r="L26" s="78">
        <f t="shared" si="2"/>
        <v>280704359</v>
      </c>
      <c r="M26" s="95">
        <f t="shared" si="3"/>
        <v>0.29151092372295734</v>
      </c>
      <c r="N26" s="77">
        <v>235071723</v>
      </c>
      <c r="O26" s="78">
        <v>23023709</v>
      </c>
      <c r="P26" s="78">
        <f t="shared" si="4"/>
        <v>258095432</v>
      </c>
      <c r="Q26" s="95">
        <f t="shared" si="5"/>
        <v>0.26803159758198031</v>
      </c>
      <c r="R26" s="77">
        <v>207543635</v>
      </c>
      <c r="S26" s="78">
        <v>17457251</v>
      </c>
      <c r="T26" s="78">
        <f t="shared" si="6"/>
        <v>225000886</v>
      </c>
      <c r="U26" s="95">
        <f t="shared" si="7"/>
        <v>0.22331387672692396</v>
      </c>
      <c r="V26" s="77">
        <v>171921778</v>
      </c>
      <c r="W26" s="78">
        <v>45547127</v>
      </c>
      <c r="X26" s="78">
        <f t="shared" si="8"/>
        <v>217468905</v>
      </c>
      <c r="Y26" s="95">
        <f t="shared" si="9"/>
        <v>0.21583836893473005</v>
      </c>
      <c r="Z26" s="77">
        <f t="shared" si="10"/>
        <v>871877736</v>
      </c>
      <c r="AA26" s="78">
        <f t="shared" si="11"/>
        <v>109391846</v>
      </c>
      <c r="AB26" s="78">
        <f t="shared" si="12"/>
        <v>981269582</v>
      </c>
      <c r="AC26" s="95">
        <f t="shared" si="13"/>
        <v>0.97391222926396914</v>
      </c>
      <c r="AD26" s="77">
        <v>200445292</v>
      </c>
      <c r="AE26" s="78">
        <v>52336953</v>
      </c>
      <c r="AF26" s="78">
        <f t="shared" si="14"/>
        <v>252782245</v>
      </c>
      <c r="AG26" s="78">
        <v>918825599</v>
      </c>
      <c r="AH26" s="78">
        <v>932288956</v>
      </c>
      <c r="AI26" s="79">
        <v>915679378</v>
      </c>
      <c r="AJ26" s="114">
        <f t="shared" si="15"/>
        <v>0.98218408799857115</v>
      </c>
      <c r="AK26" s="115">
        <f t="shared" si="16"/>
        <v>-0.13969865644638135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1337123999</v>
      </c>
      <c r="E27" s="78">
        <v>443999722</v>
      </c>
      <c r="F27" s="79">
        <f t="shared" si="0"/>
        <v>1781123721</v>
      </c>
      <c r="G27" s="77">
        <v>1334192265</v>
      </c>
      <c r="H27" s="78">
        <v>389048278</v>
      </c>
      <c r="I27" s="79">
        <f t="shared" si="1"/>
        <v>1723240543</v>
      </c>
      <c r="J27" s="77">
        <v>456017251</v>
      </c>
      <c r="K27" s="78">
        <v>82936441</v>
      </c>
      <c r="L27" s="78">
        <f t="shared" si="2"/>
        <v>538953692</v>
      </c>
      <c r="M27" s="95">
        <f t="shared" si="3"/>
        <v>0.30259194554851476</v>
      </c>
      <c r="N27" s="77">
        <v>388440878</v>
      </c>
      <c r="O27" s="78">
        <v>68163168</v>
      </c>
      <c r="P27" s="78">
        <f t="shared" si="4"/>
        <v>456604046</v>
      </c>
      <c r="Q27" s="95">
        <f t="shared" si="5"/>
        <v>0.25635728760248205</v>
      </c>
      <c r="R27" s="77">
        <v>319255491</v>
      </c>
      <c r="S27" s="78">
        <v>52575987</v>
      </c>
      <c r="T27" s="78">
        <f t="shared" si="6"/>
        <v>371831478</v>
      </c>
      <c r="U27" s="95">
        <f t="shared" si="7"/>
        <v>0.21577456467724251</v>
      </c>
      <c r="V27" s="77">
        <v>122658280</v>
      </c>
      <c r="W27" s="78">
        <v>78839396</v>
      </c>
      <c r="X27" s="78">
        <f t="shared" si="8"/>
        <v>201497676</v>
      </c>
      <c r="Y27" s="95">
        <f t="shared" si="9"/>
        <v>0.11692951214414411</v>
      </c>
      <c r="Z27" s="77">
        <f t="shared" si="10"/>
        <v>1286371900</v>
      </c>
      <c r="AA27" s="78">
        <f t="shared" si="11"/>
        <v>282514992</v>
      </c>
      <c r="AB27" s="78">
        <f t="shared" si="12"/>
        <v>1568886892</v>
      </c>
      <c r="AC27" s="95">
        <f t="shared" si="13"/>
        <v>0.91042826166840018</v>
      </c>
      <c r="AD27" s="77">
        <v>99083306</v>
      </c>
      <c r="AE27" s="78">
        <v>130072403</v>
      </c>
      <c r="AF27" s="78">
        <f t="shared" si="14"/>
        <v>229155709</v>
      </c>
      <c r="AG27" s="78">
        <v>1628174019</v>
      </c>
      <c r="AH27" s="78">
        <v>1701520370</v>
      </c>
      <c r="AI27" s="79">
        <v>1551983801</v>
      </c>
      <c r="AJ27" s="114">
        <f t="shared" si="15"/>
        <v>0.91211591019624405</v>
      </c>
      <c r="AK27" s="115">
        <f t="shared" si="16"/>
        <v>-0.12069536962747018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1758434007</v>
      </c>
      <c r="E28" s="78">
        <v>654598000</v>
      </c>
      <c r="F28" s="79">
        <f t="shared" si="0"/>
        <v>2413032007</v>
      </c>
      <c r="G28" s="77">
        <v>2037956000</v>
      </c>
      <c r="H28" s="78">
        <v>602895595</v>
      </c>
      <c r="I28" s="79">
        <f t="shared" si="1"/>
        <v>2640851595</v>
      </c>
      <c r="J28" s="77">
        <v>108432430</v>
      </c>
      <c r="K28" s="78">
        <v>80441662</v>
      </c>
      <c r="L28" s="78">
        <f t="shared" si="2"/>
        <v>188874092</v>
      </c>
      <c r="M28" s="95">
        <f t="shared" si="3"/>
        <v>7.8272518330503846E-2</v>
      </c>
      <c r="N28" s="77">
        <v>516603273</v>
      </c>
      <c r="O28" s="78">
        <v>5178030</v>
      </c>
      <c r="P28" s="78">
        <f t="shared" si="4"/>
        <v>521781303</v>
      </c>
      <c r="Q28" s="95">
        <f t="shared" si="5"/>
        <v>0.21623472108383021</v>
      </c>
      <c r="R28" s="77">
        <v>409858183</v>
      </c>
      <c r="S28" s="78">
        <v>19782578</v>
      </c>
      <c r="T28" s="78">
        <f t="shared" si="6"/>
        <v>429640761</v>
      </c>
      <c r="U28" s="95">
        <f t="shared" si="7"/>
        <v>0.16269023288300302</v>
      </c>
      <c r="V28" s="77">
        <v>114750743</v>
      </c>
      <c r="W28" s="78">
        <v>33668339</v>
      </c>
      <c r="X28" s="78">
        <f t="shared" si="8"/>
        <v>148419082</v>
      </c>
      <c r="Y28" s="95">
        <f t="shared" si="9"/>
        <v>5.6201220197683997E-2</v>
      </c>
      <c r="Z28" s="77">
        <f t="shared" si="10"/>
        <v>1149644629</v>
      </c>
      <c r="AA28" s="78">
        <f t="shared" si="11"/>
        <v>139070609</v>
      </c>
      <c r="AB28" s="78">
        <f t="shared" si="12"/>
        <v>1288715238</v>
      </c>
      <c r="AC28" s="95">
        <f t="shared" si="13"/>
        <v>0.48799229780270936</v>
      </c>
      <c r="AD28" s="77">
        <v>87661064</v>
      </c>
      <c r="AE28" s="78">
        <v>40996644</v>
      </c>
      <c r="AF28" s="78">
        <f t="shared" si="14"/>
        <v>128657708</v>
      </c>
      <c r="AG28" s="78">
        <v>2213403996</v>
      </c>
      <c r="AH28" s="78">
        <v>2707118578</v>
      </c>
      <c r="AI28" s="79">
        <v>1950438747</v>
      </c>
      <c r="AJ28" s="114">
        <f t="shared" si="15"/>
        <v>0.72048515452949624</v>
      </c>
      <c r="AK28" s="115">
        <f t="shared" si="16"/>
        <v>0.15359650274509784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4464918647</v>
      </c>
      <c r="E29" s="78">
        <v>656588000</v>
      </c>
      <c r="F29" s="79">
        <f t="shared" si="0"/>
        <v>5121506647</v>
      </c>
      <c r="G29" s="77">
        <v>5155668298</v>
      </c>
      <c r="H29" s="78">
        <v>747633693</v>
      </c>
      <c r="I29" s="79">
        <f t="shared" si="1"/>
        <v>5903301991</v>
      </c>
      <c r="J29" s="77">
        <v>1289582495</v>
      </c>
      <c r="K29" s="78">
        <v>125014267</v>
      </c>
      <c r="L29" s="78">
        <f t="shared" si="2"/>
        <v>1414596762</v>
      </c>
      <c r="M29" s="95">
        <f t="shared" si="3"/>
        <v>0.27620715143045288</v>
      </c>
      <c r="N29" s="77">
        <v>1161213293</v>
      </c>
      <c r="O29" s="78">
        <v>191313993</v>
      </c>
      <c r="P29" s="78">
        <f t="shared" si="4"/>
        <v>1352527286</v>
      </c>
      <c r="Q29" s="95">
        <f t="shared" si="5"/>
        <v>0.26408777323217247</v>
      </c>
      <c r="R29" s="77">
        <v>1054738340</v>
      </c>
      <c r="S29" s="78">
        <v>154522962</v>
      </c>
      <c r="T29" s="78">
        <f t="shared" si="6"/>
        <v>1209261302</v>
      </c>
      <c r="U29" s="95">
        <f t="shared" si="7"/>
        <v>0.20484489931966959</v>
      </c>
      <c r="V29" s="77">
        <v>773412291</v>
      </c>
      <c r="W29" s="78">
        <v>115909564</v>
      </c>
      <c r="X29" s="78">
        <f t="shared" si="8"/>
        <v>889321855</v>
      </c>
      <c r="Y29" s="95">
        <f t="shared" si="9"/>
        <v>0.15064820609818605</v>
      </c>
      <c r="Z29" s="77">
        <f t="shared" si="10"/>
        <v>4278946419</v>
      </c>
      <c r="AA29" s="78">
        <f t="shared" si="11"/>
        <v>586760786</v>
      </c>
      <c r="AB29" s="78">
        <f t="shared" si="12"/>
        <v>4865707205</v>
      </c>
      <c r="AC29" s="95">
        <f t="shared" si="13"/>
        <v>0.82423484558609972</v>
      </c>
      <c r="AD29" s="77">
        <v>701791361</v>
      </c>
      <c r="AE29" s="78">
        <v>37306677</v>
      </c>
      <c r="AF29" s="78">
        <f t="shared" si="14"/>
        <v>739098038</v>
      </c>
      <c r="AG29" s="78">
        <v>4800284491</v>
      </c>
      <c r="AH29" s="78">
        <v>4951581159</v>
      </c>
      <c r="AI29" s="79">
        <v>4544197476</v>
      </c>
      <c r="AJ29" s="114">
        <f t="shared" si="15"/>
        <v>0.91772654634579931</v>
      </c>
      <c r="AK29" s="115">
        <f t="shared" si="16"/>
        <v>0.20325289647163158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379582655</v>
      </c>
      <c r="E30" s="78">
        <v>81617351</v>
      </c>
      <c r="F30" s="79">
        <f t="shared" si="0"/>
        <v>461200006</v>
      </c>
      <c r="G30" s="77">
        <v>392526652</v>
      </c>
      <c r="H30" s="78">
        <v>97018413</v>
      </c>
      <c r="I30" s="79">
        <f t="shared" si="1"/>
        <v>489545065</v>
      </c>
      <c r="J30" s="77">
        <v>126656069</v>
      </c>
      <c r="K30" s="78">
        <v>8612152</v>
      </c>
      <c r="L30" s="78">
        <f t="shared" si="2"/>
        <v>135268221</v>
      </c>
      <c r="M30" s="95">
        <f t="shared" si="3"/>
        <v>0.29329622558591206</v>
      </c>
      <c r="N30" s="77">
        <v>122123272</v>
      </c>
      <c r="O30" s="78">
        <v>19091938</v>
      </c>
      <c r="P30" s="78">
        <f t="shared" si="4"/>
        <v>141215210</v>
      </c>
      <c r="Q30" s="95">
        <f t="shared" si="5"/>
        <v>0.3061908242906658</v>
      </c>
      <c r="R30" s="77">
        <v>75614567</v>
      </c>
      <c r="S30" s="78">
        <v>10778583</v>
      </c>
      <c r="T30" s="78">
        <f t="shared" si="6"/>
        <v>86393150</v>
      </c>
      <c r="U30" s="95">
        <f t="shared" si="7"/>
        <v>0.17647639855178604</v>
      </c>
      <c r="V30" s="77">
        <v>7802521</v>
      </c>
      <c r="W30" s="78">
        <v>22412436</v>
      </c>
      <c r="X30" s="78">
        <f t="shared" si="8"/>
        <v>30214957</v>
      </c>
      <c r="Y30" s="95">
        <f t="shared" si="9"/>
        <v>6.1720481239045888E-2</v>
      </c>
      <c r="Z30" s="77">
        <f t="shared" si="10"/>
        <v>332196429</v>
      </c>
      <c r="AA30" s="78">
        <f t="shared" si="11"/>
        <v>60895109</v>
      </c>
      <c r="AB30" s="78">
        <f t="shared" si="12"/>
        <v>393091538</v>
      </c>
      <c r="AC30" s="95">
        <f t="shared" si="13"/>
        <v>0.8029731399702702</v>
      </c>
      <c r="AD30" s="77">
        <v>-1044855</v>
      </c>
      <c r="AE30" s="78">
        <v>36391321</v>
      </c>
      <c r="AF30" s="78">
        <f t="shared" si="14"/>
        <v>35346466</v>
      </c>
      <c r="AG30" s="78">
        <v>347600485</v>
      </c>
      <c r="AH30" s="78">
        <v>542350861</v>
      </c>
      <c r="AI30" s="79">
        <v>421674054</v>
      </c>
      <c r="AJ30" s="114">
        <f t="shared" si="15"/>
        <v>0.77749310330679089</v>
      </c>
      <c r="AK30" s="115">
        <f t="shared" si="16"/>
        <v>-0.14517742735582106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8756226284</v>
      </c>
      <c r="E31" s="81">
        <f>SUM(E26:E30)</f>
        <v>1983565223</v>
      </c>
      <c r="F31" s="82">
        <f t="shared" si="0"/>
        <v>10739791507</v>
      </c>
      <c r="G31" s="80">
        <f>SUM(G26:G30)</f>
        <v>9763634496</v>
      </c>
      <c r="H31" s="81">
        <f>SUM(H26:H30)</f>
        <v>2000859129</v>
      </c>
      <c r="I31" s="82">
        <f t="shared" si="1"/>
        <v>11764493625</v>
      </c>
      <c r="J31" s="80">
        <f>SUM(J26:J30)</f>
        <v>2238028845</v>
      </c>
      <c r="K31" s="81">
        <f>SUM(K26:K30)</f>
        <v>320368281</v>
      </c>
      <c r="L31" s="81">
        <f t="shared" si="2"/>
        <v>2558397126</v>
      </c>
      <c r="M31" s="96">
        <f t="shared" si="3"/>
        <v>0.23821664734669043</v>
      </c>
      <c r="N31" s="80">
        <f>SUM(N26:N30)</f>
        <v>2423452439</v>
      </c>
      <c r="O31" s="81">
        <f>SUM(O26:O30)</f>
        <v>306770838</v>
      </c>
      <c r="P31" s="81">
        <f t="shared" si="4"/>
        <v>2730223277</v>
      </c>
      <c r="Q31" s="96">
        <f t="shared" si="5"/>
        <v>0.25421566845319954</v>
      </c>
      <c r="R31" s="80">
        <f>SUM(R26:R30)</f>
        <v>2067010216</v>
      </c>
      <c r="S31" s="81">
        <f>SUM(S26:S30)</f>
        <v>255117361</v>
      </c>
      <c r="T31" s="81">
        <f t="shared" si="6"/>
        <v>2322127577</v>
      </c>
      <c r="U31" s="96">
        <f t="shared" si="7"/>
        <v>0.19738440522976611</v>
      </c>
      <c r="V31" s="80">
        <f>SUM(V26:V30)</f>
        <v>1190545613</v>
      </c>
      <c r="W31" s="81">
        <f>SUM(W26:W30)</f>
        <v>296376862</v>
      </c>
      <c r="X31" s="81">
        <f t="shared" si="8"/>
        <v>1486922475</v>
      </c>
      <c r="Y31" s="96">
        <f t="shared" si="9"/>
        <v>0.12639069070004277</v>
      </c>
      <c r="Z31" s="80">
        <f t="shared" si="10"/>
        <v>7919037113</v>
      </c>
      <c r="AA31" s="81">
        <f t="shared" si="11"/>
        <v>1178633342</v>
      </c>
      <c r="AB31" s="81">
        <f t="shared" si="12"/>
        <v>9097670455</v>
      </c>
      <c r="AC31" s="96">
        <f t="shared" si="13"/>
        <v>0.77331594074453847</v>
      </c>
      <c r="AD31" s="80">
        <f>SUM(AD26:AD30)</f>
        <v>1087936168</v>
      </c>
      <c r="AE31" s="81">
        <f>SUM(AE26:AE30)</f>
        <v>297103998</v>
      </c>
      <c r="AF31" s="81">
        <f t="shared" si="14"/>
        <v>1385040166</v>
      </c>
      <c r="AG31" s="81">
        <f>SUM(AG26:AG30)</f>
        <v>9908288590</v>
      </c>
      <c r="AH31" s="81">
        <f>SUM(AH26:AH30)</f>
        <v>10834859924</v>
      </c>
      <c r="AI31" s="82">
        <f>SUM(AI26:AI30)</f>
        <v>9383973456</v>
      </c>
      <c r="AJ31" s="116">
        <f t="shared" si="15"/>
        <v>0.86609088828308878</v>
      </c>
      <c r="AK31" s="117">
        <f t="shared" si="16"/>
        <v>7.3559100667987432E-2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28775116337</v>
      </c>
      <c r="E32" s="84">
        <f>SUM(E9:E16,E18:E24,E26:E30)</f>
        <v>4255496764</v>
      </c>
      <c r="F32" s="85">
        <f t="shared" si="0"/>
        <v>33030613101</v>
      </c>
      <c r="G32" s="83">
        <f>SUM(G9:G16,G18:G24,G26:G30)</f>
        <v>30856274622</v>
      </c>
      <c r="H32" s="84">
        <f>SUM(H9:H16,H18:H24,H26:H30)</f>
        <v>4632875224</v>
      </c>
      <c r="I32" s="85">
        <f t="shared" si="1"/>
        <v>35489149846</v>
      </c>
      <c r="J32" s="83">
        <f>SUM(J9:J16,J18:J24,J26:J30)</f>
        <v>7642272623</v>
      </c>
      <c r="K32" s="84">
        <f>SUM(K9:K16,K18:K24,K26:K30)</f>
        <v>672180441</v>
      </c>
      <c r="L32" s="84">
        <f t="shared" si="2"/>
        <v>8314453064</v>
      </c>
      <c r="M32" s="97">
        <f t="shared" si="3"/>
        <v>0.25171961048910352</v>
      </c>
      <c r="N32" s="83">
        <f>SUM(N9:N16,N18:N24,N26:N30)</f>
        <v>7317899412</v>
      </c>
      <c r="O32" s="84">
        <f>SUM(O9:O16,O18:O24,O26:O30)</f>
        <v>923704417</v>
      </c>
      <c r="P32" s="84">
        <f t="shared" si="4"/>
        <v>8241603829</v>
      </c>
      <c r="Q32" s="97">
        <f t="shared" si="5"/>
        <v>0.24951410389504655</v>
      </c>
      <c r="R32" s="83">
        <f>SUM(R9:R16,R18:R24,R26:R30)</f>
        <v>6671502876</v>
      </c>
      <c r="S32" s="84">
        <f>SUM(S9:S16,S18:S24,S26:S30)</f>
        <v>574058145</v>
      </c>
      <c r="T32" s="84">
        <f t="shared" si="6"/>
        <v>7245561021</v>
      </c>
      <c r="U32" s="97">
        <f t="shared" si="7"/>
        <v>0.20416271036192912</v>
      </c>
      <c r="V32" s="83">
        <f>SUM(V9:V16,V18:V24,V26:V30)</f>
        <v>4909811234</v>
      </c>
      <c r="W32" s="84">
        <f>SUM(W9:W16,W18:W24,W26:W30)</f>
        <v>1000234126</v>
      </c>
      <c r="X32" s="84">
        <f t="shared" si="8"/>
        <v>5910045360</v>
      </c>
      <c r="Y32" s="97">
        <f t="shared" si="9"/>
        <v>0.16653104922619397</v>
      </c>
      <c r="Z32" s="83">
        <f t="shared" si="10"/>
        <v>26541486145</v>
      </c>
      <c r="AA32" s="84">
        <f t="shared" si="11"/>
        <v>3170177129</v>
      </c>
      <c r="AB32" s="84">
        <f t="shared" si="12"/>
        <v>29711663274</v>
      </c>
      <c r="AC32" s="97">
        <f t="shared" si="13"/>
        <v>0.83720414275713673</v>
      </c>
      <c r="AD32" s="83">
        <f>SUM(AD9:AD16,AD18:AD24,AD26:AD30)</f>
        <v>4092877540</v>
      </c>
      <c r="AE32" s="84">
        <f>SUM(AE9:AE16,AE18:AE24,AE26:AE30)</f>
        <v>841877379</v>
      </c>
      <c r="AF32" s="84">
        <f t="shared" si="14"/>
        <v>4934754919</v>
      </c>
      <c r="AG32" s="84">
        <f>SUM(AG9:AG16,AG18:AG24,AG26:AG30)</f>
        <v>30374556725</v>
      </c>
      <c r="AH32" s="84">
        <f>SUM(AH9:AH16,AH18:AH24,AH26:AH30)</f>
        <v>32317874273</v>
      </c>
      <c r="AI32" s="85">
        <f>SUM(AI9:AI16,AI18:AI24,AI26:AI30)</f>
        <v>27023269474</v>
      </c>
      <c r="AJ32" s="118">
        <f t="shared" si="15"/>
        <v>0.83617100697048685</v>
      </c>
      <c r="AK32" s="119">
        <f t="shared" si="16"/>
        <v>0.19763705736325332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3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CFB616-4F67-48B1-9C0F-B06D36C9148D}"/>
</file>

<file path=customXml/itemProps2.xml><?xml version="1.0" encoding="utf-8"?>
<ds:datastoreItem xmlns:ds="http://schemas.openxmlformats.org/officeDocument/2006/customXml" ds:itemID="{DACEBFFA-F676-46A3-8C89-E45F3E1D009C}"/>
</file>

<file path=customXml/itemProps3.xml><?xml version="1.0" encoding="utf-8"?>
<ds:datastoreItem xmlns:ds="http://schemas.openxmlformats.org/officeDocument/2006/customXml" ds:itemID="{5E26581F-23A3-4ED5-B6AC-300246CF3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cp:lastPrinted>2025-09-16T07:22:31Z</cp:lastPrinted>
  <dcterms:created xsi:type="dcterms:W3CDTF">2025-08-20T09:34:20Z</dcterms:created>
  <dcterms:modified xsi:type="dcterms:W3CDTF">2025-09-16T07:23:15Z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