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1193BB3C-A688-49A5-81CD-AA16CA7F236B}" xr6:coauthVersionLast="47" xr6:coauthVersionMax="47" xr10:uidLastSave="{00000000-0000-0000-0000-000000000000}"/>
  <bookViews>
    <workbookView xWindow="28680" yWindow="-120" windowWidth="29040" windowHeight="1752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EC!$A$1:$AK$56</definedName>
    <definedName name="_xlnm.Print_Area" localSheetId="4">FS!$A$1:$AK$39</definedName>
    <definedName name="_xlnm.Print_Area" localSheetId="5">GT!$A$1:$AK$24</definedName>
    <definedName name="_xlnm.Print_Area" localSheetId="6">KZ!$A$1:$AK$75</definedName>
    <definedName name="_xlnm.Print_Area" localSheetId="7">LP!$A$1:$AK$43</definedName>
    <definedName name="_xlnm.Print_Area" localSheetId="8">MP!$A$1:$AK$33</definedName>
    <definedName name="_xlnm.Print_Area" localSheetId="9">NC!$A$1:$AK$46</definedName>
    <definedName name="_xlnm.Print_Area" localSheetId="10">NW!$A$1:$AK$37</definedName>
    <definedName name="_xlnm.Print_Area" localSheetId="1">'Summary per Metro'!$A$1:$AK$21</definedName>
    <definedName name="_xlnm.Print_Area" localSheetId="0">'Summary per Province'!$A$1:$AK$20</definedName>
    <definedName name="_xlnm.Print_Area" localSheetId="2">'Summary per Top 19'!$A$1:$AK$31</definedName>
    <definedName name="_xlnm.Print_Area" localSheetId="11">WC!$A$1:$AK$47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E45" i="12"/>
  <c r="AD45" i="12"/>
  <c r="AF45" i="12" s="1"/>
  <c r="W45" i="12"/>
  <c r="V45" i="12"/>
  <c r="S45" i="12"/>
  <c r="R45" i="12"/>
  <c r="O45" i="12"/>
  <c r="N45" i="12"/>
  <c r="P45" i="12" s="1"/>
  <c r="K45" i="12"/>
  <c r="J45" i="12"/>
  <c r="Z45" i="12" s="1"/>
  <c r="H45" i="12"/>
  <c r="G45" i="12"/>
  <c r="I45" i="12" s="1"/>
  <c r="E45" i="12"/>
  <c r="F45" i="12" s="1"/>
  <c r="D45" i="12"/>
  <c r="AI44" i="12"/>
  <c r="AH44" i="12"/>
  <c r="AJ44" i="12" s="1"/>
  <c r="AG44" i="12"/>
  <c r="AF44" i="12"/>
  <c r="AE44" i="12"/>
  <c r="AD44" i="12"/>
  <c r="W44" i="12"/>
  <c r="V44" i="12"/>
  <c r="S44" i="12"/>
  <c r="R44" i="12"/>
  <c r="O44" i="12"/>
  <c r="N44" i="12"/>
  <c r="P44" i="12" s="1"/>
  <c r="K44" i="12"/>
  <c r="AA44" i="12" s="1"/>
  <c r="J44" i="12"/>
  <c r="L44" i="12" s="1"/>
  <c r="H44" i="12"/>
  <c r="G44" i="12"/>
  <c r="E44" i="12"/>
  <c r="D44" i="12"/>
  <c r="AJ43" i="12"/>
  <c r="AF43" i="12"/>
  <c r="AA43" i="12"/>
  <c r="Z43" i="12"/>
  <c r="X43" i="12"/>
  <c r="T43" i="12"/>
  <c r="U43" i="12" s="1"/>
  <c r="P43" i="12"/>
  <c r="L43" i="12"/>
  <c r="I43" i="12"/>
  <c r="F43" i="12"/>
  <c r="Q43" i="12" s="1"/>
  <c r="AJ42" i="12"/>
  <c r="AF42" i="12"/>
  <c r="AA42" i="12"/>
  <c r="Z42" i="12"/>
  <c r="X42" i="12"/>
  <c r="T42" i="12"/>
  <c r="P42" i="12"/>
  <c r="L42" i="12"/>
  <c r="I42" i="12"/>
  <c r="F42" i="12"/>
  <c r="Q42" i="12" s="1"/>
  <c r="AJ41" i="12"/>
  <c r="AF41" i="12"/>
  <c r="AA41" i="12"/>
  <c r="AB41" i="12" s="1"/>
  <c r="Z41" i="12"/>
  <c r="X41" i="12"/>
  <c r="AK41" i="12" s="1"/>
  <c r="T41" i="12"/>
  <c r="P41" i="12"/>
  <c r="L41" i="12"/>
  <c r="I41" i="12"/>
  <c r="F41" i="12"/>
  <c r="Q41" i="12" s="1"/>
  <c r="AJ40" i="12"/>
  <c r="AF40" i="12"/>
  <c r="AA40" i="12"/>
  <c r="Z40" i="12"/>
  <c r="X40" i="12"/>
  <c r="AK40" i="12" s="1"/>
  <c r="T40" i="12"/>
  <c r="P40" i="12"/>
  <c r="L40" i="12"/>
  <c r="I40" i="12"/>
  <c r="U40" i="12" s="1"/>
  <c r="F40" i="12"/>
  <c r="Q40" i="12" s="1"/>
  <c r="AI39" i="12"/>
  <c r="AH39" i="12"/>
  <c r="AG39" i="12"/>
  <c r="AE39" i="12"/>
  <c r="AD39" i="12"/>
  <c r="AF39" i="12" s="1"/>
  <c r="W39" i="12"/>
  <c r="V39" i="12"/>
  <c r="S39" i="12"/>
  <c r="R39" i="12"/>
  <c r="O39" i="12"/>
  <c r="N39" i="12"/>
  <c r="K39" i="12"/>
  <c r="L39" i="12" s="1"/>
  <c r="J39" i="12"/>
  <c r="H39" i="12"/>
  <c r="G39" i="12"/>
  <c r="I39" i="12" s="1"/>
  <c r="F39" i="12"/>
  <c r="E39" i="12"/>
  <c r="D39" i="12"/>
  <c r="AJ38" i="12"/>
  <c r="AF38" i="12"/>
  <c r="AA38" i="12"/>
  <c r="Z38" i="12"/>
  <c r="X38" i="12"/>
  <c r="AK38" i="12" s="1"/>
  <c r="T38" i="12"/>
  <c r="P38" i="12"/>
  <c r="L38" i="12"/>
  <c r="M38" i="12" s="1"/>
  <c r="I38" i="12"/>
  <c r="F38" i="12"/>
  <c r="AJ37" i="12"/>
  <c r="AF37" i="12"/>
  <c r="AB37" i="12"/>
  <c r="AA37" i="12"/>
  <c r="Z37" i="12"/>
  <c r="X37" i="12"/>
  <c r="T37" i="12"/>
  <c r="P37" i="12"/>
  <c r="Q37" i="12" s="1"/>
  <c r="L37" i="12"/>
  <c r="I37" i="12"/>
  <c r="Y37" i="12" s="1"/>
  <c r="F37" i="12"/>
  <c r="AJ36" i="12"/>
  <c r="AF36" i="12"/>
  <c r="AA36" i="12"/>
  <c r="Z36" i="12"/>
  <c r="AB36" i="12" s="1"/>
  <c r="AC36" i="12" s="1"/>
  <c r="X36" i="12"/>
  <c r="T36" i="12"/>
  <c r="U36" i="12" s="1"/>
  <c r="P36" i="12"/>
  <c r="Q36" i="12" s="1"/>
  <c r="L36" i="12"/>
  <c r="M36" i="12" s="1"/>
  <c r="I36" i="12"/>
  <c r="F36" i="12"/>
  <c r="AJ35" i="12"/>
  <c r="AF35" i="12"/>
  <c r="AA35" i="12"/>
  <c r="AB35" i="12" s="1"/>
  <c r="Z35" i="12"/>
  <c r="X35" i="12"/>
  <c r="T35" i="12"/>
  <c r="P35" i="12"/>
  <c r="L35" i="12"/>
  <c r="M35" i="12" s="1"/>
  <c r="I35" i="12"/>
  <c r="F35" i="12"/>
  <c r="Q35" i="12" s="1"/>
  <c r="AJ34" i="12"/>
  <c r="AF34" i="12"/>
  <c r="AA34" i="12"/>
  <c r="Z34" i="12"/>
  <c r="AB34" i="12" s="1"/>
  <c r="X34" i="12"/>
  <c r="AK34" i="12" s="1"/>
  <c r="T34" i="12"/>
  <c r="U34" i="12" s="1"/>
  <c r="P34" i="12"/>
  <c r="L34" i="12"/>
  <c r="I34" i="12"/>
  <c r="F34" i="12"/>
  <c r="AJ33" i="12"/>
  <c r="AF33" i="12"/>
  <c r="AA33" i="12"/>
  <c r="Z33" i="12"/>
  <c r="X33" i="12"/>
  <c r="T33" i="12"/>
  <c r="P33" i="12"/>
  <c r="L33" i="12"/>
  <c r="I33" i="12"/>
  <c r="U33" i="12" s="1"/>
  <c r="F33" i="12"/>
  <c r="AJ32" i="12"/>
  <c r="AF32" i="12"/>
  <c r="AA32" i="12"/>
  <c r="Z32" i="12"/>
  <c r="AB32" i="12" s="1"/>
  <c r="X32" i="12"/>
  <c r="T32" i="12"/>
  <c r="P32" i="12"/>
  <c r="Q32" i="12" s="1"/>
  <c r="L32" i="12"/>
  <c r="M32" i="12" s="1"/>
  <c r="I32" i="12"/>
  <c r="U32" i="12" s="1"/>
  <c r="F32" i="12"/>
  <c r="AJ31" i="12"/>
  <c r="AF31" i="12"/>
  <c r="AA31" i="12"/>
  <c r="Z31" i="12"/>
  <c r="X31" i="12"/>
  <c r="AK31" i="12" s="1"/>
  <c r="T31" i="12"/>
  <c r="P31" i="12"/>
  <c r="L31" i="12"/>
  <c r="M31" i="12" s="1"/>
  <c r="I31" i="12"/>
  <c r="F31" i="12"/>
  <c r="AI30" i="12"/>
  <c r="AH30" i="12"/>
  <c r="AJ30" i="12" s="1"/>
  <c r="AG30" i="12"/>
  <c r="AE30" i="12"/>
  <c r="AD30" i="12"/>
  <c r="AF30" i="12" s="1"/>
  <c r="W30" i="12"/>
  <c r="V30" i="12"/>
  <c r="X30" i="12" s="1"/>
  <c r="S30" i="12"/>
  <c r="R30" i="12"/>
  <c r="O30" i="12"/>
  <c r="N30" i="12"/>
  <c r="P30" i="12" s="1"/>
  <c r="K30" i="12"/>
  <c r="AA30" i="12" s="1"/>
  <c r="J30" i="12"/>
  <c r="H30" i="12"/>
  <c r="G30" i="12"/>
  <c r="E30" i="12"/>
  <c r="F30" i="12" s="1"/>
  <c r="D30" i="12"/>
  <c r="AJ29" i="12"/>
  <c r="AF29" i="12"/>
  <c r="AA29" i="12"/>
  <c r="Z29" i="12"/>
  <c r="AB29" i="12" s="1"/>
  <c r="X29" i="12"/>
  <c r="T29" i="12"/>
  <c r="P29" i="12"/>
  <c r="L29" i="12"/>
  <c r="I29" i="12"/>
  <c r="Y29" i="12" s="1"/>
  <c r="F29" i="12"/>
  <c r="Q29" i="12" s="1"/>
  <c r="AJ28" i="12"/>
  <c r="AF28" i="12"/>
  <c r="AA28" i="12"/>
  <c r="Z28" i="12"/>
  <c r="X28" i="12"/>
  <c r="T28" i="12"/>
  <c r="U28" i="12" s="1"/>
  <c r="P28" i="12"/>
  <c r="L28" i="12"/>
  <c r="I28" i="12"/>
  <c r="F28" i="12"/>
  <c r="AJ27" i="12"/>
  <c r="AF27" i="12"/>
  <c r="AB27" i="12"/>
  <c r="AA27" i="12"/>
  <c r="Z27" i="12"/>
  <c r="X27" i="12"/>
  <c r="T27" i="12"/>
  <c r="P27" i="12"/>
  <c r="L27" i="12"/>
  <c r="I27" i="12"/>
  <c r="AC27" i="12" s="1"/>
  <c r="F27" i="12"/>
  <c r="AJ26" i="12"/>
  <c r="AF26" i="12"/>
  <c r="AA26" i="12"/>
  <c r="Z26" i="12"/>
  <c r="X26" i="12"/>
  <c r="AK26" i="12" s="1"/>
  <c r="T26" i="12"/>
  <c r="P26" i="12"/>
  <c r="L26" i="12"/>
  <c r="I26" i="12"/>
  <c r="F26" i="12"/>
  <c r="AJ25" i="12"/>
  <c r="AF25" i="12"/>
  <c r="AK25" i="12" s="1"/>
  <c r="AA25" i="12"/>
  <c r="Z25" i="12"/>
  <c r="X25" i="12"/>
  <c r="T25" i="12"/>
  <c r="P25" i="12"/>
  <c r="L25" i="12"/>
  <c r="I25" i="12"/>
  <c r="U25" i="12" s="1"/>
  <c r="F25" i="12"/>
  <c r="Q25" i="12" s="1"/>
  <c r="AI24" i="12"/>
  <c r="AH24" i="12"/>
  <c r="AJ24" i="12" s="1"/>
  <c r="AG24" i="12"/>
  <c r="AE24" i="12"/>
  <c r="AD24" i="12"/>
  <c r="W24" i="12"/>
  <c r="V24" i="12"/>
  <c r="S24" i="12"/>
  <c r="T24" i="12" s="1"/>
  <c r="R24" i="12"/>
  <c r="O24" i="12"/>
  <c r="N24" i="12"/>
  <c r="P24" i="12" s="1"/>
  <c r="K24" i="12"/>
  <c r="J24" i="12"/>
  <c r="H24" i="12"/>
  <c r="G24" i="12"/>
  <c r="I24" i="12" s="1"/>
  <c r="E24" i="12"/>
  <c r="D24" i="12"/>
  <c r="F24" i="12" s="1"/>
  <c r="AJ23" i="12"/>
  <c r="AF23" i="12"/>
  <c r="AA23" i="12"/>
  <c r="Z23" i="12"/>
  <c r="AB23" i="12" s="1"/>
  <c r="X23" i="12"/>
  <c r="T23" i="12"/>
  <c r="P23" i="12"/>
  <c r="L23" i="12"/>
  <c r="I23" i="12"/>
  <c r="Y23" i="12" s="1"/>
  <c r="F23" i="12"/>
  <c r="M23" i="12" s="1"/>
  <c r="AJ22" i="12"/>
  <c r="AF22" i="12"/>
  <c r="AK22" i="12" s="1"/>
  <c r="AA22" i="12"/>
  <c r="Z22" i="12"/>
  <c r="AB22" i="12" s="1"/>
  <c r="X22" i="12"/>
  <c r="T22" i="12"/>
  <c r="P22" i="12"/>
  <c r="L22" i="12"/>
  <c r="I22" i="12"/>
  <c r="Y22" i="12" s="1"/>
  <c r="F22" i="12"/>
  <c r="Q22" i="12" s="1"/>
  <c r="AJ21" i="12"/>
  <c r="AF21" i="12"/>
  <c r="AA21" i="12"/>
  <c r="AB21" i="12" s="1"/>
  <c r="Z21" i="12"/>
  <c r="X21" i="12"/>
  <c r="T21" i="12"/>
  <c r="P21" i="12"/>
  <c r="L21" i="12"/>
  <c r="I21" i="12"/>
  <c r="Y21" i="12" s="1"/>
  <c r="F21" i="12"/>
  <c r="AJ20" i="12"/>
  <c r="AF20" i="12"/>
  <c r="AK20" i="12" s="1"/>
  <c r="AB20" i="12"/>
  <c r="AA20" i="12"/>
  <c r="Z20" i="12"/>
  <c r="X20" i="12"/>
  <c r="T20" i="12"/>
  <c r="P20" i="12"/>
  <c r="L20" i="12"/>
  <c r="I20" i="12"/>
  <c r="F20" i="12"/>
  <c r="AJ19" i="12"/>
  <c r="AF19" i="12"/>
  <c r="AA19" i="12"/>
  <c r="Z19" i="12"/>
  <c r="AB19" i="12" s="1"/>
  <c r="X19" i="12"/>
  <c r="AK19" i="12" s="1"/>
  <c r="T19" i="12"/>
  <c r="P19" i="12"/>
  <c r="L19" i="12"/>
  <c r="I19" i="12"/>
  <c r="F19" i="12"/>
  <c r="Q19" i="12" s="1"/>
  <c r="AJ18" i="12"/>
  <c r="AF18" i="12"/>
  <c r="AK18" i="12" s="1"/>
  <c r="AA18" i="12"/>
  <c r="Z18" i="12"/>
  <c r="X18" i="12"/>
  <c r="T18" i="12"/>
  <c r="P18" i="12"/>
  <c r="L18" i="12"/>
  <c r="I18" i="12"/>
  <c r="U18" i="12" s="1"/>
  <c r="F18" i="12"/>
  <c r="AI17" i="12"/>
  <c r="AH17" i="12"/>
  <c r="AJ17" i="12" s="1"/>
  <c r="AG17" i="12"/>
  <c r="AE17" i="12"/>
  <c r="AD17" i="12"/>
  <c r="W17" i="12"/>
  <c r="V17" i="12"/>
  <c r="S17" i="12"/>
  <c r="R17" i="12"/>
  <c r="T17" i="12" s="1"/>
  <c r="O17" i="12"/>
  <c r="N17" i="12"/>
  <c r="P17" i="12" s="1"/>
  <c r="K17" i="12"/>
  <c r="AA17" i="12" s="1"/>
  <c r="J17" i="12"/>
  <c r="H17" i="12"/>
  <c r="G17" i="12"/>
  <c r="I17" i="12" s="1"/>
  <c r="E17" i="12"/>
  <c r="D17" i="12"/>
  <c r="AJ16" i="12"/>
  <c r="AF16" i="12"/>
  <c r="AA16" i="12"/>
  <c r="Z16" i="12"/>
  <c r="AB16" i="12" s="1"/>
  <c r="X16" i="12"/>
  <c r="T16" i="12"/>
  <c r="P16" i="12"/>
  <c r="L16" i="12"/>
  <c r="I16" i="12"/>
  <c r="Y16" i="12" s="1"/>
  <c r="F16" i="12"/>
  <c r="M16" i="12" s="1"/>
  <c r="AJ15" i="12"/>
  <c r="AF15" i="12"/>
  <c r="AA15" i="12"/>
  <c r="Z15" i="12"/>
  <c r="AB15" i="12" s="1"/>
  <c r="AC15" i="12" s="1"/>
  <c r="X15" i="12"/>
  <c r="T15" i="12"/>
  <c r="U15" i="12" s="1"/>
  <c r="Q15" i="12"/>
  <c r="P15" i="12"/>
  <c r="L15" i="12"/>
  <c r="I15" i="12"/>
  <c r="F15" i="12"/>
  <c r="M15" i="12" s="1"/>
  <c r="AJ14" i="12"/>
  <c r="AF14" i="12"/>
  <c r="AA14" i="12"/>
  <c r="AB14" i="12" s="1"/>
  <c r="Z14" i="12"/>
  <c r="X14" i="12"/>
  <c r="T14" i="12"/>
  <c r="P14" i="12"/>
  <c r="L14" i="12"/>
  <c r="I14" i="12"/>
  <c r="Y14" i="12" s="1"/>
  <c r="F14" i="12"/>
  <c r="AJ13" i="12"/>
  <c r="AF13" i="12"/>
  <c r="AA13" i="12"/>
  <c r="Z13" i="12"/>
  <c r="AB13" i="12" s="1"/>
  <c r="X13" i="12"/>
  <c r="T13" i="12"/>
  <c r="U13" i="12" s="1"/>
  <c r="P13" i="12"/>
  <c r="L13" i="12"/>
  <c r="I13" i="12"/>
  <c r="F13" i="12"/>
  <c r="AJ12" i="12"/>
  <c r="AF12" i="12"/>
  <c r="AA12" i="12"/>
  <c r="Z12" i="12"/>
  <c r="X12" i="12"/>
  <c r="AK12" i="12" s="1"/>
  <c r="T12" i="12"/>
  <c r="P12" i="12"/>
  <c r="L12" i="12"/>
  <c r="I12" i="12"/>
  <c r="F12" i="12"/>
  <c r="Q12" i="12" s="1"/>
  <c r="AJ11" i="12"/>
  <c r="AF11" i="12"/>
  <c r="AA11" i="12"/>
  <c r="Z11" i="12"/>
  <c r="AB11" i="12" s="1"/>
  <c r="X11" i="12"/>
  <c r="T11" i="12"/>
  <c r="P11" i="12"/>
  <c r="L11" i="12"/>
  <c r="I11" i="12"/>
  <c r="F11" i="12"/>
  <c r="AI10" i="12"/>
  <c r="AH10" i="12"/>
  <c r="AJ10" i="12" s="1"/>
  <c r="AG10" i="12"/>
  <c r="AE10" i="12"/>
  <c r="AD10" i="12"/>
  <c r="W10" i="12"/>
  <c r="V10" i="12"/>
  <c r="S10" i="12"/>
  <c r="R10" i="12"/>
  <c r="T10" i="12" s="1"/>
  <c r="O10" i="12"/>
  <c r="N10" i="12"/>
  <c r="P10" i="12" s="1"/>
  <c r="K10" i="12"/>
  <c r="AA10" i="12" s="1"/>
  <c r="J10" i="12"/>
  <c r="Z10" i="12" s="1"/>
  <c r="AB10" i="12" s="1"/>
  <c r="H10" i="12"/>
  <c r="G10" i="12"/>
  <c r="I10" i="12" s="1"/>
  <c r="E10" i="12"/>
  <c r="D10" i="12"/>
  <c r="F10" i="12" s="1"/>
  <c r="AJ9" i="12"/>
  <c r="AF9" i="12"/>
  <c r="AK9" i="12" s="1"/>
  <c r="AA9" i="12"/>
  <c r="Z9" i="12"/>
  <c r="AB9" i="12" s="1"/>
  <c r="X9" i="12"/>
  <c r="T9" i="12"/>
  <c r="P9" i="12"/>
  <c r="L9" i="12"/>
  <c r="I9" i="12"/>
  <c r="F9" i="12"/>
  <c r="M9" i="12" s="1"/>
  <c r="AI35" i="11"/>
  <c r="AH35" i="11"/>
  <c r="AG35" i="11"/>
  <c r="AE35" i="11"/>
  <c r="AD35" i="11"/>
  <c r="AF35" i="11" s="1"/>
  <c r="W35" i="11"/>
  <c r="V35" i="11"/>
  <c r="X35" i="11" s="1"/>
  <c r="S35" i="11"/>
  <c r="R35" i="11"/>
  <c r="T35" i="11" s="1"/>
  <c r="O35" i="11"/>
  <c r="N35" i="11"/>
  <c r="P35" i="11" s="1"/>
  <c r="K35" i="11"/>
  <c r="AA35" i="11" s="1"/>
  <c r="J35" i="11"/>
  <c r="H35" i="11"/>
  <c r="G35" i="11"/>
  <c r="E35" i="11"/>
  <c r="F35" i="11" s="1"/>
  <c r="D35" i="11"/>
  <c r="AI34" i="11"/>
  <c r="AH34" i="11"/>
  <c r="AJ34" i="11" s="1"/>
  <c r="AG34" i="11"/>
  <c r="AE34" i="11"/>
  <c r="AD34" i="11"/>
  <c r="W34" i="11"/>
  <c r="V34" i="11"/>
  <c r="X34" i="11" s="1"/>
  <c r="S34" i="11"/>
  <c r="R34" i="11"/>
  <c r="T34" i="11" s="1"/>
  <c r="O34" i="11"/>
  <c r="N34" i="11"/>
  <c r="P34" i="11" s="1"/>
  <c r="K34" i="11"/>
  <c r="J34" i="11"/>
  <c r="H34" i="11"/>
  <c r="G34" i="11"/>
  <c r="E34" i="11"/>
  <c r="D34" i="11"/>
  <c r="AJ33" i="11"/>
  <c r="AF33" i="11"/>
  <c r="AK33" i="11" s="1"/>
  <c r="AA33" i="11"/>
  <c r="Z33" i="11"/>
  <c r="X33" i="11"/>
  <c r="T33" i="11"/>
  <c r="P33" i="11"/>
  <c r="L33" i="11"/>
  <c r="I33" i="11"/>
  <c r="U33" i="11" s="1"/>
  <c r="F33" i="11"/>
  <c r="AJ32" i="11"/>
  <c r="AF32" i="11"/>
  <c r="AK32" i="11" s="1"/>
  <c r="AA32" i="11"/>
  <c r="Z32" i="11"/>
  <c r="X32" i="11"/>
  <c r="T32" i="11"/>
  <c r="P32" i="11"/>
  <c r="Q32" i="11" s="1"/>
  <c r="L32" i="11"/>
  <c r="M32" i="11" s="1"/>
  <c r="I32" i="11"/>
  <c r="Y32" i="11" s="1"/>
  <c r="F32" i="11"/>
  <c r="AJ31" i="11"/>
  <c r="AF31" i="11"/>
  <c r="AK31" i="11" s="1"/>
  <c r="AA31" i="11"/>
  <c r="AB31" i="11" s="1"/>
  <c r="AC31" i="11" s="1"/>
  <c r="Z31" i="11"/>
  <c r="X31" i="11"/>
  <c r="T31" i="11"/>
  <c r="P31" i="11"/>
  <c r="L31" i="11"/>
  <c r="I31" i="11"/>
  <c r="F31" i="11"/>
  <c r="AJ30" i="11"/>
  <c r="AF30" i="11"/>
  <c r="AA30" i="11"/>
  <c r="Z30" i="11"/>
  <c r="AB30" i="11" s="1"/>
  <c r="AC30" i="11" s="1"/>
  <c r="X30" i="11"/>
  <c r="AK30" i="11" s="1"/>
  <c r="T30" i="11"/>
  <c r="U30" i="11" s="1"/>
  <c r="P30" i="11"/>
  <c r="L30" i="11"/>
  <c r="I30" i="11"/>
  <c r="F30" i="11"/>
  <c r="M30" i="11" s="1"/>
  <c r="AI29" i="11"/>
  <c r="AH29" i="11"/>
  <c r="AJ29" i="11" s="1"/>
  <c r="AG29" i="11"/>
  <c r="AE29" i="11"/>
  <c r="AD29" i="11"/>
  <c r="AF29" i="11" s="1"/>
  <c r="W29" i="11"/>
  <c r="V29" i="11"/>
  <c r="X29" i="11" s="1"/>
  <c r="S29" i="11"/>
  <c r="R29" i="11"/>
  <c r="T29" i="11" s="1"/>
  <c r="O29" i="11"/>
  <c r="N29" i="11"/>
  <c r="P29" i="11" s="1"/>
  <c r="K29" i="11"/>
  <c r="AA29" i="11" s="1"/>
  <c r="J29" i="11"/>
  <c r="L29" i="11" s="1"/>
  <c r="H29" i="11"/>
  <c r="G29" i="11"/>
  <c r="I29" i="11" s="1"/>
  <c r="E29" i="11"/>
  <c r="D29" i="11"/>
  <c r="F29" i="11" s="1"/>
  <c r="Q29" i="11" s="1"/>
  <c r="AJ28" i="11"/>
  <c r="AF28" i="11"/>
  <c r="AA28" i="11"/>
  <c r="Z28" i="11"/>
  <c r="AB28" i="11" s="1"/>
  <c r="X28" i="11"/>
  <c r="AK28" i="11" s="1"/>
  <c r="T28" i="11"/>
  <c r="P28" i="11"/>
  <c r="L28" i="11"/>
  <c r="I28" i="11"/>
  <c r="F28" i="11"/>
  <c r="AJ27" i="11"/>
  <c r="AF27" i="11"/>
  <c r="AA27" i="11"/>
  <c r="Z27" i="11"/>
  <c r="AB27" i="11" s="1"/>
  <c r="X27" i="11"/>
  <c r="T27" i="11"/>
  <c r="P27" i="11"/>
  <c r="L27" i="11"/>
  <c r="I27" i="11"/>
  <c r="U27" i="11" s="1"/>
  <c r="F27" i="11"/>
  <c r="Q27" i="11" s="1"/>
  <c r="AJ26" i="11"/>
  <c r="AF26" i="11"/>
  <c r="AA26" i="11"/>
  <c r="Z26" i="11"/>
  <c r="X26" i="11"/>
  <c r="T26" i="11"/>
  <c r="P26" i="11"/>
  <c r="M26" i="11"/>
  <c r="L26" i="11"/>
  <c r="I26" i="11"/>
  <c r="F26" i="11"/>
  <c r="Q26" i="11" s="1"/>
  <c r="AJ25" i="11"/>
  <c r="AF25" i="11"/>
  <c r="AK25" i="11" s="1"/>
  <c r="AA25" i="11"/>
  <c r="Z25" i="11"/>
  <c r="AB25" i="11" s="1"/>
  <c r="X25" i="11"/>
  <c r="T25" i="11"/>
  <c r="P25" i="11"/>
  <c r="L25" i="11"/>
  <c r="M25" i="11" s="1"/>
  <c r="I25" i="11"/>
  <c r="Y25" i="11" s="1"/>
  <c r="F25" i="11"/>
  <c r="AJ24" i="11"/>
  <c r="AF24" i="11"/>
  <c r="AA24" i="11"/>
  <c r="AB24" i="11" s="1"/>
  <c r="Z24" i="11"/>
  <c r="X24" i="11"/>
  <c r="U24" i="11"/>
  <c r="T24" i="11"/>
  <c r="P24" i="11"/>
  <c r="M24" i="11"/>
  <c r="L24" i="11"/>
  <c r="I24" i="11"/>
  <c r="Y24" i="11" s="1"/>
  <c r="F24" i="11"/>
  <c r="AJ23" i="11"/>
  <c r="AF23" i="11"/>
  <c r="AA23" i="11"/>
  <c r="Z23" i="11"/>
  <c r="AB23" i="11" s="1"/>
  <c r="AC23" i="11" s="1"/>
  <c r="X23" i="11"/>
  <c r="T23" i="11"/>
  <c r="U23" i="11" s="1"/>
  <c r="P23" i="11"/>
  <c r="L23" i="11"/>
  <c r="I23" i="11"/>
  <c r="F23" i="11"/>
  <c r="M23" i="11" s="1"/>
  <c r="AI22" i="11"/>
  <c r="AH22" i="11"/>
  <c r="AG22" i="11"/>
  <c r="AE22" i="11"/>
  <c r="AD22" i="11"/>
  <c r="W22" i="11"/>
  <c r="V22" i="11"/>
  <c r="X22" i="11" s="1"/>
  <c r="S22" i="11"/>
  <c r="R22" i="11"/>
  <c r="O22" i="11"/>
  <c r="N22" i="11"/>
  <c r="P22" i="11" s="1"/>
  <c r="K22" i="11"/>
  <c r="J22" i="11"/>
  <c r="L22" i="11" s="1"/>
  <c r="H22" i="11"/>
  <c r="G22" i="11"/>
  <c r="I22" i="11" s="1"/>
  <c r="E22" i="11"/>
  <c r="D22" i="11"/>
  <c r="F22" i="11" s="1"/>
  <c r="Q22" i="11" s="1"/>
  <c r="AJ21" i="11"/>
  <c r="AF21" i="11"/>
  <c r="AA21" i="11"/>
  <c r="Z21" i="11"/>
  <c r="AB21" i="11" s="1"/>
  <c r="X21" i="11"/>
  <c r="AK21" i="11" s="1"/>
  <c r="T21" i="11"/>
  <c r="P21" i="11"/>
  <c r="L21" i="11"/>
  <c r="I21" i="11"/>
  <c r="AC21" i="11" s="1"/>
  <c r="F21" i="11"/>
  <c r="Q21" i="11" s="1"/>
  <c r="AJ20" i="11"/>
  <c r="AF20" i="11"/>
  <c r="AA20" i="11"/>
  <c r="Z20" i="11"/>
  <c r="AB20" i="11" s="1"/>
  <c r="X20" i="11"/>
  <c r="T20" i="11"/>
  <c r="P20" i="11"/>
  <c r="L20" i="11"/>
  <c r="I20" i="11"/>
  <c r="U20" i="11" s="1"/>
  <c r="F20" i="11"/>
  <c r="Q20" i="11" s="1"/>
  <c r="AJ19" i="11"/>
  <c r="AF19" i="11"/>
  <c r="AA19" i="11"/>
  <c r="Z19" i="11"/>
  <c r="AB19" i="11" s="1"/>
  <c r="X19" i="11"/>
  <c r="T19" i="11"/>
  <c r="P19" i="11"/>
  <c r="L19" i="11"/>
  <c r="I19" i="11"/>
  <c r="U19" i="11" s="1"/>
  <c r="F19" i="11"/>
  <c r="AJ18" i="11"/>
  <c r="AF18" i="11"/>
  <c r="AK18" i="11" s="1"/>
  <c r="AA18" i="11"/>
  <c r="Z18" i="11"/>
  <c r="X18" i="11"/>
  <c r="T18" i="11"/>
  <c r="P18" i="11"/>
  <c r="L18" i="11"/>
  <c r="M18" i="11" s="1"/>
  <c r="I18" i="11"/>
  <c r="Y18" i="11" s="1"/>
  <c r="F18" i="11"/>
  <c r="AJ17" i="11"/>
  <c r="AF17" i="11"/>
  <c r="AA17" i="11"/>
  <c r="Z17" i="11"/>
  <c r="X17" i="11"/>
  <c r="T17" i="11"/>
  <c r="Q17" i="11"/>
  <c r="P17" i="11"/>
  <c r="L17" i="11"/>
  <c r="I17" i="11"/>
  <c r="F17" i="11"/>
  <c r="AJ16" i="11"/>
  <c r="AF16" i="11"/>
  <c r="AK16" i="11" s="1"/>
  <c r="AA16" i="11"/>
  <c r="Z16" i="11"/>
  <c r="AB16" i="11" s="1"/>
  <c r="AC16" i="11" s="1"/>
  <c r="X16" i="11"/>
  <c r="T16" i="11"/>
  <c r="U16" i="11" s="1"/>
  <c r="P16" i="11"/>
  <c r="L16" i="11"/>
  <c r="I16" i="11"/>
  <c r="F16" i="11"/>
  <c r="M16" i="11" s="1"/>
  <c r="AI15" i="11"/>
  <c r="AH15" i="11"/>
  <c r="AJ15" i="11" s="1"/>
  <c r="AG15" i="11"/>
  <c r="AE15" i="11"/>
  <c r="AD15" i="11"/>
  <c r="AF15" i="11" s="1"/>
  <c r="W15" i="11"/>
  <c r="V15" i="11"/>
  <c r="S15" i="11"/>
  <c r="R15" i="11"/>
  <c r="T15" i="11" s="1"/>
  <c r="O15" i="11"/>
  <c r="N15" i="11"/>
  <c r="K15" i="11"/>
  <c r="AA15" i="11" s="1"/>
  <c r="J15" i="11"/>
  <c r="L15" i="11" s="1"/>
  <c r="H15" i="11"/>
  <c r="G15" i="11"/>
  <c r="I15" i="11" s="1"/>
  <c r="E15" i="11"/>
  <c r="D15" i="11"/>
  <c r="F15" i="11" s="1"/>
  <c r="AJ14" i="11"/>
  <c r="AF14" i="11"/>
  <c r="AA14" i="11"/>
  <c r="Z14" i="11"/>
  <c r="AB14" i="11" s="1"/>
  <c r="X14" i="11"/>
  <c r="AK14" i="11" s="1"/>
  <c r="T14" i="11"/>
  <c r="P14" i="11"/>
  <c r="L14" i="11"/>
  <c r="M14" i="11" s="1"/>
  <c r="I14" i="11"/>
  <c r="F14" i="11"/>
  <c r="AJ13" i="11"/>
  <c r="AF13" i="11"/>
  <c r="AA13" i="11"/>
  <c r="AB13" i="11" s="1"/>
  <c r="Z13" i="11"/>
  <c r="X13" i="11"/>
  <c r="T13" i="11"/>
  <c r="P13" i="11"/>
  <c r="L13" i="11"/>
  <c r="I13" i="11"/>
  <c r="U13" i="11" s="1"/>
  <c r="F13" i="11"/>
  <c r="Q13" i="11" s="1"/>
  <c r="AJ12" i="11"/>
  <c r="AF12" i="11"/>
  <c r="AA12" i="11"/>
  <c r="Z12" i="11"/>
  <c r="AB12" i="11" s="1"/>
  <c r="X12" i="11"/>
  <c r="T12" i="11"/>
  <c r="P12" i="11"/>
  <c r="L12" i="11"/>
  <c r="M12" i="11" s="1"/>
  <c r="I12" i="11"/>
  <c r="U12" i="11" s="1"/>
  <c r="F12" i="11"/>
  <c r="Q12" i="11" s="1"/>
  <c r="AJ11" i="11"/>
  <c r="AF11" i="11"/>
  <c r="AK11" i="11" s="1"/>
  <c r="AA11" i="11"/>
  <c r="Z11" i="11"/>
  <c r="AB11" i="11" s="1"/>
  <c r="X11" i="11"/>
  <c r="T11" i="11"/>
  <c r="P11" i="11"/>
  <c r="L11" i="11"/>
  <c r="M11" i="11" s="1"/>
  <c r="I11" i="11"/>
  <c r="Y11" i="11" s="1"/>
  <c r="F11" i="11"/>
  <c r="AJ10" i="11"/>
  <c r="AF10" i="11"/>
  <c r="AA10" i="11"/>
  <c r="Z10" i="11"/>
  <c r="X10" i="11"/>
  <c r="T10" i="11"/>
  <c r="P10" i="11"/>
  <c r="L10" i="11"/>
  <c r="I10" i="11"/>
  <c r="Y10" i="11" s="1"/>
  <c r="F10" i="11"/>
  <c r="AK9" i="11"/>
  <c r="AJ9" i="11"/>
  <c r="AF9" i="11"/>
  <c r="AA9" i="11"/>
  <c r="Z9" i="11"/>
  <c r="AB9" i="11" s="1"/>
  <c r="AC9" i="11" s="1"/>
  <c r="X9" i="11"/>
  <c r="T9" i="11"/>
  <c r="U9" i="11" s="1"/>
  <c r="P9" i="11"/>
  <c r="L9" i="11"/>
  <c r="I9" i="11"/>
  <c r="F9" i="11"/>
  <c r="M9" i="11" s="1"/>
  <c r="AI45" i="10"/>
  <c r="AH45" i="10"/>
  <c r="AG45" i="10"/>
  <c r="AE45" i="10"/>
  <c r="AD45" i="10"/>
  <c r="AF45" i="10" s="1"/>
  <c r="W45" i="10"/>
  <c r="V45" i="10"/>
  <c r="X45" i="10" s="1"/>
  <c r="S45" i="10"/>
  <c r="R45" i="10"/>
  <c r="O45" i="10"/>
  <c r="N45" i="10"/>
  <c r="P45" i="10" s="1"/>
  <c r="K45" i="10"/>
  <c r="AA45" i="10" s="1"/>
  <c r="J45" i="10"/>
  <c r="L45" i="10" s="1"/>
  <c r="H45" i="10"/>
  <c r="G45" i="10"/>
  <c r="I45" i="10" s="1"/>
  <c r="E45" i="10"/>
  <c r="D45" i="10"/>
  <c r="AJ44" i="10"/>
  <c r="AI44" i="10"/>
  <c r="AH44" i="10"/>
  <c r="AG44" i="10"/>
  <c r="AE44" i="10"/>
  <c r="AD44" i="10"/>
  <c r="AF44" i="10" s="1"/>
  <c r="W44" i="10"/>
  <c r="V44" i="10"/>
  <c r="S44" i="10"/>
  <c r="R44" i="10"/>
  <c r="T44" i="10" s="1"/>
  <c r="O44" i="10"/>
  <c r="N44" i="10"/>
  <c r="P44" i="10" s="1"/>
  <c r="K44" i="10"/>
  <c r="J44" i="10"/>
  <c r="H44" i="10"/>
  <c r="G44" i="10"/>
  <c r="I44" i="10" s="1"/>
  <c r="E44" i="10"/>
  <c r="D44" i="10"/>
  <c r="F44" i="10" s="1"/>
  <c r="AJ43" i="10"/>
  <c r="AF43" i="10"/>
  <c r="AK43" i="10" s="1"/>
  <c r="AB43" i="10"/>
  <c r="AA43" i="10"/>
  <c r="Z43" i="10"/>
  <c r="X43" i="10"/>
  <c r="T43" i="10"/>
  <c r="P43" i="10"/>
  <c r="Q43" i="10" s="1"/>
  <c r="M43" i="10"/>
  <c r="L43" i="10"/>
  <c r="I43" i="10"/>
  <c r="F43" i="10"/>
  <c r="AJ42" i="10"/>
  <c r="AF42" i="10"/>
  <c r="AK42" i="10" s="1"/>
  <c r="AA42" i="10"/>
  <c r="Z42" i="10"/>
  <c r="X42" i="10"/>
  <c r="T42" i="10"/>
  <c r="U42" i="10" s="1"/>
  <c r="P42" i="10"/>
  <c r="Q42" i="10" s="1"/>
  <c r="L42" i="10"/>
  <c r="I42" i="10"/>
  <c r="F42" i="10"/>
  <c r="AJ41" i="10"/>
  <c r="AF41" i="10"/>
  <c r="AK41" i="10" s="1"/>
  <c r="AA41" i="10"/>
  <c r="AB41" i="10" s="1"/>
  <c r="Z41" i="10"/>
  <c r="X41" i="10"/>
  <c r="T41" i="10"/>
  <c r="U41" i="10" s="1"/>
  <c r="P41" i="10"/>
  <c r="M41" i="10"/>
  <c r="L41" i="10"/>
  <c r="I41" i="10"/>
  <c r="Y41" i="10" s="1"/>
  <c r="F41" i="10"/>
  <c r="AJ40" i="10"/>
  <c r="AF40" i="10"/>
  <c r="AB40" i="10"/>
  <c r="AA40" i="10"/>
  <c r="Z40" i="10"/>
  <c r="X40" i="10"/>
  <c r="AK40" i="10" s="1"/>
  <c r="T40" i="10"/>
  <c r="U40" i="10" s="1"/>
  <c r="P40" i="10"/>
  <c r="L40" i="10"/>
  <c r="I40" i="10"/>
  <c r="F40" i="10"/>
  <c r="M40" i="10" s="1"/>
  <c r="AJ39" i="10"/>
  <c r="AF39" i="10"/>
  <c r="AA39" i="10"/>
  <c r="Z39" i="10"/>
  <c r="X39" i="10"/>
  <c r="AK39" i="10" s="1"/>
  <c r="T39" i="10"/>
  <c r="P39" i="10"/>
  <c r="L39" i="10"/>
  <c r="I39" i="10"/>
  <c r="F39" i="10"/>
  <c r="M39" i="10" s="1"/>
  <c r="AI38" i="10"/>
  <c r="AH38" i="10"/>
  <c r="AG38" i="10"/>
  <c r="AE38" i="10"/>
  <c r="AD38" i="10"/>
  <c r="AF38" i="10" s="1"/>
  <c r="W38" i="10"/>
  <c r="V38" i="10"/>
  <c r="S38" i="10"/>
  <c r="R38" i="10"/>
  <c r="O38" i="10"/>
  <c r="N38" i="10"/>
  <c r="P38" i="10" s="1"/>
  <c r="K38" i="10"/>
  <c r="J38" i="10"/>
  <c r="H38" i="10"/>
  <c r="G38" i="10"/>
  <c r="E38" i="10"/>
  <c r="D38" i="10"/>
  <c r="F38" i="10" s="1"/>
  <c r="AJ37" i="10"/>
  <c r="AF37" i="10"/>
  <c r="AA37" i="10"/>
  <c r="AB37" i="10" s="1"/>
  <c r="Z37" i="10"/>
  <c r="X37" i="10"/>
  <c r="AK37" i="10" s="1"/>
  <c r="T37" i="10"/>
  <c r="P37" i="10"/>
  <c r="L37" i="10"/>
  <c r="I37" i="10"/>
  <c r="U37" i="10" s="1"/>
  <c r="F37" i="10"/>
  <c r="AJ36" i="10"/>
  <c r="AF36" i="10"/>
  <c r="AA36" i="10"/>
  <c r="Z36" i="10"/>
  <c r="AB36" i="10" s="1"/>
  <c r="X36" i="10"/>
  <c r="T36" i="10"/>
  <c r="P36" i="10"/>
  <c r="L36" i="10"/>
  <c r="I36" i="10"/>
  <c r="U36" i="10" s="1"/>
  <c r="F36" i="10"/>
  <c r="M36" i="10" s="1"/>
  <c r="AJ35" i="10"/>
  <c r="AF35" i="10"/>
  <c r="AA35" i="10"/>
  <c r="Z35" i="10"/>
  <c r="X35" i="10"/>
  <c r="U35" i="10"/>
  <c r="T35" i="10"/>
  <c r="P35" i="10"/>
  <c r="Q35" i="10" s="1"/>
  <c r="L35" i="10"/>
  <c r="M35" i="10" s="1"/>
  <c r="I35" i="10"/>
  <c r="F35" i="10"/>
  <c r="AJ34" i="10"/>
  <c r="AF34" i="10"/>
  <c r="AK34" i="10" s="1"/>
  <c r="AA34" i="10"/>
  <c r="AB34" i="10" s="1"/>
  <c r="AC34" i="10" s="1"/>
  <c r="Z34" i="10"/>
  <c r="X34" i="10"/>
  <c r="T34" i="10"/>
  <c r="P34" i="10"/>
  <c r="M34" i="10"/>
  <c r="L34" i="10"/>
  <c r="I34" i="10"/>
  <c r="Y34" i="10" s="1"/>
  <c r="F34" i="10"/>
  <c r="AJ33" i="10"/>
  <c r="AF33" i="10"/>
  <c r="AA33" i="10"/>
  <c r="Z33" i="10"/>
  <c r="AB33" i="10" s="1"/>
  <c r="X33" i="10"/>
  <c r="T33" i="10"/>
  <c r="U33" i="10" s="1"/>
  <c r="P33" i="10"/>
  <c r="L33" i="10"/>
  <c r="I33" i="10"/>
  <c r="F33" i="10"/>
  <c r="M33" i="10" s="1"/>
  <c r="AJ32" i="10"/>
  <c r="AF32" i="10"/>
  <c r="AA32" i="10"/>
  <c r="Z32" i="10"/>
  <c r="X32" i="10"/>
  <c r="T32" i="10"/>
  <c r="P32" i="10"/>
  <c r="L32" i="10"/>
  <c r="I32" i="10"/>
  <c r="Y32" i="10" s="1"/>
  <c r="F32" i="10"/>
  <c r="AI31" i="10"/>
  <c r="AH31" i="10"/>
  <c r="AG31" i="10"/>
  <c r="AE31" i="10"/>
  <c r="AD31" i="10"/>
  <c r="AF31" i="10" s="1"/>
  <c r="AK31" i="10" s="1"/>
  <c r="W31" i="10"/>
  <c r="V31" i="10"/>
  <c r="X31" i="10" s="1"/>
  <c r="S31" i="10"/>
  <c r="R31" i="10"/>
  <c r="O31" i="10"/>
  <c r="N31" i="10"/>
  <c r="P31" i="10" s="1"/>
  <c r="K31" i="10"/>
  <c r="J31" i="10"/>
  <c r="Z31" i="10" s="1"/>
  <c r="H31" i="10"/>
  <c r="G31" i="10"/>
  <c r="E31" i="10"/>
  <c r="D31" i="10"/>
  <c r="F31" i="10" s="1"/>
  <c r="Q31" i="10" s="1"/>
  <c r="AJ30" i="10"/>
  <c r="AF30" i="10"/>
  <c r="AA30" i="10"/>
  <c r="Z30" i="10"/>
  <c r="AB30" i="10" s="1"/>
  <c r="X30" i="10"/>
  <c r="T30" i="10"/>
  <c r="P30" i="10"/>
  <c r="L30" i="10"/>
  <c r="M30" i="10" s="1"/>
  <c r="I30" i="10"/>
  <c r="U30" i="10" s="1"/>
  <c r="F30" i="10"/>
  <c r="AJ29" i="10"/>
  <c r="AF29" i="10"/>
  <c r="AA29" i="10"/>
  <c r="Z29" i="10"/>
  <c r="AB29" i="10" s="1"/>
  <c r="X29" i="10"/>
  <c r="T29" i="10"/>
  <c r="P29" i="10"/>
  <c r="L29" i="10"/>
  <c r="I29" i="10"/>
  <c r="U29" i="10" s="1"/>
  <c r="F29" i="10"/>
  <c r="M29" i="10" s="1"/>
  <c r="AJ28" i="10"/>
  <c r="AF28" i="10"/>
  <c r="AK28" i="10" s="1"/>
  <c r="AA28" i="10"/>
  <c r="Z28" i="10"/>
  <c r="AB28" i="10" s="1"/>
  <c r="AC28" i="10" s="1"/>
  <c r="X28" i="10"/>
  <c r="T28" i="10"/>
  <c r="P28" i="10"/>
  <c r="L28" i="10"/>
  <c r="I28" i="10"/>
  <c r="F28" i="10"/>
  <c r="Q28" i="10" s="1"/>
  <c r="AJ27" i="10"/>
  <c r="AF27" i="10"/>
  <c r="AA27" i="10"/>
  <c r="AB27" i="10" s="1"/>
  <c r="Z27" i="10"/>
  <c r="X27" i="10"/>
  <c r="T27" i="10"/>
  <c r="P27" i="10"/>
  <c r="L27" i="10"/>
  <c r="I27" i="10"/>
  <c r="Y27" i="10" s="1"/>
  <c r="F27" i="10"/>
  <c r="AJ26" i="10"/>
  <c r="AF26" i="10"/>
  <c r="AK26" i="10" s="1"/>
  <c r="AA26" i="10"/>
  <c r="AB26" i="10" s="1"/>
  <c r="Z26" i="10"/>
  <c r="X26" i="10"/>
  <c r="T26" i="10"/>
  <c r="P26" i="10"/>
  <c r="L26" i="10"/>
  <c r="I26" i="10"/>
  <c r="F26" i="10"/>
  <c r="AJ25" i="10"/>
  <c r="AF25" i="10"/>
  <c r="AA25" i="10"/>
  <c r="Z25" i="10"/>
  <c r="AB25" i="10" s="1"/>
  <c r="X25" i="10"/>
  <c r="AK25" i="10" s="1"/>
  <c r="T25" i="10"/>
  <c r="P25" i="10"/>
  <c r="L25" i="10"/>
  <c r="I25" i="10"/>
  <c r="Y25" i="10" s="1"/>
  <c r="F25" i="10"/>
  <c r="M25" i="10" s="1"/>
  <c r="AJ24" i="10"/>
  <c r="AF24" i="10"/>
  <c r="AK24" i="10" s="1"/>
  <c r="AA24" i="10"/>
  <c r="Z24" i="10"/>
  <c r="AB24" i="10" s="1"/>
  <c r="X24" i="10"/>
  <c r="T24" i="10"/>
  <c r="P24" i="10"/>
  <c r="L24" i="10"/>
  <c r="I24" i="10"/>
  <c r="F24" i="10"/>
  <c r="Q24" i="10" s="1"/>
  <c r="AJ23" i="10"/>
  <c r="AF23" i="10"/>
  <c r="AA23" i="10"/>
  <c r="Z23" i="10"/>
  <c r="X23" i="10"/>
  <c r="AK23" i="10" s="1"/>
  <c r="T23" i="10"/>
  <c r="P23" i="10"/>
  <c r="L23" i="10"/>
  <c r="I23" i="10"/>
  <c r="U23" i="10" s="1"/>
  <c r="F23" i="10"/>
  <c r="Q23" i="10" s="1"/>
  <c r="AJ22" i="10"/>
  <c r="AF22" i="10"/>
  <c r="AA22" i="10"/>
  <c r="Z22" i="10"/>
  <c r="X22" i="10"/>
  <c r="AK22" i="10" s="1"/>
  <c r="T22" i="10"/>
  <c r="P22" i="10"/>
  <c r="L22" i="10"/>
  <c r="I22" i="10"/>
  <c r="F22" i="10"/>
  <c r="AI21" i="10"/>
  <c r="AH21" i="10"/>
  <c r="AG21" i="10"/>
  <c r="AE21" i="10"/>
  <c r="AD21" i="10"/>
  <c r="AF21" i="10" s="1"/>
  <c r="W21" i="10"/>
  <c r="V21" i="10"/>
  <c r="S21" i="10"/>
  <c r="R21" i="10"/>
  <c r="O21" i="10"/>
  <c r="N21" i="10"/>
  <c r="P21" i="10" s="1"/>
  <c r="K21" i="10"/>
  <c r="AA21" i="10" s="1"/>
  <c r="J21" i="10"/>
  <c r="L21" i="10" s="1"/>
  <c r="H21" i="10"/>
  <c r="G21" i="10"/>
  <c r="I21" i="10" s="1"/>
  <c r="E21" i="10"/>
  <c r="F21" i="10" s="1"/>
  <c r="D21" i="10"/>
  <c r="AJ20" i="10"/>
  <c r="AF20" i="10"/>
  <c r="AK20" i="10" s="1"/>
  <c r="AA20" i="10"/>
  <c r="Z20" i="10"/>
  <c r="X20" i="10"/>
  <c r="T20" i="10"/>
  <c r="U20" i="10" s="1"/>
  <c r="P20" i="10"/>
  <c r="M20" i="10"/>
  <c r="L20" i="10"/>
  <c r="I20" i="10"/>
  <c r="Y20" i="10" s="1"/>
  <c r="F20" i="10"/>
  <c r="Q20" i="10" s="1"/>
  <c r="AJ19" i="10"/>
  <c r="AF19" i="10"/>
  <c r="AA19" i="10"/>
  <c r="Z19" i="10"/>
  <c r="AB19" i="10" s="1"/>
  <c r="AC19" i="10" s="1"/>
  <c r="X19" i="10"/>
  <c r="T19" i="10"/>
  <c r="U19" i="10" s="1"/>
  <c r="P19" i="10"/>
  <c r="L19" i="10"/>
  <c r="I19" i="10"/>
  <c r="F19" i="10"/>
  <c r="AJ18" i="10"/>
  <c r="AF18" i="10"/>
  <c r="AA18" i="10"/>
  <c r="Z18" i="10"/>
  <c r="X18" i="10"/>
  <c r="AK18" i="10" s="1"/>
  <c r="T18" i="10"/>
  <c r="P18" i="10"/>
  <c r="L18" i="10"/>
  <c r="I18" i="10"/>
  <c r="F18" i="10"/>
  <c r="M18" i="10" s="1"/>
  <c r="AJ17" i="10"/>
  <c r="AF17" i="10"/>
  <c r="AA17" i="10"/>
  <c r="Z17" i="10"/>
  <c r="AB17" i="10" s="1"/>
  <c r="X17" i="10"/>
  <c r="T17" i="10"/>
  <c r="P17" i="10"/>
  <c r="L17" i="10"/>
  <c r="I17" i="10"/>
  <c r="F17" i="10"/>
  <c r="AJ16" i="10"/>
  <c r="AF16" i="10"/>
  <c r="AA16" i="10"/>
  <c r="Z16" i="10"/>
  <c r="X16" i="10"/>
  <c r="T16" i="10"/>
  <c r="P16" i="10"/>
  <c r="L16" i="10"/>
  <c r="M16" i="10" s="1"/>
  <c r="I16" i="10"/>
  <c r="F16" i="10"/>
  <c r="AJ15" i="10"/>
  <c r="AF15" i="10"/>
  <c r="AA15" i="10"/>
  <c r="Z15" i="10"/>
  <c r="AB15" i="10" s="1"/>
  <c r="X15" i="10"/>
  <c r="AK15" i="10" s="1"/>
  <c r="T15" i="10"/>
  <c r="P15" i="10"/>
  <c r="L15" i="10"/>
  <c r="I15" i="10"/>
  <c r="U15" i="10" s="1"/>
  <c r="F15" i="10"/>
  <c r="Q15" i="10" s="1"/>
  <c r="AJ14" i="10"/>
  <c r="AF14" i="10"/>
  <c r="AK14" i="10" s="1"/>
  <c r="AB14" i="10"/>
  <c r="AA14" i="10"/>
  <c r="Z14" i="10"/>
  <c r="X14" i="10"/>
  <c r="T14" i="10"/>
  <c r="P14" i="10"/>
  <c r="L14" i="10"/>
  <c r="I14" i="10"/>
  <c r="F14" i="10"/>
  <c r="M14" i="10" s="1"/>
  <c r="AI13" i="10"/>
  <c r="AH13" i="10"/>
  <c r="AJ13" i="10" s="1"/>
  <c r="AG13" i="10"/>
  <c r="AE13" i="10"/>
  <c r="AD13" i="10"/>
  <c r="W13" i="10"/>
  <c r="V13" i="10"/>
  <c r="S13" i="10"/>
  <c r="R13" i="10"/>
  <c r="T13" i="10" s="1"/>
  <c r="O13" i="10"/>
  <c r="P13" i="10" s="1"/>
  <c r="N13" i="10"/>
  <c r="K13" i="10"/>
  <c r="J13" i="10"/>
  <c r="L13" i="10" s="1"/>
  <c r="H13" i="10"/>
  <c r="G13" i="10"/>
  <c r="I13" i="10" s="1"/>
  <c r="E13" i="10"/>
  <c r="D13" i="10"/>
  <c r="F13" i="10" s="1"/>
  <c r="AJ12" i="10"/>
  <c r="AF12" i="10"/>
  <c r="AA12" i="10"/>
  <c r="Z12" i="10"/>
  <c r="AB12" i="10" s="1"/>
  <c r="X12" i="10"/>
  <c r="T12" i="10"/>
  <c r="P12" i="10"/>
  <c r="L12" i="10"/>
  <c r="I12" i="10"/>
  <c r="Y12" i="10" s="1"/>
  <c r="F12" i="10"/>
  <c r="M12" i="10" s="1"/>
  <c r="AJ11" i="10"/>
  <c r="AF11" i="10"/>
  <c r="AK11" i="10" s="1"/>
  <c r="AA11" i="10"/>
  <c r="Z11" i="10"/>
  <c r="AB11" i="10" s="1"/>
  <c r="AC11" i="10" s="1"/>
  <c r="X11" i="10"/>
  <c r="T11" i="10"/>
  <c r="P11" i="10"/>
  <c r="L11" i="10"/>
  <c r="I11" i="10"/>
  <c r="Y11" i="10" s="1"/>
  <c r="F11" i="10"/>
  <c r="M11" i="10" s="1"/>
  <c r="AJ10" i="10"/>
  <c r="AF10" i="10"/>
  <c r="AA10" i="10"/>
  <c r="Z10" i="10"/>
  <c r="AB10" i="10" s="1"/>
  <c r="X10" i="10"/>
  <c r="T10" i="10"/>
  <c r="P10" i="10"/>
  <c r="L10" i="10"/>
  <c r="I10" i="10"/>
  <c r="F10" i="10"/>
  <c r="Q10" i="10" s="1"/>
  <c r="AJ9" i="10"/>
  <c r="AF9" i="10"/>
  <c r="AA9" i="10"/>
  <c r="Z9" i="10"/>
  <c r="AB9" i="10" s="1"/>
  <c r="X9" i="10"/>
  <c r="AK9" i="10" s="1"/>
  <c r="T9" i="10"/>
  <c r="P9" i="10"/>
  <c r="L9" i="10"/>
  <c r="I9" i="10"/>
  <c r="F9" i="10"/>
  <c r="Q9" i="10" s="1"/>
  <c r="AI32" i="9"/>
  <c r="AH32" i="9"/>
  <c r="AG32" i="9"/>
  <c r="AE32" i="9"/>
  <c r="AD32" i="9"/>
  <c r="AF32" i="9" s="1"/>
  <c r="W32" i="9"/>
  <c r="V32" i="9"/>
  <c r="X32" i="9" s="1"/>
  <c r="S32" i="9"/>
  <c r="R32" i="9"/>
  <c r="O32" i="9"/>
  <c r="N32" i="9"/>
  <c r="P32" i="9" s="1"/>
  <c r="K32" i="9"/>
  <c r="AA32" i="9" s="1"/>
  <c r="J32" i="9"/>
  <c r="L32" i="9" s="1"/>
  <c r="H32" i="9"/>
  <c r="G32" i="9"/>
  <c r="I32" i="9" s="1"/>
  <c r="E32" i="9"/>
  <c r="F32" i="9" s="1"/>
  <c r="D32" i="9"/>
  <c r="AI31" i="9"/>
  <c r="AH31" i="9"/>
  <c r="AG31" i="9"/>
  <c r="AE31" i="9"/>
  <c r="AF31" i="9" s="1"/>
  <c r="AD31" i="9"/>
  <c r="W31" i="9"/>
  <c r="X31" i="9" s="1"/>
  <c r="V31" i="9"/>
  <c r="S31" i="9"/>
  <c r="R31" i="9"/>
  <c r="T31" i="9" s="1"/>
  <c r="O31" i="9"/>
  <c r="N31" i="9"/>
  <c r="K31" i="9"/>
  <c r="J31" i="9"/>
  <c r="H31" i="9"/>
  <c r="G31" i="9"/>
  <c r="I31" i="9" s="1"/>
  <c r="E31" i="9"/>
  <c r="D31" i="9"/>
  <c r="F31" i="9" s="1"/>
  <c r="AJ30" i="9"/>
  <c r="AF30" i="9"/>
  <c r="AB30" i="9"/>
  <c r="AC30" i="9" s="1"/>
  <c r="AA30" i="9"/>
  <c r="Z30" i="9"/>
  <c r="X30" i="9"/>
  <c r="T30" i="9"/>
  <c r="P30" i="9"/>
  <c r="Q30" i="9" s="1"/>
  <c r="L30" i="9"/>
  <c r="I30" i="9"/>
  <c r="F30" i="9"/>
  <c r="AJ29" i="9"/>
  <c r="AF29" i="9"/>
  <c r="AK29" i="9" s="1"/>
  <c r="AA29" i="9"/>
  <c r="Z29" i="9"/>
  <c r="X29" i="9"/>
  <c r="T29" i="9"/>
  <c r="P29" i="9"/>
  <c r="L29" i="9"/>
  <c r="I29" i="9"/>
  <c r="Y29" i="9" s="1"/>
  <c r="F29" i="9"/>
  <c r="M29" i="9" s="1"/>
  <c r="AJ28" i="9"/>
  <c r="AF28" i="9"/>
  <c r="AK28" i="9" s="1"/>
  <c r="AA28" i="9"/>
  <c r="Z28" i="9"/>
  <c r="X28" i="9"/>
  <c r="T28" i="9"/>
  <c r="P28" i="9"/>
  <c r="L28" i="9"/>
  <c r="M28" i="9" s="1"/>
  <c r="I28" i="9"/>
  <c r="F28" i="9"/>
  <c r="AJ27" i="9"/>
  <c r="AF27" i="9"/>
  <c r="AA27" i="9"/>
  <c r="Z27" i="9"/>
  <c r="X27" i="9"/>
  <c r="T27" i="9"/>
  <c r="P27" i="9"/>
  <c r="L27" i="9"/>
  <c r="I27" i="9"/>
  <c r="U27" i="9" s="1"/>
  <c r="F27" i="9"/>
  <c r="Q27" i="9" s="1"/>
  <c r="AJ26" i="9"/>
  <c r="AF26" i="9"/>
  <c r="AK26" i="9" s="1"/>
  <c r="AB26" i="9"/>
  <c r="AA26" i="9"/>
  <c r="Z26" i="9"/>
  <c r="X26" i="9"/>
  <c r="T26" i="9"/>
  <c r="P26" i="9"/>
  <c r="L26" i="9"/>
  <c r="I26" i="9"/>
  <c r="F26" i="9"/>
  <c r="AI25" i="9"/>
  <c r="AH25" i="9"/>
  <c r="AJ25" i="9" s="1"/>
  <c r="AG25" i="9"/>
  <c r="AE25" i="9"/>
  <c r="AD25" i="9"/>
  <c r="AF25" i="9" s="1"/>
  <c r="W25" i="9"/>
  <c r="V25" i="9"/>
  <c r="S25" i="9"/>
  <c r="R25" i="9"/>
  <c r="T25" i="9" s="1"/>
  <c r="O25" i="9"/>
  <c r="N25" i="9"/>
  <c r="P25" i="9" s="1"/>
  <c r="K25" i="9"/>
  <c r="AA25" i="9" s="1"/>
  <c r="J25" i="9"/>
  <c r="L25" i="9" s="1"/>
  <c r="H25" i="9"/>
  <c r="G25" i="9"/>
  <c r="E25" i="9"/>
  <c r="D25" i="9"/>
  <c r="F25" i="9" s="1"/>
  <c r="AJ24" i="9"/>
  <c r="AF24" i="9"/>
  <c r="AA24" i="9"/>
  <c r="AB24" i="9" s="1"/>
  <c r="Z24" i="9"/>
  <c r="X24" i="9"/>
  <c r="AK24" i="9" s="1"/>
  <c r="T24" i="9"/>
  <c r="U24" i="9" s="1"/>
  <c r="P24" i="9"/>
  <c r="L24" i="9"/>
  <c r="I24" i="9"/>
  <c r="Y24" i="9" s="1"/>
  <c r="F24" i="9"/>
  <c r="AJ23" i="9"/>
  <c r="AF23" i="9"/>
  <c r="AA23" i="9"/>
  <c r="Z23" i="9"/>
  <c r="AB23" i="9" s="1"/>
  <c r="AC23" i="9" s="1"/>
  <c r="X23" i="9"/>
  <c r="AK23" i="9" s="1"/>
  <c r="T23" i="9"/>
  <c r="P23" i="9"/>
  <c r="L23" i="9"/>
  <c r="I23" i="9"/>
  <c r="F23" i="9"/>
  <c r="M23" i="9" s="1"/>
  <c r="AJ22" i="9"/>
  <c r="AF22" i="9"/>
  <c r="AA22" i="9"/>
  <c r="Z22" i="9"/>
  <c r="AB22" i="9" s="1"/>
  <c r="X22" i="9"/>
  <c r="T22" i="9"/>
  <c r="Q22" i="9"/>
  <c r="P22" i="9"/>
  <c r="L22" i="9"/>
  <c r="I22" i="9"/>
  <c r="F22" i="9"/>
  <c r="M22" i="9" s="1"/>
  <c r="AJ21" i="9"/>
  <c r="AF21" i="9"/>
  <c r="AA21" i="9"/>
  <c r="Z21" i="9"/>
  <c r="AB21" i="9" s="1"/>
  <c r="X21" i="9"/>
  <c r="T21" i="9"/>
  <c r="U21" i="9" s="1"/>
  <c r="P21" i="9"/>
  <c r="L21" i="9"/>
  <c r="I21" i="9"/>
  <c r="F21" i="9"/>
  <c r="Q21" i="9" s="1"/>
  <c r="AJ20" i="9"/>
  <c r="AF20" i="9"/>
  <c r="AA20" i="9"/>
  <c r="AB20" i="9" s="1"/>
  <c r="Z20" i="9"/>
  <c r="X20" i="9"/>
  <c r="AK20" i="9" s="1"/>
  <c r="T20" i="9"/>
  <c r="U20" i="9" s="1"/>
  <c r="P20" i="9"/>
  <c r="L20" i="9"/>
  <c r="I20" i="9"/>
  <c r="F20" i="9"/>
  <c r="AJ19" i="9"/>
  <c r="AF19" i="9"/>
  <c r="AA19" i="9"/>
  <c r="Z19" i="9"/>
  <c r="AB19" i="9" s="1"/>
  <c r="X19" i="9"/>
  <c r="AK19" i="9" s="1"/>
  <c r="T19" i="9"/>
  <c r="P19" i="9"/>
  <c r="L19" i="9"/>
  <c r="I19" i="9"/>
  <c r="F19" i="9"/>
  <c r="Q19" i="9" s="1"/>
  <c r="AJ18" i="9"/>
  <c r="AF18" i="9"/>
  <c r="AA18" i="9"/>
  <c r="Z18" i="9"/>
  <c r="X18" i="9"/>
  <c r="T18" i="9"/>
  <c r="P18" i="9"/>
  <c r="Q18" i="9" s="1"/>
  <c r="L18" i="9"/>
  <c r="I18" i="9"/>
  <c r="F18" i="9"/>
  <c r="AI17" i="9"/>
  <c r="AH17" i="9"/>
  <c r="AG17" i="9"/>
  <c r="AE17" i="9"/>
  <c r="AD17" i="9"/>
  <c r="W17" i="9"/>
  <c r="X17" i="9" s="1"/>
  <c r="V17" i="9"/>
  <c r="S17" i="9"/>
  <c r="R17" i="9"/>
  <c r="O17" i="9"/>
  <c r="N17" i="9"/>
  <c r="K17" i="9"/>
  <c r="L17" i="9" s="1"/>
  <c r="J17" i="9"/>
  <c r="H17" i="9"/>
  <c r="G17" i="9"/>
  <c r="E17" i="9"/>
  <c r="D17" i="9"/>
  <c r="F17" i="9" s="1"/>
  <c r="AJ16" i="9"/>
  <c r="AF16" i="9"/>
  <c r="AA16" i="9"/>
  <c r="Z16" i="9"/>
  <c r="AB16" i="9" s="1"/>
  <c r="AC16" i="9" s="1"/>
  <c r="X16" i="9"/>
  <c r="T16" i="9"/>
  <c r="P16" i="9"/>
  <c r="L16" i="9"/>
  <c r="I16" i="9"/>
  <c r="Y16" i="9" s="1"/>
  <c r="F16" i="9"/>
  <c r="M16" i="9" s="1"/>
  <c r="AJ15" i="9"/>
  <c r="AF15" i="9"/>
  <c r="AA15" i="9"/>
  <c r="Z15" i="9"/>
  <c r="X15" i="9"/>
  <c r="T15" i="9"/>
  <c r="P15" i="9"/>
  <c r="L15" i="9"/>
  <c r="I15" i="9"/>
  <c r="F15" i="9"/>
  <c r="AJ14" i="9"/>
  <c r="AF14" i="9"/>
  <c r="AK14" i="9" s="1"/>
  <c r="AA14" i="9"/>
  <c r="Z14" i="9"/>
  <c r="X14" i="9"/>
  <c r="T14" i="9"/>
  <c r="P14" i="9"/>
  <c r="L14" i="9"/>
  <c r="I14" i="9"/>
  <c r="F14" i="9"/>
  <c r="Q14" i="9" s="1"/>
  <c r="AK13" i="9"/>
  <c r="AJ13" i="9"/>
  <c r="AF13" i="9"/>
  <c r="AA13" i="9"/>
  <c r="AB13" i="9" s="1"/>
  <c r="Z13" i="9"/>
  <c r="X13" i="9"/>
  <c r="U13" i="9"/>
  <c r="T13" i="9"/>
  <c r="P13" i="9"/>
  <c r="L13" i="9"/>
  <c r="I13" i="9"/>
  <c r="F13" i="9"/>
  <c r="Q13" i="9" s="1"/>
  <c r="AJ12" i="9"/>
  <c r="AF12" i="9"/>
  <c r="AB12" i="9"/>
  <c r="AA12" i="9"/>
  <c r="Z12" i="9"/>
  <c r="X12" i="9"/>
  <c r="T12" i="9"/>
  <c r="P12" i="9"/>
  <c r="L12" i="9"/>
  <c r="I12" i="9"/>
  <c r="U12" i="9" s="1"/>
  <c r="F12" i="9"/>
  <c r="Q12" i="9" s="1"/>
  <c r="AJ11" i="9"/>
  <c r="AF11" i="9"/>
  <c r="AA11" i="9"/>
  <c r="Z11" i="9"/>
  <c r="X11" i="9"/>
  <c r="T11" i="9"/>
  <c r="P11" i="9"/>
  <c r="L11" i="9"/>
  <c r="M11" i="9" s="1"/>
  <c r="I11" i="9"/>
  <c r="U11" i="9" s="1"/>
  <c r="F11" i="9"/>
  <c r="Q11" i="9" s="1"/>
  <c r="AJ10" i="9"/>
  <c r="AF10" i="9"/>
  <c r="AK10" i="9" s="1"/>
  <c r="AA10" i="9"/>
  <c r="Z10" i="9"/>
  <c r="X10" i="9"/>
  <c r="T10" i="9"/>
  <c r="P10" i="9"/>
  <c r="L10" i="9"/>
  <c r="I10" i="9"/>
  <c r="Y10" i="9" s="1"/>
  <c r="F10" i="9"/>
  <c r="Q10" i="9" s="1"/>
  <c r="AJ9" i="9"/>
  <c r="AF9" i="9"/>
  <c r="AA9" i="9"/>
  <c r="Z9" i="9"/>
  <c r="X9" i="9"/>
  <c r="AK9" i="9" s="1"/>
  <c r="T9" i="9"/>
  <c r="P9" i="9"/>
  <c r="L9" i="9"/>
  <c r="M9" i="9" s="1"/>
  <c r="I9" i="9"/>
  <c r="F9" i="9"/>
  <c r="Q9" i="9" s="1"/>
  <c r="AI41" i="8"/>
  <c r="AH41" i="8"/>
  <c r="AG41" i="8"/>
  <c r="AE41" i="8"/>
  <c r="AD41" i="8"/>
  <c r="W41" i="8"/>
  <c r="V41" i="8"/>
  <c r="X41" i="8" s="1"/>
  <c r="S41" i="8"/>
  <c r="R41" i="8"/>
  <c r="O41" i="8"/>
  <c r="N41" i="8"/>
  <c r="K41" i="8"/>
  <c r="L41" i="8" s="1"/>
  <c r="J41" i="8"/>
  <c r="I41" i="8"/>
  <c r="H41" i="8"/>
  <c r="G41" i="8"/>
  <c r="E41" i="8"/>
  <c r="D41" i="8"/>
  <c r="AI40" i="8"/>
  <c r="AH40" i="8"/>
  <c r="AJ40" i="8" s="1"/>
  <c r="AG40" i="8"/>
  <c r="AE40" i="8"/>
  <c r="AD40" i="8"/>
  <c r="AF40" i="8" s="1"/>
  <c r="W40" i="8"/>
  <c r="V40" i="8"/>
  <c r="X40" i="8" s="1"/>
  <c r="S40" i="8"/>
  <c r="R40" i="8"/>
  <c r="O40" i="8"/>
  <c r="N40" i="8"/>
  <c r="P40" i="8" s="1"/>
  <c r="K40" i="8"/>
  <c r="J40" i="8"/>
  <c r="H40" i="8"/>
  <c r="I40" i="8" s="1"/>
  <c r="G40" i="8"/>
  <c r="E40" i="8"/>
  <c r="F40" i="8" s="1"/>
  <c r="D40" i="8"/>
  <c r="AJ39" i="8"/>
  <c r="AF39" i="8"/>
  <c r="AA39" i="8"/>
  <c r="Z39" i="8"/>
  <c r="X39" i="8"/>
  <c r="T39" i="8"/>
  <c r="U39" i="8" s="1"/>
  <c r="P39" i="8"/>
  <c r="L39" i="8"/>
  <c r="I39" i="8"/>
  <c r="Y39" i="8" s="1"/>
  <c r="F39" i="8"/>
  <c r="Q39" i="8" s="1"/>
  <c r="AJ38" i="8"/>
  <c r="AF38" i="8"/>
  <c r="AK38" i="8" s="1"/>
  <c r="AA38" i="8"/>
  <c r="AB38" i="8" s="1"/>
  <c r="Z38" i="8"/>
  <c r="X38" i="8"/>
  <c r="T38" i="8"/>
  <c r="P38" i="8"/>
  <c r="L38" i="8"/>
  <c r="M38" i="8" s="1"/>
  <c r="I38" i="8"/>
  <c r="F38" i="8"/>
  <c r="AJ37" i="8"/>
  <c r="AF37" i="8"/>
  <c r="AA37" i="8"/>
  <c r="Z37" i="8"/>
  <c r="X37" i="8"/>
  <c r="T37" i="8"/>
  <c r="P37" i="8"/>
  <c r="Q37" i="8" s="1"/>
  <c r="L37" i="8"/>
  <c r="I37" i="8"/>
  <c r="F37" i="8"/>
  <c r="AJ36" i="8"/>
  <c r="AF36" i="8"/>
  <c r="AK36" i="8" s="1"/>
  <c r="AA36" i="8"/>
  <c r="Z36" i="8"/>
  <c r="AB36" i="8" s="1"/>
  <c r="AC36" i="8" s="1"/>
  <c r="X36" i="8"/>
  <c r="T36" i="8"/>
  <c r="Q36" i="8"/>
  <c r="P36" i="8"/>
  <c r="M36" i="8"/>
  <c r="L36" i="8"/>
  <c r="I36" i="8"/>
  <c r="F36" i="8"/>
  <c r="AJ35" i="8"/>
  <c r="AF35" i="8"/>
  <c r="AK35" i="8" s="1"/>
  <c r="AB35" i="8"/>
  <c r="AA35" i="8"/>
  <c r="Z35" i="8"/>
  <c r="X35" i="8"/>
  <c r="T35" i="8"/>
  <c r="U35" i="8" s="1"/>
  <c r="P35" i="8"/>
  <c r="L35" i="8"/>
  <c r="I35" i="8"/>
  <c r="Y35" i="8" s="1"/>
  <c r="F35" i="8"/>
  <c r="AI34" i="8"/>
  <c r="AH34" i="8"/>
  <c r="AJ34" i="8" s="1"/>
  <c r="AG34" i="8"/>
  <c r="AE34" i="8"/>
  <c r="AD34" i="8"/>
  <c r="W34" i="8"/>
  <c r="X34" i="8" s="1"/>
  <c r="V34" i="8"/>
  <c r="S34" i="8"/>
  <c r="R34" i="8"/>
  <c r="T34" i="8" s="1"/>
  <c r="O34" i="8"/>
  <c r="N34" i="8"/>
  <c r="K34" i="8"/>
  <c r="AA34" i="8" s="1"/>
  <c r="J34" i="8"/>
  <c r="H34" i="8"/>
  <c r="G34" i="8"/>
  <c r="E34" i="8"/>
  <c r="D34" i="8"/>
  <c r="F34" i="8" s="1"/>
  <c r="AJ33" i="8"/>
  <c r="AF33" i="8"/>
  <c r="AA33" i="8"/>
  <c r="Z33" i="8"/>
  <c r="X33" i="8"/>
  <c r="T33" i="8"/>
  <c r="U33" i="8" s="1"/>
  <c r="P33" i="8"/>
  <c r="Q33" i="8" s="1"/>
  <c r="L33" i="8"/>
  <c r="I33" i="8"/>
  <c r="F33" i="8"/>
  <c r="AJ32" i="8"/>
  <c r="AF32" i="8"/>
  <c r="AA32" i="8"/>
  <c r="Z32" i="8"/>
  <c r="X32" i="8"/>
  <c r="AK32" i="8" s="1"/>
  <c r="T32" i="8"/>
  <c r="U32" i="8" s="1"/>
  <c r="P32" i="8"/>
  <c r="L32" i="8"/>
  <c r="I32" i="8"/>
  <c r="F32" i="8"/>
  <c r="Q32" i="8" s="1"/>
  <c r="AJ31" i="8"/>
  <c r="AF31" i="8"/>
  <c r="AK31" i="8" s="1"/>
  <c r="AA31" i="8"/>
  <c r="Z31" i="8"/>
  <c r="X31" i="8"/>
  <c r="T31" i="8"/>
  <c r="P31" i="8"/>
  <c r="L31" i="8"/>
  <c r="M31" i="8" s="1"/>
  <c r="I31" i="8"/>
  <c r="F31" i="8"/>
  <c r="AJ30" i="8"/>
  <c r="AF30" i="8"/>
  <c r="AA30" i="8"/>
  <c r="Z30" i="8"/>
  <c r="AB30" i="8" s="1"/>
  <c r="AC30" i="8" s="1"/>
  <c r="X30" i="8"/>
  <c r="T30" i="8"/>
  <c r="P30" i="8"/>
  <c r="Q30" i="8" s="1"/>
  <c r="L30" i="8"/>
  <c r="I30" i="8"/>
  <c r="Y30" i="8" s="1"/>
  <c r="F30" i="8"/>
  <c r="AJ29" i="8"/>
  <c r="AF29" i="8"/>
  <c r="AA29" i="8"/>
  <c r="Z29" i="8"/>
  <c r="X29" i="8"/>
  <c r="T29" i="8"/>
  <c r="P29" i="8"/>
  <c r="Q29" i="8" s="1"/>
  <c r="L29" i="8"/>
  <c r="M29" i="8" s="1"/>
  <c r="I29" i="8"/>
  <c r="F29" i="8"/>
  <c r="AJ28" i="8"/>
  <c r="AF28" i="8"/>
  <c r="AA28" i="8"/>
  <c r="Z28" i="8"/>
  <c r="AB28" i="8" s="1"/>
  <c r="X28" i="8"/>
  <c r="T28" i="8"/>
  <c r="U28" i="8" s="1"/>
  <c r="P28" i="8"/>
  <c r="L28" i="8"/>
  <c r="I28" i="8"/>
  <c r="F28" i="8"/>
  <c r="AI27" i="8"/>
  <c r="AH27" i="8"/>
  <c r="AJ27" i="8" s="1"/>
  <c r="AG27" i="8"/>
  <c r="AE27" i="8"/>
  <c r="AF27" i="8" s="1"/>
  <c r="AD27" i="8"/>
  <c r="W27" i="8"/>
  <c r="V27" i="8"/>
  <c r="X27" i="8" s="1"/>
  <c r="S27" i="8"/>
  <c r="R27" i="8"/>
  <c r="O27" i="8"/>
  <c r="N27" i="8"/>
  <c r="P27" i="8" s="1"/>
  <c r="K27" i="8"/>
  <c r="J27" i="8"/>
  <c r="L27" i="8" s="1"/>
  <c r="I27" i="8"/>
  <c r="H27" i="8"/>
  <c r="G27" i="8"/>
  <c r="E27" i="8"/>
  <c r="D27" i="8"/>
  <c r="F27" i="8" s="1"/>
  <c r="AJ26" i="8"/>
  <c r="AF26" i="8"/>
  <c r="AK26" i="8" s="1"/>
  <c r="AA26" i="8"/>
  <c r="Z26" i="8"/>
  <c r="AB26" i="8" s="1"/>
  <c r="X26" i="8"/>
  <c r="T26" i="8"/>
  <c r="P26" i="8"/>
  <c r="L26" i="8"/>
  <c r="I26" i="8"/>
  <c r="U26" i="8" s="1"/>
  <c r="F26" i="8"/>
  <c r="Q26" i="8" s="1"/>
  <c r="AJ25" i="8"/>
  <c r="AF25" i="8"/>
  <c r="AA25" i="8"/>
  <c r="Z25" i="8"/>
  <c r="AB25" i="8" s="1"/>
  <c r="AC25" i="8" s="1"/>
  <c r="X25" i="8"/>
  <c r="AK25" i="8" s="1"/>
  <c r="T25" i="8"/>
  <c r="P25" i="8"/>
  <c r="L25" i="8"/>
  <c r="I25" i="8"/>
  <c r="F25" i="8"/>
  <c r="Q25" i="8" s="1"/>
  <c r="AJ24" i="8"/>
  <c r="AF24" i="8"/>
  <c r="AA24" i="8"/>
  <c r="AB24" i="8" s="1"/>
  <c r="Z24" i="8"/>
  <c r="X24" i="8"/>
  <c r="T24" i="8"/>
  <c r="P24" i="8"/>
  <c r="L24" i="8"/>
  <c r="I24" i="8"/>
  <c r="U24" i="8" s="1"/>
  <c r="F24" i="8"/>
  <c r="AJ23" i="8"/>
  <c r="AF23" i="8"/>
  <c r="AA23" i="8"/>
  <c r="Z23" i="8"/>
  <c r="AB23" i="8" s="1"/>
  <c r="X23" i="8"/>
  <c r="AK23" i="8" s="1"/>
  <c r="T23" i="8"/>
  <c r="P23" i="8"/>
  <c r="L23" i="8"/>
  <c r="I23" i="8"/>
  <c r="Y23" i="8" s="1"/>
  <c r="F23" i="8"/>
  <c r="M23" i="8" s="1"/>
  <c r="AJ22" i="8"/>
  <c r="AF22" i="8"/>
  <c r="AA22" i="8"/>
  <c r="Z22" i="8"/>
  <c r="AB22" i="8" s="1"/>
  <c r="X22" i="8"/>
  <c r="T22" i="8"/>
  <c r="P22" i="8"/>
  <c r="L22" i="8"/>
  <c r="I22" i="8"/>
  <c r="Y22" i="8" s="1"/>
  <c r="F22" i="8"/>
  <c r="M22" i="8" s="1"/>
  <c r="AI21" i="8"/>
  <c r="AH21" i="8"/>
  <c r="AG21" i="8"/>
  <c r="AE21" i="8"/>
  <c r="AD21" i="8"/>
  <c r="W21" i="8"/>
  <c r="V21" i="8"/>
  <c r="S21" i="8"/>
  <c r="R21" i="8"/>
  <c r="O21" i="8"/>
  <c r="N21" i="8"/>
  <c r="P21" i="8" s="1"/>
  <c r="K21" i="8"/>
  <c r="L21" i="8" s="1"/>
  <c r="J21" i="8"/>
  <c r="I21" i="8"/>
  <c r="H21" i="8"/>
  <c r="G21" i="8"/>
  <c r="E21" i="8"/>
  <c r="D21" i="8"/>
  <c r="F21" i="8" s="1"/>
  <c r="AJ20" i="8"/>
  <c r="AF20" i="8"/>
  <c r="AK20" i="8" s="1"/>
  <c r="AA20" i="8"/>
  <c r="Z20" i="8"/>
  <c r="X20" i="8"/>
  <c r="T20" i="8"/>
  <c r="P20" i="8"/>
  <c r="L20" i="8"/>
  <c r="I20" i="8"/>
  <c r="F20" i="8"/>
  <c r="Q20" i="8" s="1"/>
  <c r="AJ19" i="8"/>
  <c r="AF19" i="8"/>
  <c r="AA19" i="8"/>
  <c r="Z19" i="8"/>
  <c r="X19" i="8"/>
  <c r="U19" i="8"/>
  <c r="T19" i="8"/>
  <c r="P19" i="8"/>
  <c r="Q19" i="8" s="1"/>
  <c r="L19" i="8"/>
  <c r="I19" i="8"/>
  <c r="F19" i="8"/>
  <c r="AJ18" i="8"/>
  <c r="AF18" i="8"/>
  <c r="AA18" i="8"/>
  <c r="Z18" i="8"/>
  <c r="AB18" i="8" s="1"/>
  <c r="AC18" i="8" s="1"/>
  <c r="X18" i="8"/>
  <c r="AK18" i="8" s="1"/>
  <c r="T18" i="8"/>
  <c r="P18" i="8"/>
  <c r="L18" i="8"/>
  <c r="I18" i="8"/>
  <c r="F18" i="8"/>
  <c r="Q18" i="8" s="1"/>
  <c r="AJ17" i="8"/>
  <c r="AF17" i="8"/>
  <c r="AA17" i="8"/>
  <c r="Z17" i="8"/>
  <c r="X17" i="8"/>
  <c r="T17" i="8"/>
  <c r="P17" i="8"/>
  <c r="L17" i="8"/>
  <c r="M17" i="8" s="1"/>
  <c r="I17" i="8"/>
  <c r="U17" i="8" s="1"/>
  <c r="F17" i="8"/>
  <c r="AJ16" i="8"/>
  <c r="AF16" i="8"/>
  <c r="AA16" i="8"/>
  <c r="Z16" i="8"/>
  <c r="X16" i="8"/>
  <c r="AK16" i="8" s="1"/>
  <c r="T16" i="8"/>
  <c r="P16" i="8"/>
  <c r="L16" i="8"/>
  <c r="I16" i="8"/>
  <c r="F16" i="8"/>
  <c r="AI15" i="8"/>
  <c r="AH15" i="8"/>
  <c r="AG15" i="8"/>
  <c r="AE15" i="8"/>
  <c r="AF15" i="8" s="1"/>
  <c r="AD15" i="8"/>
  <c r="W15" i="8"/>
  <c r="V15" i="8"/>
  <c r="X15" i="8" s="1"/>
  <c r="S15" i="8"/>
  <c r="R15" i="8"/>
  <c r="T15" i="8" s="1"/>
  <c r="O15" i="8"/>
  <c r="N15" i="8"/>
  <c r="P15" i="8" s="1"/>
  <c r="K15" i="8"/>
  <c r="J15" i="8"/>
  <c r="L15" i="8" s="1"/>
  <c r="H15" i="8"/>
  <c r="G15" i="8"/>
  <c r="I15" i="8" s="1"/>
  <c r="E15" i="8"/>
  <c r="D15" i="8"/>
  <c r="F15" i="8" s="1"/>
  <c r="AJ14" i="8"/>
  <c r="AF14" i="8"/>
  <c r="AA14" i="8"/>
  <c r="Z14" i="8"/>
  <c r="X14" i="8"/>
  <c r="AK14" i="8" s="1"/>
  <c r="T14" i="8"/>
  <c r="U14" i="8" s="1"/>
  <c r="P14" i="8"/>
  <c r="L14" i="8"/>
  <c r="I14" i="8"/>
  <c r="F14" i="8"/>
  <c r="AJ13" i="8"/>
  <c r="AF13" i="8"/>
  <c r="AK13" i="8" s="1"/>
  <c r="AA13" i="8"/>
  <c r="Z13" i="8"/>
  <c r="AB13" i="8" s="1"/>
  <c r="X13" i="8"/>
  <c r="T13" i="8"/>
  <c r="P13" i="8"/>
  <c r="L13" i="8"/>
  <c r="I13" i="8"/>
  <c r="F13" i="8"/>
  <c r="Q13" i="8" s="1"/>
  <c r="AJ12" i="8"/>
  <c r="AF12" i="8"/>
  <c r="AA12" i="8"/>
  <c r="Z12" i="8"/>
  <c r="AB12" i="8" s="1"/>
  <c r="X12" i="8"/>
  <c r="T12" i="8"/>
  <c r="P12" i="8"/>
  <c r="L12" i="8"/>
  <c r="I12" i="8"/>
  <c r="U12" i="8" s="1"/>
  <c r="F12" i="8"/>
  <c r="Q12" i="8" s="1"/>
  <c r="AJ11" i="8"/>
  <c r="AF11" i="8"/>
  <c r="AA11" i="8"/>
  <c r="Z11" i="8"/>
  <c r="X11" i="8"/>
  <c r="T11" i="8"/>
  <c r="P11" i="8"/>
  <c r="L11" i="8"/>
  <c r="I11" i="8"/>
  <c r="Y11" i="8" s="1"/>
  <c r="F11" i="8"/>
  <c r="AJ10" i="8"/>
  <c r="AF10" i="8"/>
  <c r="AB10" i="8"/>
  <c r="AA10" i="8"/>
  <c r="Z10" i="8"/>
  <c r="X10" i="8"/>
  <c r="T10" i="8"/>
  <c r="P10" i="8"/>
  <c r="L10" i="8"/>
  <c r="I10" i="8"/>
  <c r="U10" i="8" s="1"/>
  <c r="F10" i="8"/>
  <c r="AJ9" i="8"/>
  <c r="AF9" i="8"/>
  <c r="AA9" i="8"/>
  <c r="Z9" i="8"/>
  <c r="X9" i="8"/>
  <c r="T9" i="8"/>
  <c r="P9" i="8"/>
  <c r="Q9" i="8" s="1"/>
  <c r="L9" i="8"/>
  <c r="I9" i="8"/>
  <c r="F9" i="8"/>
  <c r="AI74" i="7"/>
  <c r="AH74" i="7"/>
  <c r="AJ74" i="7" s="1"/>
  <c r="AG74" i="7"/>
  <c r="AE74" i="7"/>
  <c r="AF74" i="7" s="1"/>
  <c r="AK74" i="7" s="1"/>
  <c r="AD74" i="7"/>
  <c r="W74" i="7"/>
  <c r="V74" i="7"/>
  <c r="X74" i="7" s="1"/>
  <c r="S74" i="7"/>
  <c r="R74" i="7"/>
  <c r="T74" i="7" s="1"/>
  <c r="O74" i="7"/>
  <c r="N74" i="7"/>
  <c r="P74" i="7" s="1"/>
  <c r="Q74" i="7" s="1"/>
  <c r="K74" i="7"/>
  <c r="J74" i="7"/>
  <c r="L74" i="7" s="1"/>
  <c r="H74" i="7"/>
  <c r="G74" i="7"/>
  <c r="F74" i="7"/>
  <c r="M74" i="7" s="1"/>
  <c r="E74" i="7"/>
  <c r="D74" i="7"/>
  <c r="AI73" i="7"/>
  <c r="AH73" i="7"/>
  <c r="AJ73" i="7" s="1"/>
  <c r="AG73" i="7"/>
  <c r="AE73" i="7"/>
  <c r="AD73" i="7"/>
  <c r="AF73" i="7" s="1"/>
  <c r="AK73" i="7" s="1"/>
  <c r="W73" i="7"/>
  <c r="V73" i="7"/>
  <c r="X73" i="7" s="1"/>
  <c r="S73" i="7"/>
  <c r="R73" i="7"/>
  <c r="T73" i="7" s="1"/>
  <c r="O73" i="7"/>
  <c r="N73" i="7"/>
  <c r="P73" i="7" s="1"/>
  <c r="K73" i="7"/>
  <c r="AA73" i="7" s="1"/>
  <c r="J73" i="7"/>
  <c r="H73" i="7"/>
  <c r="I73" i="7" s="1"/>
  <c r="G73" i="7"/>
  <c r="E73" i="7"/>
  <c r="D73" i="7"/>
  <c r="F73" i="7" s="1"/>
  <c r="AJ72" i="7"/>
  <c r="AF72" i="7"/>
  <c r="AA72" i="7"/>
  <c r="Z72" i="7"/>
  <c r="AB72" i="7" s="1"/>
  <c r="AC72" i="7" s="1"/>
  <c r="X72" i="7"/>
  <c r="AK72" i="7" s="1"/>
  <c r="T72" i="7"/>
  <c r="U72" i="7" s="1"/>
  <c r="P72" i="7"/>
  <c r="L72" i="7"/>
  <c r="I72" i="7"/>
  <c r="F72" i="7"/>
  <c r="AJ71" i="7"/>
  <c r="AF71" i="7"/>
  <c r="AA71" i="7"/>
  <c r="Z71" i="7"/>
  <c r="X71" i="7"/>
  <c r="AK71" i="7" s="1"/>
  <c r="T71" i="7"/>
  <c r="P71" i="7"/>
  <c r="L71" i="7"/>
  <c r="I71" i="7"/>
  <c r="U71" i="7" s="1"/>
  <c r="F71" i="7"/>
  <c r="AJ70" i="7"/>
  <c r="AF70" i="7"/>
  <c r="AA70" i="7"/>
  <c r="Z70" i="7"/>
  <c r="AB70" i="7" s="1"/>
  <c r="Y70" i="7"/>
  <c r="X70" i="7"/>
  <c r="AK70" i="7" s="1"/>
  <c r="T70" i="7"/>
  <c r="P70" i="7"/>
  <c r="L70" i="7"/>
  <c r="I70" i="7"/>
  <c r="F70" i="7"/>
  <c r="AJ69" i="7"/>
  <c r="AF69" i="7"/>
  <c r="AA69" i="7"/>
  <c r="Z69" i="7"/>
  <c r="AB69" i="7" s="1"/>
  <c r="X69" i="7"/>
  <c r="T69" i="7"/>
  <c r="P69" i="7"/>
  <c r="L69" i="7"/>
  <c r="I69" i="7"/>
  <c r="F69" i="7"/>
  <c r="Q69" i="7" s="1"/>
  <c r="AJ68" i="7"/>
  <c r="AF68" i="7"/>
  <c r="AA68" i="7"/>
  <c r="AB68" i="7" s="1"/>
  <c r="Z68" i="7"/>
  <c r="X68" i="7"/>
  <c r="T68" i="7"/>
  <c r="P68" i="7"/>
  <c r="Q68" i="7" s="1"/>
  <c r="L68" i="7"/>
  <c r="M68" i="7" s="1"/>
  <c r="I68" i="7"/>
  <c r="Y68" i="7" s="1"/>
  <c r="F68" i="7"/>
  <c r="AI67" i="7"/>
  <c r="AH67" i="7"/>
  <c r="AJ67" i="7" s="1"/>
  <c r="AG67" i="7"/>
  <c r="AE67" i="7"/>
  <c r="AD67" i="7"/>
  <c r="W67" i="7"/>
  <c r="V67" i="7"/>
  <c r="S67" i="7"/>
  <c r="R67" i="7"/>
  <c r="T67" i="7" s="1"/>
  <c r="O67" i="7"/>
  <c r="N67" i="7"/>
  <c r="K67" i="7"/>
  <c r="AA67" i="7" s="1"/>
  <c r="J67" i="7"/>
  <c r="H67" i="7"/>
  <c r="G67" i="7"/>
  <c r="I67" i="7" s="1"/>
  <c r="E67" i="7"/>
  <c r="D67" i="7"/>
  <c r="F67" i="7" s="1"/>
  <c r="AJ66" i="7"/>
  <c r="AF66" i="7"/>
  <c r="AK66" i="7" s="1"/>
  <c r="AB66" i="7"/>
  <c r="AA66" i="7"/>
  <c r="Z66" i="7"/>
  <c r="X66" i="7"/>
  <c r="T66" i="7"/>
  <c r="P66" i="7"/>
  <c r="L66" i="7"/>
  <c r="I66" i="7"/>
  <c r="F66" i="7"/>
  <c r="AJ65" i="7"/>
  <c r="AF65" i="7"/>
  <c r="AK65" i="7" s="1"/>
  <c r="AA65" i="7"/>
  <c r="Z65" i="7"/>
  <c r="X65" i="7"/>
  <c r="T65" i="7"/>
  <c r="P65" i="7"/>
  <c r="L65" i="7"/>
  <c r="I65" i="7"/>
  <c r="F65" i="7"/>
  <c r="AJ64" i="7"/>
  <c r="AF64" i="7"/>
  <c r="AA64" i="7"/>
  <c r="Z64" i="7"/>
  <c r="AB64" i="7" s="1"/>
  <c r="X64" i="7"/>
  <c r="AK64" i="7" s="1"/>
  <c r="T64" i="7"/>
  <c r="P64" i="7"/>
  <c r="L64" i="7"/>
  <c r="I64" i="7"/>
  <c r="F64" i="7"/>
  <c r="AJ63" i="7"/>
  <c r="AF63" i="7"/>
  <c r="AA63" i="7"/>
  <c r="Z63" i="7"/>
  <c r="AB63" i="7" s="1"/>
  <c r="X63" i="7"/>
  <c r="AK63" i="7" s="1"/>
  <c r="T63" i="7"/>
  <c r="P63" i="7"/>
  <c r="L63" i="7"/>
  <c r="I63" i="7"/>
  <c r="F63" i="7"/>
  <c r="Q63" i="7" s="1"/>
  <c r="AJ62" i="7"/>
  <c r="AF62" i="7"/>
  <c r="AA62" i="7"/>
  <c r="Z62" i="7"/>
  <c r="X62" i="7"/>
  <c r="T62" i="7"/>
  <c r="P62" i="7"/>
  <c r="L62" i="7"/>
  <c r="I62" i="7"/>
  <c r="F62" i="7"/>
  <c r="AI61" i="7"/>
  <c r="AH61" i="7"/>
  <c r="AJ61" i="7" s="1"/>
  <c r="AG61" i="7"/>
  <c r="AE61" i="7"/>
  <c r="AD61" i="7"/>
  <c r="AF61" i="7" s="1"/>
  <c r="X61" i="7"/>
  <c r="W61" i="7"/>
  <c r="V61" i="7"/>
  <c r="S61" i="7"/>
  <c r="R61" i="7"/>
  <c r="T61" i="7" s="1"/>
  <c r="O61" i="7"/>
  <c r="P61" i="7" s="1"/>
  <c r="Q61" i="7" s="1"/>
  <c r="N61" i="7"/>
  <c r="K61" i="7"/>
  <c r="J61" i="7"/>
  <c r="L61" i="7" s="1"/>
  <c r="H61" i="7"/>
  <c r="G61" i="7"/>
  <c r="F61" i="7"/>
  <c r="M61" i="7" s="1"/>
  <c r="E61" i="7"/>
  <c r="D61" i="7"/>
  <c r="AJ60" i="7"/>
  <c r="AF60" i="7"/>
  <c r="AK60" i="7" s="1"/>
  <c r="AA60" i="7"/>
  <c r="AB60" i="7" s="1"/>
  <c r="Z60" i="7"/>
  <c r="X60" i="7"/>
  <c r="T60" i="7"/>
  <c r="P60" i="7"/>
  <c r="L60" i="7"/>
  <c r="I60" i="7"/>
  <c r="F60" i="7"/>
  <c r="AJ59" i="7"/>
  <c r="AF59" i="7"/>
  <c r="AK59" i="7" s="1"/>
  <c r="AA59" i="7"/>
  <c r="AB59" i="7" s="1"/>
  <c r="AC59" i="7" s="1"/>
  <c r="Z59" i="7"/>
  <c r="X59" i="7"/>
  <c r="T59" i="7"/>
  <c r="U59" i="7" s="1"/>
  <c r="P59" i="7"/>
  <c r="L59" i="7"/>
  <c r="I59" i="7"/>
  <c r="F59" i="7"/>
  <c r="AJ58" i="7"/>
  <c r="AF58" i="7"/>
  <c r="AK58" i="7" s="1"/>
  <c r="AA58" i="7"/>
  <c r="Z58" i="7"/>
  <c r="X58" i="7"/>
  <c r="T58" i="7"/>
  <c r="P58" i="7"/>
  <c r="L58" i="7"/>
  <c r="I58" i="7"/>
  <c r="F58" i="7"/>
  <c r="AJ57" i="7"/>
  <c r="AF57" i="7"/>
  <c r="AK57" i="7" s="1"/>
  <c r="AA57" i="7"/>
  <c r="Z57" i="7"/>
  <c r="AB57" i="7" s="1"/>
  <c r="Y57" i="7"/>
  <c r="X57" i="7"/>
  <c r="T57" i="7"/>
  <c r="P57" i="7"/>
  <c r="L57" i="7"/>
  <c r="I57" i="7"/>
  <c r="F57" i="7"/>
  <c r="AJ56" i="7"/>
  <c r="AF56" i="7"/>
  <c r="AA56" i="7"/>
  <c r="Z56" i="7"/>
  <c r="X56" i="7"/>
  <c r="T56" i="7"/>
  <c r="P56" i="7"/>
  <c r="L56" i="7"/>
  <c r="I56" i="7"/>
  <c r="Y56" i="7" s="1"/>
  <c r="F56" i="7"/>
  <c r="Q56" i="7" s="1"/>
  <c r="AJ55" i="7"/>
  <c r="AF55" i="7"/>
  <c r="AA55" i="7"/>
  <c r="Z55" i="7"/>
  <c r="AB55" i="7" s="1"/>
  <c r="X55" i="7"/>
  <c r="AK55" i="7" s="1"/>
  <c r="T55" i="7"/>
  <c r="P55" i="7"/>
  <c r="M55" i="7"/>
  <c r="L55" i="7"/>
  <c r="I55" i="7"/>
  <c r="F55" i="7"/>
  <c r="AI54" i="7"/>
  <c r="AH54" i="7"/>
  <c r="AJ54" i="7" s="1"/>
  <c r="AG54" i="7"/>
  <c r="AE54" i="7"/>
  <c r="AD54" i="7"/>
  <c r="AF54" i="7" s="1"/>
  <c r="W54" i="7"/>
  <c r="V54" i="7"/>
  <c r="X54" i="7" s="1"/>
  <c r="S54" i="7"/>
  <c r="R54" i="7"/>
  <c r="T54" i="7" s="1"/>
  <c r="O54" i="7"/>
  <c r="N54" i="7"/>
  <c r="P54" i="7" s="1"/>
  <c r="Q54" i="7" s="1"/>
  <c r="K54" i="7"/>
  <c r="AA54" i="7" s="1"/>
  <c r="J54" i="7"/>
  <c r="L54" i="7" s="1"/>
  <c r="H54" i="7"/>
  <c r="I54" i="7" s="1"/>
  <c r="G54" i="7"/>
  <c r="E54" i="7"/>
  <c r="D54" i="7"/>
  <c r="F54" i="7" s="1"/>
  <c r="AJ53" i="7"/>
  <c r="AF53" i="7"/>
  <c r="AK53" i="7" s="1"/>
  <c r="AA53" i="7"/>
  <c r="AB53" i="7" s="1"/>
  <c r="Z53" i="7"/>
  <c r="X53" i="7"/>
  <c r="T53" i="7"/>
  <c r="P53" i="7"/>
  <c r="L53" i="7"/>
  <c r="I53" i="7"/>
  <c r="Y53" i="7" s="1"/>
  <c r="F53" i="7"/>
  <c r="AJ52" i="7"/>
  <c r="AF52" i="7"/>
  <c r="AA52" i="7"/>
  <c r="Z52" i="7"/>
  <c r="AB52" i="7" s="1"/>
  <c r="AC52" i="7" s="1"/>
  <c r="X52" i="7"/>
  <c r="U52" i="7"/>
  <c r="T52" i="7"/>
  <c r="P52" i="7"/>
  <c r="L52" i="7"/>
  <c r="I52" i="7"/>
  <c r="F52" i="7"/>
  <c r="Q52" i="7" s="1"/>
  <c r="AJ51" i="7"/>
  <c r="AF51" i="7"/>
  <c r="AA51" i="7"/>
  <c r="Z51" i="7"/>
  <c r="AB51" i="7" s="1"/>
  <c r="X51" i="7"/>
  <c r="AK51" i="7" s="1"/>
  <c r="T51" i="7"/>
  <c r="P51" i="7"/>
  <c r="L51" i="7"/>
  <c r="I51" i="7"/>
  <c r="U51" i="7" s="1"/>
  <c r="F51" i="7"/>
  <c r="AJ50" i="7"/>
  <c r="AF50" i="7"/>
  <c r="AA50" i="7"/>
  <c r="Z50" i="7"/>
  <c r="AB50" i="7" s="1"/>
  <c r="X50" i="7"/>
  <c r="Y50" i="7" s="1"/>
  <c r="T50" i="7"/>
  <c r="P50" i="7"/>
  <c r="L50" i="7"/>
  <c r="I50" i="7"/>
  <c r="F50" i="7"/>
  <c r="AJ49" i="7"/>
  <c r="AF49" i="7"/>
  <c r="AA49" i="7"/>
  <c r="Z49" i="7"/>
  <c r="AB49" i="7" s="1"/>
  <c r="X49" i="7"/>
  <c r="AK49" i="7" s="1"/>
  <c r="T49" i="7"/>
  <c r="P49" i="7"/>
  <c r="L49" i="7"/>
  <c r="I49" i="7"/>
  <c r="Y49" i="7" s="1"/>
  <c r="F49" i="7"/>
  <c r="Q49" i="7" s="1"/>
  <c r="AI48" i="7"/>
  <c r="AH48" i="7"/>
  <c r="AJ48" i="7" s="1"/>
  <c r="AG48" i="7"/>
  <c r="AE48" i="7"/>
  <c r="AD48" i="7"/>
  <c r="W48" i="7"/>
  <c r="X48" i="7" s="1"/>
  <c r="V48" i="7"/>
  <c r="S48" i="7"/>
  <c r="R48" i="7"/>
  <c r="O48" i="7"/>
  <c r="N48" i="7"/>
  <c r="K48" i="7"/>
  <c r="J48" i="7"/>
  <c r="H48" i="7"/>
  <c r="G48" i="7"/>
  <c r="E48" i="7"/>
  <c r="D48" i="7"/>
  <c r="AJ47" i="7"/>
  <c r="AF47" i="7"/>
  <c r="AA47" i="7"/>
  <c r="Z47" i="7"/>
  <c r="AB47" i="7" s="1"/>
  <c r="AC47" i="7" s="1"/>
  <c r="X47" i="7"/>
  <c r="T47" i="7"/>
  <c r="U47" i="7" s="1"/>
  <c r="P47" i="7"/>
  <c r="Q47" i="7" s="1"/>
  <c r="L47" i="7"/>
  <c r="M47" i="7" s="1"/>
  <c r="I47" i="7"/>
  <c r="F47" i="7"/>
  <c r="AJ46" i="7"/>
  <c r="AF46" i="7"/>
  <c r="AK46" i="7" s="1"/>
  <c r="AC46" i="7"/>
  <c r="AA46" i="7"/>
  <c r="AB46" i="7" s="1"/>
  <c r="Z46" i="7"/>
  <c r="X46" i="7"/>
  <c r="T46" i="7"/>
  <c r="P46" i="7"/>
  <c r="L46" i="7"/>
  <c r="I46" i="7"/>
  <c r="Y46" i="7" s="1"/>
  <c r="F46" i="7"/>
  <c r="Q46" i="7" s="1"/>
  <c r="AJ45" i="7"/>
  <c r="AF45" i="7"/>
  <c r="AA45" i="7"/>
  <c r="Z45" i="7"/>
  <c r="AB45" i="7" s="1"/>
  <c r="X45" i="7"/>
  <c r="T45" i="7"/>
  <c r="U45" i="7" s="1"/>
  <c r="P45" i="7"/>
  <c r="L45" i="7"/>
  <c r="I45" i="7"/>
  <c r="F45" i="7"/>
  <c r="AJ44" i="7"/>
  <c r="AF44" i="7"/>
  <c r="AA44" i="7"/>
  <c r="Z44" i="7"/>
  <c r="AB44" i="7" s="1"/>
  <c r="X44" i="7"/>
  <c r="AK44" i="7" s="1"/>
  <c r="T44" i="7"/>
  <c r="P44" i="7"/>
  <c r="L44" i="7"/>
  <c r="I44" i="7"/>
  <c r="F44" i="7"/>
  <c r="M44" i="7" s="1"/>
  <c r="AJ43" i="7"/>
  <c r="AF43" i="7"/>
  <c r="AK43" i="7" s="1"/>
  <c r="AA43" i="7"/>
  <c r="Z43" i="7"/>
  <c r="X43" i="7"/>
  <c r="T43" i="7"/>
  <c r="P43" i="7"/>
  <c r="L43" i="7"/>
  <c r="I43" i="7"/>
  <c r="Y43" i="7" s="1"/>
  <c r="F43" i="7"/>
  <c r="AJ42" i="7"/>
  <c r="AF42" i="7"/>
  <c r="AA42" i="7"/>
  <c r="Z42" i="7"/>
  <c r="AB42" i="7" s="1"/>
  <c r="X42" i="7"/>
  <c r="AK42" i="7" s="1"/>
  <c r="T42" i="7"/>
  <c r="P42" i="7"/>
  <c r="L42" i="7"/>
  <c r="I42" i="7"/>
  <c r="F42" i="7"/>
  <c r="Q42" i="7" s="1"/>
  <c r="AI41" i="7"/>
  <c r="AH41" i="7"/>
  <c r="AJ41" i="7" s="1"/>
  <c r="AG41" i="7"/>
  <c r="AE41" i="7"/>
  <c r="AF41" i="7" s="1"/>
  <c r="AD41" i="7"/>
  <c r="W41" i="7"/>
  <c r="V41" i="7"/>
  <c r="X41" i="7" s="1"/>
  <c r="S41" i="7"/>
  <c r="R41" i="7"/>
  <c r="O41" i="7"/>
  <c r="N41" i="7"/>
  <c r="P41" i="7" s="1"/>
  <c r="K41" i="7"/>
  <c r="J41" i="7"/>
  <c r="L41" i="7" s="1"/>
  <c r="H41" i="7"/>
  <c r="G41" i="7"/>
  <c r="E41" i="7"/>
  <c r="D41" i="7"/>
  <c r="AJ40" i="7"/>
  <c r="AF40" i="7"/>
  <c r="AA40" i="7"/>
  <c r="Z40" i="7"/>
  <c r="AB40" i="7" s="1"/>
  <c r="X40" i="7"/>
  <c r="T40" i="7"/>
  <c r="P40" i="7"/>
  <c r="L40" i="7"/>
  <c r="M40" i="7" s="1"/>
  <c r="I40" i="7"/>
  <c r="Y40" i="7" s="1"/>
  <c r="F40" i="7"/>
  <c r="Q40" i="7" s="1"/>
  <c r="AJ39" i="7"/>
  <c r="AF39" i="7"/>
  <c r="AA39" i="7"/>
  <c r="Z39" i="7"/>
  <c r="X39" i="7"/>
  <c r="T39" i="7"/>
  <c r="P39" i="7"/>
  <c r="L39" i="7"/>
  <c r="M39" i="7" s="1"/>
  <c r="I39" i="7"/>
  <c r="Y39" i="7" s="1"/>
  <c r="F39" i="7"/>
  <c r="Q39" i="7" s="1"/>
  <c r="AJ38" i="7"/>
  <c r="AF38" i="7"/>
  <c r="AK38" i="7" s="1"/>
  <c r="AA38" i="7"/>
  <c r="AB38" i="7" s="1"/>
  <c r="AC38" i="7" s="1"/>
  <c r="Z38" i="7"/>
  <c r="X38" i="7"/>
  <c r="T38" i="7"/>
  <c r="P38" i="7"/>
  <c r="L38" i="7"/>
  <c r="I38" i="7"/>
  <c r="F38" i="7"/>
  <c r="AJ37" i="7"/>
  <c r="AF37" i="7"/>
  <c r="AK37" i="7" s="1"/>
  <c r="AA37" i="7"/>
  <c r="Z37" i="7"/>
  <c r="X37" i="7"/>
  <c r="U37" i="7"/>
  <c r="T37" i="7"/>
  <c r="P37" i="7"/>
  <c r="L37" i="7"/>
  <c r="I37" i="7"/>
  <c r="F37" i="7"/>
  <c r="M37" i="7" s="1"/>
  <c r="AI36" i="7"/>
  <c r="AH36" i="7"/>
  <c r="AG36" i="7"/>
  <c r="AE36" i="7"/>
  <c r="AD36" i="7"/>
  <c r="W36" i="7"/>
  <c r="V36" i="7"/>
  <c r="X36" i="7" s="1"/>
  <c r="S36" i="7"/>
  <c r="R36" i="7"/>
  <c r="O36" i="7"/>
  <c r="N36" i="7"/>
  <c r="P36" i="7" s="1"/>
  <c r="K36" i="7"/>
  <c r="J36" i="7"/>
  <c r="H36" i="7"/>
  <c r="G36" i="7"/>
  <c r="I36" i="7" s="1"/>
  <c r="E36" i="7"/>
  <c r="D36" i="7"/>
  <c r="F36" i="7" s="1"/>
  <c r="Q36" i="7" s="1"/>
  <c r="AJ35" i="7"/>
  <c r="AF35" i="7"/>
  <c r="AK35" i="7" s="1"/>
  <c r="AA35" i="7"/>
  <c r="Z35" i="7"/>
  <c r="X35" i="7"/>
  <c r="T35" i="7"/>
  <c r="P35" i="7"/>
  <c r="L35" i="7"/>
  <c r="I35" i="7"/>
  <c r="F35" i="7"/>
  <c r="Q35" i="7" s="1"/>
  <c r="AJ34" i="7"/>
  <c r="AF34" i="7"/>
  <c r="AK34" i="7" s="1"/>
  <c r="AA34" i="7"/>
  <c r="AB34" i="7" s="1"/>
  <c r="Z34" i="7"/>
  <c r="X34" i="7"/>
  <c r="T34" i="7"/>
  <c r="P34" i="7"/>
  <c r="L34" i="7"/>
  <c r="I34" i="7"/>
  <c r="Y34" i="7" s="1"/>
  <c r="F34" i="7"/>
  <c r="M34" i="7" s="1"/>
  <c r="AJ33" i="7"/>
  <c r="AF33" i="7"/>
  <c r="AA33" i="7"/>
  <c r="Z33" i="7"/>
  <c r="X33" i="7"/>
  <c r="T33" i="7"/>
  <c r="P33" i="7"/>
  <c r="L33" i="7"/>
  <c r="I33" i="7"/>
  <c r="F33" i="7"/>
  <c r="AJ32" i="7"/>
  <c r="AF32" i="7"/>
  <c r="AK32" i="7" s="1"/>
  <c r="AA32" i="7"/>
  <c r="AB32" i="7" s="1"/>
  <c r="AC32" i="7" s="1"/>
  <c r="Z32" i="7"/>
  <c r="X32" i="7"/>
  <c r="T32" i="7"/>
  <c r="U32" i="7" s="1"/>
  <c r="P32" i="7"/>
  <c r="Q32" i="7" s="1"/>
  <c r="M32" i="7"/>
  <c r="L32" i="7"/>
  <c r="I32" i="7"/>
  <c r="F32" i="7"/>
  <c r="AJ31" i="7"/>
  <c r="AF31" i="7"/>
  <c r="AK31" i="7" s="1"/>
  <c r="AB31" i="7"/>
  <c r="AC31" i="7" s="1"/>
  <c r="AA31" i="7"/>
  <c r="Z31" i="7"/>
  <c r="X31" i="7"/>
  <c r="T31" i="7"/>
  <c r="P31" i="7"/>
  <c r="L31" i="7"/>
  <c r="I31" i="7"/>
  <c r="Y31" i="7" s="1"/>
  <c r="F31" i="7"/>
  <c r="AI30" i="7"/>
  <c r="AJ30" i="7" s="1"/>
  <c r="AH30" i="7"/>
  <c r="AG30" i="7"/>
  <c r="AE30" i="7"/>
  <c r="AD30" i="7"/>
  <c r="W30" i="7"/>
  <c r="V30" i="7"/>
  <c r="S30" i="7"/>
  <c r="R30" i="7"/>
  <c r="T30" i="7" s="1"/>
  <c r="O30" i="7"/>
  <c r="N30" i="7"/>
  <c r="P30" i="7" s="1"/>
  <c r="K30" i="7"/>
  <c r="J30" i="7"/>
  <c r="L30" i="7" s="1"/>
  <c r="H30" i="7"/>
  <c r="G30" i="7"/>
  <c r="I30" i="7" s="1"/>
  <c r="E30" i="7"/>
  <c r="D30" i="7"/>
  <c r="F30" i="7" s="1"/>
  <c r="AJ29" i="7"/>
  <c r="AF29" i="7"/>
  <c r="AA29" i="7"/>
  <c r="Z29" i="7"/>
  <c r="AB29" i="7" s="1"/>
  <c r="Y29" i="7"/>
  <c r="X29" i="7"/>
  <c r="T29" i="7"/>
  <c r="P29" i="7"/>
  <c r="L29" i="7"/>
  <c r="I29" i="7"/>
  <c r="F29" i="7"/>
  <c r="AJ28" i="7"/>
  <c r="AF28" i="7"/>
  <c r="AK28" i="7" s="1"/>
  <c r="AA28" i="7"/>
  <c r="Z28" i="7"/>
  <c r="X28" i="7"/>
  <c r="T28" i="7"/>
  <c r="P28" i="7"/>
  <c r="L28" i="7"/>
  <c r="I28" i="7"/>
  <c r="F28" i="7"/>
  <c r="Q28" i="7" s="1"/>
  <c r="AJ27" i="7"/>
  <c r="AF27" i="7"/>
  <c r="AA27" i="7"/>
  <c r="Z27" i="7"/>
  <c r="AB27" i="7" s="1"/>
  <c r="X27" i="7"/>
  <c r="T27" i="7"/>
  <c r="P27" i="7"/>
  <c r="Q27" i="7" s="1"/>
  <c r="M27" i="7"/>
  <c r="L27" i="7"/>
  <c r="I27" i="7"/>
  <c r="F27" i="7"/>
  <c r="AJ26" i="7"/>
  <c r="AF26" i="7"/>
  <c r="AK26" i="7" s="1"/>
  <c r="AA26" i="7"/>
  <c r="Z26" i="7"/>
  <c r="X26" i="7"/>
  <c r="T26" i="7"/>
  <c r="U26" i="7" s="1"/>
  <c r="P26" i="7"/>
  <c r="L26" i="7"/>
  <c r="I26" i="7"/>
  <c r="Y26" i="7" s="1"/>
  <c r="F26" i="7"/>
  <c r="AI25" i="7"/>
  <c r="AH25" i="7"/>
  <c r="AG25" i="7"/>
  <c r="AE25" i="7"/>
  <c r="AD25" i="7"/>
  <c r="W25" i="7"/>
  <c r="X25" i="7" s="1"/>
  <c r="V25" i="7"/>
  <c r="S25" i="7"/>
  <c r="R25" i="7"/>
  <c r="O25" i="7"/>
  <c r="N25" i="7"/>
  <c r="K25" i="7"/>
  <c r="J25" i="7"/>
  <c r="H25" i="7"/>
  <c r="G25" i="7"/>
  <c r="E25" i="7"/>
  <c r="D25" i="7"/>
  <c r="F25" i="7" s="1"/>
  <c r="AJ24" i="7"/>
  <c r="AF24" i="7"/>
  <c r="AK24" i="7" s="1"/>
  <c r="AA24" i="7"/>
  <c r="Z24" i="7"/>
  <c r="AB24" i="7" s="1"/>
  <c r="AC24" i="7" s="1"/>
  <c r="X24" i="7"/>
  <c r="T24" i="7"/>
  <c r="U24" i="7" s="1"/>
  <c r="Q24" i="7"/>
  <c r="P24" i="7"/>
  <c r="L24" i="7"/>
  <c r="I24" i="7"/>
  <c r="F24" i="7"/>
  <c r="M24" i="7" s="1"/>
  <c r="AJ23" i="7"/>
  <c r="AF23" i="7"/>
  <c r="AK23" i="7" s="1"/>
  <c r="AA23" i="7"/>
  <c r="Z23" i="7"/>
  <c r="X23" i="7"/>
  <c r="T23" i="7"/>
  <c r="P23" i="7"/>
  <c r="L23" i="7"/>
  <c r="I23" i="7"/>
  <c r="F23" i="7"/>
  <c r="AJ22" i="7"/>
  <c r="AF22" i="7"/>
  <c r="AA22" i="7"/>
  <c r="Z22" i="7"/>
  <c r="AB22" i="7" s="1"/>
  <c r="X22" i="7"/>
  <c r="AK22" i="7" s="1"/>
  <c r="T22" i="7"/>
  <c r="P22" i="7"/>
  <c r="L22" i="7"/>
  <c r="M22" i="7" s="1"/>
  <c r="I22" i="7"/>
  <c r="F22" i="7"/>
  <c r="AJ21" i="7"/>
  <c r="AF21" i="7"/>
  <c r="AA21" i="7"/>
  <c r="Z21" i="7"/>
  <c r="X21" i="7"/>
  <c r="T21" i="7"/>
  <c r="P21" i="7"/>
  <c r="L21" i="7"/>
  <c r="I21" i="7"/>
  <c r="F21" i="7"/>
  <c r="Q21" i="7" s="1"/>
  <c r="AJ20" i="7"/>
  <c r="AF20" i="7"/>
  <c r="AA20" i="7"/>
  <c r="Z20" i="7"/>
  <c r="AB20" i="7" s="1"/>
  <c r="X20" i="7"/>
  <c r="Y20" i="7" s="1"/>
  <c r="T20" i="7"/>
  <c r="P20" i="7"/>
  <c r="Q20" i="7" s="1"/>
  <c r="M20" i="7"/>
  <c r="L20" i="7"/>
  <c r="I20" i="7"/>
  <c r="F20" i="7"/>
  <c r="AJ19" i="7"/>
  <c r="AF19" i="7"/>
  <c r="AK19" i="7" s="1"/>
  <c r="AA19" i="7"/>
  <c r="Z19" i="7"/>
  <c r="X19" i="7"/>
  <c r="T19" i="7"/>
  <c r="Q19" i="7"/>
  <c r="P19" i="7"/>
  <c r="L19" i="7"/>
  <c r="M19" i="7" s="1"/>
  <c r="I19" i="7"/>
  <c r="Y19" i="7" s="1"/>
  <c r="F19" i="7"/>
  <c r="AJ18" i="7"/>
  <c r="AF18" i="7"/>
  <c r="AA18" i="7"/>
  <c r="Z18" i="7"/>
  <c r="X18" i="7"/>
  <c r="T18" i="7"/>
  <c r="U18" i="7" s="1"/>
  <c r="P18" i="7"/>
  <c r="L18" i="7"/>
  <c r="I18" i="7"/>
  <c r="F18" i="7"/>
  <c r="AJ17" i="7"/>
  <c r="AF17" i="7"/>
  <c r="AK17" i="7" s="1"/>
  <c r="AA17" i="7"/>
  <c r="Z17" i="7"/>
  <c r="AB17" i="7" s="1"/>
  <c r="X17" i="7"/>
  <c r="U17" i="7"/>
  <c r="T17" i="7"/>
  <c r="P17" i="7"/>
  <c r="L17" i="7"/>
  <c r="I17" i="7"/>
  <c r="Y17" i="7" s="1"/>
  <c r="F17" i="7"/>
  <c r="Q17" i="7" s="1"/>
  <c r="AI16" i="7"/>
  <c r="AH16" i="7"/>
  <c r="AJ16" i="7" s="1"/>
  <c r="AG16" i="7"/>
  <c r="AE16" i="7"/>
  <c r="AD16" i="7"/>
  <c r="AF16" i="7" s="1"/>
  <c r="W16" i="7"/>
  <c r="V16" i="7"/>
  <c r="S16" i="7"/>
  <c r="R16" i="7"/>
  <c r="O16" i="7"/>
  <c r="N16" i="7"/>
  <c r="P16" i="7" s="1"/>
  <c r="K16" i="7"/>
  <c r="J16" i="7"/>
  <c r="H16" i="7"/>
  <c r="G16" i="7"/>
  <c r="I16" i="7" s="1"/>
  <c r="E16" i="7"/>
  <c r="D16" i="7"/>
  <c r="F16" i="7" s="1"/>
  <c r="AJ15" i="7"/>
  <c r="AF15" i="7"/>
  <c r="AA15" i="7"/>
  <c r="Z15" i="7"/>
  <c r="AB15" i="7" s="1"/>
  <c r="X15" i="7"/>
  <c r="AK15" i="7" s="1"/>
  <c r="T15" i="7"/>
  <c r="P15" i="7"/>
  <c r="L15" i="7"/>
  <c r="I15" i="7"/>
  <c r="F15" i="7"/>
  <c r="Q15" i="7" s="1"/>
  <c r="AJ14" i="7"/>
  <c r="AF14" i="7"/>
  <c r="AA14" i="7"/>
  <c r="Z14" i="7"/>
  <c r="AB14" i="7" s="1"/>
  <c r="X14" i="7"/>
  <c r="AK14" i="7" s="1"/>
  <c r="T14" i="7"/>
  <c r="P14" i="7"/>
  <c r="L14" i="7"/>
  <c r="I14" i="7"/>
  <c r="F14" i="7"/>
  <c r="Q14" i="7" s="1"/>
  <c r="AJ13" i="7"/>
  <c r="AF13" i="7"/>
  <c r="AK13" i="7" s="1"/>
  <c r="AA13" i="7"/>
  <c r="Z13" i="7"/>
  <c r="AB13" i="7" s="1"/>
  <c r="X13" i="7"/>
  <c r="Y13" i="7" s="1"/>
  <c r="T13" i="7"/>
  <c r="P13" i="7"/>
  <c r="Q13" i="7" s="1"/>
  <c r="M13" i="7"/>
  <c r="L13" i="7"/>
  <c r="I13" i="7"/>
  <c r="F13" i="7"/>
  <c r="AJ12" i="7"/>
  <c r="AF12" i="7"/>
  <c r="AA12" i="7"/>
  <c r="AB12" i="7" s="1"/>
  <c r="AC12" i="7" s="1"/>
  <c r="Z12" i="7"/>
  <c r="X12" i="7"/>
  <c r="T12" i="7"/>
  <c r="Q12" i="7"/>
  <c r="P12" i="7"/>
  <c r="L12" i="7"/>
  <c r="M12" i="7" s="1"/>
  <c r="I12" i="7"/>
  <c r="Y12" i="7" s="1"/>
  <c r="F12" i="7"/>
  <c r="AJ11" i="7"/>
  <c r="AF11" i="7"/>
  <c r="AK11" i="7" s="1"/>
  <c r="AA11" i="7"/>
  <c r="Z11" i="7"/>
  <c r="X11" i="7"/>
  <c r="T11" i="7"/>
  <c r="U11" i="7" s="1"/>
  <c r="Q11" i="7"/>
  <c r="P11" i="7"/>
  <c r="M11" i="7"/>
  <c r="L11" i="7"/>
  <c r="I11" i="7"/>
  <c r="F11" i="7"/>
  <c r="AI10" i="7"/>
  <c r="AH10" i="7"/>
  <c r="AG10" i="7"/>
  <c r="AE10" i="7"/>
  <c r="AD10" i="7"/>
  <c r="W10" i="7"/>
  <c r="V10" i="7"/>
  <c r="S10" i="7"/>
  <c r="T10" i="7" s="1"/>
  <c r="R10" i="7"/>
  <c r="O10" i="7"/>
  <c r="N10" i="7"/>
  <c r="L10" i="7"/>
  <c r="K10" i="7"/>
  <c r="J10" i="7"/>
  <c r="I10" i="7"/>
  <c r="H10" i="7"/>
  <c r="G10" i="7"/>
  <c r="E10" i="7"/>
  <c r="D10" i="7"/>
  <c r="F10" i="7" s="1"/>
  <c r="AJ9" i="7"/>
  <c r="AF9" i="7"/>
  <c r="AA9" i="7"/>
  <c r="Z9" i="7"/>
  <c r="X9" i="7"/>
  <c r="T9" i="7"/>
  <c r="P9" i="7"/>
  <c r="L9" i="7"/>
  <c r="I9" i="7"/>
  <c r="F9" i="7"/>
  <c r="AI23" i="6"/>
  <c r="AH23" i="6"/>
  <c r="AJ23" i="6" s="1"/>
  <c r="AG23" i="6"/>
  <c r="AE23" i="6"/>
  <c r="AD23" i="6"/>
  <c r="AF23" i="6" s="1"/>
  <c r="AK23" i="6" s="1"/>
  <c r="W23" i="6"/>
  <c r="V23" i="6"/>
  <c r="X23" i="6" s="1"/>
  <c r="S23" i="6"/>
  <c r="R23" i="6"/>
  <c r="O23" i="6"/>
  <c r="N23" i="6"/>
  <c r="K23" i="6"/>
  <c r="J23" i="6"/>
  <c r="H23" i="6"/>
  <c r="G23" i="6"/>
  <c r="E23" i="6"/>
  <c r="D23" i="6"/>
  <c r="F23" i="6" s="1"/>
  <c r="AI22" i="6"/>
  <c r="AH22" i="6"/>
  <c r="AG22" i="6"/>
  <c r="AE22" i="6"/>
  <c r="AF22" i="6" s="1"/>
  <c r="AD22" i="6"/>
  <c r="W22" i="6"/>
  <c r="V22" i="6"/>
  <c r="X22" i="6" s="1"/>
  <c r="T22" i="6"/>
  <c r="S22" i="6"/>
  <c r="R22" i="6"/>
  <c r="O22" i="6"/>
  <c r="N22" i="6"/>
  <c r="K22" i="6"/>
  <c r="J22" i="6"/>
  <c r="H22" i="6"/>
  <c r="I22" i="6" s="1"/>
  <c r="G22" i="6"/>
  <c r="E22" i="6"/>
  <c r="D22" i="6"/>
  <c r="AJ21" i="6"/>
  <c r="AF21" i="6"/>
  <c r="AK21" i="6" s="1"/>
  <c r="AA21" i="6"/>
  <c r="Z21" i="6"/>
  <c r="AB21" i="6" s="1"/>
  <c r="AC21" i="6" s="1"/>
  <c r="X21" i="6"/>
  <c r="T21" i="6"/>
  <c r="Q21" i="6"/>
  <c r="P21" i="6"/>
  <c r="L21" i="6"/>
  <c r="I21" i="6"/>
  <c r="Y21" i="6" s="1"/>
  <c r="F21" i="6"/>
  <c r="M21" i="6" s="1"/>
  <c r="AJ20" i="6"/>
  <c r="AF20" i="6"/>
  <c r="AA20" i="6"/>
  <c r="Z20" i="6"/>
  <c r="X20" i="6"/>
  <c r="T20" i="6"/>
  <c r="U20" i="6" s="1"/>
  <c r="P20" i="6"/>
  <c r="L20" i="6"/>
  <c r="I20" i="6"/>
  <c r="F20" i="6"/>
  <c r="AJ19" i="6"/>
  <c r="AF19" i="6"/>
  <c r="AA19" i="6"/>
  <c r="Z19" i="6"/>
  <c r="AB19" i="6" s="1"/>
  <c r="AC19" i="6" s="1"/>
  <c r="X19" i="6"/>
  <c r="AK19" i="6" s="1"/>
  <c r="T19" i="6"/>
  <c r="P19" i="6"/>
  <c r="L19" i="6"/>
  <c r="I19" i="6"/>
  <c r="F19" i="6"/>
  <c r="Q19" i="6" s="1"/>
  <c r="AJ18" i="6"/>
  <c r="AF18" i="6"/>
  <c r="AA18" i="6"/>
  <c r="Z18" i="6"/>
  <c r="AB18" i="6" s="1"/>
  <c r="X18" i="6"/>
  <c r="T18" i="6"/>
  <c r="P18" i="6"/>
  <c r="L18" i="6"/>
  <c r="I18" i="6"/>
  <c r="F18" i="6"/>
  <c r="Q18" i="6" s="1"/>
  <c r="AI17" i="6"/>
  <c r="AH17" i="6"/>
  <c r="AG17" i="6"/>
  <c r="AE17" i="6"/>
  <c r="AD17" i="6"/>
  <c r="AF17" i="6" s="1"/>
  <c r="W17" i="6"/>
  <c r="V17" i="6"/>
  <c r="S17" i="6"/>
  <c r="R17" i="6"/>
  <c r="T17" i="6" s="1"/>
  <c r="O17" i="6"/>
  <c r="N17" i="6"/>
  <c r="P17" i="6" s="1"/>
  <c r="K17" i="6"/>
  <c r="J17" i="6"/>
  <c r="H17" i="6"/>
  <c r="G17" i="6"/>
  <c r="I17" i="6" s="1"/>
  <c r="E17" i="6"/>
  <c r="D17" i="6"/>
  <c r="F17" i="6" s="1"/>
  <c r="AJ16" i="6"/>
  <c r="AF16" i="6"/>
  <c r="AA16" i="6"/>
  <c r="Z16" i="6"/>
  <c r="X16" i="6"/>
  <c r="T16" i="6"/>
  <c r="P16" i="6"/>
  <c r="L16" i="6"/>
  <c r="I16" i="6"/>
  <c r="Y16" i="6" s="1"/>
  <c r="F16" i="6"/>
  <c r="Q16" i="6" s="1"/>
  <c r="AJ15" i="6"/>
  <c r="AF15" i="6"/>
  <c r="AB15" i="6"/>
  <c r="AC15" i="6" s="1"/>
  <c r="AA15" i="6"/>
  <c r="Z15" i="6"/>
  <c r="X15" i="6"/>
  <c r="AK15" i="6" s="1"/>
  <c r="T15" i="6"/>
  <c r="P15" i="6"/>
  <c r="Q15" i="6" s="1"/>
  <c r="L15" i="6"/>
  <c r="I15" i="6"/>
  <c r="F15" i="6"/>
  <c r="M15" i="6" s="1"/>
  <c r="AJ14" i="6"/>
  <c r="AF14" i="6"/>
  <c r="AA14" i="6"/>
  <c r="Z14" i="6"/>
  <c r="AB14" i="6" s="1"/>
  <c r="X14" i="6"/>
  <c r="T14" i="6"/>
  <c r="P14" i="6"/>
  <c r="L14" i="6"/>
  <c r="I14" i="6"/>
  <c r="Y14" i="6" s="1"/>
  <c r="F14" i="6"/>
  <c r="AJ13" i="6"/>
  <c r="AF13" i="6"/>
  <c r="AK13" i="6" s="1"/>
  <c r="AA13" i="6"/>
  <c r="Z13" i="6"/>
  <c r="AB13" i="6" s="1"/>
  <c r="X13" i="6"/>
  <c r="T13" i="6"/>
  <c r="U13" i="6" s="1"/>
  <c r="P13" i="6"/>
  <c r="M13" i="6"/>
  <c r="L13" i="6"/>
  <c r="I13" i="6"/>
  <c r="F13" i="6"/>
  <c r="AI12" i="6"/>
  <c r="AJ12" i="6" s="1"/>
  <c r="AH12" i="6"/>
  <c r="AG12" i="6"/>
  <c r="AE12" i="6"/>
  <c r="AD12" i="6"/>
  <c r="W12" i="6"/>
  <c r="V12" i="6"/>
  <c r="X12" i="6" s="1"/>
  <c r="S12" i="6"/>
  <c r="R12" i="6"/>
  <c r="T12" i="6" s="1"/>
  <c r="O12" i="6"/>
  <c r="P12" i="6" s="1"/>
  <c r="N12" i="6"/>
  <c r="K12" i="6"/>
  <c r="J12" i="6"/>
  <c r="H12" i="6"/>
  <c r="G12" i="6"/>
  <c r="I12" i="6" s="1"/>
  <c r="Y12" i="6" s="1"/>
  <c r="E12" i="6"/>
  <c r="D12" i="6"/>
  <c r="AJ11" i="6"/>
  <c r="AF11" i="6"/>
  <c r="AA11" i="6"/>
  <c r="Z11" i="6"/>
  <c r="AB11" i="6" s="1"/>
  <c r="X11" i="6"/>
  <c r="T11" i="6"/>
  <c r="P11" i="6"/>
  <c r="L11" i="6"/>
  <c r="I11" i="6"/>
  <c r="U11" i="6" s="1"/>
  <c r="F11" i="6"/>
  <c r="AJ10" i="6"/>
  <c r="AF10" i="6"/>
  <c r="AA10" i="6"/>
  <c r="Z10" i="6"/>
  <c r="X10" i="6"/>
  <c r="T10" i="6"/>
  <c r="P10" i="6"/>
  <c r="L10" i="6"/>
  <c r="I10" i="6"/>
  <c r="F10" i="6"/>
  <c r="Q10" i="6" s="1"/>
  <c r="AJ9" i="6"/>
  <c r="AF9" i="6"/>
  <c r="AA9" i="6"/>
  <c r="AB9" i="6" s="1"/>
  <c r="Z9" i="6"/>
  <c r="X9" i="6"/>
  <c r="T9" i="6"/>
  <c r="P9" i="6"/>
  <c r="L9" i="6"/>
  <c r="I9" i="6"/>
  <c r="Y9" i="6" s="1"/>
  <c r="F9" i="6"/>
  <c r="AI37" i="5"/>
  <c r="AH37" i="5"/>
  <c r="AJ37" i="5" s="1"/>
  <c r="AG37" i="5"/>
  <c r="AE37" i="5"/>
  <c r="AD37" i="5"/>
  <c r="AF37" i="5" s="1"/>
  <c r="AK37" i="5" s="1"/>
  <c r="W37" i="5"/>
  <c r="V37" i="5"/>
  <c r="X37" i="5" s="1"/>
  <c r="S37" i="5"/>
  <c r="R37" i="5"/>
  <c r="T37" i="5" s="1"/>
  <c r="O37" i="5"/>
  <c r="N37" i="5"/>
  <c r="P37" i="5" s="1"/>
  <c r="K37" i="5"/>
  <c r="J37" i="5"/>
  <c r="H37" i="5"/>
  <c r="G37" i="5"/>
  <c r="E37" i="5"/>
  <c r="F37" i="5" s="1"/>
  <c r="D37" i="5"/>
  <c r="AI36" i="5"/>
  <c r="AH36" i="5"/>
  <c r="AJ36" i="5" s="1"/>
  <c r="AG36" i="5"/>
  <c r="AE36" i="5"/>
  <c r="AD36" i="5"/>
  <c r="AF36" i="5" s="1"/>
  <c r="W36" i="5"/>
  <c r="X36" i="5" s="1"/>
  <c r="V36" i="5"/>
  <c r="S36" i="5"/>
  <c r="R36" i="5"/>
  <c r="T36" i="5" s="1"/>
  <c r="O36" i="5"/>
  <c r="P36" i="5" s="1"/>
  <c r="N36" i="5"/>
  <c r="K36" i="5"/>
  <c r="J36" i="5"/>
  <c r="H36" i="5"/>
  <c r="G36" i="5"/>
  <c r="E36" i="5"/>
  <c r="D36" i="5"/>
  <c r="AJ35" i="5"/>
  <c r="AF35" i="5"/>
  <c r="AA35" i="5"/>
  <c r="Z35" i="5"/>
  <c r="AB35" i="5" s="1"/>
  <c r="X35" i="5"/>
  <c r="T35" i="5"/>
  <c r="P35" i="5"/>
  <c r="Q35" i="5" s="1"/>
  <c r="L35" i="5"/>
  <c r="I35" i="5"/>
  <c r="U35" i="5" s="1"/>
  <c r="F35" i="5"/>
  <c r="AJ34" i="5"/>
  <c r="AF34" i="5"/>
  <c r="AK34" i="5" s="1"/>
  <c r="AA34" i="5"/>
  <c r="Z34" i="5"/>
  <c r="AB34" i="5" s="1"/>
  <c r="AC34" i="5" s="1"/>
  <c r="X34" i="5"/>
  <c r="T34" i="5"/>
  <c r="P34" i="5"/>
  <c r="Q34" i="5" s="1"/>
  <c r="L34" i="5"/>
  <c r="M34" i="5" s="1"/>
  <c r="I34" i="5"/>
  <c r="Y34" i="5" s="1"/>
  <c r="F34" i="5"/>
  <c r="AJ33" i="5"/>
  <c r="AF33" i="5"/>
  <c r="AA33" i="5"/>
  <c r="Z33" i="5"/>
  <c r="AB33" i="5" s="1"/>
  <c r="AC33" i="5" s="1"/>
  <c r="X33" i="5"/>
  <c r="AK33" i="5" s="1"/>
  <c r="T33" i="5"/>
  <c r="U33" i="5" s="1"/>
  <c r="P33" i="5"/>
  <c r="L33" i="5"/>
  <c r="I33" i="5"/>
  <c r="F33" i="5"/>
  <c r="Q33" i="5" s="1"/>
  <c r="AJ32" i="5"/>
  <c r="AF32" i="5"/>
  <c r="AA32" i="5"/>
  <c r="Z32" i="5"/>
  <c r="AB32" i="5" s="1"/>
  <c r="X32" i="5"/>
  <c r="T32" i="5"/>
  <c r="P32" i="5"/>
  <c r="L32" i="5"/>
  <c r="I32" i="5"/>
  <c r="F32" i="5"/>
  <c r="Q32" i="5" s="1"/>
  <c r="AJ31" i="5"/>
  <c r="AF31" i="5"/>
  <c r="AK31" i="5" s="1"/>
  <c r="AA31" i="5"/>
  <c r="Z31" i="5"/>
  <c r="AB31" i="5" s="1"/>
  <c r="X31" i="5"/>
  <c r="T31" i="5"/>
  <c r="P31" i="5"/>
  <c r="L31" i="5"/>
  <c r="I31" i="5"/>
  <c r="Y31" i="5" s="1"/>
  <c r="F31" i="5"/>
  <c r="AI30" i="5"/>
  <c r="AH30" i="5"/>
  <c r="AJ30" i="5" s="1"/>
  <c r="AG30" i="5"/>
  <c r="AE30" i="5"/>
  <c r="AD30" i="5"/>
  <c r="AF30" i="5" s="1"/>
  <c r="W30" i="5"/>
  <c r="V30" i="5"/>
  <c r="X30" i="5" s="1"/>
  <c r="S30" i="5"/>
  <c r="R30" i="5"/>
  <c r="T30" i="5" s="1"/>
  <c r="O30" i="5"/>
  <c r="N30" i="5"/>
  <c r="P30" i="5" s="1"/>
  <c r="K30" i="5"/>
  <c r="AA30" i="5" s="1"/>
  <c r="J30" i="5"/>
  <c r="H30" i="5"/>
  <c r="G30" i="5"/>
  <c r="E30" i="5"/>
  <c r="D30" i="5"/>
  <c r="F30" i="5" s="1"/>
  <c r="AJ29" i="5"/>
  <c r="AF29" i="5"/>
  <c r="AA29" i="5"/>
  <c r="Z29" i="5"/>
  <c r="AB29" i="5" s="1"/>
  <c r="X29" i="5"/>
  <c r="T29" i="5"/>
  <c r="P29" i="5"/>
  <c r="L29" i="5"/>
  <c r="I29" i="5"/>
  <c r="F29" i="5"/>
  <c r="Q29" i="5" s="1"/>
  <c r="AJ28" i="5"/>
  <c r="AF28" i="5"/>
  <c r="AA28" i="5"/>
  <c r="Z28" i="5"/>
  <c r="AB28" i="5" s="1"/>
  <c r="X28" i="5"/>
  <c r="T28" i="5"/>
  <c r="P28" i="5"/>
  <c r="L28" i="5"/>
  <c r="I28" i="5"/>
  <c r="U28" i="5" s="1"/>
  <c r="F28" i="5"/>
  <c r="Q28" i="5" s="1"/>
  <c r="AJ27" i="5"/>
  <c r="AF27" i="5"/>
  <c r="AA27" i="5"/>
  <c r="Z27" i="5"/>
  <c r="X27" i="5"/>
  <c r="T27" i="5"/>
  <c r="U27" i="5" s="1"/>
  <c r="P27" i="5"/>
  <c r="L27" i="5"/>
  <c r="I27" i="5"/>
  <c r="F27" i="5"/>
  <c r="AJ26" i="5"/>
  <c r="AF26" i="5"/>
  <c r="AK26" i="5" s="1"/>
  <c r="AA26" i="5"/>
  <c r="Z26" i="5"/>
  <c r="AB26" i="5" s="1"/>
  <c r="X26" i="5"/>
  <c r="T26" i="5"/>
  <c r="P26" i="5"/>
  <c r="L26" i="5"/>
  <c r="I26" i="5"/>
  <c r="Y26" i="5" s="1"/>
  <c r="F26" i="5"/>
  <c r="Q26" i="5" s="1"/>
  <c r="AJ25" i="5"/>
  <c r="AF25" i="5"/>
  <c r="AA25" i="5"/>
  <c r="Z25" i="5"/>
  <c r="AB25" i="5" s="1"/>
  <c r="AC25" i="5" s="1"/>
  <c r="X25" i="5"/>
  <c r="U25" i="5"/>
  <c r="T25" i="5"/>
  <c r="P25" i="5"/>
  <c r="L25" i="5"/>
  <c r="I25" i="5"/>
  <c r="Y25" i="5" s="1"/>
  <c r="F25" i="5"/>
  <c r="Q25" i="5" s="1"/>
  <c r="AJ24" i="5"/>
  <c r="AF24" i="5"/>
  <c r="AA24" i="5"/>
  <c r="Z24" i="5"/>
  <c r="X24" i="5"/>
  <c r="T24" i="5"/>
  <c r="P24" i="5"/>
  <c r="L24" i="5"/>
  <c r="I24" i="5"/>
  <c r="Y24" i="5" s="1"/>
  <c r="F24" i="5"/>
  <c r="M24" i="5" s="1"/>
  <c r="AJ23" i="5"/>
  <c r="AF23" i="5"/>
  <c r="AA23" i="5"/>
  <c r="Z23" i="5"/>
  <c r="AB23" i="5" s="1"/>
  <c r="X23" i="5"/>
  <c r="U23" i="5"/>
  <c r="T23" i="5"/>
  <c r="P23" i="5"/>
  <c r="L23" i="5"/>
  <c r="I23" i="5"/>
  <c r="Y23" i="5" s="1"/>
  <c r="F23" i="5"/>
  <c r="M23" i="5" s="1"/>
  <c r="AI22" i="5"/>
  <c r="AH22" i="5"/>
  <c r="AJ22" i="5" s="1"/>
  <c r="AG22" i="5"/>
  <c r="AE22" i="5"/>
  <c r="AD22" i="5"/>
  <c r="AF22" i="5" s="1"/>
  <c r="W22" i="5"/>
  <c r="V22" i="5"/>
  <c r="X22" i="5" s="1"/>
  <c r="S22" i="5"/>
  <c r="T22" i="5" s="1"/>
  <c r="R22" i="5"/>
  <c r="O22" i="5"/>
  <c r="N22" i="5"/>
  <c r="P22" i="5" s="1"/>
  <c r="K22" i="5"/>
  <c r="AA22" i="5" s="1"/>
  <c r="J22" i="5"/>
  <c r="H22" i="5"/>
  <c r="G22" i="5"/>
  <c r="I22" i="5" s="1"/>
  <c r="E22" i="5"/>
  <c r="D22" i="5"/>
  <c r="F22" i="5" s="1"/>
  <c r="AJ21" i="5"/>
  <c r="AF21" i="5"/>
  <c r="AA21" i="5"/>
  <c r="Z21" i="5"/>
  <c r="AB21" i="5" s="1"/>
  <c r="X21" i="5"/>
  <c r="T21" i="5"/>
  <c r="P21" i="5"/>
  <c r="L21" i="5"/>
  <c r="I21" i="5"/>
  <c r="U21" i="5" s="1"/>
  <c r="F21" i="5"/>
  <c r="Q21" i="5" s="1"/>
  <c r="AJ20" i="5"/>
  <c r="AF20" i="5"/>
  <c r="AA20" i="5"/>
  <c r="Z20" i="5"/>
  <c r="X20" i="5"/>
  <c r="T20" i="5"/>
  <c r="U20" i="5" s="1"/>
  <c r="P20" i="5"/>
  <c r="Q20" i="5" s="1"/>
  <c r="L20" i="5"/>
  <c r="M20" i="5" s="1"/>
  <c r="I20" i="5"/>
  <c r="F20" i="5"/>
  <c r="AJ19" i="5"/>
  <c r="AF19" i="5"/>
  <c r="AA19" i="5"/>
  <c r="Z19" i="5"/>
  <c r="X19" i="5"/>
  <c r="T19" i="5"/>
  <c r="U19" i="5" s="1"/>
  <c r="P19" i="5"/>
  <c r="Q19" i="5" s="1"/>
  <c r="M19" i="5"/>
  <c r="L19" i="5"/>
  <c r="I19" i="5"/>
  <c r="F19" i="5"/>
  <c r="AJ18" i="5"/>
  <c r="AF18" i="5"/>
  <c r="AA18" i="5"/>
  <c r="Z18" i="5"/>
  <c r="X18" i="5"/>
  <c r="T18" i="5"/>
  <c r="P18" i="5"/>
  <c r="L18" i="5"/>
  <c r="I18" i="5"/>
  <c r="Y18" i="5" s="1"/>
  <c r="F18" i="5"/>
  <c r="Q18" i="5" s="1"/>
  <c r="AJ17" i="5"/>
  <c r="AF17" i="5"/>
  <c r="AK17" i="5" s="1"/>
  <c r="AA17" i="5"/>
  <c r="Z17" i="5"/>
  <c r="AB17" i="5" s="1"/>
  <c r="X17" i="5"/>
  <c r="T17" i="5"/>
  <c r="P17" i="5"/>
  <c r="L17" i="5"/>
  <c r="I17" i="5"/>
  <c r="F17" i="5"/>
  <c r="M17" i="5" s="1"/>
  <c r="AJ16" i="5"/>
  <c r="AF16" i="5"/>
  <c r="AK16" i="5" s="1"/>
  <c r="AA16" i="5"/>
  <c r="Z16" i="5"/>
  <c r="AB16" i="5" s="1"/>
  <c r="X16" i="5"/>
  <c r="T16" i="5"/>
  <c r="U16" i="5" s="1"/>
  <c r="P16" i="5"/>
  <c r="L16" i="5"/>
  <c r="I16" i="5"/>
  <c r="F16" i="5"/>
  <c r="M16" i="5" s="1"/>
  <c r="AI15" i="5"/>
  <c r="AH15" i="5"/>
  <c r="AJ15" i="5" s="1"/>
  <c r="AG15" i="5"/>
  <c r="AF15" i="5"/>
  <c r="AE15" i="5"/>
  <c r="AD15" i="5"/>
  <c r="W15" i="5"/>
  <c r="V15" i="5"/>
  <c r="X15" i="5" s="1"/>
  <c r="S15" i="5"/>
  <c r="R15" i="5"/>
  <c r="O15" i="5"/>
  <c r="N15" i="5"/>
  <c r="P15" i="5" s="1"/>
  <c r="K15" i="5"/>
  <c r="AA15" i="5" s="1"/>
  <c r="J15" i="5"/>
  <c r="H15" i="5"/>
  <c r="G15" i="5"/>
  <c r="E15" i="5"/>
  <c r="D15" i="5"/>
  <c r="F15" i="5" s="1"/>
  <c r="AJ14" i="5"/>
  <c r="AF14" i="5"/>
  <c r="AA14" i="5"/>
  <c r="Z14" i="5"/>
  <c r="AB14" i="5" s="1"/>
  <c r="AC14" i="5" s="1"/>
  <c r="X14" i="5"/>
  <c r="T14" i="5"/>
  <c r="P14" i="5"/>
  <c r="L14" i="5"/>
  <c r="I14" i="5"/>
  <c r="F14" i="5"/>
  <c r="Q14" i="5" s="1"/>
  <c r="AJ13" i="5"/>
  <c r="AF13" i="5"/>
  <c r="AA13" i="5"/>
  <c r="Z13" i="5"/>
  <c r="AB13" i="5" s="1"/>
  <c r="AC13" i="5" s="1"/>
  <c r="X13" i="5"/>
  <c r="T13" i="5"/>
  <c r="U13" i="5" s="1"/>
  <c r="P13" i="5"/>
  <c r="L13" i="5"/>
  <c r="I13" i="5"/>
  <c r="F13" i="5"/>
  <c r="AJ12" i="5"/>
  <c r="AF12" i="5"/>
  <c r="AK12" i="5" s="1"/>
  <c r="AA12" i="5"/>
  <c r="Z12" i="5"/>
  <c r="AB12" i="5" s="1"/>
  <c r="AC12" i="5" s="1"/>
  <c r="X12" i="5"/>
  <c r="Y12" i="5" s="1"/>
  <c r="T12" i="5"/>
  <c r="P12" i="5"/>
  <c r="L12" i="5"/>
  <c r="I12" i="5"/>
  <c r="U12" i="5" s="1"/>
  <c r="F12" i="5"/>
  <c r="M12" i="5" s="1"/>
  <c r="AJ11" i="5"/>
  <c r="AF11" i="5"/>
  <c r="AA11" i="5"/>
  <c r="Z11" i="5"/>
  <c r="AB11" i="5" s="1"/>
  <c r="AC11" i="5" s="1"/>
  <c r="X11" i="5"/>
  <c r="AK11" i="5" s="1"/>
  <c r="T11" i="5"/>
  <c r="U11" i="5" s="1"/>
  <c r="P11" i="5"/>
  <c r="L11" i="5"/>
  <c r="I11" i="5"/>
  <c r="F11" i="5"/>
  <c r="Q11" i="5" s="1"/>
  <c r="AI10" i="5"/>
  <c r="AH10" i="5"/>
  <c r="AJ10" i="5" s="1"/>
  <c r="AG10" i="5"/>
  <c r="AE10" i="5"/>
  <c r="AD10" i="5"/>
  <c r="AF10" i="5" s="1"/>
  <c r="W10" i="5"/>
  <c r="V10" i="5"/>
  <c r="X10" i="5" s="1"/>
  <c r="S10" i="5"/>
  <c r="R10" i="5"/>
  <c r="O10" i="5"/>
  <c r="N10" i="5"/>
  <c r="K10" i="5"/>
  <c r="J10" i="5"/>
  <c r="L10" i="5" s="1"/>
  <c r="H10" i="5"/>
  <c r="G10" i="5"/>
  <c r="I10" i="5" s="1"/>
  <c r="E10" i="5"/>
  <c r="D10" i="5"/>
  <c r="F10" i="5" s="1"/>
  <c r="AJ9" i="5"/>
  <c r="AF9" i="5"/>
  <c r="AA9" i="5"/>
  <c r="Z9" i="5"/>
  <c r="AB9" i="5" s="1"/>
  <c r="X9" i="5"/>
  <c r="AK9" i="5" s="1"/>
  <c r="T9" i="5"/>
  <c r="U9" i="5" s="1"/>
  <c r="P9" i="5"/>
  <c r="L9" i="5"/>
  <c r="M9" i="5" s="1"/>
  <c r="I9" i="5"/>
  <c r="F9" i="5"/>
  <c r="AI55" i="4"/>
  <c r="AH55" i="4"/>
  <c r="AJ55" i="4" s="1"/>
  <c r="AG55" i="4"/>
  <c r="AE55" i="4"/>
  <c r="AD55" i="4"/>
  <c r="W55" i="4"/>
  <c r="V55" i="4"/>
  <c r="S55" i="4"/>
  <c r="R55" i="4"/>
  <c r="T55" i="4" s="1"/>
  <c r="U55" i="4" s="1"/>
  <c r="O55" i="4"/>
  <c r="N55" i="4"/>
  <c r="K55" i="4"/>
  <c r="J55" i="4"/>
  <c r="H55" i="4"/>
  <c r="G55" i="4"/>
  <c r="I55" i="4" s="1"/>
  <c r="E55" i="4"/>
  <c r="D55" i="4"/>
  <c r="AI54" i="4"/>
  <c r="AH54" i="4"/>
  <c r="AJ54" i="4" s="1"/>
  <c r="AG54" i="4"/>
  <c r="AE54" i="4"/>
  <c r="AD54" i="4"/>
  <c r="W54" i="4"/>
  <c r="V54" i="4"/>
  <c r="X54" i="4" s="1"/>
  <c r="S54" i="4"/>
  <c r="R54" i="4"/>
  <c r="O54" i="4"/>
  <c r="N54" i="4"/>
  <c r="P54" i="4" s="1"/>
  <c r="K54" i="4"/>
  <c r="AA54" i="4" s="1"/>
  <c r="J54" i="4"/>
  <c r="H54" i="4"/>
  <c r="G54" i="4"/>
  <c r="I54" i="4" s="1"/>
  <c r="E54" i="4"/>
  <c r="D54" i="4"/>
  <c r="F54" i="4" s="1"/>
  <c r="AJ53" i="4"/>
  <c r="AF53" i="4"/>
  <c r="AA53" i="4"/>
  <c r="Z53" i="4"/>
  <c r="X53" i="4"/>
  <c r="AK53" i="4" s="1"/>
  <c r="T53" i="4"/>
  <c r="P53" i="4"/>
  <c r="Q53" i="4" s="1"/>
  <c r="L53" i="4"/>
  <c r="I53" i="4"/>
  <c r="Y53" i="4" s="1"/>
  <c r="F53" i="4"/>
  <c r="M53" i="4" s="1"/>
  <c r="AJ52" i="4"/>
  <c r="AF52" i="4"/>
  <c r="AB52" i="4"/>
  <c r="AC52" i="4" s="1"/>
  <c r="AA52" i="4"/>
  <c r="Z52" i="4"/>
  <c r="X52" i="4"/>
  <c r="T52" i="4"/>
  <c r="P52" i="4"/>
  <c r="L52" i="4"/>
  <c r="I52" i="4"/>
  <c r="F52" i="4"/>
  <c r="AJ51" i="4"/>
  <c r="AF51" i="4"/>
  <c r="AK51" i="4" s="1"/>
  <c r="AA51" i="4"/>
  <c r="Z51" i="4"/>
  <c r="X51" i="4"/>
  <c r="T51" i="4"/>
  <c r="Q51" i="4"/>
  <c r="P51" i="4"/>
  <c r="L51" i="4"/>
  <c r="I51" i="4"/>
  <c r="Y51" i="4" s="1"/>
  <c r="F51" i="4"/>
  <c r="AJ50" i="4"/>
  <c r="AF50" i="4"/>
  <c r="AB50" i="4"/>
  <c r="AC50" i="4" s="1"/>
  <c r="AA50" i="4"/>
  <c r="Z50" i="4"/>
  <c r="X50" i="4"/>
  <c r="T50" i="4"/>
  <c r="P50" i="4"/>
  <c r="L50" i="4"/>
  <c r="I50" i="4"/>
  <c r="F50" i="4"/>
  <c r="Q50" i="4" s="1"/>
  <c r="AJ49" i="4"/>
  <c r="AF49" i="4"/>
  <c r="AA49" i="4"/>
  <c r="Z49" i="4"/>
  <c r="AB49" i="4" s="1"/>
  <c r="X49" i="4"/>
  <c r="AK49" i="4" s="1"/>
  <c r="T49" i="4"/>
  <c r="P49" i="4"/>
  <c r="L49" i="4"/>
  <c r="I49" i="4"/>
  <c r="F49" i="4"/>
  <c r="Q49" i="4" s="1"/>
  <c r="AI48" i="4"/>
  <c r="AH48" i="4"/>
  <c r="AJ48" i="4" s="1"/>
  <c r="AG48" i="4"/>
  <c r="AE48" i="4"/>
  <c r="AD48" i="4"/>
  <c r="W48" i="4"/>
  <c r="V48" i="4"/>
  <c r="S48" i="4"/>
  <c r="R48" i="4"/>
  <c r="T48" i="4" s="1"/>
  <c r="O48" i="4"/>
  <c r="N48" i="4"/>
  <c r="K48" i="4"/>
  <c r="J48" i="4"/>
  <c r="H48" i="4"/>
  <c r="G48" i="4"/>
  <c r="I48" i="4" s="1"/>
  <c r="E48" i="4"/>
  <c r="F48" i="4" s="1"/>
  <c r="D48" i="4"/>
  <c r="AJ47" i="4"/>
  <c r="AF47" i="4"/>
  <c r="AA47" i="4"/>
  <c r="Z47" i="4"/>
  <c r="AB47" i="4" s="1"/>
  <c r="X47" i="4"/>
  <c r="AK47" i="4" s="1"/>
  <c r="T47" i="4"/>
  <c r="P47" i="4"/>
  <c r="L47" i="4"/>
  <c r="M47" i="4" s="1"/>
  <c r="I47" i="4"/>
  <c r="F47" i="4"/>
  <c r="Q47" i="4" s="1"/>
  <c r="AJ46" i="4"/>
  <c r="AF46" i="4"/>
  <c r="AA46" i="4"/>
  <c r="Z46" i="4"/>
  <c r="X46" i="4"/>
  <c r="AK46" i="4" s="1"/>
  <c r="T46" i="4"/>
  <c r="P46" i="4"/>
  <c r="Q46" i="4" s="1"/>
  <c r="L46" i="4"/>
  <c r="M46" i="4" s="1"/>
  <c r="I46" i="4"/>
  <c r="F46" i="4"/>
  <c r="AJ45" i="4"/>
  <c r="AF45" i="4"/>
  <c r="AA45" i="4"/>
  <c r="Z45" i="4"/>
  <c r="AB45" i="4" s="1"/>
  <c r="AC45" i="4" s="1"/>
  <c r="X45" i="4"/>
  <c r="T45" i="4"/>
  <c r="P45" i="4"/>
  <c r="L45" i="4"/>
  <c r="M45" i="4" s="1"/>
  <c r="I45" i="4"/>
  <c r="F45" i="4"/>
  <c r="Q45" i="4" s="1"/>
  <c r="AJ44" i="4"/>
  <c r="AF44" i="4"/>
  <c r="AA44" i="4"/>
  <c r="Z44" i="4"/>
  <c r="AB44" i="4" s="1"/>
  <c r="X44" i="4"/>
  <c r="T44" i="4"/>
  <c r="P44" i="4"/>
  <c r="Q44" i="4" s="1"/>
  <c r="M44" i="4"/>
  <c r="L44" i="4"/>
  <c r="I44" i="4"/>
  <c r="Y44" i="4" s="1"/>
  <c r="F44" i="4"/>
  <c r="AJ43" i="4"/>
  <c r="AF43" i="4"/>
  <c r="AK43" i="4" s="1"/>
  <c r="AA43" i="4"/>
  <c r="Z43" i="4"/>
  <c r="AB43" i="4" s="1"/>
  <c r="AC43" i="4" s="1"/>
  <c r="X43" i="4"/>
  <c r="T43" i="4"/>
  <c r="U43" i="4" s="1"/>
  <c r="P43" i="4"/>
  <c r="L43" i="4"/>
  <c r="I43" i="4"/>
  <c r="Y43" i="4" s="1"/>
  <c r="F43" i="4"/>
  <c r="Q43" i="4" s="1"/>
  <c r="AJ42" i="4"/>
  <c r="AF42" i="4"/>
  <c r="AA42" i="4"/>
  <c r="AB42" i="4" s="1"/>
  <c r="Z42" i="4"/>
  <c r="X42" i="4"/>
  <c r="U42" i="4"/>
  <c r="T42" i="4"/>
  <c r="P42" i="4"/>
  <c r="L42" i="4"/>
  <c r="I42" i="4"/>
  <c r="F42" i="4"/>
  <c r="Q42" i="4" s="1"/>
  <c r="AI41" i="4"/>
  <c r="AH41" i="4"/>
  <c r="AJ41" i="4" s="1"/>
  <c r="AG41" i="4"/>
  <c r="AE41" i="4"/>
  <c r="AD41" i="4"/>
  <c r="AF41" i="4" s="1"/>
  <c r="W41" i="4"/>
  <c r="V41" i="4"/>
  <c r="S41" i="4"/>
  <c r="R41" i="4"/>
  <c r="O41" i="4"/>
  <c r="N41" i="4"/>
  <c r="K41" i="4"/>
  <c r="J41" i="4"/>
  <c r="H41" i="4"/>
  <c r="G41" i="4"/>
  <c r="I41" i="4" s="1"/>
  <c r="E41" i="4"/>
  <c r="F41" i="4" s="1"/>
  <c r="D41" i="4"/>
  <c r="AJ40" i="4"/>
  <c r="AF40" i="4"/>
  <c r="AA40" i="4"/>
  <c r="Z40" i="4"/>
  <c r="AB40" i="4" s="1"/>
  <c r="X40" i="4"/>
  <c r="AK40" i="4" s="1"/>
  <c r="T40" i="4"/>
  <c r="U40" i="4" s="1"/>
  <c r="P40" i="4"/>
  <c r="L40" i="4"/>
  <c r="M40" i="4" s="1"/>
  <c r="I40" i="4"/>
  <c r="F40" i="4"/>
  <c r="AJ39" i="4"/>
  <c r="AF39" i="4"/>
  <c r="AA39" i="4"/>
  <c r="AB39" i="4" s="1"/>
  <c r="AC39" i="4" s="1"/>
  <c r="Z39" i="4"/>
  <c r="X39" i="4"/>
  <c r="T39" i="4"/>
  <c r="P39" i="4"/>
  <c r="Q39" i="4" s="1"/>
  <c r="L39" i="4"/>
  <c r="M39" i="4" s="1"/>
  <c r="I39" i="4"/>
  <c r="F39" i="4"/>
  <c r="AJ38" i="4"/>
  <c r="AF38" i="4"/>
  <c r="AA38" i="4"/>
  <c r="Z38" i="4"/>
  <c r="AB38" i="4" s="1"/>
  <c r="AC38" i="4" s="1"/>
  <c r="X38" i="4"/>
  <c r="T38" i="4"/>
  <c r="P38" i="4"/>
  <c r="Q38" i="4" s="1"/>
  <c r="L38" i="4"/>
  <c r="M38" i="4" s="1"/>
  <c r="I38" i="4"/>
  <c r="Y38" i="4" s="1"/>
  <c r="F38" i="4"/>
  <c r="AJ37" i="4"/>
  <c r="AF37" i="4"/>
  <c r="AK37" i="4" s="1"/>
  <c r="AA37" i="4"/>
  <c r="Z37" i="4"/>
  <c r="X37" i="4"/>
  <c r="T37" i="4"/>
  <c r="P37" i="4"/>
  <c r="Q37" i="4" s="1"/>
  <c r="M37" i="4"/>
  <c r="L37" i="4"/>
  <c r="I37" i="4"/>
  <c r="Y37" i="4" s="1"/>
  <c r="F37" i="4"/>
  <c r="AI36" i="4"/>
  <c r="AH36" i="4"/>
  <c r="AG36" i="4"/>
  <c r="AE36" i="4"/>
  <c r="AD36" i="4"/>
  <c r="AF36" i="4" s="1"/>
  <c r="W36" i="4"/>
  <c r="X36" i="4" s="1"/>
  <c r="V36" i="4"/>
  <c r="S36" i="4"/>
  <c r="R36" i="4"/>
  <c r="P36" i="4"/>
  <c r="O36" i="4"/>
  <c r="N36" i="4"/>
  <c r="K36" i="4"/>
  <c r="L36" i="4" s="1"/>
  <c r="J36" i="4"/>
  <c r="I36" i="4"/>
  <c r="H36" i="4"/>
  <c r="G36" i="4"/>
  <c r="E36" i="4"/>
  <c r="D36" i="4"/>
  <c r="AJ35" i="4"/>
  <c r="AF35" i="4"/>
  <c r="AA35" i="4"/>
  <c r="Z35" i="4"/>
  <c r="AB35" i="4" s="1"/>
  <c r="X35" i="4"/>
  <c r="T35" i="4"/>
  <c r="P35" i="4"/>
  <c r="L35" i="4"/>
  <c r="I35" i="4"/>
  <c r="U35" i="4" s="1"/>
  <c r="F35" i="4"/>
  <c r="AJ34" i="4"/>
  <c r="AF34" i="4"/>
  <c r="AK34" i="4" s="1"/>
  <c r="AA34" i="4"/>
  <c r="Z34" i="4"/>
  <c r="Y34" i="4"/>
  <c r="X34" i="4"/>
  <c r="T34" i="4"/>
  <c r="P34" i="4"/>
  <c r="L34" i="4"/>
  <c r="I34" i="4"/>
  <c r="F34" i="4"/>
  <c r="Q34" i="4" s="1"/>
  <c r="AJ33" i="4"/>
  <c r="AF33" i="4"/>
  <c r="AA33" i="4"/>
  <c r="Z33" i="4"/>
  <c r="AB33" i="4" s="1"/>
  <c r="X33" i="4"/>
  <c r="AK33" i="4" s="1"/>
  <c r="T33" i="4"/>
  <c r="P33" i="4"/>
  <c r="L33" i="4"/>
  <c r="M33" i="4" s="1"/>
  <c r="I33" i="4"/>
  <c r="Y33" i="4" s="1"/>
  <c r="F33" i="4"/>
  <c r="AJ32" i="4"/>
  <c r="AF32" i="4"/>
  <c r="AA32" i="4"/>
  <c r="AB32" i="4" s="1"/>
  <c r="AC32" i="4" s="1"/>
  <c r="Z32" i="4"/>
  <c r="X32" i="4"/>
  <c r="T32" i="4"/>
  <c r="P32" i="4"/>
  <c r="L32" i="4"/>
  <c r="I32" i="4"/>
  <c r="F32" i="4"/>
  <c r="M32" i="4" s="1"/>
  <c r="AJ31" i="4"/>
  <c r="AF31" i="4"/>
  <c r="AA31" i="4"/>
  <c r="Z31" i="4"/>
  <c r="AB31" i="4" s="1"/>
  <c r="AC31" i="4" s="1"/>
  <c r="X31" i="4"/>
  <c r="T31" i="4"/>
  <c r="P31" i="4"/>
  <c r="L31" i="4"/>
  <c r="I31" i="4"/>
  <c r="Y31" i="4" s="1"/>
  <c r="F31" i="4"/>
  <c r="AJ30" i="4"/>
  <c r="AF30" i="4"/>
  <c r="AK30" i="4" s="1"/>
  <c r="AA30" i="4"/>
  <c r="Z30" i="4"/>
  <c r="AB30" i="4" s="1"/>
  <c r="AC30" i="4" s="1"/>
  <c r="X30" i="4"/>
  <c r="T30" i="4"/>
  <c r="P30" i="4"/>
  <c r="Q30" i="4" s="1"/>
  <c r="M30" i="4"/>
  <c r="L30" i="4"/>
  <c r="I30" i="4"/>
  <c r="F30" i="4"/>
  <c r="AJ29" i="4"/>
  <c r="AF29" i="4"/>
  <c r="AA29" i="4"/>
  <c r="Z29" i="4"/>
  <c r="AB29" i="4" s="1"/>
  <c r="AC29" i="4" s="1"/>
  <c r="X29" i="4"/>
  <c r="T29" i="4"/>
  <c r="P29" i="4"/>
  <c r="L29" i="4"/>
  <c r="I29" i="4"/>
  <c r="Y29" i="4" s="1"/>
  <c r="F29" i="4"/>
  <c r="Q29" i="4" s="1"/>
  <c r="AI28" i="4"/>
  <c r="AH28" i="4"/>
  <c r="AJ28" i="4" s="1"/>
  <c r="AG28" i="4"/>
  <c r="AE28" i="4"/>
  <c r="AD28" i="4"/>
  <c r="AF28" i="4" s="1"/>
  <c r="W28" i="4"/>
  <c r="V28" i="4"/>
  <c r="S28" i="4"/>
  <c r="R28" i="4"/>
  <c r="T28" i="4" s="1"/>
  <c r="O28" i="4"/>
  <c r="N28" i="4"/>
  <c r="P28" i="4" s="1"/>
  <c r="K28" i="4"/>
  <c r="AA28" i="4" s="1"/>
  <c r="J28" i="4"/>
  <c r="H28" i="4"/>
  <c r="G28" i="4"/>
  <c r="I28" i="4" s="1"/>
  <c r="E28" i="4"/>
  <c r="D28" i="4"/>
  <c r="F28" i="4" s="1"/>
  <c r="AJ27" i="4"/>
  <c r="AF27" i="4"/>
  <c r="AK27" i="4" s="1"/>
  <c r="AA27" i="4"/>
  <c r="Z27" i="4"/>
  <c r="AB27" i="4" s="1"/>
  <c r="X27" i="4"/>
  <c r="T27" i="4"/>
  <c r="P27" i="4"/>
  <c r="L27" i="4"/>
  <c r="I27" i="4"/>
  <c r="F27" i="4"/>
  <c r="Q27" i="4" s="1"/>
  <c r="AJ26" i="4"/>
  <c r="AF26" i="4"/>
  <c r="AA26" i="4"/>
  <c r="Z26" i="4"/>
  <c r="AB26" i="4" s="1"/>
  <c r="X26" i="4"/>
  <c r="AK26" i="4" s="1"/>
  <c r="T26" i="4"/>
  <c r="P26" i="4"/>
  <c r="L26" i="4"/>
  <c r="I26" i="4"/>
  <c r="Y26" i="4" s="1"/>
  <c r="F26" i="4"/>
  <c r="Q26" i="4" s="1"/>
  <c r="AJ25" i="4"/>
  <c r="AF25" i="4"/>
  <c r="AA25" i="4"/>
  <c r="AB25" i="4" s="1"/>
  <c r="AC25" i="4" s="1"/>
  <c r="Z25" i="4"/>
  <c r="X25" i="4"/>
  <c r="AK25" i="4" s="1"/>
  <c r="T25" i="4"/>
  <c r="P25" i="4"/>
  <c r="Q25" i="4" s="1"/>
  <c r="L25" i="4"/>
  <c r="I25" i="4"/>
  <c r="F25" i="4"/>
  <c r="M25" i="4" s="1"/>
  <c r="AJ24" i="4"/>
  <c r="AF24" i="4"/>
  <c r="AA24" i="4"/>
  <c r="Z24" i="4"/>
  <c r="AB24" i="4" s="1"/>
  <c r="X24" i="4"/>
  <c r="T24" i="4"/>
  <c r="P24" i="4"/>
  <c r="L24" i="4"/>
  <c r="I24" i="4"/>
  <c r="Y24" i="4" s="1"/>
  <c r="F24" i="4"/>
  <c r="AJ23" i="4"/>
  <c r="AF23" i="4"/>
  <c r="AA23" i="4"/>
  <c r="Z23" i="4"/>
  <c r="AB23" i="4" s="1"/>
  <c r="AC23" i="4" s="1"/>
  <c r="X23" i="4"/>
  <c r="T23" i="4"/>
  <c r="U23" i="4" s="1"/>
  <c r="Q23" i="4"/>
  <c r="P23" i="4"/>
  <c r="L23" i="4"/>
  <c r="I23" i="4"/>
  <c r="F23" i="4"/>
  <c r="M23" i="4" s="1"/>
  <c r="AJ22" i="4"/>
  <c r="AF22" i="4"/>
  <c r="AA22" i="4"/>
  <c r="Z22" i="4"/>
  <c r="AB22" i="4" s="1"/>
  <c r="X22" i="4"/>
  <c r="T22" i="4"/>
  <c r="P22" i="4"/>
  <c r="L22" i="4"/>
  <c r="I22" i="4"/>
  <c r="Y22" i="4" s="1"/>
  <c r="F22" i="4"/>
  <c r="Q22" i="4" s="1"/>
  <c r="AJ21" i="4"/>
  <c r="AF21" i="4"/>
  <c r="AK21" i="4" s="1"/>
  <c r="AA21" i="4"/>
  <c r="AB21" i="4" s="1"/>
  <c r="Z21" i="4"/>
  <c r="X21" i="4"/>
  <c r="T21" i="4"/>
  <c r="P21" i="4"/>
  <c r="L21" i="4"/>
  <c r="I21" i="4"/>
  <c r="F21" i="4"/>
  <c r="AI20" i="4"/>
  <c r="AH20" i="4"/>
  <c r="AG20" i="4"/>
  <c r="AE20" i="4"/>
  <c r="AD20" i="4"/>
  <c r="AF20" i="4" s="1"/>
  <c r="W20" i="4"/>
  <c r="V20" i="4"/>
  <c r="X20" i="4" s="1"/>
  <c r="S20" i="4"/>
  <c r="R20" i="4"/>
  <c r="T20" i="4" s="1"/>
  <c r="O20" i="4"/>
  <c r="N20" i="4"/>
  <c r="P20" i="4" s="1"/>
  <c r="K20" i="4"/>
  <c r="AA20" i="4" s="1"/>
  <c r="J20" i="4"/>
  <c r="L20" i="4" s="1"/>
  <c r="H20" i="4"/>
  <c r="G20" i="4"/>
  <c r="I20" i="4" s="1"/>
  <c r="Y20" i="4" s="1"/>
  <c r="E20" i="4"/>
  <c r="D20" i="4"/>
  <c r="AJ19" i="4"/>
  <c r="AF19" i="4"/>
  <c r="AA19" i="4"/>
  <c r="Z19" i="4"/>
  <c r="X19" i="4"/>
  <c r="T19" i="4"/>
  <c r="P19" i="4"/>
  <c r="L19" i="4"/>
  <c r="I19" i="4"/>
  <c r="F19" i="4"/>
  <c r="AJ18" i="4"/>
  <c r="AF18" i="4"/>
  <c r="AA18" i="4"/>
  <c r="Z18" i="4"/>
  <c r="AB18" i="4" s="1"/>
  <c r="AC18" i="4" s="1"/>
  <c r="X18" i="4"/>
  <c r="AK18" i="4" s="1"/>
  <c r="T18" i="4"/>
  <c r="P18" i="4"/>
  <c r="Q18" i="4" s="1"/>
  <c r="L18" i="4"/>
  <c r="I18" i="4"/>
  <c r="F18" i="4"/>
  <c r="M18" i="4" s="1"/>
  <c r="AJ17" i="4"/>
  <c r="AF17" i="4"/>
  <c r="AK17" i="4" s="1"/>
  <c r="AA17" i="4"/>
  <c r="Z17" i="4"/>
  <c r="AB17" i="4" s="1"/>
  <c r="X17" i="4"/>
  <c r="T17" i="4"/>
  <c r="P17" i="4"/>
  <c r="L17" i="4"/>
  <c r="I17" i="4"/>
  <c r="Y17" i="4" s="1"/>
  <c r="F17" i="4"/>
  <c r="Q17" i="4" s="1"/>
  <c r="AJ16" i="4"/>
  <c r="AF16" i="4"/>
  <c r="AA16" i="4"/>
  <c r="Z16" i="4"/>
  <c r="AB16" i="4" s="1"/>
  <c r="X16" i="4"/>
  <c r="T16" i="4"/>
  <c r="P16" i="4"/>
  <c r="Q16" i="4" s="1"/>
  <c r="L16" i="4"/>
  <c r="M16" i="4" s="1"/>
  <c r="I16" i="4"/>
  <c r="Y16" i="4" s="1"/>
  <c r="F16" i="4"/>
  <c r="AJ15" i="4"/>
  <c r="AF15" i="4"/>
  <c r="AK15" i="4" s="1"/>
  <c r="AA15" i="4"/>
  <c r="Z15" i="4"/>
  <c r="X15" i="4"/>
  <c r="T15" i="4"/>
  <c r="P15" i="4"/>
  <c r="L15" i="4"/>
  <c r="I15" i="4"/>
  <c r="Y15" i="4" s="1"/>
  <c r="F15" i="4"/>
  <c r="Q15" i="4" s="1"/>
  <c r="AJ14" i="4"/>
  <c r="AF14" i="4"/>
  <c r="AK14" i="4" s="1"/>
  <c r="AA14" i="4"/>
  <c r="AB14" i="4" s="1"/>
  <c r="Z14" i="4"/>
  <c r="X14" i="4"/>
  <c r="U14" i="4"/>
  <c r="T14" i="4"/>
  <c r="P14" i="4"/>
  <c r="L14" i="4"/>
  <c r="I14" i="4"/>
  <c r="F14" i="4"/>
  <c r="AJ13" i="4"/>
  <c r="AF13" i="4"/>
  <c r="AA13" i="4"/>
  <c r="Z13" i="4"/>
  <c r="AB13" i="4" s="1"/>
  <c r="X13" i="4"/>
  <c r="AK13" i="4" s="1"/>
  <c r="T13" i="4"/>
  <c r="P13" i="4"/>
  <c r="L13" i="4"/>
  <c r="I13" i="4"/>
  <c r="F13" i="4"/>
  <c r="AJ12" i="4"/>
  <c r="AF12" i="4"/>
  <c r="AK12" i="4" s="1"/>
  <c r="AA12" i="4"/>
  <c r="Z12" i="4"/>
  <c r="AB12" i="4" s="1"/>
  <c r="X12" i="4"/>
  <c r="T12" i="4"/>
  <c r="P12" i="4"/>
  <c r="L12" i="4"/>
  <c r="I12" i="4"/>
  <c r="F12" i="4"/>
  <c r="Q12" i="4" s="1"/>
  <c r="AI11" i="4"/>
  <c r="AH11" i="4"/>
  <c r="AJ11" i="4" s="1"/>
  <c r="AG11" i="4"/>
  <c r="AE11" i="4"/>
  <c r="AD11" i="4"/>
  <c r="W11" i="4"/>
  <c r="V11" i="4"/>
  <c r="X11" i="4" s="1"/>
  <c r="S11" i="4"/>
  <c r="R11" i="4"/>
  <c r="T11" i="4" s="1"/>
  <c r="O11" i="4"/>
  <c r="N11" i="4"/>
  <c r="P11" i="4" s="1"/>
  <c r="L11" i="4"/>
  <c r="K11" i="4"/>
  <c r="J11" i="4"/>
  <c r="H11" i="4"/>
  <c r="G11" i="4"/>
  <c r="E11" i="4"/>
  <c r="D11" i="4"/>
  <c r="F11" i="4" s="1"/>
  <c r="AJ10" i="4"/>
  <c r="AF10" i="4"/>
  <c r="AK10" i="4" s="1"/>
  <c r="AA10" i="4"/>
  <c r="AB10" i="4" s="1"/>
  <c r="AC10" i="4" s="1"/>
  <c r="Z10" i="4"/>
  <c r="X10" i="4"/>
  <c r="T10" i="4"/>
  <c r="P10" i="4"/>
  <c r="L10" i="4"/>
  <c r="I10" i="4"/>
  <c r="Y10" i="4" s="1"/>
  <c r="F10" i="4"/>
  <c r="Q10" i="4" s="1"/>
  <c r="AJ9" i="4"/>
  <c r="AF9" i="4"/>
  <c r="AK9" i="4" s="1"/>
  <c r="AA9" i="4"/>
  <c r="Z9" i="4"/>
  <c r="X9" i="4"/>
  <c r="T9" i="4"/>
  <c r="P9" i="4"/>
  <c r="L9" i="4"/>
  <c r="I9" i="4"/>
  <c r="Y9" i="4" s="1"/>
  <c r="F9" i="4"/>
  <c r="Q9" i="4" s="1"/>
  <c r="AI28" i="3"/>
  <c r="AH28" i="3"/>
  <c r="AJ28" i="3" s="1"/>
  <c r="AG28" i="3"/>
  <c r="AE28" i="3"/>
  <c r="AD28" i="3"/>
  <c r="AF28" i="3" s="1"/>
  <c r="W28" i="3"/>
  <c r="V28" i="3"/>
  <c r="X28" i="3" s="1"/>
  <c r="S28" i="3"/>
  <c r="R28" i="3"/>
  <c r="T28" i="3" s="1"/>
  <c r="O28" i="3"/>
  <c r="N28" i="3"/>
  <c r="K28" i="3"/>
  <c r="J28" i="3"/>
  <c r="Z28" i="3" s="1"/>
  <c r="H28" i="3"/>
  <c r="G28" i="3"/>
  <c r="I28" i="3" s="1"/>
  <c r="E28" i="3"/>
  <c r="D28" i="3"/>
  <c r="F28" i="3" s="1"/>
  <c r="AJ27" i="3"/>
  <c r="AF27" i="3"/>
  <c r="AA27" i="3"/>
  <c r="Z27" i="3"/>
  <c r="AB27" i="3" s="1"/>
  <c r="AC27" i="3" s="1"/>
  <c r="X27" i="3"/>
  <c r="T27" i="3"/>
  <c r="U27" i="3" s="1"/>
  <c r="P27" i="3"/>
  <c r="L27" i="3"/>
  <c r="I27" i="3"/>
  <c r="F27" i="3"/>
  <c r="Q27" i="3" s="1"/>
  <c r="AJ26" i="3"/>
  <c r="AF26" i="3"/>
  <c r="AK26" i="3" s="1"/>
  <c r="AB26" i="3"/>
  <c r="AC26" i="3" s="1"/>
  <c r="AA26" i="3"/>
  <c r="Z26" i="3"/>
  <c r="X26" i="3"/>
  <c r="T26" i="3"/>
  <c r="U26" i="3" s="1"/>
  <c r="P26" i="3"/>
  <c r="L26" i="3"/>
  <c r="I26" i="3"/>
  <c r="F26" i="3"/>
  <c r="Q26" i="3" s="1"/>
  <c r="AJ25" i="3"/>
  <c r="AF25" i="3"/>
  <c r="AA25" i="3"/>
  <c r="AB25" i="3" s="1"/>
  <c r="AC25" i="3" s="1"/>
  <c r="Z25" i="3"/>
  <c r="X25" i="3"/>
  <c r="T25" i="3"/>
  <c r="P25" i="3"/>
  <c r="L25" i="3"/>
  <c r="I25" i="3"/>
  <c r="Y25" i="3" s="1"/>
  <c r="F25" i="3"/>
  <c r="AJ24" i="3"/>
  <c r="AF24" i="3"/>
  <c r="AA24" i="3"/>
  <c r="Z24" i="3"/>
  <c r="AB24" i="3" s="1"/>
  <c r="X24" i="3"/>
  <c r="T24" i="3"/>
  <c r="P24" i="3"/>
  <c r="L24" i="3"/>
  <c r="I24" i="3"/>
  <c r="Y24" i="3" s="1"/>
  <c r="F24" i="3"/>
  <c r="Q24" i="3" s="1"/>
  <c r="AJ23" i="3"/>
  <c r="AF23" i="3"/>
  <c r="AA23" i="3"/>
  <c r="Z23" i="3"/>
  <c r="AB23" i="3" s="1"/>
  <c r="X23" i="3"/>
  <c r="T23" i="3"/>
  <c r="P23" i="3"/>
  <c r="L23" i="3"/>
  <c r="I23" i="3"/>
  <c r="Y23" i="3" s="1"/>
  <c r="F23" i="3"/>
  <c r="M23" i="3" s="1"/>
  <c r="AK22" i="3"/>
  <c r="AJ22" i="3"/>
  <c r="AF22" i="3"/>
  <c r="AA22" i="3"/>
  <c r="Z22" i="3"/>
  <c r="AB22" i="3" s="1"/>
  <c r="X22" i="3"/>
  <c r="T22" i="3"/>
  <c r="P22" i="3"/>
  <c r="L22" i="3"/>
  <c r="I22" i="3"/>
  <c r="Y22" i="3" s="1"/>
  <c r="F22" i="3"/>
  <c r="M22" i="3" s="1"/>
  <c r="AJ21" i="3"/>
  <c r="AF21" i="3"/>
  <c r="AA21" i="3"/>
  <c r="Z21" i="3"/>
  <c r="AB21" i="3" s="1"/>
  <c r="X21" i="3"/>
  <c r="T21" i="3"/>
  <c r="P21" i="3"/>
  <c r="L21" i="3"/>
  <c r="I21" i="3"/>
  <c r="F21" i="3"/>
  <c r="Q21" i="3" s="1"/>
  <c r="AJ20" i="3"/>
  <c r="AF20" i="3"/>
  <c r="AK20" i="3" s="1"/>
  <c r="AA20" i="3"/>
  <c r="Z20" i="3"/>
  <c r="X20" i="3"/>
  <c r="T20" i="3"/>
  <c r="P20" i="3"/>
  <c r="Q20" i="3" s="1"/>
  <c r="L20" i="3"/>
  <c r="M20" i="3" s="1"/>
  <c r="I20" i="3"/>
  <c r="F20" i="3"/>
  <c r="AJ19" i="3"/>
  <c r="AF19" i="3"/>
  <c r="AA19" i="3"/>
  <c r="Z19" i="3"/>
  <c r="AB19" i="3" s="1"/>
  <c r="AC19" i="3" s="1"/>
  <c r="X19" i="3"/>
  <c r="T19" i="3"/>
  <c r="U19" i="3" s="1"/>
  <c r="P19" i="3"/>
  <c r="L19" i="3"/>
  <c r="I19" i="3"/>
  <c r="F19" i="3"/>
  <c r="Q19" i="3" s="1"/>
  <c r="AJ18" i="3"/>
  <c r="AF18" i="3"/>
  <c r="AK18" i="3" s="1"/>
  <c r="AB18" i="3"/>
  <c r="AC18" i="3" s="1"/>
  <c r="AA18" i="3"/>
  <c r="Z18" i="3"/>
  <c r="X18" i="3"/>
  <c r="T18" i="3"/>
  <c r="U18" i="3" s="1"/>
  <c r="P18" i="3"/>
  <c r="Q18" i="3" s="1"/>
  <c r="L18" i="3"/>
  <c r="I18" i="3"/>
  <c r="F18" i="3"/>
  <c r="M18" i="3" s="1"/>
  <c r="AJ17" i="3"/>
  <c r="AF17" i="3"/>
  <c r="AK17" i="3" s="1"/>
  <c r="AA17" i="3"/>
  <c r="AB17" i="3" s="1"/>
  <c r="Z17" i="3"/>
  <c r="X17" i="3"/>
  <c r="T17" i="3"/>
  <c r="P17" i="3"/>
  <c r="L17" i="3"/>
  <c r="I17" i="3"/>
  <c r="F17" i="3"/>
  <c r="AJ16" i="3"/>
  <c r="AF16" i="3"/>
  <c r="AA16" i="3"/>
  <c r="Z16" i="3"/>
  <c r="X16" i="3"/>
  <c r="T16" i="3"/>
  <c r="P16" i="3"/>
  <c r="L16" i="3"/>
  <c r="I16" i="3"/>
  <c r="Y16" i="3" s="1"/>
  <c r="F16" i="3"/>
  <c r="Q16" i="3" s="1"/>
  <c r="AJ15" i="3"/>
  <c r="AF15" i="3"/>
  <c r="AA15" i="3"/>
  <c r="Z15" i="3"/>
  <c r="X15" i="3"/>
  <c r="T15" i="3"/>
  <c r="P15" i="3"/>
  <c r="L15" i="3"/>
  <c r="I15" i="3"/>
  <c r="Y15" i="3" s="1"/>
  <c r="F15" i="3"/>
  <c r="M15" i="3" s="1"/>
  <c r="AJ14" i="3"/>
  <c r="AF14" i="3"/>
  <c r="AA14" i="3"/>
  <c r="Z14" i="3"/>
  <c r="AB14" i="3" s="1"/>
  <c r="X14" i="3"/>
  <c r="AK14" i="3" s="1"/>
  <c r="T14" i="3"/>
  <c r="P14" i="3"/>
  <c r="L14" i="3"/>
  <c r="I14" i="3"/>
  <c r="Y14" i="3" s="1"/>
  <c r="F14" i="3"/>
  <c r="M14" i="3" s="1"/>
  <c r="AJ13" i="3"/>
  <c r="AF13" i="3"/>
  <c r="AA13" i="3"/>
  <c r="Z13" i="3"/>
  <c r="AB13" i="3" s="1"/>
  <c r="X13" i="3"/>
  <c r="T13" i="3"/>
  <c r="P13" i="3"/>
  <c r="L13" i="3"/>
  <c r="I13" i="3"/>
  <c r="U13" i="3" s="1"/>
  <c r="F13" i="3"/>
  <c r="AJ12" i="3"/>
  <c r="AF12" i="3"/>
  <c r="AA12" i="3"/>
  <c r="Z12" i="3"/>
  <c r="AB12" i="3" s="1"/>
  <c r="X12" i="3"/>
  <c r="T12" i="3"/>
  <c r="P12" i="3"/>
  <c r="Q12" i="3" s="1"/>
  <c r="L12" i="3"/>
  <c r="I12" i="3"/>
  <c r="F12" i="3"/>
  <c r="AJ11" i="3"/>
  <c r="AF11" i="3"/>
  <c r="AK11" i="3" s="1"/>
  <c r="AA11" i="3"/>
  <c r="AB11" i="3" s="1"/>
  <c r="Z11" i="3"/>
  <c r="X11" i="3"/>
  <c r="T11" i="3"/>
  <c r="P11" i="3"/>
  <c r="L11" i="3"/>
  <c r="I11" i="3"/>
  <c r="F11" i="3"/>
  <c r="AJ10" i="3"/>
  <c r="AF10" i="3"/>
  <c r="AA10" i="3"/>
  <c r="Z10" i="3"/>
  <c r="AB10" i="3" s="1"/>
  <c r="AC10" i="3" s="1"/>
  <c r="X10" i="3"/>
  <c r="T10" i="3"/>
  <c r="P10" i="3"/>
  <c r="Q10" i="3" s="1"/>
  <c r="L10" i="3"/>
  <c r="M10" i="3" s="1"/>
  <c r="I10" i="3"/>
  <c r="F10" i="3"/>
  <c r="AJ9" i="3"/>
  <c r="AF9" i="3"/>
  <c r="AK9" i="3" s="1"/>
  <c r="AA9" i="3"/>
  <c r="Z9" i="3"/>
  <c r="AB9" i="3" s="1"/>
  <c r="AC9" i="3" s="1"/>
  <c r="X9" i="3"/>
  <c r="T9" i="3"/>
  <c r="U9" i="3" s="1"/>
  <c r="Q9" i="3"/>
  <c r="P9" i="3"/>
  <c r="L9" i="3"/>
  <c r="I9" i="3"/>
  <c r="F9" i="3"/>
  <c r="M9" i="3" s="1"/>
  <c r="AI17" i="2"/>
  <c r="AH17" i="2"/>
  <c r="AJ17" i="2" s="1"/>
  <c r="AG17" i="2"/>
  <c r="AE17" i="2"/>
  <c r="AD17" i="2"/>
  <c r="AF17" i="2" s="1"/>
  <c r="W17" i="2"/>
  <c r="V17" i="2"/>
  <c r="X17" i="2" s="1"/>
  <c r="S17" i="2"/>
  <c r="R17" i="2"/>
  <c r="T17" i="2" s="1"/>
  <c r="O17" i="2"/>
  <c r="N17" i="2"/>
  <c r="K17" i="2"/>
  <c r="J17" i="2"/>
  <c r="L17" i="2" s="1"/>
  <c r="H17" i="2"/>
  <c r="G17" i="2"/>
  <c r="I17" i="2" s="1"/>
  <c r="E17" i="2"/>
  <c r="D17" i="2"/>
  <c r="F17" i="2" s="1"/>
  <c r="AJ16" i="2"/>
  <c r="AF16" i="2"/>
  <c r="AA16" i="2"/>
  <c r="Z16" i="2"/>
  <c r="AB16" i="2" s="1"/>
  <c r="X16" i="2"/>
  <c r="T16" i="2"/>
  <c r="P16" i="2"/>
  <c r="L16" i="2"/>
  <c r="I16" i="2"/>
  <c r="Y16" i="2" s="1"/>
  <c r="F16" i="2"/>
  <c r="Q16" i="2" s="1"/>
  <c r="AJ15" i="2"/>
  <c r="AF15" i="2"/>
  <c r="AA15" i="2"/>
  <c r="Z15" i="2"/>
  <c r="X15" i="2"/>
  <c r="T15" i="2"/>
  <c r="P15" i="2"/>
  <c r="L15" i="2"/>
  <c r="I15" i="2"/>
  <c r="U15" i="2" s="1"/>
  <c r="F15" i="2"/>
  <c r="Q15" i="2" s="1"/>
  <c r="AJ14" i="2"/>
  <c r="AF14" i="2"/>
  <c r="AA14" i="2"/>
  <c r="Z14" i="2"/>
  <c r="X14" i="2"/>
  <c r="AK14" i="2" s="1"/>
  <c r="T14" i="2"/>
  <c r="P14" i="2"/>
  <c r="L14" i="2"/>
  <c r="I14" i="2"/>
  <c r="F14" i="2"/>
  <c r="Q14" i="2" s="1"/>
  <c r="AJ13" i="2"/>
  <c r="AF13" i="2"/>
  <c r="AK13" i="2" s="1"/>
  <c r="AA13" i="2"/>
  <c r="Z13" i="2"/>
  <c r="AB13" i="2" s="1"/>
  <c r="X13" i="2"/>
  <c r="T13" i="2"/>
  <c r="P13" i="2"/>
  <c r="L13" i="2"/>
  <c r="I13" i="2"/>
  <c r="U13" i="2" s="1"/>
  <c r="F13" i="2"/>
  <c r="Q13" i="2" s="1"/>
  <c r="AJ12" i="2"/>
  <c r="AF12" i="2"/>
  <c r="AA12" i="2"/>
  <c r="Z12" i="2"/>
  <c r="AB12" i="2" s="1"/>
  <c r="X12" i="2"/>
  <c r="T12" i="2"/>
  <c r="P12" i="2"/>
  <c r="L12" i="2"/>
  <c r="I12" i="2"/>
  <c r="F12" i="2"/>
  <c r="Q12" i="2" s="1"/>
  <c r="AJ11" i="2"/>
  <c r="AF11" i="2"/>
  <c r="AA11" i="2"/>
  <c r="Z11" i="2"/>
  <c r="X11" i="2"/>
  <c r="T11" i="2"/>
  <c r="P11" i="2"/>
  <c r="L11" i="2"/>
  <c r="I11" i="2"/>
  <c r="F11" i="2"/>
  <c r="Q11" i="2" s="1"/>
  <c r="AJ10" i="2"/>
  <c r="AF10" i="2"/>
  <c r="AA10" i="2"/>
  <c r="Z10" i="2"/>
  <c r="AB10" i="2" s="1"/>
  <c r="X10" i="2"/>
  <c r="T10" i="2"/>
  <c r="P10" i="2"/>
  <c r="L10" i="2"/>
  <c r="I10" i="2"/>
  <c r="F10" i="2"/>
  <c r="Q10" i="2" s="1"/>
  <c r="AJ9" i="2"/>
  <c r="AF9" i="2"/>
  <c r="AA9" i="2"/>
  <c r="Z9" i="2"/>
  <c r="AB9" i="2" s="1"/>
  <c r="X9" i="2"/>
  <c r="AK9" i="2" s="1"/>
  <c r="T9" i="2"/>
  <c r="P9" i="2"/>
  <c r="L9" i="2"/>
  <c r="I9" i="2"/>
  <c r="F9" i="2"/>
  <c r="M9" i="2" s="1"/>
  <c r="AI18" i="1"/>
  <c r="AH18" i="1"/>
  <c r="AJ18" i="1" s="1"/>
  <c r="AG18" i="1"/>
  <c r="AE18" i="1"/>
  <c r="AD18" i="1"/>
  <c r="AF18" i="1" s="1"/>
  <c r="W18" i="1"/>
  <c r="V18" i="1"/>
  <c r="S18" i="1"/>
  <c r="T18" i="1" s="1"/>
  <c r="R18" i="1"/>
  <c r="O18" i="1"/>
  <c r="N18" i="1"/>
  <c r="K18" i="1"/>
  <c r="AA18" i="1" s="1"/>
  <c r="J18" i="1"/>
  <c r="Z18" i="1" s="1"/>
  <c r="AB18" i="1" s="1"/>
  <c r="H18" i="1"/>
  <c r="G18" i="1"/>
  <c r="I18" i="1" s="1"/>
  <c r="E18" i="1"/>
  <c r="D18" i="1"/>
  <c r="AJ17" i="1"/>
  <c r="AF17" i="1"/>
  <c r="AA17" i="1"/>
  <c r="Z17" i="1"/>
  <c r="X17" i="1"/>
  <c r="T17" i="1"/>
  <c r="P17" i="1"/>
  <c r="L17" i="1"/>
  <c r="I17" i="1"/>
  <c r="F17" i="1"/>
  <c r="Q17" i="1" s="1"/>
  <c r="AJ16" i="1"/>
  <c r="AF16" i="1"/>
  <c r="AA16" i="1"/>
  <c r="Z16" i="1"/>
  <c r="AB16" i="1" s="1"/>
  <c r="X16" i="1"/>
  <c r="AK16" i="1" s="1"/>
  <c r="T16" i="1"/>
  <c r="P16" i="1"/>
  <c r="L16" i="1"/>
  <c r="I16" i="1"/>
  <c r="U16" i="1" s="1"/>
  <c r="F16" i="1"/>
  <c r="Q16" i="1" s="1"/>
  <c r="AJ15" i="1"/>
  <c r="AF15" i="1"/>
  <c r="AA15" i="1"/>
  <c r="Z15" i="1"/>
  <c r="X15" i="1"/>
  <c r="AK15" i="1" s="1"/>
  <c r="T15" i="1"/>
  <c r="P15" i="1"/>
  <c r="L15" i="1"/>
  <c r="I15" i="1"/>
  <c r="F15" i="1"/>
  <c r="AJ14" i="1"/>
  <c r="AF14" i="1"/>
  <c r="AA14" i="1"/>
  <c r="Z14" i="1"/>
  <c r="AB14" i="1" s="1"/>
  <c r="X14" i="1"/>
  <c r="AK14" i="1" s="1"/>
  <c r="T14" i="1"/>
  <c r="P14" i="1"/>
  <c r="L14" i="1"/>
  <c r="I14" i="1"/>
  <c r="Y14" i="1" s="1"/>
  <c r="F14" i="1"/>
  <c r="Q14" i="1" s="1"/>
  <c r="AJ13" i="1"/>
  <c r="AF13" i="1"/>
  <c r="AA13" i="1"/>
  <c r="Z13" i="1"/>
  <c r="AB13" i="1" s="1"/>
  <c r="AC13" i="1" s="1"/>
  <c r="X13" i="1"/>
  <c r="T13" i="1"/>
  <c r="P13" i="1"/>
  <c r="L13" i="1"/>
  <c r="I13" i="1"/>
  <c r="F13" i="1"/>
  <c r="AJ12" i="1"/>
  <c r="AF12" i="1"/>
  <c r="AA12" i="1"/>
  <c r="Z12" i="1"/>
  <c r="AB12" i="1" s="1"/>
  <c r="X12" i="1"/>
  <c r="T12" i="1"/>
  <c r="P12" i="1"/>
  <c r="L12" i="1"/>
  <c r="I12" i="1"/>
  <c r="Y12" i="1" s="1"/>
  <c r="F12" i="1"/>
  <c r="Q12" i="1" s="1"/>
  <c r="AJ11" i="1"/>
  <c r="AF11" i="1"/>
  <c r="AB11" i="1"/>
  <c r="AA11" i="1"/>
  <c r="Z11" i="1"/>
  <c r="X11" i="1"/>
  <c r="T11" i="1"/>
  <c r="P11" i="1"/>
  <c r="L11" i="1"/>
  <c r="I11" i="1"/>
  <c r="F11" i="1"/>
  <c r="M11" i="1" s="1"/>
  <c r="AJ10" i="1"/>
  <c r="AF10" i="1"/>
  <c r="AA10" i="1"/>
  <c r="Z10" i="1"/>
  <c r="AB10" i="1" s="1"/>
  <c r="AC10" i="1" s="1"/>
  <c r="X10" i="1"/>
  <c r="T10" i="1"/>
  <c r="P10" i="1"/>
  <c r="L10" i="1"/>
  <c r="I10" i="1"/>
  <c r="F10" i="1"/>
  <c r="AJ9" i="1"/>
  <c r="AF9" i="1"/>
  <c r="AA9" i="1"/>
  <c r="AB9" i="1" s="1"/>
  <c r="Z9" i="1"/>
  <c r="X9" i="1"/>
  <c r="T9" i="1"/>
  <c r="P9" i="1"/>
  <c r="L9" i="1"/>
  <c r="I9" i="1"/>
  <c r="F9" i="1"/>
  <c r="Q9" i="1" s="1"/>
  <c r="AK36" i="5" l="1"/>
  <c r="AK27" i="8"/>
  <c r="AK22" i="5"/>
  <c r="AK36" i="4"/>
  <c r="AK22" i="6"/>
  <c r="AK30" i="12"/>
  <c r="U12" i="6"/>
  <c r="AC17" i="3"/>
  <c r="L22" i="5"/>
  <c r="F41" i="7"/>
  <c r="Q41" i="7" s="1"/>
  <c r="Q60" i="7"/>
  <c r="M60" i="7"/>
  <c r="AB65" i="7"/>
  <c r="AC65" i="7" s="1"/>
  <c r="AB10" i="9"/>
  <c r="AC10" i="9" s="1"/>
  <c r="AB22" i="10"/>
  <c r="AC22" i="10" s="1"/>
  <c r="X38" i="10"/>
  <c r="AK38" i="10" s="1"/>
  <c r="M17" i="3"/>
  <c r="Q17" i="3"/>
  <c r="M33" i="5"/>
  <c r="AK11" i="2"/>
  <c r="U33" i="4"/>
  <c r="AK23" i="4"/>
  <c r="AJ10" i="7"/>
  <c r="L18" i="1"/>
  <c r="M15" i="10"/>
  <c r="M11" i="3"/>
  <c r="Q11" i="3"/>
  <c r="Y19" i="12"/>
  <c r="U19" i="12"/>
  <c r="AK35" i="5"/>
  <c r="L45" i="12"/>
  <c r="M45" i="12" s="1"/>
  <c r="AK19" i="3"/>
  <c r="AK13" i="12"/>
  <c r="AB38" i="12"/>
  <c r="AC38" i="12" s="1"/>
  <c r="Q15" i="1"/>
  <c r="M15" i="1"/>
  <c r="Q19" i="4"/>
  <c r="M19" i="4"/>
  <c r="M9" i="1"/>
  <c r="Y19" i="4"/>
  <c r="U19" i="4"/>
  <c r="AC22" i="4"/>
  <c r="U26" i="5"/>
  <c r="L36" i="7"/>
  <c r="AA36" i="7"/>
  <c r="AC13" i="8"/>
  <c r="Q22" i="8"/>
  <c r="AK29" i="8"/>
  <c r="L10" i="12"/>
  <c r="M10" i="12" s="1"/>
  <c r="Q14" i="12"/>
  <c r="M14" i="12"/>
  <c r="AC19" i="12"/>
  <c r="U27" i="12"/>
  <c r="U29" i="12"/>
  <c r="AK32" i="12"/>
  <c r="M13" i="1"/>
  <c r="Q13" i="1"/>
  <c r="AC20" i="3"/>
  <c r="U24" i="3"/>
  <c r="AB28" i="3"/>
  <c r="AC28" i="3" s="1"/>
  <c r="X48" i="4"/>
  <c r="AK48" i="4" s="1"/>
  <c r="L54" i="4"/>
  <c r="M54" i="4" s="1"/>
  <c r="L17" i="6"/>
  <c r="M17" i="6" s="1"/>
  <c r="P10" i="7"/>
  <c r="Q10" i="7" s="1"/>
  <c r="AB11" i="7"/>
  <c r="AC11" i="7" s="1"/>
  <c r="Z25" i="7"/>
  <c r="P25" i="7"/>
  <c r="Q25" i="7" s="1"/>
  <c r="M36" i="7"/>
  <c r="AB43" i="7"/>
  <c r="Q19" i="11"/>
  <c r="M19" i="11"/>
  <c r="Y17" i="3"/>
  <c r="U17" i="3"/>
  <c r="M14" i="6"/>
  <c r="Q14" i="6"/>
  <c r="Q37" i="10"/>
  <c r="M37" i="10"/>
  <c r="AK27" i="5"/>
  <c r="Y58" i="7"/>
  <c r="U58" i="7"/>
  <c r="AF48" i="7"/>
  <c r="AK48" i="7" s="1"/>
  <c r="AK43" i="12"/>
  <c r="Y10" i="2"/>
  <c r="U10" i="2"/>
  <c r="Q24" i="8"/>
  <c r="M24" i="8"/>
  <c r="AB20" i="8"/>
  <c r="M29" i="12"/>
  <c r="AK16" i="4"/>
  <c r="Q24" i="5"/>
  <c r="I44" i="12"/>
  <c r="AK23" i="12"/>
  <c r="AK36" i="12"/>
  <c r="Z30" i="7"/>
  <c r="AC11" i="3"/>
  <c r="AA28" i="3"/>
  <c r="AC21" i="5"/>
  <c r="AC26" i="5"/>
  <c r="Y10" i="6"/>
  <c r="U10" i="6"/>
  <c r="AA17" i="6"/>
  <c r="M21" i="11"/>
  <c r="Q11" i="1"/>
  <c r="P28" i="3"/>
  <c r="AB34" i="4"/>
  <c r="AC34" i="4" s="1"/>
  <c r="T41" i="4"/>
  <c r="U41" i="4" s="1"/>
  <c r="Y45" i="4"/>
  <c r="Y47" i="4"/>
  <c r="AF48" i="4"/>
  <c r="P10" i="5"/>
  <c r="AB19" i="5"/>
  <c r="AC19" i="5" s="1"/>
  <c r="M10" i="6"/>
  <c r="Y19" i="6"/>
  <c r="I61" i="7"/>
  <c r="AK62" i="7"/>
  <c r="AA15" i="8"/>
  <c r="M19" i="8"/>
  <c r="AC22" i="8"/>
  <c r="Y17" i="11"/>
  <c r="U17" i="11"/>
  <c r="Q16" i="7"/>
  <c r="AK17" i="6"/>
  <c r="AK44" i="12"/>
  <c r="Q31" i="4"/>
  <c r="M16" i="6"/>
  <c r="AK15" i="8"/>
  <c r="AK9" i="7"/>
  <c r="AJ41" i="8"/>
  <c r="P18" i="1"/>
  <c r="AK27" i="3"/>
  <c r="M24" i="4"/>
  <c r="AK15" i="12"/>
  <c r="U21" i="12"/>
  <c r="AC42" i="12"/>
  <c r="I25" i="7"/>
  <c r="AK11" i="12"/>
  <c r="M42" i="12"/>
  <c r="Y11" i="1"/>
  <c r="U11" i="1"/>
  <c r="AC11" i="1"/>
  <c r="AA12" i="6"/>
  <c r="AC11" i="11"/>
  <c r="Q33" i="11"/>
  <c r="M33" i="11"/>
  <c r="M31" i="4"/>
  <c r="AK17" i="2"/>
  <c r="U29" i="4"/>
  <c r="M16" i="2"/>
  <c r="Y60" i="7"/>
  <c r="AC60" i="7"/>
  <c r="AK23" i="11"/>
  <c r="M12" i="1"/>
  <c r="Y12" i="2"/>
  <c r="U12" i="2"/>
  <c r="M13" i="3"/>
  <c r="Q13" i="3"/>
  <c r="M56" i="7"/>
  <c r="U16" i="2"/>
  <c r="AC35" i="5"/>
  <c r="L15" i="5"/>
  <c r="Y11" i="3"/>
  <c r="U11" i="3"/>
  <c r="Q24" i="4"/>
  <c r="AJ39" i="12"/>
  <c r="M26" i="5"/>
  <c r="U9" i="1"/>
  <c r="Y9" i="1"/>
  <c r="AB39" i="7"/>
  <c r="AC39" i="7" s="1"/>
  <c r="U16" i="3"/>
  <c r="Q67" i="7"/>
  <c r="AK10" i="6"/>
  <c r="Y9" i="7"/>
  <c r="AC17" i="7"/>
  <c r="Y52" i="7"/>
  <c r="AA61" i="7"/>
  <c r="AC49" i="4"/>
  <c r="U49" i="4"/>
  <c r="AJ22" i="6"/>
  <c r="AC14" i="11"/>
  <c r="U14" i="11"/>
  <c r="M18" i="7"/>
  <c r="Q18" i="7"/>
  <c r="M14" i="8"/>
  <c r="Q14" i="8"/>
  <c r="AB11" i="2"/>
  <c r="AC11" i="2" s="1"/>
  <c r="M11" i="6"/>
  <c r="Q11" i="6"/>
  <c r="Q10" i="11"/>
  <c r="M10" i="11"/>
  <c r="Y35" i="4"/>
  <c r="Q9" i="6"/>
  <c r="M9" i="6"/>
  <c r="Q27" i="10"/>
  <c r="M27" i="10"/>
  <c r="M26" i="4"/>
  <c r="AJ36" i="4"/>
  <c r="AK52" i="7"/>
  <c r="L17" i="12"/>
  <c r="Q21" i="12"/>
  <c r="M21" i="12"/>
  <c r="M9" i="4"/>
  <c r="Z28" i="4"/>
  <c r="AB28" i="4" s="1"/>
  <c r="AC28" i="4" s="1"/>
  <c r="L28" i="4"/>
  <c r="M28" i="4" s="1"/>
  <c r="M53" i="7"/>
  <c r="Q53" i="7"/>
  <c r="M26" i="8"/>
  <c r="Q35" i="8"/>
  <c r="M35" i="8"/>
  <c r="U26" i="4"/>
  <c r="F44" i="12"/>
  <c r="M44" i="12" s="1"/>
  <c r="AK10" i="1"/>
  <c r="AC16" i="4"/>
  <c r="M21" i="5"/>
  <c r="L30" i="5"/>
  <c r="M30" i="5" s="1"/>
  <c r="AK15" i="5"/>
  <c r="T36" i="4"/>
  <c r="U36" i="4" s="1"/>
  <c r="Q40" i="4"/>
  <c r="L12" i="6"/>
  <c r="Y10" i="3"/>
  <c r="M25" i="3"/>
  <c r="Q25" i="3"/>
  <c r="U47" i="4"/>
  <c r="M51" i="4"/>
  <c r="AB10" i="6"/>
  <c r="AC10" i="6" s="1"/>
  <c r="X17" i="6"/>
  <c r="U19" i="6"/>
  <c r="X10" i="7"/>
  <c r="Y10" i="7" s="1"/>
  <c r="AF25" i="7"/>
  <c r="AC40" i="7"/>
  <c r="Y65" i="7"/>
  <c r="U65" i="7"/>
  <c r="AB11" i="8"/>
  <c r="AC11" i="8" s="1"/>
  <c r="AB27" i="9"/>
  <c r="AC27" i="9" s="1"/>
  <c r="L38" i="10"/>
  <c r="M38" i="10" s="1"/>
  <c r="AA38" i="10"/>
  <c r="Q31" i="11"/>
  <c r="M31" i="11"/>
  <c r="Y31" i="11"/>
  <c r="U31" i="11"/>
  <c r="Q33" i="4"/>
  <c r="Y40" i="4"/>
  <c r="X41" i="4"/>
  <c r="AK41" i="4" s="1"/>
  <c r="AK50" i="4"/>
  <c r="AK52" i="4"/>
  <c r="T54" i="4"/>
  <c r="T15" i="5"/>
  <c r="AB27" i="5"/>
  <c r="AC27" i="5" s="1"/>
  <c r="M31" i="5"/>
  <c r="Q31" i="5"/>
  <c r="Y33" i="5"/>
  <c r="U19" i="7"/>
  <c r="Y23" i="7"/>
  <c r="P48" i="7"/>
  <c r="AB62" i="7"/>
  <c r="AC62" i="7" s="1"/>
  <c r="AB16" i="8"/>
  <c r="AC16" i="8" s="1"/>
  <c r="AB33" i="8"/>
  <c r="P15" i="11"/>
  <c r="M17" i="11"/>
  <c r="U11" i="12"/>
  <c r="Z17" i="12"/>
  <c r="AB17" i="12" s="1"/>
  <c r="AB26" i="12"/>
  <c r="AC26" i="12" s="1"/>
  <c r="Y36" i="12"/>
  <c r="Y38" i="12"/>
  <c r="AB43" i="12"/>
  <c r="AC43" i="12" s="1"/>
  <c r="Q16" i="9"/>
  <c r="AK21" i="9"/>
  <c r="Q21" i="10"/>
  <c r="AJ35" i="11"/>
  <c r="AB40" i="12"/>
  <c r="AC40" i="12" s="1"/>
  <c r="AC28" i="5"/>
  <c r="Z44" i="10"/>
  <c r="AB44" i="10" s="1"/>
  <c r="L44" i="10"/>
  <c r="AK61" i="7"/>
  <c r="AF17" i="9"/>
  <c r="X13" i="10"/>
  <c r="AC25" i="11"/>
  <c r="AC24" i="4"/>
  <c r="AK27" i="7"/>
  <c r="AC21" i="3"/>
  <c r="Y27" i="3"/>
  <c r="Y30" i="4"/>
  <c r="AA48" i="4"/>
  <c r="Q30" i="7"/>
  <c r="M33" i="7"/>
  <c r="M35" i="7"/>
  <c r="AK47" i="7"/>
  <c r="AK54" i="7"/>
  <c r="Z40" i="8"/>
  <c r="M10" i="9"/>
  <c r="AF13" i="10"/>
  <c r="AK13" i="10" s="1"/>
  <c r="AK17" i="10"/>
  <c r="AK19" i="10"/>
  <c r="AK29" i="12"/>
  <c r="Y31" i="12"/>
  <c r="U31" i="12"/>
  <c r="AB15" i="1"/>
  <c r="AC15" i="1" s="1"/>
  <c r="AB17" i="1"/>
  <c r="AC17" i="1" s="1"/>
  <c r="Y11" i="2"/>
  <c r="U15" i="4"/>
  <c r="AJ20" i="4"/>
  <c r="AK24" i="4"/>
  <c r="P48" i="4"/>
  <c r="Y50" i="4"/>
  <c r="Y52" i="4"/>
  <c r="Z55" i="4"/>
  <c r="Y20" i="5"/>
  <c r="P22" i="6"/>
  <c r="AC15" i="7"/>
  <c r="AB18" i="7"/>
  <c r="AC18" i="7" s="1"/>
  <c r="U31" i="7"/>
  <c r="AC44" i="7"/>
  <c r="U44" i="7"/>
  <c r="AF67" i="7"/>
  <c r="AF21" i="8"/>
  <c r="AA27" i="8"/>
  <c r="AK28" i="8"/>
  <c r="AA40" i="8"/>
  <c r="T41" i="8"/>
  <c r="AK16" i="9"/>
  <c r="AJ17" i="9"/>
  <c r="Q24" i="9"/>
  <c r="X25" i="9"/>
  <c r="AK25" i="9" s="1"/>
  <c r="Q29" i="9"/>
  <c r="L31" i="9"/>
  <c r="T32" i="9"/>
  <c r="U32" i="9" s="1"/>
  <c r="M10" i="10"/>
  <c r="T31" i="10"/>
  <c r="AA22" i="11"/>
  <c r="AF34" i="11"/>
  <c r="AK34" i="11" s="1"/>
  <c r="Z24" i="12"/>
  <c r="AB24" i="12" s="1"/>
  <c r="AC24" i="12" s="1"/>
  <c r="L24" i="12"/>
  <c r="AK31" i="4"/>
  <c r="Q10" i="8"/>
  <c r="M10" i="8"/>
  <c r="AK20" i="4"/>
  <c r="Y32" i="5"/>
  <c r="AC32" i="5"/>
  <c r="AC15" i="10"/>
  <c r="M27" i="3"/>
  <c r="AA41" i="4"/>
  <c r="AA55" i="4"/>
  <c r="U18" i="5"/>
  <c r="AC29" i="5"/>
  <c r="AC51" i="7"/>
  <c r="AK10" i="8"/>
  <c r="Q20" i="9"/>
  <c r="AK29" i="10"/>
  <c r="Q24" i="11"/>
  <c r="Q28" i="11"/>
  <c r="M28" i="11"/>
  <c r="AK29" i="11"/>
  <c r="U22" i="4"/>
  <c r="AK29" i="4"/>
  <c r="AK36" i="7"/>
  <c r="AK14" i="5"/>
  <c r="AK21" i="5"/>
  <c r="AK45" i="7"/>
  <c r="AB17" i="8"/>
  <c r="AC17" i="8" s="1"/>
  <c r="M10" i="4"/>
  <c r="Y19" i="3"/>
  <c r="U28" i="4"/>
  <c r="AC66" i="7"/>
  <c r="M14" i="9"/>
  <c r="U27" i="10"/>
  <c r="AK13" i="1"/>
  <c r="AC44" i="4"/>
  <c r="M52" i="4"/>
  <c r="Q13" i="5"/>
  <c r="M13" i="5"/>
  <c r="U32" i="5"/>
  <c r="AK18" i="6"/>
  <c r="U30" i="7"/>
  <c r="AC42" i="7"/>
  <c r="Y42" i="7"/>
  <c r="U53" i="7"/>
  <c r="Y18" i="8"/>
  <c r="U18" i="8"/>
  <c r="AC23" i="8"/>
  <c r="AK12" i="9"/>
  <c r="Y22" i="9"/>
  <c r="AA31" i="9"/>
  <c r="M11" i="2"/>
  <c r="AK15" i="2"/>
  <c r="AK15" i="3"/>
  <c r="U23" i="3"/>
  <c r="AK25" i="3"/>
  <c r="AC17" i="4"/>
  <c r="AK39" i="4"/>
  <c r="AB46" i="4"/>
  <c r="AC46" i="4" s="1"/>
  <c r="Q52" i="4"/>
  <c r="L55" i="4"/>
  <c r="Y13" i="5"/>
  <c r="AK18" i="5"/>
  <c r="Q27" i="5"/>
  <c r="M27" i="5"/>
  <c r="Y15" i="6"/>
  <c r="Z10" i="7"/>
  <c r="M26" i="7"/>
  <c r="AK40" i="7"/>
  <c r="M42" i="7"/>
  <c r="M46" i="7"/>
  <c r="F48" i="7"/>
  <c r="M48" i="7" s="1"/>
  <c r="Q31" i="8"/>
  <c r="U10" i="9"/>
  <c r="U18" i="9"/>
  <c r="U12" i="10"/>
  <c r="AC25" i="10"/>
  <c r="AB10" i="11"/>
  <c r="AC10" i="11" s="1"/>
  <c r="Q15" i="11"/>
  <c r="U26" i="11"/>
  <c r="AC28" i="11"/>
  <c r="U28" i="11"/>
  <c r="AK16" i="12"/>
  <c r="AK41" i="7"/>
  <c r="Y12" i="12"/>
  <c r="U12" i="12"/>
  <c r="M17" i="4"/>
  <c r="U60" i="7"/>
  <c r="AK28" i="5"/>
  <c r="AF12" i="6"/>
  <c r="AK12" i="6" s="1"/>
  <c r="Y33" i="7"/>
  <c r="AC33" i="7"/>
  <c r="M49" i="7"/>
  <c r="U14" i="12"/>
  <c r="AK17" i="1"/>
  <c r="U15" i="3"/>
  <c r="M19" i="3"/>
  <c r="Y11" i="5"/>
  <c r="AK18" i="7"/>
  <c r="U14" i="9"/>
  <c r="Q10" i="1"/>
  <c r="Y9" i="2"/>
  <c r="AA17" i="2"/>
  <c r="Y10" i="1"/>
  <c r="F18" i="1"/>
  <c r="AB15" i="2"/>
  <c r="P17" i="2"/>
  <c r="AK13" i="3"/>
  <c r="AB15" i="3"/>
  <c r="AK21" i="3"/>
  <c r="AK23" i="3"/>
  <c r="AF11" i="4"/>
  <c r="AK11" i="4" s="1"/>
  <c r="AB15" i="4"/>
  <c r="AC15" i="4" s="1"/>
  <c r="AB19" i="4"/>
  <c r="AC21" i="4"/>
  <c r="U21" i="4"/>
  <c r="AK32" i="4"/>
  <c r="AB37" i="4"/>
  <c r="AC37" i="4" s="1"/>
  <c r="P41" i="4"/>
  <c r="Q41" i="4" s="1"/>
  <c r="AK44" i="4"/>
  <c r="U50" i="4"/>
  <c r="Z54" i="4"/>
  <c r="AB54" i="4" s="1"/>
  <c r="P55" i="4"/>
  <c r="AB18" i="5"/>
  <c r="AC18" i="5" s="1"/>
  <c r="Y27" i="5"/>
  <c r="AC13" i="6"/>
  <c r="AA10" i="7"/>
  <c r="AK20" i="7"/>
  <c r="Q26" i="7"/>
  <c r="AB33" i="7"/>
  <c r="AJ36" i="7"/>
  <c r="Q44" i="7"/>
  <c r="Y16" i="8"/>
  <c r="T27" i="8"/>
  <c r="U27" i="8" s="1"/>
  <c r="Y29" i="8"/>
  <c r="U31" i="8"/>
  <c r="M33" i="8"/>
  <c r="AF34" i="8"/>
  <c r="T40" i="8"/>
  <c r="U40" i="8" s="1"/>
  <c r="AF41" i="8"/>
  <c r="AK41" i="8" s="1"/>
  <c r="AB14" i="9"/>
  <c r="AC14" i="9" s="1"/>
  <c r="M18" i="9"/>
  <c r="M24" i="9"/>
  <c r="AK27" i="9"/>
  <c r="AB29" i="9"/>
  <c r="AC29" i="9" s="1"/>
  <c r="P31" i="9"/>
  <c r="AJ45" i="10"/>
  <c r="AB18" i="11"/>
  <c r="AC18" i="11" s="1"/>
  <c r="T22" i="11"/>
  <c r="M37" i="8"/>
  <c r="M15" i="9"/>
  <c r="Q15" i="9"/>
  <c r="AC22" i="9"/>
  <c r="Q14" i="10"/>
  <c r="AA44" i="10"/>
  <c r="AC20" i="12"/>
  <c r="AC29" i="12"/>
  <c r="Q33" i="12"/>
  <c r="M37" i="12"/>
  <c r="U42" i="12"/>
  <c r="AK12" i="1"/>
  <c r="U10" i="3"/>
  <c r="M12" i="3"/>
  <c r="Y18" i="3"/>
  <c r="Y26" i="3"/>
  <c r="AC14" i="4"/>
  <c r="AK19" i="4"/>
  <c r="AK22" i="4"/>
  <c r="F36" i="4"/>
  <c r="AK38" i="4"/>
  <c r="AC42" i="4"/>
  <c r="AK45" i="4"/>
  <c r="AF54" i="4"/>
  <c r="AA10" i="5"/>
  <c r="AK13" i="5"/>
  <c r="Z22" i="5"/>
  <c r="AB22" i="5" s="1"/>
  <c r="F36" i="5"/>
  <c r="M36" i="5" s="1"/>
  <c r="AJ17" i="6"/>
  <c r="F22" i="6"/>
  <c r="M22" i="6" s="1"/>
  <c r="AA16" i="7"/>
  <c r="X30" i="7"/>
  <c r="AK56" i="7"/>
  <c r="Q66" i="7"/>
  <c r="X67" i="7"/>
  <c r="Y67" i="7" s="1"/>
  <c r="AK69" i="7"/>
  <c r="AB71" i="7"/>
  <c r="Q17" i="8"/>
  <c r="AK24" i="8"/>
  <c r="AB29" i="8"/>
  <c r="AC29" i="8" s="1"/>
  <c r="AB31" i="8"/>
  <c r="AK33" i="8"/>
  <c r="Y37" i="8"/>
  <c r="U37" i="8"/>
  <c r="Y9" i="9"/>
  <c r="U9" i="9"/>
  <c r="Y15" i="9"/>
  <c r="Q30" i="10"/>
  <c r="AK33" i="10"/>
  <c r="AB42" i="10"/>
  <c r="AC42" i="10" s="1"/>
  <c r="T45" i="10"/>
  <c r="U45" i="10" s="1"/>
  <c r="Q14" i="11"/>
  <c r="X15" i="11"/>
  <c r="AK15" i="11" s="1"/>
  <c r="AF22" i="11"/>
  <c r="AK22" i="11" s="1"/>
  <c r="AB33" i="11"/>
  <c r="AC33" i="11" s="1"/>
  <c r="Y9" i="12"/>
  <c r="AB12" i="12"/>
  <c r="AC12" i="12" s="1"/>
  <c r="Q18" i="12"/>
  <c r="M22" i="12"/>
  <c r="AB25" i="12"/>
  <c r="Q31" i="12"/>
  <c r="AC9" i="10"/>
  <c r="Y28" i="10"/>
  <c r="AA24" i="12"/>
  <c r="AK27" i="12"/>
  <c r="Y13" i="1"/>
  <c r="U15" i="1"/>
  <c r="X18" i="1"/>
  <c r="Y18" i="1" s="1"/>
  <c r="AB14" i="2"/>
  <c r="AB16" i="3"/>
  <c r="AC16" i="3" s="1"/>
  <c r="I11" i="4"/>
  <c r="M12" i="4"/>
  <c r="Y23" i="4"/>
  <c r="X28" i="4"/>
  <c r="Y28" i="4" s="1"/>
  <c r="M34" i="4"/>
  <c r="Y39" i="4"/>
  <c r="Y46" i="4"/>
  <c r="Q48" i="4"/>
  <c r="U51" i="4"/>
  <c r="T10" i="5"/>
  <c r="U10" i="5" s="1"/>
  <c r="U14" i="5"/>
  <c r="AB20" i="5"/>
  <c r="AC20" i="5" s="1"/>
  <c r="AK25" i="5"/>
  <c r="AK32" i="5"/>
  <c r="I36" i="5"/>
  <c r="I37" i="5"/>
  <c r="AC14" i="6"/>
  <c r="M20" i="6"/>
  <c r="L23" i="6"/>
  <c r="M23" i="6" s="1"/>
  <c r="AF30" i="7"/>
  <c r="Q34" i="7"/>
  <c r="I41" i="7"/>
  <c r="Y64" i="7"/>
  <c r="M12" i="8"/>
  <c r="Y14" i="8"/>
  <c r="Z21" i="8"/>
  <c r="AB21" i="8" s="1"/>
  <c r="AC21" i="8" s="1"/>
  <c r="AB20" i="10"/>
  <c r="AC20" i="10" s="1"/>
  <c r="Q22" i="10"/>
  <c r="M28" i="10"/>
  <c r="AB35" i="10"/>
  <c r="AC35" i="10" s="1"/>
  <c r="AJ38" i="10"/>
  <c r="AJ22" i="11"/>
  <c r="AB26" i="11"/>
  <c r="AC26" i="11" s="1"/>
  <c r="F17" i="12"/>
  <c r="Q17" i="12" s="1"/>
  <c r="U20" i="12"/>
  <c r="U22" i="12"/>
  <c r="X44" i="12"/>
  <c r="AK10" i="2"/>
  <c r="Y18" i="4"/>
  <c r="Y25" i="4"/>
  <c r="Y36" i="4"/>
  <c r="M14" i="5"/>
  <c r="Y17" i="5"/>
  <c r="Z36" i="5"/>
  <c r="AB36" i="5" s="1"/>
  <c r="L36" i="5"/>
  <c r="Q20" i="6"/>
  <c r="Z22" i="6"/>
  <c r="AB22" i="6" s="1"/>
  <c r="AC22" i="6" s="1"/>
  <c r="AA23" i="6"/>
  <c r="U36" i="7"/>
  <c r="U46" i="7"/>
  <c r="Q62" i="7"/>
  <c r="U66" i="7"/>
  <c r="Q72" i="7"/>
  <c r="AK22" i="8"/>
  <c r="Q28" i="8"/>
  <c r="M28" i="8"/>
  <c r="Y23" i="9"/>
  <c r="U22" i="10"/>
  <c r="Q41" i="10"/>
  <c r="AK45" i="10"/>
  <c r="U21" i="11"/>
  <c r="AC24" i="11"/>
  <c r="Q26" i="12"/>
  <c r="Q28" i="12"/>
  <c r="M28" i="12"/>
  <c r="Y26" i="10"/>
  <c r="AK9" i="1"/>
  <c r="AK11" i="1"/>
  <c r="AC12" i="2"/>
  <c r="AK10" i="3"/>
  <c r="AK16" i="3"/>
  <c r="Z11" i="4"/>
  <c r="AB11" i="4" s="1"/>
  <c r="AC11" i="4" s="1"/>
  <c r="M27" i="4"/>
  <c r="Q32" i="4"/>
  <c r="Z36" i="4"/>
  <c r="AB36" i="4" s="1"/>
  <c r="AC36" i="4" s="1"/>
  <c r="AK42" i="4"/>
  <c r="AB51" i="4"/>
  <c r="AC51" i="4" s="1"/>
  <c r="AB53" i="4"/>
  <c r="AC53" i="4" s="1"/>
  <c r="Q9" i="5"/>
  <c r="Q12" i="5"/>
  <c r="Y19" i="5"/>
  <c r="AK20" i="5"/>
  <c r="U34" i="5"/>
  <c r="AA36" i="5"/>
  <c r="AK14" i="6"/>
  <c r="AK16" i="6"/>
  <c r="AA22" i="6"/>
  <c r="Y62" i="7"/>
  <c r="Q70" i="7"/>
  <c r="Y72" i="7"/>
  <c r="Y28" i="8"/>
  <c r="Y11" i="9"/>
  <c r="M19" i="10"/>
  <c r="AJ31" i="10"/>
  <c r="AK35" i="10"/>
  <c r="Y39" i="10"/>
  <c r="U43" i="10"/>
  <c r="U10" i="11"/>
  <c r="AC13" i="12"/>
  <c r="Y15" i="12"/>
  <c r="AC22" i="12"/>
  <c r="Y26" i="12"/>
  <c r="U26" i="12"/>
  <c r="Y28" i="12"/>
  <c r="AK12" i="2"/>
  <c r="Y9" i="3"/>
  <c r="U9" i="4"/>
  <c r="AK16" i="2"/>
  <c r="AK12" i="3"/>
  <c r="AB20" i="3"/>
  <c r="AK24" i="3"/>
  <c r="AB9" i="4"/>
  <c r="AC9" i="4" s="1"/>
  <c r="U16" i="4"/>
  <c r="F20" i="4"/>
  <c r="Q20" i="4" s="1"/>
  <c r="U30" i="4"/>
  <c r="U37" i="4"/>
  <c r="L41" i="4"/>
  <c r="M41" i="4" s="1"/>
  <c r="U44" i="4"/>
  <c r="L48" i="4"/>
  <c r="M48" i="4" s="1"/>
  <c r="F55" i="4"/>
  <c r="Q55" i="4" s="1"/>
  <c r="AC9" i="5"/>
  <c r="AK23" i="5"/>
  <c r="AK29" i="5"/>
  <c r="AA37" i="5"/>
  <c r="F12" i="6"/>
  <c r="Q12" i="6" s="1"/>
  <c r="L22" i="6"/>
  <c r="AK29" i="7"/>
  <c r="Z36" i="7"/>
  <c r="AB36" i="7" s="1"/>
  <c r="AC36" i="7" s="1"/>
  <c r="AB37" i="7"/>
  <c r="AC37" i="7" s="1"/>
  <c r="U39" i="7"/>
  <c r="Y59" i="7"/>
  <c r="M62" i="7"/>
  <c r="AB19" i="8"/>
  <c r="AC19" i="8" s="1"/>
  <c r="Y25" i="8"/>
  <c r="U25" i="8"/>
  <c r="U9" i="10"/>
  <c r="AA13" i="10"/>
  <c r="Q17" i="10"/>
  <c r="Y19" i="10"/>
  <c r="M22" i="10"/>
  <c r="U26" i="10"/>
  <c r="U28" i="10"/>
  <c r="AK30" i="10"/>
  <c r="M32" i="10"/>
  <c r="Q34" i="10"/>
  <c r="X44" i="10"/>
  <c r="AB17" i="11"/>
  <c r="AC17" i="11" s="1"/>
  <c r="I34" i="11"/>
  <c r="Q11" i="12"/>
  <c r="AB18" i="12"/>
  <c r="AB31" i="12"/>
  <c r="AC31" i="12" s="1"/>
  <c r="P39" i="12"/>
  <c r="AC41" i="12"/>
  <c r="U41" i="12"/>
  <c r="Y43" i="12"/>
  <c r="L37" i="5"/>
  <c r="M37" i="5" s="1"/>
  <c r="AK9" i="6"/>
  <c r="AK11" i="6"/>
  <c r="AB16" i="6"/>
  <c r="AC16" i="6" s="1"/>
  <c r="U18" i="6"/>
  <c r="AF10" i="7"/>
  <c r="AK10" i="7" s="1"/>
  <c r="U12" i="7"/>
  <c r="M14" i="7"/>
  <c r="AB23" i="7"/>
  <c r="AC23" i="7" s="1"/>
  <c r="AA30" i="7"/>
  <c r="Q33" i="7"/>
  <c r="T36" i="7"/>
  <c r="Q38" i="7"/>
  <c r="AK39" i="7"/>
  <c r="L48" i="7"/>
  <c r="M9" i="8"/>
  <c r="AK12" i="8"/>
  <c r="AB14" i="8"/>
  <c r="AC14" i="8" s="1"/>
  <c r="AJ15" i="8"/>
  <c r="AK17" i="8"/>
  <c r="AK19" i="8"/>
  <c r="T21" i="8"/>
  <c r="U21" i="8" s="1"/>
  <c r="M30" i="8"/>
  <c r="Y32" i="8"/>
  <c r="I34" i="8"/>
  <c r="Y34" i="8" s="1"/>
  <c r="AK39" i="8"/>
  <c r="F41" i="8"/>
  <c r="M41" i="8" s="1"/>
  <c r="I17" i="9"/>
  <c r="U17" i="9" s="1"/>
  <c r="AB18" i="9"/>
  <c r="AC18" i="9" s="1"/>
  <c r="Q26" i="9"/>
  <c r="M30" i="9"/>
  <c r="U14" i="10"/>
  <c r="Q16" i="10"/>
  <c r="Y18" i="10"/>
  <c r="T21" i="10"/>
  <c r="AK32" i="10"/>
  <c r="U34" i="10"/>
  <c r="Q36" i="10"/>
  <c r="I38" i="10"/>
  <c r="AB39" i="10"/>
  <c r="AC39" i="10" s="1"/>
  <c r="Y9" i="11"/>
  <c r="AK10" i="11"/>
  <c r="AK12" i="11"/>
  <c r="Y16" i="11"/>
  <c r="AK17" i="11"/>
  <c r="AK19" i="11"/>
  <c r="Y23" i="11"/>
  <c r="AK24" i="11"/>
  <c r="AK26" i="11"/>
  <c r="Y30" i="11"/>
  <c r="X10" i="12"/>
  <c r="Y10" i="12" s="1"/>
  <c r="X17" i="12"/>
  <c r="X24" i="12"/>
  <c r="Y24" i="12" s="1"/>
  <c r="I30" i="12"/>
  <c r="U30" i="12" s="1"/>
  <c r="AB42" i="12"/>
  <c r="T45" i="12"/>
  <c r="I23" i="6"/>
  <c r="U23" i="6" s="1"/>
  <c r="AB9" i="7"/>
  <c r="Z16" i="7"/>
  <c r="AB19" i="7"/>
  <c r="AC19" i="7" s="1"/>
  <c r="AK21" i="7"/>
  <c r="AA25" i="7"/>
  <c r="AB26" i="7"/>
  <c r="AC26" i="7" s="1"/>
  <c r="U33" i="7"/>
  <c r="Y38" i="7"/>
  <c r="T41" i="7"/>
  <c r="AB56" i="7"/>
  <c r="AC56" i="7" s="1"/>
  <c r="Y9" i="8"/>
  <c r="Q11" i="8"/>
  <c r="X21" i="8"/>
  <c r="Y21" i="8" s="1"/>
  <c r="Q23" i="8"/>
  <c r="AK37" i="8"/>
  <c r="AB39" i="8"/>
  <c r="AC39" i="8" s="1"/>
  <c r="AK22" i="9"/>
  <c r="AC24" i="9"/>
  <c r="U26" i="9"/>
  <c r="Q28" i="9"/>
  <c r="Y30" i="9"/>
  <c r="AJ32" i="9"/>
  <c r="AK10" i="10"/>
  <c r="AB32" i="10"/>
  <c r="AC32" i="10" s="1"/>
  <c r="F34" i="11"/>
  <c r="Q34" i="11" s="1"/>
  <c r="AK33" i="12"/>
  <c r="U35" i="12"/>
  <c r="Z39" i="12"/>
  <c r="AK42" i="12"/>
  <c r="T44" i="12"/>
  <c r="X45" i="12"/>
  <c r="AK45" i="12" s="1"/>
  <c r="AC53" i="7"/>
  <c r="AB58" i="7"/>
  <c r="AC58" i="7" s="1"/>
  <c r="L67" i="7"/>
  <c r="M67" i="7" s="1"/>
  <c r="AK68" i="7"/>
  <c r="M16" i="8"/>
  <c r="Y27" i="8"/>
  <c r="L34" i="8"/>
  <c r="M34" i="8" s="1"/>
  <c r="AB37" i="8"/>
  <c r="AC37" i="8" s="1"/>
  <c r="Z17" i="9"/>
  <c r="AK18" i="9"/>
  <c r="AK12" i="10"/>
  <c r="X21" i="10"/>
  <c r="Q29" i="10"/>
  <c r="I31" i="10"/>
  <c r="Z38" i="10"/>
  <c r="AC41" i="10"/>
  <c r="Q9" i="12"/>
  <c r="AF10" i="12"/>
  <c r="Q16" i="12"/>
  <c r="AF17" i="12"/>
  <c r="Q23" i="12"/>
  <c r="AF24" i="12"/>
  <c r="AK24" i="12" s="1"/>
  <c r="L30" i="12"/>
  <c r="AB33" i="12"/>
  <c r="AC33" i="12" s="1"/>
  <c r="X55" i="4"/>
  <c r="Y55" i="4" s="1"/>
  <c r="I15" i="5"/>
  <c r="Y15" i="5" s="1"/>
  <c r="Y16" i="5"/>
  <c r="AK19" i="5"/>
  <c r="AB24" i="5"/>
  <c r="AC24" i="5" s="1"/>
  <c r="M28" i="5"/>
  <c r="I30" i="5"/>
  <c r="Y30" i="5" s="1"/>
  <c r="AB20" i="6"/>
  <c r="P23" i="6"/>
  <c r="AK12" i="7"/>
  <c r="T16" i="7"/>
  <c r="Y18" i="7"/>
  <c r="Y24" i="7"/>
  <c r="T25" i="7"/>
  <c r="AF36" i="7"/>
  <c r="U38" i="7"/>
  <c r="AC45" i="7"/>
  <c r="T48" i="7"/>
  <c r="Q55" i="7"/>
  <c r="P67" i="7"/>
  <c r="Y69" i="7"/>
  <c r="I74" i="7"/>
  <c r="U74" i="7" s="1"/>
  <c r="AK30" i="8"/>
  <c r="AB32" i="8"/>
  <c r="AC32" i="8" s="1"/>
  <c r="P34" i="8"/>
  <c r="Z41" i="8"/>
  <c r="AB9" i="9"/>
  <c r="AC9" i="9" s="1"/>
  <c r="AB11" i="9"/>
  <c r="AC11" i="9" s="1"/>
  <c r="AB15" i="9"/>
  <c r="AC15" i="9" s="1"/>
  <c r="P17" i="9"/>
  <c r="U19" i="9"/>
  <c r="AC21" i="9"/>
  <c r="U28" i="9"/>
  <c r="U30" i="9"/>
  <c r="AJ31" i="9"/>
  <c r="M9" i="10"/>
  <c r="U16" i="10"/>
  <c r="AB18" i="10"/>
  <c r="AC18" i="10" s="1"/>
  <c r="AB23" i="10"/>
  <c r="L31" i="10"/>
  <c r="Y40" i="10"/>
  <c r="F45" i="10"/>
  <c r="Q45" i="10" s="1"/>
  <c r="Q11" i="11"/>
  <c r="Q18" i="11"/>
  <c r="Q25" i="11"/>
  <c r="U32" i="11"/>
  <c r="Z34" i="11"/>
  <c r="AB34" i="11" s="1"/>
  <c r="AC34" i="11" s="1"/>
  <c r="I35" i="11"/>
  <c r="U35" i="11" s="1"/>
  <c r="AK35" i="12"/>
  <c r="AK37" i="12"/>
  <c r="M43" i="12"/>
  <c r="Y11" i="7"/>
  <c r="Q22" i="7"/>
  <c r="Q29" i="7"/>
  <c r="Y55" i="7"/>
  <c r="M69" i="7"/>
  <c r="AK9" i="8"/>
  <c r="U11" i="8"/>
  <c r="Q16" i="8"/>
  <c r="Y36" i="8"/>
  <c r="Q38" i="8"/>
  <c r="M21" i="9"/>
  <c r="Q23" i="9"/>
  <c r="AK30" i="9"/>
  <c r="AK16" i="10"/>
  <c r="AC27" i="10"/>
  <c r="Y33" i="10"/>
  <c r="AK36" i="10"/>
  <c r="Y42" i="10"/>
  <c r="U11" i="11"/>
  <c r="U18" i="11"/>
  <c r="U25" i="11"/>
  <c r="AA34" i="11"/>
  <c r="AC14" i="12"/>
  <c r="AC21" i="12"/>
  <c r="AB28" i="12"/>
  <c r="AC28" i="12" s="1"/>
  <c r="Q34" i="12"/>
  <c r="T39" i="12"/>
  <c r="Y32" i="4"/>
  <c r="AF55" i="4"/>
  <c r="Z15" i="5"/>
  <c r="AB15" i="5" s="1"/>
  <c r="AK24" i="5"/>
  <c r="Z30" i="5"/>
  <c r="M35" i="5"/>
  <c r="Z12" i="6"/>
  <c r="AB12" i="6" s="1"/>
  <c r="AC12" i="6" s="1"/>
  <c r="Q13" i="6"/>
  <c r="AK20" i="6"/>
  <c r="T23" i="6"/>
  <c r="X16" i="7"/>
  <c r="Y16" i="7" s="1"/>
  <c r="AC22" i="7"/>
  <c r="AC29" i="7"/>
  <c r="Y32" i="7"/>
  <c r="AK33" i="7"/>
  <c r="U40" i="7"/>
  <c r="Y47" i="7"/>
  <c r="Q59" i="7"/>
  <c r="L73" i="7"/>
  <c r="AA74" i="7"/>
  <c r="AB9" i="8"/>
  <c r="AC9" i="8" s="1"/>
  <c r="AK11" i="8"/>
  <c r="AJ21" i="8"/>
  <c r="U38" i="8"/>
  <c r="P41" i="8"/>
  <c r="AK11" i="9"/>
  <c r="AK15" i="9"/>
  <c r="T17" i="9"/>
  <c r="I25" i="9"/>
  <c r="Y25" i="9" s="1"/>
  <c r="AB28" i="9"/>
  <c r="AC28" i="9" s="1"/>
  <c r="AB16" i="10"/>
  <c r="AC16" i="10" s="1"/>
  <c r="AJ21" i="10"/>
  <c r="M26" i="10"/>
  <c r="AK27" i="10"/>
  <c r="Y35" i="10"/>
  <c r="T38" i="10"/>
  <c r="U38" i="10" s="1"/>
  <c r="M42" i="10"/>
  <c r="AK13" i="11"/>
  <c r="AK20" i="11"/>
  <c r="AK27" i="11"/>
  <c r="AB32" i="11"/>
  <c r="AC32" i="11" s="1"/>
  <c r="L34" i="11"/>
  <c r="L35" i="11"/>
  <c r="Q13" i="12"/>
  <c r="AK14" i="12"/>
  <c r="Q20" i="12"/>
  <c r="AK21" i="12"/>
  <c r="Q27" i="12"/>
  <c r="AK28" i="12"/>
  <c r="T30" i="12"/>
  <c r="AC34" i="12"/>
  <c r="Q38" i="12"/>
  <c r="X39" i="12"/>
  <c r="Y39" i="12" s="1"/>
  <c r="AJ45" i="12"/>
  <c r="M30" i="12"/>
  <c r="Q30" i="12"/>
  <c r="AC35" i="12"/>
  <c r="U45" i="12"/>
  <c r="Y45" i="12"/>
  <c r="AK10" i="12"/>
  <c r="AK17" i="12"/>
  <c r="Q10" i="12"/>
  <c r="M24" i="12"/>
  <c r="Q24" i="12"/>
  <c r="AC44" i="12"/>
  <c r="U44" i="12"/>
  <c r="Y44" i="12"/>
  <c r="AC10" i="12"/>
  <c r="U10" i="12"/>
  <c r="AC17" i="12"/>
  <c r="U17" i="12"/>
  <c r="Y17" i="12"/>
  <c r="U24" i="12"/>
  <c r="M39" i="12"/>
  <c r="U39" i="12"/>
  <c r="Y11" i="12"/>
  <c r="AC9" i="12"/>
  <c r="AC16" i="12"/>
  <c r="AC23" i="12"/>
  <c r="Y33" i="12"/>
  <c r="AC37" i="12"/>
  <c r="Y40" i="12"/>
  <c r="M11" i="12"/>
  <c r="Y13" i="12"/>
  <c r="M18" i="12"/>
  <c r="Y20" i="12"/>
  <c r="M25" i="12"/>
  <c r="Y27" i="12"/>
  <c r="Z30" i="12"/>
  <c r="AB30" i="12" s="1"/>
  <c r="Y34" i="12"/>
  <c r="Y41" i="12"/>
  <c r="Z44" i="12"/>
  <c r="AB44" i="12" s="1"/>
  <c r="Y18" i="12"/>
  <c r="Y25" i="12"/>
  <c r="Y32" i="12"/>
  <c r="U9" i="12"/>
  <c r="M12" i="12"/>
  <c r="U16" i="12"/>
  <c r="M19" i="12"/>
  <c r="U23" i="12"/>
  <c r="M26" i="12"/>
  <c r="M33" i="12"/>
  <c r="Y35" i="12"/>
  <c r="U37" i="12"/>
  <c r="Q39" i="12"/>
  <c r="M40" i="12"/>
  <c r="Y42" i="12"/>
  <c r="Q45" i="12"/>
  <c r="AC11" i="12"/>
  <c r="M13" i="12"/>
  <c r="AC18" i="12"/>
  <c r="M20" i="12"/>
  <c r="AC25" i="12"/>
  <c r="M27" i="12"/>
  <c r="AC32" i="12"/>
  <c r="M34" i="12"/>
  <c r="U38" i="12"/>
  <c r="M41" i="12"/>
  <c r="AA39" i="12"/>
  <c r="AA45" i="12"/>
  <c r="AB45" i="12" s="1"/>
  <c r="AC45" i="12" s="1"/>
  <c r="Q35" i="11"/>
  <c r="Y34" i="11"/>
  <c r="U34" i="11"/>
  <c r="Y15" i="11"/>
  <c r="AC15" i="11"/>
  <c r="U15" i="11"/>
  <c r="Y22" i="11"/>
  <c r="U22" i="11"/>
  <c r="Y29" i="11"/>
  <c r="AC29" i="11"/>
  <c r="U29" i="11"/>
  <c r="Y35" i="11"/>
  <c r="AK35" i="11"/>
  <c r="Y12" i="11"/>
  <c r="Z15" i="11"/>
  <c r="AB15" i="11" s="1"/>
  <c r="Y19" i="11"/>
  <c r="Z22" i="11"/>
  <c r="AB22" i="11" s="1"/>
  <c r="AC22" i="11" s="1"/>
  <c r="Y26" i="11"/>
  <c r="Z29" i="11"/>
  <c r="AB29" i="11" s="1"/>
  <c r="Y33" i="11"/>
  <c r="Z35" i="11"/>
  <c r="AB35" i="11" s="1"/>
  <c r="Q9" i="11"/>
  <c r="Y13" i="11"/>
  <c r="Q16" i="11"/>
  <c r="Y20" i="11"/>
  <c r="Q23" i="11"/>
  <c r="Y27" i="11"/>
  <c r="Q30" i="11"/>
  <c r="Y14" i="11"/>
  <c r="Y21" i="11"/>
  <c r="Y28" i="11"/>
  <c r="M13" i="11"/>
  <c r="M15" i="11"/>
  <c r="M20" i="11"/>
  <c r="M22" i="11"/>
  <c r="M27" i="11"/>
  <c r="M29" i="11"/>
  <c r="M35" i="11"/>
  <c r="AC13" i="11"/>
  <c r="AC20" i="11"/>
  <c r="AC27" i="11"/>
  <c r="AC12" i="11"/>
  <c r="AC19" i="11"/>
  <c r="U13" i="10"/>
  <c r="Y13" i="10"/>
  <c r="M21" i="10"/>
  <c r="AC24" i="10"/>
  <c r="Y31" i="10"/>
  <c r="U31" i="10"/>
  <c r="Y44" i="10"/>
  <c r="AC44" i="10"/>
  <c r="U44" i="10"/>
  <c r="AC17" i="10"/>
  <c r="AK21" i="10"/>
  <c r="AK44" i="10"/>
  <c r="Y45" i="10"/>
  <c r="AC45" i="10"/>
  <c r="AC10" i="10"/>
  <c r="AC23" i="10"/>
  <c r="Q38" i="10"/>
  <c r="M13" i="10"/>
  <c r="Q13" i="10"/>
  <c r="Y38" i="10"/>
  <c r="Q44" i="10"/>
  <c r="M44" i="10"/>
  <c r="Q11" i="10"/>
  <c r="Y14" i="10"/>
  <c r="Q18" i="10"/>
  <c r="Q25" i="10"/>
  <c r="Y29" i="10"/>
  <c r="AA31" i="10"/>
  <c r="AB31" i="10" s="1"/>
  <c r="AC31" i="10" s="1"/>
  <c r="Q32" i="10"/>
  <c r="Y36" i="10"/>
  <c r="Q39" i="10"/>
  <c r="Y43" i="10"/>
  <c r="Z45" i="10"/>
  <c r="AB45" i="10" s="1"/>
  <c r="U10" i="10"/>
  <c r="Q12" i="10"/>
  <c r="AC12" i="10"/>
  <c r="Y15" i="10"/>
  <c r="U17" i="10"/>
  <c r="Q19" i="10"/>
  <c r="Y22" i="10"/>
  <c r="U24" i="10"/>
  <c r="Q26" i="10"/>
  <c r="AC26" i="10"/>
  <c r="Y30" i="10"/>
  <c r="Q33" i="10"/>
  <c r="AC33" i="10"/>
  <c r="Y37" i="10"/>
  <c r="Q40" i="10"/>
  <c r="AC40" i="10"/>
  <c r="Y9" i="10"/>
  <c r="U11" i="10"/>
  <c r="Y16" i="10"/>
  <c r="U18" i="10"/>
  <c r="Y23" i="10"/>
  <c r="U25" i="10"/>
  <c r="M31" i="10"/>
  <c r="U32" i="10"/>
  <c r="U39" i="10"/>
  <c r="Y10" i="10"/>
  <c r="Z13" i="10"/>
  <c r="AB13" i="10" s="1"/>
  <c r="AC13" i="10" s="1"/>
  <c r="Y17" i="10"/>
  <c r="Y24" i="10"/>
  <c r="AC14" i="10"/>
  <c r="Z21" i="10"/>
  <c r="AB21" i="10" s="1"/>
  <c r="AC21" i="10" s="1"/>
  <c r="M23" i="10"/>
  <c r="AC29" i="10"/>
  <c r="AC36" i="10"/>
  <c r="AC43" i="10"/>
  <c r="M17" i="10"/>
  <c r="M24" i="10"/>
  <c r="AC30" i="10"/>
  <c r="AC37" i="10"/>
  <c r="Y21" i="10"/>
  <c r="U21" i="10"/>
  <c r="U31" i="9"/>
  <c r="Y31" i="9"/>
  <c r="Q32" i="9"/>
  <c r="M32" i="9"/>
  <c r="AC13" i="9"/>
  <c r="AK17" i="9"/>
  <c r="AK31" i="9"/>
  <c r="Y32" i="9"/>
  <c r="AK32" i="9"/>
  <c r="M17" i="9"/>
  <c r="Q17" i="9"/>
  <c r="AC20" i="9"/>
  <c r="M25" i="9"/>
  <c r="M31" i="9"/>
  <c r="Q31" i="9"/>
  <c r="Y12" i="9"/>
  <c r="Y26" i="9"/>
  <c r="Y13" i="9"/>
  <c r="U15" i="9"/>
  <c r="Y20" i="9"/>
  <c r="U22" i="9"/>
  <c r="Y27" i="9"/>
  <c r="U29" i="9"/>
  <c r="Y18" i="9"/>
  <c r="Y19" i="9"/>
  <c r="M12" i="9"/>
  <c r="Y14" i="9"/>
  <c r="U16" i="9"/>
  <c r="M19" i="9"/>
  <c r="Y21" i="9"/>
  <c r="U23" i="9"/>
  <c r="Q25" i="9"/>
  <c r="M26" i="9"/>
  <c r="Y28" i="9"/>
  <c r="Z31" i="9"/>
  <c r="M13" i="9"/>
  <c r="AA17" i="9"/>
  <c r="M20" i="9"/>
  <c r="Z25" i="9"/>
  <c r="AB25" i="9" s="1"/>
  <c r="M27" i="9"/>
  <c r="AC12" i="9"/>
  <c r="AC19" i="9"/>
  <c r="AC26" i="9"/>
  <c r="Z32" i="9"/>
  <c r="AB32" i="9" s="1"/>
  <c r="AC32" i="9" s="1"/>
  <c r="Q27" i="8"/>
  <c r="M27" i="8"/>
  <c r="Q34" i="8"/>
  <c r="AC12" i="8"/>
  <c r="Q40" i="8"/>
  <c r="Y40" i="8"/>
  <c r="M15" i="8"/>
  <c r="AC20" i="8"/>
  <c r="AC26" i="8"/>
  <c r="AK34" i="8"/>
  <c r="AK40" i="8"/>
  <c r="U15" i="8"/>
  <c r="Y15" i="8"/>
  <c r="M21" i="8"/>
  <c r="Q21" i="8"/>
  <c r="AC33" i="8"/>
  <c r="Y10" i="8"/>
  <c r="Y17" i="8"/>
  <c r="Y24" i="8"/>
  <c r="Z27" i="8"/>
  <c r="Y31" i="8"/>
  <c r="Z34" i="8"/>
  <c r="AB34" i="8" s="1"/>
  <c r="Y38" i="8"/>
  <c r="Y41" i="8"/>
  <c r="U13" i="8"/>
  <c r="Q15" i="8"/>
  <c r="U20" i="8"/>
  <c r="AC28" i="8"/>
  <c r="AC35" i="8"/>
  <c r="L40" i="8"/>
  <c r="M40" i="8" s="1"/>
  <c r="Y12" i="8"/>
  <c r="Z15" i="8"/>
  <c r="AB15" i="8" s="1"/>
  <c r="AC15" i="8" s="1"/>
  <c r="Y19" i="8"/>
  <c r="AA21" i="8"/>
  <c r="Y26" i="8"/>
  <c r="Y33" i="8"/>
  <c r="AA41" i="8"/>
  <c r="AB41" i="8" s="1"/>
  <c r="AC41" i="8" s="1"/>
  <c r="M11" i="8"/>
  <c r="Y13" i="8"/>
  <c r="M18" i="8"/>
  <c r="Y20" i="8"/>
  <c r="M25" i="8"/>
  <c r="M32" i="8"/>
  <c r="M39" i="8"/>
  <c r="AC10" i="8"/>
  <c r="U22" i="8"/>
  <c r="AC24" i="8"/>
  <c r="U29" i="8"/>
  <c r="AC31" i="8"/>
  <c r="U36" i="8"/>
  <c r="AC38" i="8"/>
  <c r="U41" i="8"/>
  <c r="U9" i="8"/>
  <c r="M13" i="8"/>
  <c r="U16" i="8"/>
  <c r="M20" i="8"/>
  <c r="U23" i="8"/>
  <c r="U30" i="8"/>
  <c r="U54" i="7"/>
  <c r="Y54" i="7"/>
  <c r="M28" i="7"/>
  <c r="Y15" i="7"/>
  <c r="L25" i="7"/>
  <c r="M25" i="7" s="1"/>
  <c r="AJ25" i="7"/>
  <c r="U27" i="7"/>
  <c r="AC27" i="7"/>
  <c r="AB35" i="7"/>
  <c r="Y36" i="7"/>
  <c r="Q37" i="7"/>
  <c r="AK50" i="7"/>
  <c r="M54" i="7"/>
  <c r="Q58" i="7"/>
  <c r="M58" i="7"/>
  <c r="AK67" i="7"/>
  <c r="Y25" i="7"/>
  <c r="U25" i="7"/>
  <c r="Q65" i="7"/>
  <c r="M65" i="7"/>
  <c r="Q9" i="7"/>
  <c r="M9" i="7"/>
  <c r="U10" i="7"/>
  <c r="U13" i="7"/>
  <c r="AC13" i="7"/>
  <c r="AB21" i="7"/>
  <c r="AC21" i="7" s="1"/>
  <c r="Y44" i="7"/>
  <c r="AA48" i="7"/>
  <c r="Q51" i="7"/>
  <c r="M51" i="7"/>
  <c r="U63" i="7"/>
  <c r="AC63" i="7"/>
  <c r="Z73" i="7"/>
  <c r="AB73" i="7" s="1"/>
  <c r="AC73" i="7" s="1"/>
  <c r="U9" i="7"/>
  <c r="AC9" i="7"/>
  <c r="U16" i="7"/>
  <c r="Q23" i="7"/>
  <c r="M23" i="7"/>
  <c r="AB25" i="7"/>
  <c r="AC25" i="7" s="1"/>
  <c r="Y35" i="7"/>
  <c r="Y51" i="7"/>
  <c r="U56" i="7"/>
  <c r="U61" i="7"/>
  <c r="U70" i="7"/>
  <c r="AC70" i="7"/>
  <c r="L16" i="7"/>
  <c r="M16" i="7" s="1"/>
  <c r="Y21" i="7"/>
  <c r="U22" i="7"/>
  <c r="U23" i="7"/>
  <c r="AB28" i="7"/>
  <c r="M30" i="7"/>
  <c r="U49" i="7"/>
  <c r="AC49" i="7"/>
  <c r="Q64" i="7"/>
  <c r="M64" i="7"/>
  <c r="U67" i="7"/>
  <c r="Q73" i="7"/>
  <c r="M73" i="7"/>
  <c r="Q43" i="7"/>
  <c r="M43" i="7"/>
  <c r="Q57" i="7"/>
  <c r="M57" i="7"/>
  <c r="Q71" i="7"/>
  <c r="M71" i="7"/>
  <c r="M10" i="7"/>
  <c r="M21" i="7"/>
  <c r="Y22" i="7"/>
  <c r="Y28" i="7"/>
  <c r="U29" i="7"/>
  <c r="U34" i="7"/>
  <c r="AC34" i="7"/>
  <c r="Y37" i="7"/>
  <c r="AA41" i="7"/>
  <c r="U42" i="7"/>
  <c r="U43" i="7"/>
  <c r="AC43" i="7"/>
  <c r="Q50" i="7"/>
  <c r="M50" i="7"/>
  <c r="U57" i="7"/>
  <c r="AC57" i="7"/>
  <c r="U64" i="7"/>
  <c r="AC64" i="7"/>
  <c r="Y14" i="7"/>
  <c r="U15" i="7"/>
  <c r="U20" i="7"/>
  <c r="AC20" i="7"/>
  <c r="AK25" i="7"/>
  <c r="Y27" i="7"/>
  <c r="Y30" i="7"/>
  <c r="Q31" i="7"/>
  <c r="M41" i="7"/>
  <c r="Q45" i="7"/>
  <c r="I48" i="7"/>
  <c r="U50" i="7"/>
  <c r="AC50" i="7"/>
  <c r="Y61" i="7"/>
  <c r="Y63" i="7"/>
  <c r="Z67" i="7"/>
  <c r="AB67" i="7" s="1"/>
  <c r="AC67" i="7" s="1"/>
  <c r="Y73" i="7"/>
  <c r="U73" i="7"/>
  <c r="Y71" i="7"/>
  <c r="M15" i="7"/>
  <c r="M29" i="7"/>
  <c r="Z54" i="7"/>
  <c r="AB54" i="7" s="1"/>
  <c r="AC54" i="7" s="1"/>
  <c r="Z61" i="7"/>
  <c r="AB61" i="7" s="1"/>
  <c r="AC61" i="7" s="1"/>
  <c r="M63" i="7"/>
  <c r="AC68" i="7"/>
  <c r="M70" i="7"/>
  <c r="Z74" i="7"/>
  <c r="AB74" i="7" s="1"/>
  <c r="AC14" i="7"/>
  <c r="AC28" i="7"/>
  <c r="AC35" i="7"/>
  <c r="Z41" i="7"/>
  <c r="AB41" i="7" s="1"/>
  <c r="AC41" i="7" s="1"/>
  <c r="Y45" i="7"/>
  <c r="Z48" i="7"/>
  <c r="AC55" i="7"/>
  <c r="Y66" i="7"/>
  <c r="AC69" i="7"/>
  <c r="U68" i="7"/>
  <c r="M72" i="7"/>
  <c r="U14" i="7"/>
  <c r="M17" i="7"/>
  <c r="U21" i="7"/>
  <c r="U28" i="7"/>
  <c r="M31" i="7"/>
  <c r="U35" i="7"/>
  <c r="M38" i="7"/>
  <c r="M45" i="7"/>
  <c r="M52" i="7"/>
  <c r="U55" i="7"/>
  <c r="M59" i="7"/>
  <c r="U62" i="7"/>
  <c r="M66" i="7"/>
  <c r="U69" i="7"/>
  <c r="AC71" i="7"/>
  <c r="Y23" i="6"/>
  <c r="M12" i="6"/>
  <c r="U22" i="6"/>
  <c r="Y22" i="6"/>
  <c r="AC20" i="6"/>
  <c r="U17" i="6"/>
  <c r="Y17" i="6"/>
  <c r="Y11" i="6"/>
  <c r="Y18" i="6"/>
  <c r="AC9" i="6"/>
  <c r="U14" i="6"/>
  <c r="U21" i="6"/>
  <c r="Y13" i="6"/>
  <c r="U15" i="6"/>
  <c r="Q17" i="6"/>
  <c r="M18" i="6"/>
  <c r="Y20" i="6"/>
  <c r="Q23" i="6"/>
  <c r="U9" i="6"/>
  <c r="AC11" i="6"/>
  <c r="U16" i="6"/>
  <c r="Z17" i="6"/>
  <c r="M19" i="6"/>
  <c r="Z23" i="6"/>
  <c r="AC18" i="6"/>
  <c r="Y10" i="5"/>
  <c r="AB30" i="5"/>
  <c r="AK10" i="5"/>
  <c r="AK30" i="5"/>
  <c r="Q22" i="5"/>
  <c r="M22" i="5"/>
  <c r="Q36" i="5"/>
  <c r="Q30" i="5"/>
  <c r="Y22" i="5"/>
  <c r="AC22" i="5"/>
  <c r="U22" i="5"/>
  <c r="U37" i="5"/>
  <c r="Y37" i="5"/>
  <c r="M10" i="5"/>
  <c r="Q15" i="5"/>
  <c r="M15" i="5"/>
  <c r="Y36" i="5"/>
  <c r="AC36" i="5"/>
  <c r="U36" i="5"/>
  <c r="Q10" i="5"/>
  <c r="M11" i="5"/>
  <c r="Q16" i="5"/>
  <c r="AC16" i="5"/>
  <c r="M18" i="5"/>
  <c r="Q23" i="5"/>
  <c r="AC23" i="5"/>
  <c r="M25" i="5"/>
  <c r="U29" i="5"/>
  <c r="M32" i="5"/>
  <c r="Q37" i="5"/>
  <c r="Z10" i="5"/>
  <c r="AB10" i="5" s="1"/>
  <c r="AC10" i="5" s="1"/>
  <c r="Y14" i="5"/>
  <c r="Q17" i="5"/>
  <c r="AC17" i="5"/>
  <c r="Y21" i="5"/>
  <c r="Y28" i="5"/>
  <c r="AC31" i="5"/>
  <c r="Y35" i="5"/>
  <c r="Z37" i="5"/>
  <c r="AB37" i="5" s="1"/>
  <c r="AC37" i="5" s="1"/>
  <c r="Y29" i="5"/>
  <c r="Y9" i="5"/>
  <c r="U17" i="5"/>
  <c r="U24" i="5"/>
  <c r="U31" i="5"/>
  <c r="M29" i="5"/>
  <c r="Q36" i="4"/>
  <c r="M36" i="4"/>
  <c r="M11" i="4"/>
  <c r="Q11" i="4"/>
  <c r="U12" i="4"/>
  <c r="AC12" i="4"/>
  <c r="Y13" i="4"/>
  <c r="U27" i="4"/>
  <c r="AC27" i="4"/>
  <c r="Q54" i="4"/>
  <c r="AK28" i="4"/>
  <c r="U34" i="4"/>
  <c r="U48" i="4"/>
  <c r="AK55" i="4"/>
  <c r="AC54" i="4"/>
  <c r="U54" i="4"/>
  <c r="Y54" i="4"/>
  <c r="U20" i="4"/>
  <c r="Q35" i="4"/>
  <c r="M35" i="4"/>
  <c r="Q13" i="4"/>
  <c r="M13" i="4"/>
  <c r="Q28" i="4"/>
  <c r="Y12" i="4"/>
  <c r="Y27" i="4"/>
  <c r="AK54" i="4"/>
  <c r="U11" i="4"/>
  <c r="Y11" i="4"/>
  <c r="U13" i="4"/>
  <c r="AC13" i="4"/>
  <c r="AA11" i="4"/>
  <c r="Q14" i="4"/>
  <c r="M14" i="4"/>
  <c r="Q21" i="4"/>
  <c r="M21" i="4"/>
  <c r="AK35" i="4"/>
  <c r="AA36" i="4"/>
  <c r="Y14" i="4"/>
  <c r="Y49" i="4"/>
  <c r="U10" i="4"/>
  <c r="U17" i="4"/>
  <c r="AC19" i="4"/>
  <c r="U24" i="4"/>
  <c r="AC26" i="4"/>
  <c r="U31" i="4"/>
  <c r="AC33" i="4"/>
  <c r="U38" i="4"/>
  <c r="AC40" i="4"/>
  <c r="U45" i="4"/>
  <c r="AC47" i="4"/>
  <c r="U52" i="4"/>
  <c r="Y21" i="4"/>
  <c r="Y42" i="4"/>
  <c r="U18" i="4"/>
  <c r="U25" i="4"/>
  <c r="U32" i="4"/>
  <c r="U39" i="4"/>
  <c r="M42" i="4"/>
  <c r="U46" i="4"/>
  <c r="M49" i="4"/>
  <c r="U53" i="4"/>
  <c r="M15" i="4"/>
  <c r="Z20" i="4"/>
  <c r="AB20" i="4" s="1"/>
  <c r="AC20" i="4" s="1"/>
  <c r="M22" i="4"/>
  <c r="M29" i="4"/>
  <c r="AC35" i="4"/>
  <c r="Z41" i="4"/>
  <c r="AB41" i="4" s="1"/>
  <c r="AC41" i="4" s="1"/>
  <c r="M43" i="4"/>
  <c r="Z48" i="4"/>
  <c r="AB48" i="4" s="1"/>
  <c r="AC48" i="4" s="1"/>
  <c r="M50" i="4"/>
  <c r="Q28" i="3"/>
  <c r="Y28" i="3"/>
  <c r="AC12" i="3"/>
  <c r="AK28" i="3"/>
  <c r="AC13" i="3"/>
  <c r="U12" i="3"/>
  <c r="Q14" i="3"/>
  <c r="AC14" i="3"/>
  <c r="M16" i="3"/>
  <c r="U20" i="3"/>
  <c r="Q22" i="3"/>
  <c r="AC22" i="3"/>
  <c r="M24" i="3"/>
  <c r="Y13" i="3"/>
  <c r="Q15" i="3"/>
  <c r="AC15" i="3"/>
  <c r="U21" i="3"/>
  <c r="Q23" i="3"/>
  <c r="AC23" i="3"/>
  <c r="L28" i="3"/>
  <c r="M28" i="3" s="1"/>
  <c r="Y12" i="3"/>
  <c r="U14" i="3"/>
  <c r="Y20" i="3"/>
  <c r="U22" i="3"/>
  <c r="AC24" i="3"/>
  <c r="M26" i="3"/>
  <c r="U28" i="3"/>
  <c r="M21" i="3"/>
  <c r="U25" i="3"/>
  <c r="Y21" i="3"/>
  <c r="AC14" i="2"/>
  <c r="M17" i="2"/>
  <c r="Q17" i="2"/>
  <c r="AC15" i="2"/>
  <c r="U17" i="2"/>
  <c r="Y17" i="2"/>
  <c r="M10" i="2"/>
  <c r="U14" i="2"/>
  <c r="AC16" i="2"/>
  <c r="Q9" i="2"/>
  <c r="AC9" i="2"/>
  <c r="Y13" i="2"/>
  <c r="AC10" i="2"/>
  <c r="M12" i="2"/>
  <c r="Y14" i="2"/>
  <c r="Z17" i="2"/>
  <c r="AB17" i="2" s="1"/>
  <c r="AC17" i="2" s="1"/>
  <c r="U9" i="2"/>
  <c r="M13" i="2"/>
  <c r="Y15" i="2"/>
  <c r="M14" i="2"/>
  <c r="U11" i="2"/>
  <c r="AC13" i="2"/>
  <c r="M15" i="2"/>
  <c r="Q18" i="1"/>
  <c r="M18" i="1"/>
  <c r="AC16" i="1"/>
  <c r="AC9" i="1"/>
  <c r="AK18" i="1"/>
  <c r="Y15" i="1"/>
  <c r="U17" i="1"/>
  <c r="U10" i="1"/>
  <c r="AC12" i="1"/>
  <c r="M14" i="1"/>
  <c r="Y16" i="1"/>
  <c r="U12" i="1"/>
  <c r="AC14" i="1"/>
  <c r="M16" i="1"/>
  <c r="U18" i="1"/>
  <c r="AC18" i="1"/>
  <c r="U13" i="1"/>
  <c r="M17" i="1"/>
  <c r="Y17" i="1"/>
  <c r="M10" i="1"/>
  <c r="U14" i="1"/>
  <c r="AK39" i="12" l="1"/>
  <c r="AK16" i="7"/>
  <c r="AC30" i="12"/>
  <c r="M55" i="4"/>
  <c r="M17" i="12"/>
  <c r="U41" i="7"/>
  <c r="AB30" i="7"/>
  <c r="AC30" i="7" s="1"/>
  <c r="U15" i="5"/>
  <c r="AB17" i="9"/>
  <c r="AC17" i="9" s="1"/>
  <c r="AC35" i="11"/>
  <c r="AC74" i="7"/>
  <c r="U25" i="9"/>
  <c r="M34" i="11"/>
  <c r="AB40" i="8"/>
  <c r="AC40" i="8" s="1"/>
  <c r="Y41" i="4"/>
  <c r="AB17" i="6"/>
  <c r="AC17" i="6" s="1"/>
  <c r="Q41" i="8"/>
  <c r="AB31" i="9"/>
  <c r="AC31" i="9" s="1"/>
  <c r="AC25" i="9"/>
  <c r="Y48" i="4"/>
  <c r="AK30" i="7"/>
  <c r="AC15" i="5"/>
  <c r="U30" i="5"/>
  <c r="AC30" i="5"/>
  <c r="AC34" i="8"/>
  <c r="Q22" i="6"/>
  <c r="M45" i="10"/>
  <c r="U34" i="8"/>
  <c r="Q44" i="12"/>
  <c r="AB16" i="7"/>
  <c r="AC16" i="7" s="1"/>
  <c r="Y74" i="7"/>
  <c r="AB23" i="6"/>
  <c r="AC23" i="6" s="1"/>
  <c r="AB39" i="12"/>
  <c r="AC39" i="12" s="1"/>
  <c r="AB27" i="8"/>
  <c r="AC27" i="8" s="1"/>
  <c r="Y30" i="12"/>
  <c r="AB10" i="7"/>
  <c r="AC10" i="7" s="1"/>
  <c r="AK21" i="8"/>
  <c r="Y17" i="9"/>
  <c r="AB38" i="10"/>
  <c r="AC38" i="10" s="1"/>
  <c r="AB55" i="4"/>
  <c r="AC55" i="4" s="1"/>
  <c r="M20" i="4"/>
  <c r="Y41" i="7"/>
  <c r="AB48" i="7"/>
  <c r="Q48" i="7"/>
  <c r="AC48" i="7"/>
  <c r="Y48" i="7"/>
  <c r="U48" i="7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<sst xmlns="http://schemas.openxmlformats.org/spreadsheetml/2006/main" count="1719" uniqueCount="618">
  <si>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</si>
  <si>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4th Quarter Ended 30 June 2025 (Preliminary results)</t>
  </si>
  <si>
    <t>Figures Finalised as at 2025/08/08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</si>
  <si>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</si>
  <si>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</si>
  <si>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</si>
  <si>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</si>
  <si>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</si>
  <si>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</si>
  <si>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30 June 2025</t>
  </si>
  <si>
    <t>Fourth Quarter 2023/24</t>
  </si>
  <si>
    <t>Rand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</si>
  <si>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</si>
  <si>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</si>
  <si>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</si>
  <si>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</si>
  <si>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</si>
  <si>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</si>
  <si>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</si>
  <si>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</si>
  <si>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</si>
  <si>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Q4 of 2023/24 to Q4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</si>
  <si>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</si>
  <si>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</si>
  <si>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</si>
  <si>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</si>
  <si>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</si>
  <si>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</si>
  <si>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</si>
  <si>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</si>
  <si>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</si>
  <si>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</si>
  <si>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</si>
  <si>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</si>
  <si>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</si>
  <si>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</si>
  <si>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</si>
  <si>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</si>
  <si>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</si>
  <si>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</si>
  <si>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</si>
  <si>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</si>
  <si>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4th Quarter Ended 30 June 2025 (Preliminary results)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</si>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</sst>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164" fontId="7" fillId="0" borderId="20" xfId="0" applyNumberFormat="1" applyFont="1" applyBorder="1"/>
    <xf numFmtId="164" fontId="7" fillId="0" borderId="21" xfId="0" applyNumberFormat="1" applyFont="1" applyBorder="1"/>
    <xf numFmtId="164" fontId="7" fillId="0" borderId="22" xfId="0" applyNumberFormat="1" applyFont="1" applyBorder="1"/>
    <xf numFmtId="164" fontId="7" fillId="0" borderId="23" xfId="0" applyNumberFormat="1" applyFont="1" applyBorder="1"/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164" fontId="9" fillId="0" borderId="20" xfId="0" applyNumberFormat="1" applyFont="1" applyBorder="1"/>
    <xf numFmtId="164" fontId="9" fillId="0" borderId="21" xfId="0" applyNumberFormat="1" applyFont="1" applyBorder="1"/>
    <xf numFmtId="164" fontId="9" fillId="0" borderId="23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164" fontId="7" fillId="0" borderId="25" xfId="0" applyNumberFormat="1" applyFont="1" applyBorder="1"/>
    <xf numFmtId="164" fontId="7" fillId="0" borderId="24" xfId="0" applyNumberFormat="1" applyFont="1" applyBorder="1"/>
    <xf numFmtId="164" fontId="7" fillId="0" borderId="27" xfId="0" applyNumberFormat="1" applyFont="1" applyBorder="1"/>
    <xf numFmtId="164" fontId="7" fillId="0" borderId="19" xfId="0" applyNumberFormat="1" applyFont="1" applyBorder="1"/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4" fontId="9" fillId="0" borderId="9" xfId="0" applyNumberFormat="1" applyFont="1" applyBorder="1"/>
    <xf numFmtId="164" fontId="9" fillId="0" borderId="24" xfId="0" applyNumberFormat="1" applyFont="1" applyBorder="1"/>
    <xf numFmtId="164" fontId="9" fillId="0" borderId="1" xfId="0" applyNumberFormat="1" applyFont="1" applyBorder="1"/>
    <xf numFmtId="164" fontId="9" fillId="0" borderId="25" xfId="0" applyNumberFormat="1" applyFont="1" applyBorder="1"/>
    <xf numFmtId="164" fontId="7" fillId="0" borderId="0" xfId="0" applyNumberFormat="1" applyFont="1"/>
    <xf numFmtId="164" fontId="0" fillId="0" borderId="0" xfId="0" applyNumberFormat="1"/>
    <xf numFmtId="164" fontId="1" fillId="0" borderId="20" xfId="0" applyNumberFormat="1" applyFont="1" applyBorder="1" applyAlignment="1">
      <alignment horizontal="right"/>
    </xf>
    <xf numFmtId="164" fontId="1" fillId="0" borderId="21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23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65" fontId="7" fillId="0" borderId="18" xfId="0" applyNumberFormat="1" applyFont="1" applyBorder="1"/>
    <xf numFmtId="165" fontId="9" fillId="0" borderId="18" xfId="0" applyNumberFormat="1" applyFont="1" applyBorder="1"/>
    <xf numFmtId="165" fontId="9" fillId="0" borderId="26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3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10" xfId="0" applyNumberFormat="1" applyFont="1" applyBorder="1"/>
    <xf numFmtId="165" fontId="7" fillId="0" borderId="19" xfId="0" applyNumberFormat="1" applyFont="1" applyBorder="1"/>
    <xf numFmtId="164" fontId="8" fillId="0" borderId="20" xfId="0" applyNumberFormat="1" applyFont="1" applyBorder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8" fillId="0" borderId="21" xfId="0" applyNumberFormat="1" applyFont="1" applyBorder="1" applyAlignment="1">
      <alignment horizontal="right" wrapText="1"/>
    </xf>
    <xf numFmtId="164" fontId="6" fillId="0" borderId="2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21" xfId="0" applyNumberFormat="1" applyFont="1" applyBorder="1" applyAlignment="1">
      <alignment horizontal="right"/>
    </xf>
    <xf numFmtId="164" fontId="6" fillId="0" borderId="20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6" fillId="0" borderId="21" xfId="0" applyNumberFormat="1" applyFont="1" applyBorder="1" applyAlignment="1">
      <alignment horizontal="right" wrapText="1"/>
    </xf>
    <xf numFmtId="164" fontId="8" fillId="0" borderId="25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164" fontId="8" fillId="0" borderId="24" xfId="0" applyNumberFormat="1" applyFont="1" applyBorder="1" applyAlignment="1">
      <alignment horizontal="right" wrapText="1"/>
    </xf>
    <xf numFmtId="164" fontId="8" fillId="0" borderId="19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5" fontId="1" fillId="0" borderId="20" xfId="0" applyNumberFormat="1" applyFont="1" applyBorder="1" applyAlignment="1">
      <alignment horizontal="right"/>
    </xf>
    <xf numFmtId="165" fontId="1" fillId="0" borderId="22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view="pageBreakPreview" zoomScale="60" zoomScaleNormal="100" workbookViewId="0">
      <selection activeCell="C5" sqref="C5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37" width="1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33">
        <v>51334604439</v>
      </c>
      <c r="E9" s="34">
        <v>10162199892</v>
      </c>
      <c r="F9" s="35">
        <f>$D9       +$E9</f>
        <v>61496804331</v>
      </c>
      <c r="G9" s="33">
        <v>52640550075</v>
      </c>
      <c r="H9" s="34">
        <v>10749560744</v>
      </c>
      <c r="I9" s="36">
        <f>$G9       +$H9</f>
        <v>63390110819</v>
      </c>
      <c r="J9" s="33">
        <v>11125579594</v>
      </c>
      <c r="K9" s="34">
        <v>1409795855</v>
      </c>
      <c r="L9" s="34">
        <f>$J9       +$K9</f>
        <v>12535375449</v>
      </c>
      <c r="M9" s="90">
        <f>IF(($F9       =0),0,($L9       /$F9       ))</f>
        <v>0.2038378349146352</v>
      </c>
      <c r="N9" s="100">
        <v>11009924270</v>
      </c>
      <c r="O9" s="101">
        <v>1856453819</v>
      </c>
      <c r="P9" s="102">
        <f>$N9       +$O9</f>
        <v>12866378089</v>
      </c>
      <c r="Q9" s="90">
        <f>IF(($F9       =0),0,($P9       /$F9       ))</f>
        <v>0.20922027134528959</v>
      </c>
      <c r="R9" s="100">
        <v>11443318098</v>
      </c>
      <c r="S9" s="102">
        <v>1473024466</v>
      </c>
      <c r="T9" s="102">
        <f>$R9       +$S9</f>
        <v>12916342564</v>
      </c>
      <c r="U9" s="90">
        <f>IF(($I9       =0),0,($T9       /$I9       ))</f>
        <v>0.20375958327128477</v>
      </c>
      <c r="V9" s="100">
        <v>10936532778</v>
      </c>
      <c r="W9" s="102">
        <v>2907924590</v>
      </c>
      <c r="X9" s="102">
        <f>$V9       +$W9</f>
        <v>13844457368</v>
      </c>
      <c r="Y9" s="90">
        <f>IF(($I9       =0),0,($X9       /$I9       ))</f>
        <v>0.21840090179887148</v>
      </c>
      <c r="Z9" s="33">
        <f>$J9       +$N9       +$R9       +$V9</f>
        <v>44515354740</v>
      </c>
      <c r="AA9" s="34">
        <f>$K9       +$O9       +$S9       +$W9</f>
        <v>7647198730</v>
      </c>
      <c r="AB9" s="34">
        <f>$Z9       +$AA9</f>
        <v>52162553470</v>
      </c>
      <c r="AC9" s="90">
        <f>IF(($I9       =0),0,($AB9       /$I9       ))</f>
        <v>0.82288156300817272</v>
      </c>
      <c r="AD9" s="33">
        <v>10548482492</v>
      </c>
      <c r="AE9" s="34">
        <v>2197640648</v>
      </c>
      <c r="AF9" s="34">
        <f>$AD9       +$AE9</f>
        <v>12746123140</v>
      </c>
      <c r="AG9" s="34">
        <v>57799277500</v>
      </c>
      <c r="AH9" s="34">
        <v>59790403557</v>
      </c>
      <c r="AI9" s="34">
        <v>51480734219</v>
      </c>
      <c r="AJ9" s="90">
        <f>IF(($AH9       =0),0,($AI9       /$AH9       ))</f>
        <v>0.86102001586127208</v>
      </c>
      <c r="AK9" s="90">
        <f>IF(($AF9       =0),0,(($X9       /$AF9       )-1))</f>
        <v>8.6170062530872338E-2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33">
        <v>26399237138</v>
      </c>
      <c r="E10" s="34">
        <v>3288714490</v>
      </c>
      <c r="F10" s="36">
        <f t="shared" ref="F10:F18" si="0">$D10      +$E10</f>
        <v>29687951628</v>
      </c>
      <c r="G10" s="33">
        <v>28966397800</v>
      </c>
      <c r="H10" s="34">
        <v>3118808906</v>
      </c>
      <c r="I10" s="36">
        <f t="shared" ref="I10:I18" si="1">$G10      +$H10</f>
        <v>32085206706</v>
      </c>
      <c r="J10" s="33">
        <v>6101516003</v>
      </c>
      <c r="K10" s="34">
        <v>359048486</v>
      </c>
      <c r="L10" s="34">
        <f t="shared" ref="L10:L18" si="2">$J10      +$K10</f>
        <v>6460564489</v>
      </c>
      <c r="M10" s="90">
        <f t="shared" ref="M10:M18" si="3">IF(($F10      =0),0,($L10      /$F10      ))</f>
        <v>0.21761570383679688</v>
      </c>
      <c r="N10" s="100">
        <v>5867778591</v>
      </c>
      <c r="O10" s="101">
        <v>673473972</v>
      </c>
      <c r="P10" s="102">
        <f t="shared" ref="P10:P18" si="4">$N10      +$O10</f>
        <v>6541252563</v>
      </c>
      <c r="Q10" s="90">
        <f t="shared" ref="Q10:Q18" si="5">IF(($F10      =0),0,($P10      /$F10      ))</f>
        <v>0.22033357656210473</v>
      </c>
      <c r="R10" s="100">
        <v>6605110658</v>
      </c>
      <c r="S10" s="102">
        <v>418126881</v>
      </c>
      <c r="T10" s="102">
        <f t="shared" ref="T10:T18" si="6">$R10      +$S10</f>
        <v>7023237539</v>
      </c>
      <c r="U10" s="90">
        <f t="shared" ref="U10:U18" si="7">IF(($I10      =0),0,($T10      /$I10      ))</f>
        <v>0.21889332374744028</v>
      </c>
      <c r="V10" s="100">
        <v>6883044066</v>
      </c>
      <c r="W10" s="102">
        <v>677026730</v>
      </c>
      <c r="X10" s="102">
        <f t="shared" ref="X10:X18" si="8">$V10      +$W10</f>
        <v>7560070796</v>
      </c>
      <c r="Y10" s="90">
        <f t="shared" ref="Y10:Y18" si="9">IF(($I10      =0),0,($X10      /$I10      ))</f>
        <v>0.23562481193509816</v>
      </c>
      <c r="Z10" s="33">
        <f t="shared" ref="Z10:Z18" si="10">$J10      +$N10      +$R10      +$V10</f>
        <v>25457449318</v>
      </c>
      <c r="AA10" s="34">
        <f t="shared" ref="AA10:AA18" si="11">$K10      +$O10      +$S10      +$W10</f>
        <v>2127676069</v>
      </c>
      <c r="AB10" s="34">
        <f t="shared" ref="AB10:AB18" si="12">$Z10      +$AA10</f>
        <v>27585125387</v>
      </c>
      <c r="AC10" s="90">
        <f t="shared" ref="AC10:AC18" si="13">IF(($I10      =0),0,($AB10      /$I10      ))</f>
        <v>0.85974591467542349</v>
      </c>
      <c r="AD10" s="33">
        <v>6216029752</v>
      </c>
      <c r="AE10" s="34">
        <v>720699864</v>
      </c>
      <c r="AF10" s="34">
        <f t="shared" ref="AF10:AF18" si="14">$AD10      +$AE10</f>
        <v>6936729616</v>
      </c>
      <c r="AG10" s="34">
        <v>28663670992</v>
      </c>
      <c r="AH10" s="34">
        <v>29862509461</v>
      </c>
      <c r="AI10" s="34">
        <v>23795411996</v>
      </c>
      <c r="AJ10" s="90">
        <f t="shared" ref="AJ10:AJ18" si="15">IF(($AH10      =0),0,($AI10      /$AH10      ))</f>
        <v>0.79683229659839738</v>
      </c>
      <c r="AK10" s="90">
        <f t="shared" ref="AK10:AK18" si="16">IF(($AF10      =0),0,(($X10      /$AF10      )-1))</f>
        <v>8.9860959631787418E-2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33">
        <v>206161783904</v>
      </c>
      <c r="E11" s="34">
        <v>14139852901</v>
      </c>
      <c r="F11" s="36">
        <f t="shared" si="0"/>
        <v>220301636805</v>
      </c>
      <c r="G11" s="33">
        <v>206187064839</v>
      </c>
      <c r="H11" s="34">
        <v>14416220431</v>
      </c>
      <c r="I11" s="36">
        <f t="shared" si="1"/>
        <v>220603285270</v>
      </c>
      <c r="J11" s="33">
        <v>782388676468</v>
      </c>
      <c r="K11" s="34">
        <v>1046594223</v>
      </c>
      <c r="L11" s="34">
        <f t="shared" si="2"/>
        <v>783435270691</v>
      </c>
      <c r="M11" s="90">
        <f t="shared" si="3"/>
        <v>3.5561935991626688</v>
      </c>
      <c r="N11" s="100">
        <v>-675356855600</v>
      </c>
      <c r="O11" s="101">
        <v>2036944425</v>
      </c>
      <c r="P11" s="102">
        <f t="shared" si="4"/>
        <v>-673319911175</v>
      </c>
      <c r="Q11" s="90">
        <f t="shared" si="5"/>
        <v>-3.0563545552364149</v>
      </c>
      <c r="R11" s="100">
        <v>50051719849</v>
      </c>
      <c r="S11" s="102">
        <v>71328503661</v>
      </c>
      <c r="T11" s="102">
        <f t="shared" si="6"/>
        <v>121380223510</v>
      </c>
      <c r="U11" s="90">
        <f t="shared" si="7"/>
        <v>0.55021947366486745</v>
      </c>
      <c r="V11" s="100">
        <v>54351098605</v>
      </c>
      <c r="W11" s="102">
        <v>-61591414860</v>
      </c>
      <c r="X11" s="102">
        <f t="shared" si="8"/>
        <v>-7240316255</v>
      </c>
      <c r="Y11" s="90">
        <f t="shared" si="9"/>
        <v>-3.282052779104562E-2</v>
      </c>
      <c r="Z11" s="33">
        <f t="shared" si="10"/>
        <v>211434639322</v>
      </c>
      <c r="AA11" s="34">
        <f t="shared" si="11"/>
        <v>12820627449</v>
      </c>
      <c r="AB11" s="34">
        <f t="shared" si="12"/>
        <v>224255266771</v>
      </c>
      <c r="AC11" s="90">
        <f t="shared" si="13"/>
        <v>1.0165545200132913</v>
      </c>
      <c r="AD11" s="33">
        <v>45009464328</v>
      </c>
      <c r="AE11" s="34">
        <v>5038256742</v>
      </c>
      <c r="AF11" s="34">
        <f t="shared" si="14"/>
        <v>50047721070</v>
      </c>
      <c r="AG11" s="34">
        <v>207949452590</v>
      </c>
      <c r="AH11" s="34">
        <v>204185116744</v>
      </c>
      <c r="AI11" s="34">
        <v>204397089760</v>
      </c>
      <c r="AJ11" s="90">
        <f t="shared" si="15"/>
        <v>1.0010381413659339</v>
      </c>
      <c r="AK11" s="90">
        <f t="shared" si="16"/>
        <v>-1.1446682506257022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33">
        <v>98900260547</v>
      </c>
      <c r="E12" s="34">
        <v>15006751223</v>
      </c>
      <c r="F12" s="36">
        <f t="shared" si="0"/>
        <v>113907011770</v>
      </c>
      <c r="G12" s="33">
        <v>101124184378</v>
      </c>
      <c r="H12" s="34">
        <v>15835936311</v>
      </c>
      <c r="I12" s="36">
        <f t="shared" si="1"/>
        <v>116960120689</v>
      </c>
      <c r="J12" s="33">
        <v>24711488279</v>
      </c>
      <c r="K12" s="34">
        <v>1825179106</v>
      </c>
      <c r="L12" s="34">
        <f t="shared" si="2"/>
        <v>26536667385</v>
      </c>
      <c r="M12" s="90">
        <f t="shared" si="3"/>
        <v>0.23296781271536293</v>
      </c>
      <c r="N12" s="100">
        <v>24302547268</v>
      </c>
      <c r="O12" s="101">
        <v>2969265837</v>
      </c>
      <c r="P12" s="102">
        <f t="shared" si="4"/>
        <v>27271813105</v>
      </c>
      <c r="Q12" s="90">
        <f t="shared" si="5"/>
        <v>0.23942172374837642</v>
      </c>
      <c r="R12" s="100">
        <v>22039644573</v>
      </c>
      <c r="S12" s="102">
        <v>2909350922</v>
      </c>
      <c r="T12" s="102">
        <f t="shared" si="6"/>
        <v>24948995495</v>
      </c>
      <c r="U12" s="90">
        <f t="shared" si="7"/>
        <v>0.21331198487166431</v>
      </c>
      <c r="V12" s="100">
        <v>20147613207</v>
      </c>
      <c r="W12" s="102">
        <v>4706212078</v>
      </c>
      <c r="X12" s="102">
        <f t="shared" si="8"/>
        <v>24853825285</v>
      </c>
      <c r="Y12" s="90">
        <f t="shared" si="9"/>
        <v>0.21249828692539544</v>
      </c>
      <c r="Z12" s="33">
        <f t="shared" si="10"/>
        <v>91201293327</v>
      </c>
      <c r="AA12" s="34">
        <f t="shared" si="11"/>
        <v>12410007943</v>
      </c>
      <c r="AB12" s="34">
        <f t="shared" si="12"/>
        <v>103611301270</v>
      </c>
      <c r="AC12" s="90">
        <f t="shared" si="13"/>
        <v>0.88586862478968487</v>
      </c>
      <c r="AD12" s="33">
        <v>21643841663</v>
      </c>
      <c r="AE12" s="34">
        <v>5103755787</v>
      </c>
      <c r="AF12" s="34">
        <f t="shared" si="14"/>
        <v>26747597450</v>
      </c>
      <c r="AG12" s="34">
        <v>109814474286</v>
      </c>
      <c r="AH12" s="34">
        <v>112016464491</v>
      </c>
      <c r="AI12" s="34">
        <v>98816698156</v>
      </c>
      <c r="AJ12" s="90">
        <f t="shared" si="15"/>
        <v>0.88216226610097537</v>
      </c>
      <c r="AK12" s="90">
        <f t="shared" si="16"/>
        <v>-7.0801580162109135E-2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33">
        <v>27022350155</v>
      </c>
      <c r="E13" s="34">
        <v>6833345997</v>
      </c>
      <c r="F13" s="36">
        <f t="shared" si="0"/>
        <v>33855696152</v>
      </c>
      <c r="G13" s="33">
        <v>28201301707</v>
      </c>
      <c r="H13" s="34">
        <v>7182756346</v>
      </c>
      <c r="I13" s="36">
        <f t="shared" si="1"/>
        <v>35384058053</v>
      </c>
      <c r="J13" s="33">
        <v>5856177213</v>
      </c>
      <c r="K13" s="34">
        <v>1150975648</v>
      </c>
      <c r="L13" s="34">
        <f t="shared" si="2"/>
        <v>7007152861</v>
      </c>
      <c r="M13" s="90">
        <f t="shared" si="3"/>
        <v>0.20697116460226908</v>
      </c>
      <c r="N13" s="100">
        <v>6427966012</v>
      </c>
      <c r="O13" s="101">
        <v>1877322023</v>
      </c>
      <c r="P13" s="102">
        <f t="shared" si="4"/>
        <v>8305288035</v>
      </c>
      <c r="Q13" s="90">
        <f t="shared" si="5"/>
        <v>0.24531434821816156</v>
      </c>
      <c r="R13" s="100">
        <v>5945188160</v>
      </c>
      <c r="S13" s="102">
        <v>1082105986</v>
      </c>
      <c r="T13" s="102">
        <f t="shared" si="6"/>
        <v>7027294146</v>
      </c>
      <c r="U13" s="90">
        <f t="shared" si="7"/>
        <v>0.19860057134979175</v>
      </c>
      <c r="V13" s="100">
        <v>6254997288</v>
      </c>
      <c r="W13" s="102">
        <v>2471340738</v>
      </c>
      <c r="X13" s="102">
        <f t="shared" si="8"/>
        <v>8726338026</v>
      </c>
      <c r="Y13" s="90">
        <f t="shared" si="9"/>
        <v>0.24661778513163349</v>
      </c>
      <c r="Z13" s="33">
        <f t="shared" si="10"/>
        <v>24484328673</v>
      </c>
      <c r="AA13" s="34">
        <f t="shared" si="11"/>
        <v>6581744395</v>
      </c>
      <c r="AB13" s="34">
        <f t="shared" si="12"/>
        <v>31066073068</v>
      </c>
      <c r="AC13" s="90">
        <f t="shared" si="13"/>
        <v>0.87796806746890621</v>
      </c>
      <c r="AD13" s="33">
        <v>6645850362</v>
      </c>
      <c r="AE13" s="34">
        <v>1809571705</v>
      </c>
      <c r="AF13" s="34">
        <f t="shared" si="14"/>
        <v>8455422067</v>
      </c>
      <c r="AG13" s="34">
        <v>32476516995</v>
      </c>
      <c r="AH13" s="34">
        <v>34098231559</v>
      </c>
      <c r="AI13" s="34">
        <v>29701468762</v>
      </c>
      <c r="AJ13" s="90">
        <f t="shared" si="15"/>
        <v>0.87105598748157065</v>
      </c>
      <c r="AK13" s="90">
        <f t="shared" si="16"/>
        <v>3.2040500977158271E-2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33">
        <v>30519627036</v>
      </c>
      <c r="E14" s="34">
        <v>4259066764</v>
      </c>
      <c r="F14" s="36">
        <f t="shared" si="0"/>
        <v>34778693800</v>
      </c>
      <c r="G14" s="33">
        <v>32230153804</v>
      </c>
      <c r="H14" s="34">
        <v>4640709311</v>
      </c>
      <c r="I14" s="36">
        <f t="shared" si="1"/>
        <v>36870863115</v>
      </c>
      <c r="J14" s="33">
        <v>6525671082</v>
      </c>
      <c r="K14" s="34">
        <v>672220241</v>
      </c>
      <c r="L14" s="34">
        <f t="shared" si="2"/>
        <v>7197891323</v>
      </c>
      <c r="M14" s="90">
        <f t="shared" si="3"/>
        <v>0.20696266985737113</v>
      </c>
      <c r="N14" s="100">
        <v>7164665309</v>
      </c>
      <c r="O14" s="101">
        <v>924526313</v>
      </c>
      <c r="P14" s="102">
        <f t="shared" si="4"/>
        <v>8089191622</v>
      </c>
      <c r="Q14" s="90">
        <f t="shared" si="5"/>
        <v>0.23259043794220932</v>
      </c>
      <c r="R14" s="100">
        <v>6896094884</v>
      </c>
      <c r="S14" s="102">
        <v>581615141</v>
      </c>
      <c r="T14" s="102">
        <f t="shared" si="6"/>
        <v>7477710025</v>
      </c>
      <c r="U14" s="90">
        <f t="shared" si="7"/>
        <v>0.20280810898505597</v>
      </c>
      <c r="V14" s="100">
        <v>8376318290</v>
      </c>
      <c r="W14" s="102">
        <v>1007115175</v>
      </c>
      <c r="X14" s="102">
        <f t="shared" si="8"/>
        <v>9383433465</v>
      </c>
      <c r="Y14" s="90">
        <f t="shared" si="9"/>
        <v>0.2544945431771729</v>
      </c>
      <c r="Z14" s="33">
        <f t="shared" si="10"/>
        <v>28962749565</v>
      </c>
      <c r="AA14" s="34">
        <f t="shared" si="11"/>
        <v>3185476870</v>
      </c>
      <c r="AB14" s="34">
        <f t="shared" si="12"/>
        <v>32148226435</v>
      </c>
      <c r="AC14" s="90">
        <f t="shared" si="13"/>
        <v>0.87191412728066264</v>
      </c>
      <c r="AD14" s="33">
        <v>6436376092</v>
      </c>
      <c r="AE14" s="34">
        <v>856608986</v>
      </c>
      <c r="AF14" s="34">
        <f t="shared" si="14"/>
        <v>7292985078</v>
      </c>
      <c r="AG14" s="34">
        <v>31252685198</v>
      </c>
      <c r="AH14" s="34">
        <v>34125514408</v>
      </c>
      <c r="AI14" s="34">
        <v>28327529881</v>
      </c>
      <c r="AJ14" s="90">
        <f t="shared" si="15"/>
        <v>0.83009825265400872</v>
      </c>
      <c r="AK14" s="90">
        <f t="shared" si="16"/>
        <v>0.28663823724335336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33">
        <v>27154554218</v>
      </c>
      <c r="E15" s="34">
        <v>3899665085</v>
      </c>
      <c r="F15" s="36">
        <f t="shared" si="0"/>
        <v>31054219303</v>
      </c>
      <c r="G15" s="33">
        <v>28347953979</v>
      </c>
      <c r="H15" s="34">
        <v>4092394886</v>
      </c>
      <c r="I15" s="36">
        <f t="shared" si="1"/>
        <v>32440348865</v>
      </c>
      <c r="J15" s="33">
        <v>4895359279</v>
      </c>
      <c r="K15" s="34">
        <v>364260147</v>
      </c>
      <c r="L15" s="34">
        <f t="shared" si="2"/>
        <v>5259619426</v>
      </c>
      <c r="M15" s="90">
        <f t="shared" si="3"/>
        <v>0.16936891488661232</v>
      </c>
      <c r="N15" s="100">
        <v>5589836571</v>
      </c>
      <c r="O15" s="101">
        <v>-9980266076</v>
      </c>
      <c r="P15" s="102">
        <f t="shared" si="4"/>
        <v>-4390429505</v>
      </c>
      <c r="Q15" s="90">
        <f t="shared" si="5"/>
        <v>-0.1413794841261993</v>
      </c>
      <c r="R15" s="100">
        <v>5762113001</v>
      </c>
      <c r="S15" s="102">
        <v>463106001</v>
      </c>
      <c r="T15" s="102">
        <f t="shared" si="6"/>
        <v>6225219002</v>
      </c>
      <c r="U15" s="90">
        <f t="shared" si="7"/>
        <v>0.19189741232149354</v>
      </c>
      <c r="V15" s="100">
        <v>5010799378</v>
      </c>
      <c r="W15" s="102">
        <v>823680503</v>
      </c>
      <c r="X15" s="102">
        <f t="shared" si="8"/>
        <v>5834479881</v>
      </c>
      <c r="Y15" s="90">
        <f t="shared" si="9"/>
        <v>0.17985256278470049</v>
      </c>
      <c r="Z15" s="33">
        <f t="shared" si="10"/>
        <v>21258108229</v>
      </c>
      <c r="AA15" s="34">
        <f t="shared" si="11"/>
        <v>-8329219425</v>
      </c>
      <c r="AB15" s="34">
        <f t="shared" si="12"/>
        <v>12928888804</v>
      </c>
      <c r="AC15" s="90">
        <f t="shared" si="13"/>
        <v>0.39854345764909516</v>
      </c>
      <c r="AD15" s="33">
        <v>5923743694</v>
      </c>
      <c r="AE15" s="34">
        <v>841782171</v>
      </c>
      <c r="AF15" s="34">
        <f t="shared" si="14"/>
        <v>6765525865</v>
      </c>
      <c r="AG15" s="34">
        <v>29689786501</v>
      </c>
      <c r="AH15" s="34">
        <v>28953404894</v>
      </c>
      <c r="AI15" s="34">
        <v>22819271047</v>
      </c>
      <c r="AJ15" s="90">
        <f t="shared" si="15"/>
        <v>0.78813773822258903</v>
      </c>
      <c r="AK15" s="90">
        <f t="shared" si="16"/>
        <v>-0.13761620346713432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33">
        <v>10453177217</v>
      </c>
      <c r="E16" s="34">
        <v>1859580632</v>
      </c>
      <c r="F16" s="36">
        <f t="shared" si="0"/>
        <v>12312757849</v>
      </c>
      <c r="G16" s="33">
        <v>11372092509</v>
      </c>
      <c r="H16" s="34">
        <v>2110009081</v>
      </c>
      <c r="I16" s="36">
        <f t="shared" si="1"/>
        <v>13482101590</v>
      </c>
      <c r="J16" s="33">
        <v>1953559815</v>
      </c>
      <c r="K16" s="34">
        <v>224663408</v>
      </c>
      <c r="L16" s="34">
        <f t="shared" si="2"/>
        <v>2178223223</v>
      </c>
      <c r="M16" s="90">
        <f t="shared" si="3"/>
        <v>0.1769078259893585</v>
      </c>
      <c r="N16" s="100">
        <v>2209945011</v>
      </c>
      <c r="O16" s="101">
        <v>503254614</v>
      </c>
      <c r="P16" s="102">
        <f t="shared" si="4"/>
        <v>2713199625</v>
      </c>
      <c r="Q16" s="90">
        <f t="shared" si="5"/>
        <v>0.22035677614015262</v>
      </c>
      <c r="R16" s="100">
        <v>2132480781</v>
      </c>
      <c r="S16" s="102">
        <v>246338370</v>
      </c>
      <c r="T16" s="102">
        <f t="shared" si="6"/>
        <v>2378819151</v>
      </c>
      <c r="U16" s="90">
        <f t="shared" si="7"/>
        <v>0.17644275524258232</v>
      </c>
      <c r="V16" s="100">
        <v>2634636107</v>
      </c>
      <c r="W16" s="102">
        <v>497544096</v>
      </c>
      <c r="X16" s="102">
        <f t="shared" si="8"/>
        <v>3132180203</v>
      </c>
      <c r="Y16" s="90">
        <f t="shared" si="9"/>
        <v>0.23232136192499941</v>
      </c>
      <c r="Z16" s="33">
        <f t="shared" si="10"/>
        <v>8930621714</v>
      </c>
      <c r="AA16" s="34">
        <f t="shared" si="11"/>
        <v>1471800488</v>
      </c>
      <c r="AB16" s="34">
        <f t="shared" si="12"/>
        <v>10402422202</v>
      </c>
      <c r="AC16" s="90">
        <f t="shared" si="13"/>
        <v>0.77157275017981819</v>
      </c>
      <c r="AD16" s="33">
        <v>2137722550</v>
      </c>
      <c r="AE16" s="34">
        <v>388337737</v>
      </c>
      <c r="AF16" s="34">
        <f t="shared" si="14"/>
        <v>2526060287</v>
      </c>
      <c r="AG16" s="34">
        <v>11696021972</v>
      </c>
      <c r="AH16" s="34">
        <v>12102301869</v>
      </c>
      <c r="AI16" s="34">
        <v>9112222700</v>
      </c>
      <c r="AJ16" s="90">
        <f t="shared" si="15"/>
        <v>0.75293302039845189</v>
      </c>
      <c r="AK16" s="90">
        <f t="shared" si="16"/>
        <v>0.2399467340978787</v>
      </c>
    </row>
    <row r="17" spans="1:37" s="7" customFormat="1" ht="13" x14ac:dyDescent="0.3">
      <c r="A17" s="23" t="s">
        <v>23</v>
      </c>
      <c r="B17" s="37" t="s">
        <v>40</v>
      </c>
      <c r="C17" s="32" t="s">
        <v>41</v>
      </c>
      <c r="D17" s="33">
        <v>94571991619</v>
      </c>
      <c r="E17" s="34">
        <v>17961595495</v>
      </c>
      <c r="F17" s="36">
        <f t="shared" si="0"/>
        <v>112533587114</v>
      </c>
      <c r="G17" s="33">
        <v>96433276930</v>
      </c>
      <c r="H17" s="34">
        <v>17802579768</v>
      </c>
      <c r="I17" s="36">
        <f t="shared" si="1"/>
        <v>114235856698</v>
      </c>
      <c r="J17" s="33">
        <v>20122522249</v>
      </c>
      <c r="K17" s="34">
        <v>2173830109</v>
      </c>
      <c r="L17" s="34">
        <f t="shared" si="2"/>
        <v>22296352358</v>
      </c>
      <c r="M17" s="90">
        <f t="shared" si="3"/>
        <v>0.19813064641237382</v>
      </c>
      <c r="N17" s="100">
        <v>22352932070</v>
      </c>
      <c r="O17" s="101">
        <v>4184185103</v>
      </c>
      <c r="P17" s="102">
        <f t="shared" si="4"/>
        <v>26537117173</v>
      </c>
      <c r="Q17" s="90">
        <f t="shared" si="5"/>
        <v>0.2358150828882499</v>
      </c>
      <c r="R17" s="100">
        <v>21694050917</v>
      </c>
      <c r="S17" s="102">
        <v>2620335411</v>
      </c>
      <c r="T17" s="102">
        <f t="shared" si="6"/>
        <v>24314386328</v>
      </c>
      <c r="U17" s="90">
        <f t="shared" si="7"/>
        <v>0.21284373427757283</v>
      </c>
      <c r="V17" s="100">
        <v>24698490682</v>
      </c>
      <c r="W17" s="102">
        <v>5240254102</v>
      </c>
      <c r="X17" s="102">
        <f t="shared" si="8"/>
        <v>29938744784</v>
      </c>
      <c r="Y17" s="90">
        <f t="shared" si="9"/>
        <v>0.26207834956013559</v>
      </c>
      <c r="Z17" s="33">
        <f t="shared" si="10"/>
        <v>88867995918</v>
      </c>
      <c r="AA17" s="34">
        <f t="shared" si="11"/>
        <v>14218604725</v>
      </c>
      <c r="AB17" s="34">
        <f t="shared" si="12"/>
        <v>103086600643</v>
      </c>
      <c r="AC17" s="90">
        <f t="shared" si="13"/>
        <v>0.90240143176345433</v>
      </c>
      <c r="AD17" s="33">
        <v>23636790426</v>
      </c>
      <c r="AE17" s="34">
        <v>5676594860</v>
      </c>
      <c r="AF17" s="34">
        <f t="shared" si="14"/>
        <v>29313385286</v>
      </c>
      <c r="AG17" s="34">
        <v>102609664088</v>
      </c>
      <c r="AH17" s="34">
        <v>106489422424</v>
      </c>
      <c r="AI17" s="34">
        <v>93756829232</v>
      </c>
      <c r="AJ17" s="90">
        <f t="shared" si="15"/>
        <v>0.8804332589831908</v>
      </c>
      <c r="AK17" s="90">
        <f t="shared" si="16"/>
        <v>2.1333581635099241E-2</v>
      </c>
    </row>
    <row r="18" spans="1:37" s="7" customFormat="1" ht="13" x14ac:dyDescent="0.3">
      <c r="A18" s="38" t="s">
        <v>0</v>
      </c>
      <c r="B18" s="39" t="s">
        <v>616</v>
      </c>
      <c r="C18" s="38" t="s">
        <v>0</v>
      </c>
      <c r="D18" s="40">
        <f>SUM(D9:D17)</f>
        <v>572517586273</v>
      </c>
      <c r="E18" s="41">
        <f>SUM(E9:E17)</f>
        <v>77410772479</v>
      </c>
      <c r="F18" s="42">
        <f t="shared" si="0"/>
        <v>649928358752</v>
      </c>
      <c r="G18" s="40">
        <f>SUM(G9:G17)</f>
        <v>585502976021</v>
      </c>
      <c r="H18" s="41">
        <f>SUM(H9:H17)</f>
        <v>79948975784</v>
      </c>
      <c r="I18" s="42">
        <f t="shared" si="1"/>
        <v>665451951805</v>
      </c>
      <c r="J18" s="40">
        <f>SUM(J9:J17)</f>
        <v>863680549982</v>
      </c>
      <c r="K18" s="41">
        <f>SUM(K9:K17)</f>
        <v>9226567223</v>
      </c>
      <c r="L18" s="41">
        <f t="shared" si="2"/>
        <v>872907117205</v>
      </c>
      <c r="M18" s="91">
        <f t="shared" si="3"/>
        <v>1.3430820573534696</v>
      </c>
      <c r="N18" s="103">
        <f>SUM(N9:N17)</f>
        <v>-590431260498</v>
      </c>
      <c r="O18" s="104">
        <f>SUM(O9:O17)</f>
        <v>5045160030</v>
      </c>
      <c r="P18" s="105">
        <f t="shared" si="4"/>
        <v>-585386100468</v>
      </c>
      <c r="Q18" s="91">
        <f t="shared" si="5"/>
        <v>-0.90069327270480271</v>
      </c>
      <c r="R18" s="103">
        <f>SUM(R9:R17)</f>
        <v>132569720921</v>
      </c>
      <c r="S18" s="105">
        <f>SUM(S9:S17)</f>
        <v>81122506839</v>
      </c>
      <c r="T18" s="105">
        <f t="shared" si="6"/>
        <v>213692227760</v>
      </c>
      <c r="U18" s="91">
        <f t="shared" si="7"/>
        <v>0.32112345178396751</v>
      </c>
      <c r="V18" s="103">
        <f>SUM(V9:V17)</f>
        <v>139293530401</v>
      </c>
      <c r="W18" s="105">
        <f>SUM(W9:W17)</f>
        <v>-43260316848</v>
      </c>
      <c r="X18" s="105">
        <f t="shared" si="8"/>
        <v>96033213553</v>
      </c>
      <c r="Y18" s="91">
        <f t="shared" si="9"/>
        <v>0.14431276862666861</v>
      </c>
      <c r="Z18" s="40">
        <f t="shared" si="10"/>
        <v>545112540806</v>
      </c>
      <c r="AA18" s="41">
        <f t="shared" si="11"/>
        <v>52133917244</v>
      </c>
      <c r="AB18" s="41">
        <f t="shared" si="12"/>
        <v>597246458050</v>
      </c>
      <c r="AC18" s="91">
        <f t="shared" si="13"/>
        <v>0.89750500607895656</v>
      </c>
      <c r="AD18" s="40">
        <f>SUM(AD9:AD17)</f>
        <v>128198301359</v>
      </c>
      <c r="AE18" s="41">
        <f>SUM(AE9:AE17)</f>
        <v>22633248500</v>
      </c>
      <c r="AF18" s="41">
        <f t="shared" si="14"/>
        <v>150831549859</v>
      </c>
      <c r="AG18" s="41">
        <f>SUM(AG9:AG17)</f>
        <v>611951550122</v>
      </c>
      <c r="AH18" s="41">
        <f>SUM(AH9:AH17)</f>
        <v>621623369407</v>
      </c>
      <c r="AI18" s="41">
        <f>SUM(AI9:AI17)</f>
        <v>562207255753</v>
      </c>
      <c r="AJ18" s="91">
        <f t="shared" si="15"/>
        <v>0.90441782503981438</v>
      </c>
      <c r="AK18" s="91">
        <f t="shared" si="16"/>
        <v>-0.36330818291813916</v>
      </c>
    </row>
    <row r="19" spans="1:37" s="7" customFormat="1" ht="12.75" customHeight="1" x14ac:dyDescent="0.3">
      <c r="A19" s="43"/>
      <c r="B19" s="44"/>
      <c r="C19" s="45"/>
      <c r="D19" s="75"/>
      <c r="E19" s="76"/>
      <c r="F19" s="77"/>
      <c r="G19" s="75"/>
      <c r="H19" s="76"/>
      <c r="I19" s="77"/>
      <c r="J19" s="78"/>
      <c r="K19" s="76"/>
      <c r="L19" s="77"/>
      <c r="M19" s="92"/>
      <c r="N19" s="78"/>
      <c r="O19" s="77"/>
      <c r="P19" s="76"/>
      <c r="Q19" s="92"/>
      <c r="R19" s="78"/>
      <c r="S19" s="76"/>
      <c r="T19" s="76"/>
      <c r="U19" s="92"/>
      <c r="V19" s="78"/>
      <c r="W19" s="76"/>
      <c r="X19" s="76"/>
      <c r="Y19" s="92"/>
      <c r="Z19" s="78"/>
      <c r="AA19" s="76"/>
      <c r="AB19" s="77"/>
      <c r="AC19" s="92"/>
      <c r="AD19" s="78"/>
      <c r="AE19" s="76"/>
      <c r="AF19" s="76"/>
      <c r="AG19" s="76"/>
      <c r="AH19" s="76"/>
      <c r="AI19" s="76"/>
      <c r="AJ19" s="92"/>
      <c r="AK19" s="92"/>
    </row>
    <row r="20" spans="1:37" s="7" customFormat="1" ht="13" x14ac:dyDescent="0.3">
      <c r="B20" s="46"/>
      <c r="D20" s="79"/>
      <c r="E20" s="79"/>
      <c r="F20" s="79"/>
      <c r="G20" s="79"/>
      <c r="H20" s="79"/>
      <c r="I20" s="79"/>
      <c r="J20" s="79"/>
      <c r="K20" s="79"/>
      <c r="L20" s="79"/>
      <c r="M20" s="93"/>
      <c r="N20" s="79"/>
      <c r="O20" s="79"/>
      <c r="P20" s="79"/>
      <c r="Q20" s="93"/>
      <c r="R20" s="79"/>
      <c r="S20" s="79"/>
      <c r="T20" s="79"/>
      <c r="U20" s="93"/>
      <c r="V20" s="79"/>
      <c r="W20" s="79"/>
      <c r="X20" s="79"/>
      <c r="Y20" s="93"/>
      <c r="Z20" s="79"/>
      <c r="AA20" s="79"/>
      <c r="AB20" s="79"/>
      <c r="AC20" s="93"/>
      <c r="AD20" s="79"/>
      <c r="AE20" s="79"/>
      <c r="AF20" s="79"/>
      <c r="AG20" s="79"/>
      <c r="AH20" s="79"/>
      <c r="AI20" s="79"/>
      <c r="AJ20" s="93"/>
      <c r="AK20" s="93"/>
    </row>
    <row r="21" spans="1:37" x14ac:dyDescent="0.25">
      <c r="D21" s="80"/>
      <c r="E21" s="80"/>
      <c r="F21" s="80"/>
      <c r="G21" s="80"/>
      <c r="H21" s="80"/>
      <c r="I21" s="80"/>
      <c r="J21" s="80"/>
      <c r="K21" s="80"/>
      <c r="L21" s="80"/>
      <c r="M21" s="94"/>
      <c r="N21" s="80"/>
      <c r="O21" s="80"/>
      <c r="P21" s="80"/>
      <c r="Q21" s="94"/>
      <c r="R21" s="80"/>
      <c r="S21" s="80"/>
      <c r="T21" s="80"/>
      <c r="U21" s="94"/>
      <c r="V21" s="80"/>
      <c r="W21" s="80"/>
      <c r="X21" s="80"/>
      <c r="Y21" s="94"/>
      <c r="Z21" s="80"/>
      <c r="AA21" s="80"/>
      <c r="AB21" s="80"/>
      <c r="AC21" s="94"/>
      <c r="AD21" s="80"/>
      <c r="AE21" s="80"/>
      <c r="AF21" s="80"/>
      <c r="AG21" s="80"/>
      <c r="AH21" s="80"/>
      <c r="AI21" s="80"/>
      <c r="AJ21" s="94"/>
      <c r="AK21" s="94"/>
    </row>
    <row r="22" spans="1:37" x14ac:dyDescent="0.25">
      <c r="D22" s="80"/>
      <c r="E22" s="80"/>
      <c r="F22" s="80"/>
      <c r="G22" s="80"/>
      <c r="H22" s="80"/>
      <c r="I22" s="80"/>
      <c r="J22" s="80"/>
      <c r="K22" s="80"/>
      <c r="L22" s="80"/>
      <c r="M22" s="94"/>
      <c r="N22" s="80"/>
      <c r="O22" s="80"/>
      <c r="P22" s="80"/>
      <c r="Q22" s="94"/>
      <c r="R22" s="80"/>
      <c r="S22" s="80"/>
      <c r="T22" s="80"/>
      <c r="U22" s="94"/>
      <c r="V22" s="80"/>
      <c r="W22" s="80"/>
      <c r="X22" s="80"/>
      <c r="Y22" s="94"/>
      <c r="Z22" s="80"/>
      <c r="AA22" s="80"/>
      <c r="AB22" s="80"/>
      <c r="AC22" s="94"/>
      <c r="AD22" s="80"/>
      <c r="AE22" s="80"/>
      <c r="AF22" s="80"/>
      <c r="AG22" s="80"/>
      <c r="AH22" s="80"/>
      <c r="AI22" s="80"/>
      <c r="AJ22" s="94"/>
      <c r="AK22" s="94"/>
    </row>
    <row r="23" spans="1:37" x14ac:dyDescent="0.25">
      <c r="D23" s="80"/>
      <c r="E23" s="80"/>
      <c r="F23" s="80"/>
      <c r="G23" s="80"/>
      <c r="H23" s="80"/>
      <c r="I23" s="80"/>
      <c r="J23" s="80"/>
      <c r="K23" s="80"/>
      <c r="L23" s="80"/>
      <c r="M23" s="94"/>
      <c r="N23" s="80"/>
      <c r="O23" s="80"/>
      <c r="P23" s="80"/>
      <c r="Q23" s="94"/>
      <c r="R23" s="80"/>
      <c r="S23" s="80"/>
      <c r="T23" s="80"/>
      <c r="U23" s="94"/>
      <c r="V23" s="80"/>
      <c r="W23" s="80"/>
      <c r="X23" s="80"/>
      <c r="Y23" s="94"/>
      <c r="Z23" s="80"/>
      <c r="AA23" s="80"/>
      <c r="AB23" s="80"/>
      <c r="AC23" s="94"/>
      <c r="AD23" s="80"/>
      <c r="AE23" s="80"/>
      <c r="AF23" s="80"/>
      <c r="AG23" s="80"/>
      <c r="AH23" s="80"/>
      <c r="AI23" s="80"/>
      <c r="AJ23" s="94"/>
      <c r="AK23" s="94"/>
    </row>
    <row r="24" spans="1:37" x14ac:dyDescent="0.25">
      <c r="D24" s="80"/>
      <c r="E24" s="80"/>
      <c r="F24" s="80"/>
      <c r="G24" s="80"/>
      <c r="H24" s="80"/>
      <c r="I24" s="80"/>
      <c r="J24" s="80"/>
      <c r="K24" s="80"/>
      <c r="L24" s="80"/>
      <c r="M24" s="94"/>
      <c r="N24" s="80"/>
      <c r="O24" s="80"/>
      <c r="P24" s="80"/>
      <c r="Q24" s="94"/>
      <c r="R24" s="80"/>
      <c r="S24" s="80"/>
      <c r="T24" s="80"/>
      <c r="U24" s="94"/>
      <c r="V24" s="80"/>
      <c r="W24" s="80"/>
      <c r="X24" s="80"/>
      <c r="Y24" s="94"/>
      <c r="Z24" s="80"/>
      <c r="AA24" s="80"/>
      <c r="AB24" s="80"/>
      <c r="AC24" s="94"/>
      <c r="AD24" s="80"/>
      <c r="AE24" s="80"/>
      <c r="AF24" s="80"/>
      <c r="AG24" s="80"/>
      <c r="AH24" s="80"/>
      <c r="AI24" s="80"/>
      <c r="AJ24" s="94"/>
      <c r="AK24" s="94"/>
    </row>
    <row r="25" spans="1:37" x14ac:dyDescent="0.25">
      <c r="D25" s="80"/>
      <c r="E25" s="80"/>
      <c r="F25" s="80"/>
      <c r="G25" s="80"/>
      <c r="H25" s="80"/>
      <c r="I25" s="80"/>
      <c r="J25" s="80"/>
      <c r="K25" s="80"/>
      <c r="L25" s="80"/>
      <c r="M25" s="94"/>
      <c r="N25" s="80"/>
      <c r="O25" s="80"/>
      <c r="P25" s="80"/>
      <c r="Q25" s="94"/>
      <c r="R25" s="80"/>
      <c r="S25" s="80"/>
      <c r="T25" s="80"/>
      <c r="U25" s="94"/>
      <c r="V25" s="80"/>
      <c r="W25" s="80"/>
      <c r="X25" s="80"/>
      <c r="Y25" s="94"/>
      <c r="Z25" s="80"/>
      <c r="AA25" s="80"/>
      <c r="AB25" s="80"/>
      <c r="AC25" s="94"/>
      <c r="AD25" s="80"/>
      <c r="AE25" s="80"/>
      <c r="AF25" s="80"/>
      <c r="AG25" s="80"/>
      <c r="AH25" s="80"/>
      <c r="AI25" s="80"/>
      <c r="AJ25" s="94"/>
      <c r="AK25" s="94"/>
    </row>
    <row r="26" spans="1:37" x14ac:dyDescent="0.25">
      <c r="D26" s="80"/>
      <c r="E26" s="80"/>
      <c r="F26" s="80"/>
      <c r="G26" s="80"/>
      <c r="H26" s="80"/>
      <c r="I26" s="80"/>
      <c r="J26" s="80"/>
      <c r="K26" s="80"/>
      <c r="L26" s="80"/>
      <c r="M26" s="94"/>
      <c r="N26" s="80"/>
      <c r="O26" s="80"/>
      <c r="P26" s="80"/>
      <c r="Q26" s="94"/>
      <c r="R26" s="80"/>
      <c r="S26" s="80"/>
      <c r="T26" s="80"/>
      <c r="U26" s="94"/>
      <c r="V26" s="80"/>
      <c r="W26" s="80"/>
      <c r="X26" s="80"/>
      <c r="Y26" s="94"/>
      <c r="Z26" s="80"/>
      <c r="AA26" s="80"/>
      <c r="AB26" s="80"/>
      <c r="AC26" s="94"/>
      <c r="AD26" s="80"/>
      <c r="AE26" s="80"/>
      <c r="AF26" s="80"/>
      <c r="AG26" s="80"/>
      <c r="AH26" s="80"/>
      <c r="AI26" s="80"/>
      <c r="AJ26" s="94"/>
      <c r="AK26" s="94"/>
    </row>
    <row r="27" spans="1:37" x14ac:dyDescent="0.25">
      <c r="D27" s="80"/>
      <c r="E27" s="80"/>
      <c r="F27" s="80"/>
      <c r="G27" s="80"/>
      <c r="H27" s="80"/>
      <c r="I27" s="80"/>
      <c r="J27" s="80"/>
      <c r="K27" s="80"/>
      <c r="L27" s="80"/>
      <c r="M27" s="94"/>
      <c r="N27" s="80"/>
      <c r="O27" s="80"/>
      <c r="P27" s="80"/>
      <c r="Q27" s="94"/>
      <c r="R27" s="80"/>
      <c r="S27" s="80"/>
      <c r="T27" s="80"/>
      <c r="U27" s="94"/>
      <c r="V27" s="80"/>
      <c r="W27" s="80"/>
      <c r="X27" s="80"/>
      <c r="Y27" s="94"/>
      <c r="Z27" s="80"/>
      <c r="AA27" s="80"/>
      <c r="AB27" s="80"/>
      <c r="AC27" s="94"/>
      <c r="AD27" s="80"/>
      <c r="AE27" s="80"/>
      <c r="AF27" s="80"/>
      <c r="AG27" s="80"/>
      <c r="AH27" s="80"/>
      <c r="AI27" s="80"/>
      <c r="AJ27" s="94"/>
      <c r="AK27" s="94"/>
    </row>
    <row r="28" spans="1:37" x14ac:dyDescent="0.25">
      <c r="D28" s="80"/>
      <c r="E28" s="80"/>
      <c r="F28" s="80"/>
      <c r="G28" s="80"/>
      <c r="H28" s="80"/>
      <c r="I28" s="80"/>
      <c r="J28" s="80"/>
      <c r="K28" s="80"/>
      <c r="L28" s="80"/>
      <c r="M28" s="94"/>
      <c r="N28" s="80"/>
      <c r="O28" s="80"/>
      <c r="P28" s="80"/>
      <c r="Q28" s="94"/>
      <c r="R28" s="80"/>
      <c r="S28" s="80"/>
      <c r="T28" s="80"/>
      <c r="U28" s="94"/>
      <c r="V28" s="80"/>
      <c r="W28" s="80"/>
      <c r="X28" s="80"/>
      <c r="Y28" s="94"/>
      <c r="Z28" s="80"/>
      <c r="AA28" s="80"/>
      <c r="AB28" s="80"/>
      <c r="AC28" s="94"/>
      <c r="AD28" s="80"/>
      <c r="AE28" s="80"/>
      <c r="AF28" s="80"/>
      <c r="AG28" s="80"/>
      <c r="AH28" s="80"/>
      <c r="AI28" s="80"/>
      <c r="AJ28" s="94"/>
      <c r="AK28" s="94"/>
    </row>
    <row r="29" spans="1:37" x14ac:dyDescent="0.25">
      <c r="D29" s="80"/>
      <c r="E29" s="80"/>
      <c r="F29" s="80"/>
      <c r="G29" s="80"/>
      <c r="H29" s="80"/>
      <c r="I29" s="80"/>
      <c r="J29" s="80"/>
      <c r="K29" s="80"/>
      <c r="L29" s="80"/>
      <c r="M29" s="94"/>
      <c r="N29" s="80"/>
      <c r="O29" s="80"/>
      <c r="P29" s="80"/>
      <c r="Q29" s="94"/>
      <c r="R29" s="80"/>
      <c r="S29" s="80"/>
      <c r="T29" s="80"/>
      <c r="U29" s="94"/>
      <c r="V29" s="80"/>
      <c r="W29" s="80"/>
      <c r="X29" s="80"/>
      <c r="Y29" s="94"/>
      <c r="Z29" s="80"/>
      <c r="AA29" s="80"/>
      <c r="AB29" s="80"/>
      <c r="AC29" s="94"/>
      <c r="AD29" s="80"/>
      <c r="AE29" s="80"/>
      <c r="AF29" s="80"/>
      <c r="AG29" s="80"/>
      <c r="AH29" s="80"/>
      <c r="AI29" s="80"/>
      <c r="AJ29" s="94"/>
      <c r="AK29" s="94"/>
    </row>
    <row r="30" spans="1:37" x14ac:dyDescent="0.25">
      <c r="D30" s="80"/>
      <c r="E30" s="80"/>
      <c r="F30" s="80"/>
      <c r="G30" s="80"/>
      <c r="H30" s="80"/>
      <c r="I30" s="80"/>
      <c r="J30" s="80"/>
      <c r="K30" s="80"/>
      <c r="L30" s="80"/>
      <c r="M30" s="94"/>
      <c r="N30" s="80"/>
      <c r="O30" s="80"/>
      <c r="P30" s="80"/>
      <c r="Q30" s="94"/>
      <c r="R30" s="80"/>
      <c r="S30" s="80"/>
      <c r="T30" s="80"/>
      <c r="U30" s="94"/>
      <c r="V30" s="80"/>
      <c r="W30" s="80"/>
      <c r="X30" s="80"/>
      <c r="Y30" s="94"/>
      <c r="Z30" s="80"/>
      <c r="AA30" s="80"/>
      <c r="AB30" s="80"/>
      <c r="AC30" s="94"/>
      <c r="AD30" s="80"/>
      <c r="AE30" s="80"/>
      <c r="AF30" s="80"/>
      <c r="AG30" s="80"/>
      <c r="AH30" s="80"/>
      <c r="AI30" s="80"/>
      <c r="AJ30" s="94"/>
      <c r="AK30" s="94"/>
    </row>
    <row r="31" spans="1:37" x14ac:dyDescent="0.25">
      <c r="D31" s="80"/>
      <c r="E31" s="80"/>
      <c r="F31" s="80"/>
      <c r="G31" s="80"/>
      <c r="H31" s="80"/>
      <c r="I31" s="80"/>
      <c r="J31" s="80"/>
      <c r="K31" s="80"/>
      <c r="L31" s="80"/>
      <c r="M31" s="94"/>
      <c r="N31" s="80"/>
      <c r="O31" s="80"/>
      <c r="P31" s="80"/>
      <c r="Q31" s="94"/>
      <c r="R31" s="80"/>
      <c r="S31" s="80"/>
      <c r="T31" s="80"/>
      <c r="U31" s="94"/>
      <c r="V31" s="80"/>
      <c r="W31" s="80"/>
      <c r="X31" s="80"/>
      <c r="Y31" s="94"/>
      <c r="Z31" s="80"/>
      <c r="AA31" s="80"/>
      <c r="AB31" s="80"/>
      <c r="AC31" s="94"/>
      <c r="AD31" s="80"/>
      <c r="AE31" s="80"/>
      <c r="AF31" s="80"/>
      <c r="AG31" s="80"/>
      <c r="AH31" s="80"/>
      <c r="AI31" s="80"/>
      <c r="AJ31" s="94"/>
      <c r="AK31" s="94"/>
    </row>
    <row r="32" spans="1:37" x14ac:dyDescent="0.25">
      <c r="D32" s="80"/>
      <c r="E32" s="80"/>
      <c r="F32" s="80"/>
      <c r="G32" s="80"/>
      <c r="H32" s="80"/>
      <c r="I32" s="80"/>
      <c r="J32" s="80"/>
      <c r="K32" s="80"/>
      <c r="L32" s="80"/>
      <c r="M32" s="94"/>
      <c r="N32" s="80"/>
      <c r="O32" s="80"/>
      <c r="P32" s="80"/>
      <c r="Q32" s="94"/>
      <c r="R32" s="80"/>
      <c r="S32" s="80"/>
      <c r="T32" s="80"/>
      <c r="U32" s="94"/>
      <c r="V32" s="80"/>
      <c r="W32" s="80"/>
      <c r="X32" s="80"/>
      <c r="Y32" s="94"/>
      <c r="Z32" s="80"/>
      <c r="AA32" s="80"/>
      <c r="AB32" s="80"/>
      <c r="AC32" s="94"/>
      <c r="AD32" s="80"/>
      <c r="AE32" s="80"/>
      <c r="AF32" s="80"/>
      <c r="AG32" s="80"/>
      <c r="AH32" s="80"/>
      <c r="AI32" s="80"/>
      <c r="AJ32" s="94"/>
      <c r="AK32" s="94"/>
    </row>
    <row r="33" spans="4:37" x14ac:dyDescent="0.25">
      <c r="D33" s="80"/>
      <c r="E33" s="80"/>
      <c r="F33" s="80"/>
      <c r="G33" s="80"/>
      <c r="H33" s="80"/>
      <c r="I33" s="80"/>
      <c r="J33" s="80"/>
      <c r="K33" s="80"/>
      <c r="L33" s="80"/>
      <c r="M33" s="94"/>
      <c r="N33" s="80"/>
      <c r="O33" s="80"/>
      <c r="P33" s="80"/>
      <c r="Q33" s="94"/>
      <c r="R33" s="80"/>
      <c r="S33" s="80"/>
      <c r="T33" s="80"/>
      <c r="U33" s="94"/>
      <c r="V33" s="80"/>
      <c r="W33" s="80"/>
      <c r="X33" s="80"/>
      <c r="Y33" s="94"/>
      <c r="Z33" s="80"/>
      <c r="AA33" s="80"/>
      <c r="AB33" s="80"/>
      <c r="AC33" s="94"/>
      <c r="AD33" s="80"/>
      <c r="AE33" s="80"/>
      <c r="AF33" s="80"/>
      <c r="AG33" s="80"/>
      <c r="AH33" s="80"/>
      <c r="AI33" s="80"/>
      <c r="AJ33" s="94"/>
      <c r="AK33" s="94"/>
    </row>
    <row r="34" spans="4:37" x14ac:dyDescent="0.25">
      <c r="D34" s="80"/>
      <c r="E34" s="80"/>
      <c r="F34" s="80"/>
      <c r="G34" s="80"/>
      <c r="H34" s="80"/>
      <c r="I34" s="80"/>
      <c r="J34" s="80"/>
      <c r="K34" s="80"/>
      <c r="L34" s="80"/>
      <c r="M34" s="94"/>
      <c r="N34" s="80"/>
      <c r="O34" s="80"/>
      <c r="P34" s="80"/>
      <c r="Q34" s="94"/>
      <c r="R34" s="80"/>
      <c r="S34" s="80"/>
      <c r="T34" s="80"/>
      <c r="U34" s="94"/>
      <c r="V34" s="80"/>
      <c r="W34" s="80"/>
      <c r="X34" s="80"/>
      <c r="Y34" s="94"/>
      <c r="Z34" s="80"/>
      <c r="AA34" s="80"/>
      <c r="AB34" s="80"/>
      <c r="AC34" s="94"/>
      <c r="AD34" s="80"/>
      <c r="AE34" s="80"/>
      <c r="AF34" s="80"/>
      <c r="AG34" s="80"/>
      <c r="AH34" s="80"/>
      <c r="AI34" s="80"/>
      <c r="AJ34" s="94"/>
      <c r="AK34" s="94"/>
    </row>
    <row r="35" spans="4:37" x14ac:dyDescent="0.25">
      <c r="D35" s="80"/>
      <c r="E35" s="80"/>
      <c r="F35" s="80"/>
      <c r="G35" s="80"/>
      <c r="H35" s="80"/>
      <c r="I35" s="80"/>
      <c r="J35" s="80"/>
      <c r="K35" s="80"/>
      <c r="L35" s="80"/>
      <c r="M35" s="94"/>
      <c r="N35" s="80"/>
      <c r="O35" s="80"/>
      <c r="P35" s="80"/>
      <c r="Q35" s="94"/>
      <c r="R35" s="80"/>
      <c r="S35" s="80"/>
      <c r="T35" s="80"/>
      <c r="U35" s="94"/>
      <c r="V35" s="80"/>
      <c r="W35" s="80"/>
      <c r="X35" s="80"/>
      <c r="Y35" s="94"/>
      <c r="Z35" s="80"/>
      <c r="AA35" s="80"/>
      <c r="AB35" s="80"/>
      <c r="AC35" s="94"/>
      <c r="AD35" s="80"/>
      <c r="AE35" s="80"/>
      <c r="AF35" s="80"/>
      <c r="AG35" s="80"/>
      <c r="AH35" s="80"/>
      <c r="AI35" s="80"/>
      <c r="AJ35" s="94"/>
      <c r="AK35" s="94"/>
    </row>
    <row r="36" spans="4:37" x14ac:dyDescent="0.25">
      <c r="D36" s="80"/>
      <c r="E36" s="80"/>
      <c r="F36" s="80"/>
      <c r="G36" s="80"/>
      <c r="H36" s="80"/>
      <c r="I36" s="80"/>
      <c r="J36" s="80"/>
      <c r="K36" s="80"/>
      <c r="L36" s="80"/>
      <c r="M36" s="94"/>
      <c r="N36" s="80"/>
      <c r="O36" s="80"/>
      <c r="P36" s="80"/>
      <c r="Q36" s="94"/>
      <c r="R36" s="80"/>
      <c r="S36" s="80"/>
      <c r="T36" s="80"/>
      <c r="U36" s="94"/>
      <c r="V36" s="80"/>
      <c r="W36" s="80"/>
      <c r="X36" s="80"/>
      <c r="Y36" s="94"/>
      <c r="Z36" s="80"/>
      <c r="AA36" s="80"/>
      <c r="AB36" s="80"/>
      <c r="AC36" s="94"/>
      <c r="AD36" s="80"/>
      <c r="AE36" s="80"/>
      <c r="AF36" s="80"/>
      <c r="AG36" s="80"/>
      <c r="AH36" s="80"/>
      <c r="AI36" s="80"/>
      <c r="AJ36" s="94"/>
      <c r="AK36" s="94"/>
    </row>
    <row r="37" spans="4:37" x14ac:dyDescent="0.25">
      <c r="D37" s="80"/>
      <c r="E37" s="80"/>
      <c r="F37" s="80"/>
      <c r="G37" s="80"/>
      <c r="H37" s="80"/>
      <c r="I37" s="80"/>
      <c r="J37" s="80"/>
      <c r="K37" s="80"/>
      <c r="L37" s="80"/>
      <c r="M37" s="94"/>
      <c r="N37" s="80"/>
      <c r="O37" s="80"/>
      <c r="P37" s="80"/>
      <c r="Q37" s="94"/>
      <c r="R37" s="80"/>
      <c r="S37" s="80"/>
      <c r="T37" s="80"/>
      <c r="U37" s="94"/>
      <c r="V37" s="80"/>
      <c r="W37" s="80"/>
      <c r="X37" s="80"/>
      <c r="Y37" s="94"/>
      <c r="Z37" s="80"/>
      <c r="AA37" s="80"/>
      <c r="AB37" s="80"/>
      <c r="AC37" s="94"/>
      <c r="AD37" s="80"/>
      <c r="AE37" s="80"/>
      <c r="AF37" s="80"/>
      <c r="AG37" s="80"/>
      <c r="AH37" s="80"/>
      <c r="AI37" s="80"/>
      <c r="AJ37" s="94"/>
      <c r="AK37" s="94"/>
    </row>
    <row r="38" spans="4:37" x14ac:dyDescent="0.25">
      <c r="D38" s="80"/>
      <c r="E38" s="80"/>
      <c r="F38" s="80"/>
      <c r="G38" s="80"/>
      <c r="H38" s="80"/>
      <c r="I38" s="80"/>
      <c r="J38" s="80"/>
      <c r="K38" s="80"/>
      <c r="L38" s="80"/>
      <c r="M38" s="94"/>
      <c r="N38" s="80"/>
      <c r="O38" s="80"/>
      <c r="P38" s="80"/>
      <c r="Q38" s="94"/>
      <c r="R38" s="80"/>
      <c r="S38" s="80"/>
      <c r="T38" s="80"/>
      <c r="U38" s="94"/>
      <c r="V38" s="80"/>
      <c r="W38" s="80"/>
      <c r="X38" s="80"/>
      <c r="Y38" s="94"/>
      <c r="Z38" s="80"/>
      <c r="AA38" s="80"/>
      <c r="AB38" s="80"/>
      <c r="AC38" s="94"/>
      <c r="AD38" s="80"/>
      <c r="AE38" s="80"/>
      <c r="AF38" s="80"/>
      <c r="AG38" s="80"/>
      <c r="AH38" s="80"/>
      <c r="AI38" s="80"/>
      <c r="AJ38" s="94"/>
      <c r="AK38" s="94"/>
    </row>
    <row r="39" spans="4:37" x14ac:dyDescent="0.25">
      <c r="D39" s="80"/>
      <c r="E39" s="80"/>
      <c r="F39" s="80"/>
      <c r="G39" s="80"/>
      <c r="H39" s="80"/>
      <c r="I39" s="80"/>
      <c r="J39" s="80"/>
      <c r="K39" s="80"/>
      <c r="L39" s="80"/>
      <c r="M39" s="94"/>
      <c r="N39" s="80"/>
      <c r="O39" s="80"/>
      <c r="P39" s="80"/>
      <c r="Q39" s="94"/>
      <c r="R39" s="80"/>
      <c r="S39" s="80"/>
      <c r="T39" s="80"/>
      <c r="U39" s="94"/>
      <c r="V39" s="80"/>
      <c r="W39" s="80"/>
      <c r="X39" s="80"/>
      <c r="Y39" s="94"/>
      <c r="Z39" s="80"/>
      <c r="AA39" s="80"/>
      <c r="AB39" s="80"/>
      <c r="AC39" s="94"/>
      <c r="AD39" s="80"/>
      <c r="AE39" s="80"/>
      <c r="AF39" s="80"/>
      <c r="AG39" s="80"/>
      <c r="AH39" s="80"/>
      <c r="AI39" s="80"/>
      <c r="AJ39" s="94"/>
      <c r="AK39" s="94"/>
    </row>
    <row r="40" spans="4:37" x14ac:dyDescent="0.25">
      <c r="D40" s="80"/>
      <c r="E40" s="80"/>
      <c r="F40" s="80"/>
      <c r="G40" s="80"/>
      <c r="H40" s="80"/>
      <c r="I40" s="80"/>
      <c r="J40" s="80"/>
      <c r="K40" s="80"/>
      <c r="L40" s="80"/>
      <c r="M40" s="94"/>
      <c r="N40" s="80"/>
      <c r="O40" s="80"/>
      <c r="P40" s="80"/>
      <c r="Q40" s="94"/>
      <c r="R40" s="80"/>
      <c r="S40" s="80"/>
      <c r="T40" s="80"/>
      <c r="U40" s="94"/>
      <c r="V40" s="80"/>
      <c r="W40" s="80"/>
      <c r="X40" s="80"/>
      <c r="Y40" s="94"/>
      <c r="Z40" s="80"/>
      <c r="AA40" s="80"/>
      <c r="AB40" s="80"/>
      <c r="AC40" s="94"/>
      <c r="AD40" s="80"/>
      <c r="AE40" s="80"/>
      <c r="AF40" s="80"/>
      <c r="AG40" s="80"/>
      <c r="AH40" s="80"/>
      <c r="AI40" s="80"/>
      <c r="AJ40" s="94"/>
      <c r="AK40" s="94"/>
    </row>
    <row r="41" spans="4:37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94"/>
      <c r="N41" s="80"/>
      <c r="O41" s="80"/>
      <c r="P41" s="80"/>
      <c r="Q41" s="94"/>
      <c r="R41" s="80"/>
      <c r="S41" s="80"/>
      <c r="T41" s="80"/>
      <c r="U41" s="94"/>
      <c r="V41" s="80"/>
      <c r="W41" s="80"/>
      <c r="X41" s="80"/>
      <c r="Y41" s="94"/>
      <c r="Z41" s="80"/>
      <c r="AA41" s="80"/>
      <c r="AB41" s="80"/>
      <c r="AC41" s="94"/>
      <c r="AD41" s="80"/>
      <c r="AE41" s="80"/>
      <c r="AF41" s="80"/>
      <c r="AG41" s="80"/>
      <c r="AH41" s="80"/>
      <c r="AI41" s="80"/>
      <c r="AJ41" s="94"/>
      <c r="AK41" s="94"/>
    </row>
    <row r="42" spans="4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4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4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4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4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4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4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28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view="pageBreakPreview" topLeftCell="A12" zoomScale="60" zoomScaleNormal="100" workbookViewId="0">
      <selection activeCell="Q85" sqref="Q85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4" width="14.54296875" bestFit="1" customWidth="1"/>
    <col min="5" max="5" width="13.54296875" bestFit="1" customWidth="1"/>
    <col min="6" max="7" width="14.54296875" bestFit="1" customWidth="1"/>
    <col min="8" max="8" width="13.54296875" bestFit="1" customWidth="1"/>
    <col min="9" max="9" width="14.54296875" bestFit="1" customWidth="1"/>
    <col min="10" max="10" width="13.54296875" bestFit="1" customWidth="1"/>
    <col min="11" max="11" width="12.7265625" bestFit="1" customWidth="1"/>
    <col min="12" max="12" width="13.54296875" bestFit="1" customWidth="1"/>
    <col min="13" max="13" width="14.1796875" bestFit="1" customWidth="1"/>
    <col min="14" max="14" width="13.54296875" bestFit="1" customWidth="1"/>
    <col min="15" max="15" width="12.7265625" bestFit="1" customWidth="1"/>
    <col min="16" max="16" width="13.54296875" bestFit="1" customWidth="1"/>
    <col min="17" max="17" width="14.1796875" bestFit="1" customWidth="1"/>
    <col min="18" max="18" width="13.54296875" bestFit="1" customWidth="1"/>
    <col min="19" max="19" width="12.7265625" bestFit="1" customWidth="1"/>
    <col min="20" max="20" width="13.54296875" bestFit="1" customWidth="1"/>
    <col min="21" max="21" width="12.54296875" bestFit="1" customWidth="1"/>
    <col min="22" max="22" width="13.54296875" bestFit="1" customWidth="1"/>
    <col min="23" max="23" width="12.7265625" bestFit="1" customWidth="1"/>
    <col min="24" max="24" width="13.54296875" bestFit="1" customWidth="1"/>
    <col min="25" max="25" width="12.54296875" bestFit="1" customWidth="1"/>
    <col min="26" max="27" width="13.54296875" bestFit="1" customWidth="1"/>
    <col min="28" max="28" width="14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38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101</v>
      </c>
      <c r="B9" s="67" t="s">
        <v>451</v>
      </c>
      <c r="C9" s="68" t="s">
        <v>452</v>
      </c>
      <c r="D9" s="81">
        <v>415162251</v>
      </c>
      <c r="E9" s="82">
        <v>145035200</v>
      </c>
      <c r="F9" s="83">
        <f>$D9       +$E9</f>
        <v>560197451</v>
      </c>
      <c r="G9" s="81">
        <v>509920252</v>
      </c>
      <c r="H9" s="82">
        <v>148212200</v>
      </c>
      <c r="I9" s="83">
        <f>$G9       +$H9</f>
        <v>658132452</v>
      </c>
      <c r="J9" s="81">
        <v>64518221</v>
      </c>
      <c r="K9" s="82">
        <v>19321655</v>
      </c>
      <c r="L9" s="82">
        <f>$J9       +$K9</f>
        <v>83839876</v>
      </c>
      <c r="M9" s="95">
        <f>IF(($F9       =0),0,($L9       /$F9       ))</f>
        <v>0.14966129504934145</v>
      </c>
      <c r="N9" s="81">
        <v>78118234</v>
      </c>
      <c r="O9" s="82">
        <v>44279950</v>
      </c>
      <c r="P9" s="82">
        <f>$N9       +$O9</f>
        <v>122398184</v>
      </c>
      <c r="Q9" s="95">
        <f>IF(($F9       =0),0,($P9       /$F9       ))</f>
        <v>0.2184911476864253</v>
      </c>
      <c r="R9" s="81">
        <v>59744542</v>
      </c>
      <c r="S9" s="82">
        <v>22145911</v>
      </c>
      <c r="T9" s="82">
        <f>$R9       +$S9</f>
        <v>81890453</v>
      </c>
      <c r="U9" s="95">
        <f>IF(($I9       =0),0,($T9       /$I9       ))</f>
        <v>0.12442852916786422</v>
      </c>
      <c r="V9" s="81">
        <v>187974147</v>
      </c>
      <c r="W9" s="82">
        <v>40835583</v>
      </c>
      <c r="X9" s="82">
        <f>$V9       +$W9</f>
        <v>228809730</v>
      </c>
      <c r="Y9" s="95">
        <f>IF(($I9       =0),0,($X9       /$I9       ))</f>
        <v>0.34766516877365594</v>
      </c>
      <c r="Z9" s="81">
        <f>$J9       +$N9       +$R9       +$V9</f>
        <v>390355144</v>
      </c>
      <c r="AA9" s="82">
        <f>$K9       +$O9       +$S9       +$W9</f>
        <v>126583099</v>
      </c>
      <c r="AB9" s="82">
        <f>$Z9       +$AA9</f>
        <v>516938243</v>
      </c>
      <c r="AC9" s="95">
        <f>IF(($I9       =0),0,($AB9       /$I9       ))</f>
        <v>0.78546232058467158</v>
      </c>
      <c r="AD9" s="81">
        <v>125273800</v>
      </c>
      <c r="AE9" s="82">
        <v>51656940</v>
      </c>
      <c r="AF9" s="82">
        <f>$AD9       +$AE9</f>
        <v>176930740</v>
      </c>
      <c r="AG9" s="82">
        <v>461108849</v>
      </c>
      <c r="AH9" s="82">
        <v>568508662</v>
      </c>
      <c r="AI9" s="83">
        <v>422924674</v>
      </c>
      <c r="AJ9" s="114">
        <f>IF(($AH9       =0),0,($AI9       /$AH9       ))</f>
        <v>0.74391949018359904</v>
      </c>
      <c r="AK9" s="115">
        <f>IF(($AF9       =0),0,(($X9       /$AF9       )-1))</f>
        <v>0.29321637381949572</v>
      </c>
    </row>
    <row r="10" spans="1:37" ht="13" x14ac:dyDescent="0.3">
      <c r="A10" s="66" t="s">
        <v>101</v>
      </c>
      <c r="B10" s="67" t="s">
        <v>453</v>
      </c>
      <c r="C10" s="68" t="s">
        <v>454</v>
      </c>
      <c r="D10" s="81">
        <v>686086824</v>
      </c>
      <c r="E10" s="82">
        <v>165413000</v>
      </c>
      <c r="F10" s="83">
        <f t="shared" ref="F10:F45" si="0">$D10      +$E10</f>
        <v>851499824</v>
      </c>
      <c r="G10" s="81">
        <v>717920867</v>
      </c>
      <c r="H10" s="82">
        <v>211910071</v>
      </c>
      <c r="I10" s="83">
        <f t="shared" ref="I10:I45" si="1">$G10      +$H10</f>
        <v>929830938</v>
      </c>
      <c r="J10" s="81">
        <v>175954512</v>
      </c>
      <c r="K10" s="82">
        <v>22943703</v>
      </c>
      <c r="L10" s="82">
        <f t="shared" ref="L10:L45" si="2">$J10      +$K10</f>
        <v>198898215</v>
      </c>
      <c r="M10" s="95">
        <f t="shared" ref="M10:M45" si="3">IF(($F10      =0),0,($L10      /$F10      ))</f>
        <v>0.23358573823968284</v>
      </c>
      <c r="N10" s="81">
        <v>195373060</v>
      </c>
      <c r="O10" s="82">
        <v>63501016</v>
      </c>
      <c r="P10" s="82">
        <f t="shared" ref="P10:P45" si="4">$N10      +$O10</f>
        <v>258874076</v>
      </c>
      <c r="Q10" s="95">
        <f t="shared" ref="Q10:Q45" si="5">IF(($F10      =0),0,($P10      /$F10      ))</f>
        <v>0.30402129125983235</v>
      </c>
      <c r="R10" s="81">
        <v>112868065</v>
      </c>
      <c r="S10" s="82">
        <v>15512091</v>
      </c>
      <c r="T10" s="82">
        <f t="shared" ref="T10:T45" si="6">$R10      +$S10</f>
        <v>128380156</v>
      </c>
      <c r="U10" s="95">
        <f t="shared" ref="U10:U45" si="7">IF(($I10      =0),0,($T10      /$I10      ))</f>
        <v>0.13806827752595172</v>
      </c>
      <c r="V10" s="81">
        <v>179498265</v>
      </c>
      <c r="W10" s="82">
        <v>62787425</v>
      </c>
      <c r="X10" s="82">
        <f t="shared" ref="X10:X45" si="8">$V10      +$W10</f>
        <v>242285690</v>
      </c>
      <c r="Y10" s="95">
        <f t="shared" ref="Y10:Y45" si="9">IF(($I10      =0),0,($X10      /$I10      ))</f>
        <v>0.26056961550573832</v>
      </c>
      <c r="Z10" s="81">
        <f t="shared" ref="Z10:Z45" si="10">$J10      +$N10      +$R10      +$V10</f>
        <v>663693902</v>
      </c>
      <c r="AA10" s="82">
        <f t="shared" ref="AA10:AA45" si="11">$K10      +$O10      +$S10      +$W10</f>
        <v>164744235</v>
      </c>
      <c r="AB10" s="82">
        <f t="shared" ref="AB10:AB45" si="12">$Z10      +$AA10</f>
        <v>828438137</v>
      </c>
      <c r="AC10" s="95">
        <f t="shared" ref="AC10:AC45" si="13">IF(($I10      =0),0,($AB10      /$I10      ))</f>
        <v>0.89095565994170012</v>
      </c>
      <c r="AD10" s="81">
        <v>179786038</v>
      </c>
      <c r="AE10" s="82">
        <v>33876039</v>
      </c>
      <c r="AF10" s="82">
        <f t="shared" ref="AF10:AF45" si="14">$AD10      +$AE10</f>
        <v>213662077</v>
      </c>
      <c r="AG10" s="82">
        <v>838908897</v>
      </c>
      <c r="AH10" s="82">
        <v>887129076</v>
      </c>
      <c r="AI10" s="83">
        <v>816508300</v>
      </c>
      <c r="AJ10" s="114">
        <f t="shared" ref="AJ10:AJ45" si="15">IF(($AH10      =0),0,($AI10      /$AH10      ))</f>
        <v>0.92039402392442837</v>
      </c>
      <c r="AK10" s="115">
        <f t="shared" ref="AK10:AK45" si="16">IF(($AF10      =0),0,(($X10      /$AF10      )-1))</f>
        <v>0.13396674506725881</v>
      </c>
    </row>
    <row r="11" spans="1:37" ht="13" x14ac:dyDescent="0.3">
      <c r="A11" s="66" t="s">
        <v>101</v>
      </c>
      <c r="B11" s="67" t="s">
        <v>455</v>
      </c>
      <c r="C11" s="68" t="s">
        <v>456</v>
      </c>
      <c r="D11" s="81">
        <v>829968284</v>
      </c>
      <c r="E11" s="82">
        <v>90871846</v>
      </c>
      <c r="F11" s="83">
        <f t="shared" si="0"/>
        <v>920840130</v>
      </c>
      <c r="G11" s="81">
        <v>798759736</v>
      </c>
      <c r="H11" s="82">
        <v>89392410</v>
      </c>
      <c r="I11" s="83">
        <f t="shared" si="1"/>
        <v>888152146</v>
      </c>
      <c r="J11" s="81">
        <v>141170363</v>
      </c>
      <c r="K11" s="82">
        <v>12105470</v>
      </c>
      <c r="L11" s="82">
        <f t="shared" si="2"/>
        <v>153275833</v>
      </c>
      <c r="M11" s="95">
        <f t="shared" si="3"/>
        <v>0.16645216472049279</v>
      </c>
      <c r="N11" s="81">
        <v>191259788</v>
      </c>
      <c r="O11" s="82">
        <v>8415173</v>
      </c>
      <c r="P11" s="82">
        <f t="shared" si="4"/>
        <v>199674961</v>
      </c>
      <c r="Q11" s="95">
        <f t="shared" si="5"/>
        <v>0.21683998611137853</v>
      </c>
      <c r="R11" s="81">
        <v>214452983</v>
      </c>
      <c r="S11" s="82">
        <v>12888695</v>
      </c>
      <c r="T11" s="82">
        <f t="shared" si="6"/>
        <v>227341678</v>
      </c>
      <c r="U11" s="95">
        <f t="shared" si="7"/>
        <v>0.25597154611840572</v>
      </c>
      <c r="V11" s="81">
        <v>238902330</v>
      </c>
      <c r="W11" s="82">
        <v>24336395</v>
      </c>
      <c r="X11" s="82">
        <f t="shared" si="8"/>
        <v>263238725</v>
      </c>
      <c r="Y11" s="95">
        <f t="shared" si="9"/>
        <v>0.29638922360944225</v>
      </c>
      <c r="Z11" s="81">
        <f t="shared" si="10"/>
        <v>785785464</v>
      </c>
      <c r="AA11" s="82">
        <f t="shared" si="11"/>
        <v>57745733</v>
      </c>
      <c r="AB11" s="82">
        <f t="shared" si="12"/>
        <v>843531197</v>
      </c>
      <c r="AC11" s="95">
        <f t="shared" si="13"/>
        <v>0.94975979149410283</v>
      </c>
      <c r="AD11" s="81">
        <v>108962121</v>
      </c>
      <c r="AE11" s="82">
        <v>2181653</v>
      </c>
      <c r="AF11" s="82">
        <f t="shared" si="14"/>
        <v>111143774</v>
      </c>
      <c r="AG11" s="82">
        <v>830959186</v>
      </c>
      <c r="AH11" s="82">
        <v>836069729</v>
      </c>
      <c r="AI11" s="83">
        <v>613926885</v>
      </c>
      <c r="AJ11" s="114">
        <f t="shared" si="15"/>
        <v>0.73430105612638441</v>
      </c>
      <c r="AK11" s="115">
        <f t="shared" si="16"/>
        <v>1.3684522805568937</v>
      </c>
    </row>
    <row r="12" spans="1:37" ht="13" x14ac:dyDescent="0.3">
      <c r="A12" s="66" t="s">
        <v>116</v>
      </c>
      <c r="B12" s="67" t="s">
        <v>457</v>
      </c>
      <c r="C12" s="68" t="s">
        <v>458</v>
      </c>
      <c r="D12" s="81">
        <v>130343255</v>
      </c>
      <c r="E12" s="82">
        <v>680000</v>
      </c>
      <c r="F12" s="83">
        <f t="shared" si="0"/>
        <v>131023255</v>
      </c>
      <c r="G12" s="81">
        <v>137188542</v>
      </c>
      <c r="H12" s="82">
        <v>1031850</v>
      </c>
      <c r="I12" s="83">
        <f t="shared" si="1"/>
        <v>138220392</v>
      </c>
      <c r="J12" s="81">
        <v>31889539</v>
      </c>
      <c r="K12" s="82">
        <v>-13422800</v>
      </c>
      <c r="L12" s="82">
        <f t="shared" si="2"/>
        <v>18466739</v>
      </c>
      <c r="M12" s="95">
        <f t="shared" si="3"/>
        <v>0.14094245330723923</v>
      </c>
      <c r="N12" s="81">
        <v>39262564</v>
      </c>
      <c r="O12" s="82">
        <v>12526</v>
      </c>
      <c r="P12" s="82">
        <f t="shared" si="4"/>
        <v>39275090</v>
      </c>
      <c r="Q12" s="95">
        <f t="shared" si="5"/>
        <v>0.29975663480501991</v>
      </c>
      <c r="R12" s="81">
        <v>29788053</v>
      </c>
      <c r="S12" s="82">
        <v>344000</v>
      </c>
      <c r="T12" s="82">
        <f t="shared" si="6"/>
        <v>30132053</v>
      </c>
      <c r="U12" s="95">
        <f t="shared" si="7"/>
        <v>0.21800005457950083</v>
      </c>
      <c r="V12" s="81">
        <v>30903278</v>
      </c>
      <c r="W12" s="82">
        <v>393732</v>
      </c>
      <c r="X12" s="82">
        <f t="shared" si="8"/>
        <v>31297010</v>
      </c>
      <c r="Y12" s="95">
        <f t="shared" si="9"/>
        <v>0.22642831167777328</v>
      </c>
      <c r="Z12" s="81">
        <f t="shared" si="10"/>
        <v>131843434</v>
      </c>
      <c r="AA12" s="82">
        <f t="shared" si="11"/>
        <v>-12672542</v>
      </c>
      <c r="AB12" s="82">
        <f t="shared" si="12"/>
        <v>119170892</v>
      </c>
      <c r="AC12" s="95">
        <f t="shared" si="13"/>
        <v>0.86218024906194735</v>
      </c>
      <c r="AD12" s="81">
        <v>31861807</v>
      </c>
      <c r="AE12" s="82">
        <v>236510</v>
      </c>
      <c r="AF12" s="82">
        <f t="shared" si="14"/>
        <v>32098317</v>
      </c>
      <c r="AG12" s="82">
        <v>120181586</v>
      </c>
      <c r="AH12" s="82">
        <v>140474209</v>
      </c>
      <c r="AI12" s="83">
        <v>123336708</v>
      </c>
      <c r="AJ12" s="114">
        <f t="shared" si="15"/>
        <v>0.87800250934319191</v>
      </c>
      <c r="AK12" s="115">
        <f t="shared" si="16"/>
        <v>-2.4964143758689938E-2</v>
      </c>
    </row>
    <row r="13" spans="1:37" ht="14" x14ac:dyDescent="0.3">
      <c r="A13" s="69" t="s">
        <v>0</v>
      </c>
      <c r="B13" s="70" t="s">
        <v>459</v>
      </c>
      <c r="C13" s="71" t="s">
        <v>0</v>
      </c>
      <c r="D13" s="84">
        <f>SUM(D9:D12)</f>
        <v>2061560614</v>
      </c>
      <c r="E13" s="85">
        <f>SUM(E9:E12)</f>
        <v>402000046</v>
      </c>
      <c r="F13" s="86">
        <f t="shared" si="0"/>
        <v>2463560660</v>
      </c>
      <c r="G13" s="84">
        <f>SUM(G9:G12)</f>
        <v>2163789397</v>
      </c>
      <c r="H13" s="85">
        <f>SUM(H9:H12)</f>
        <v>450546531</v>
      </c>
      <c r="I13" s="86">
        <f t="shared" si="1"/>
        <v>2614335928</v>
      </c>
      <c r="J13" s="84">
        <f>SUM(J9:J12)</f>
        <v>413532635</v>
      </c>
      <c r="K13" s="85">
        <f>SUM(K9:K12)</f>
        <v>40948028</v>
      </c>
      <c r="L13" s="85">
        <f t="shared" si="2"/>
        <v>454480663</v>
      </c>
      <c r="M13" s="96">
        <f t="shared" si="3"/>
        <v>0.18448121468216658</v>
      </c>
      <c r="N13" s="84">
        <f>SUM(N9:N12)</f>
        <v>504013646</v>
      </c>
      <c r="O13" s="85">
        <f>SUM(O9:O12)</f>
        <v>116208665</v>
      </c>
      <c r="P13" s="85">
        <f t="shared" si="4"/>
        <v>620222311</v>
      </c>
      <c r="Q13" s="96">
        <f t="shared" si="5"/>
        <v>0.25175848968135417</v>
      </c>
      <c r="R13" s="84">
        <f>SUM(R9:R12)</f>
        <v>416853643</v>
      </c>
      <c r="S13" s="85">
        <f>SUM(S9:S12)</f>
        <v>50890697</v>
      </c>
      <c r="T13" s="85">
        <f t="shared" si="6"/>
        <v>467744340</v>
      </c>
      <c r="U13" s="96">
        <f t="shared" si="7"/>
        <v>0.17891516349921807</v>
      </c>
      <c r="V13" s="84">
        <f>SUM(V9:V12)</f>
        <v>637278020</v>
      </c>
      <c r="W13" s="85">
        <f>SUM(W9:W12)</f>
        <v>128353135</v>
      </c>
      <c r="X13" s="85">
        <f t="shared" si="8"/>
        <v>765631155</v>
      </c>
      <c r="Y13" s="96">
        <f t="shared" si="9"/>
        <v>0.29285875116504922</v>
      </c>
      <c r="Z13" s="84">
        <f t="shared" si="10"/>
        <v>1971677944</v>
      </c>
      <c r="AA13" s="85">
        <f t="shared" si="11"/>
        <v>336400525</v>
      </c>
      <c r="AB13" s="85">
        <f t="shared" si="12"/>
        <v>2308078469</v>
      </c>
      <c r="AC13" s="96">
        <f t="shared" si="13"/>
        <v>0.88285458814992812</v>
      </c>
      <c r="AD13" s="84">
        <f>SUM(AD9:AD12)</f>
        <v>445883766</v>
      </c>
      <c r="AE13" s="85">
        <f>SUM(AE9:AE12)</f>
        <v>87951142</v>
      </c>
      <c r="AF13" s="85">
        <f t="shared" si="14"/>
        <v>533834908</v>
      </c>
      <c r="AG13" s="85">
        <f>SUM(AG9:AG12)</f>
        <v>2251158518</v>
      </c>
      <c r="AH13" s="85">
        <f>SUM(AH9:AH12)</f>
        <v>2432181676</v>
      </c>
      <c r="AI13" s="86">
        <f>SUM(AI9:AI12)</f>
        <v>1976696567</v>
      </c>
      <c r="AJ13" s="116">
        <f t="shared" si="15"/>
        <v>0.81272570487041196</v>
      </c>
      <c r="AK13" s="117">
        <f t="shared" si="16"/>
        <v>0.43420960961211619</v>
      </c>
    </row>
    <row r="14" spans="1:37" ht="13" x14ac:dyDescent="0.3">
      <c r="A14" s="66" t="s">
        <v>101</v>
      </c>
      <c r="B14" s="67" t="s">
        <v>460</v>
      </c>
      <c r="C14" s="68" t="s">
        <v>461</v>
      </c>
      <c r="D14" s="81">
        <v>128551973</v>
      </c>
      <c r="E14" s="82">
        <v>14064000</v>
      </c>
      <c r="F14" s="83">
        <f t="shared" si="0"/>
        <v>142615973</v>
      </c>
      <c r="G14" s="81">
        <v>129925466</v>
      </c>
      <c r="H14" s="82">
        <v>13649000</v>
      </c>
      <c r="I14" s="83">
        <f t="shared" si="1"/>
        <v>143574466</v>
      </c>
      <c r="J14" s="81">
        <v>17383790</v>
      </c>
      <c r="K14" s="82">
        <v>3040105</v>
      </c>
      <c r="L14" s="82">
        <f t="shared" si="2"/>
        <v>20423895</v>
      </c>
      <c r="M14" s="95">
        <f t="shared" si="3"/>
        <v>0.143209028907302</v>
      </c>
      <c r="N14" s="81">
        <v>17403157</v>
      </c>
      <c r="O14" s="82">
        <v>6749304</v>
      </c>
      <c r="P14" s="82">
        <f t="shared" si="4"/>
        <v>24152461</v>
      </c>
      <c r="Q14" s="95">
        <f t="shared" si="5"/>
        <v>0.16935312708626263</v>
      </c>
      <c r="R14" s="81">
        <v>21112591</v>
      </c>
      <c r="S14" s="82">
        <v>958101</v>
      </c>
      <c r="T14" s="82">
        <f t="shared" si="6"/>
        <v>22070692</v>
      </c>
      <c r="U14" s="95">
        <f t="shared" si="7"/>
        <v>0.15372296073871519</v>
      </c>
      <c r="V14" s="81">
        <v>28256011</v>
      </c>
      <c r="W14" s="82">
        <v>4495767</v>
      </c>
      <c r="X14" s="82">
        <f t="shared" si="8"/>
        <v>32751778</v>
      </c>
      <c r="Y14" s="95">
        <f t="shared" si="9"/>
        <v>0.22811701072250548</v>
      </c>
      <c r="Z14" s="81">
        <f t="shared" si="10"/>
        <v>84155549</v>
      </c>
      <c r="AA14" s="82">
        <f t="shared" si="11"/>
        <v>15243277</v>
      </c>
      <c r="AB14" s="82">
        <f t="shared" si="12"/>
        <v>99398826</v>
      </c>
      <c r="AC14" s="95">
        <f t="shared" si="13"/>
        <v>0.69231548456534042</v>
      </c>
      <c r="AD14" s="81">
        <v>21197785</v>
      </c>
      <c r="AE14" s="82">
        <v>1945815</v>
      </c>
      <c r="AF14" s="82">
        <f t="shared" si="14"/>
        <v>23143600</v>
      </c>
      <c r="AG14" s="82">
        <v>136735219</v>
      </c>
      <c r="AH14" s="82">
        <v>149429041</v>
      </c>
      <c r="AI14" s="83">
        <v>102655813</v>
      </c>
      <c r="AJ14" s="114">
        <f t="shared" si="15"/>
        <v>0.68698702951590251</v>
      </c>
      <c r="AK14" s="115">
        <f t="shared" si="16"/>
        <v>0.41515485922674089</v>
      </c>
    </row>
    <row r="15" spans="1:37" ht="13" x14ac:dyDescent="0.3">
      <c r="A15" s="66" t="s">
        <v>101</v>
      </c>
      <c r="B15" s="67" t="s">
        <v>462</v>
      </c>
      <c r="C15" s="68" t="s">
        <v>463</v>
      </c>
      <c r="D15" s="81">
        <v>454758149</v>
      </c>
      <c r="E15" s="82">
        <v>28122000</v>
      </c>
      <c r="F15" s="83">
        <f t="shared" si="0"/>
        <v>482880149</v>
      </c>
      <c r="G15" s="81">
        <v>526194717</v>
      </c>
      <c r="H15" s="82">
        <v>71120918</v>
      </c>
      <c r="I15" s="83">
        <f t="shared" si="1"/>
        <v>597315635</v>
      </c>
      <c r="J15" s="81">
        <v>74622458</v>
      </c>
      <c r="K15" s="82">
        <v>223985</v>
      </c>
      <c r="L15" s="82">
        <f t="shared" si="2"/>
        <v>74846443</v>
      </c>
      <c r="M15" s="95">
        <f t="shared" si="3"/>
        <v>0.15500004122140876</v>
      </c>
      <c r="N15" s="81">
        <v>98636048</v>
      </c>
      <c r="O15" s="82">
        <v>8695597</v>
      </c>
      <c r="P15" s="82">
        <f t="shared" si="4"/>
        <v>107331645</v>
      </c>
      <c r="Q15" s="95">
        <f t="shared" si="5"/>
        <v>0.22227388146370042</v>
      </c>
      <c r="R15" s="81">
        <v>70821226</v>
      </c>
      <c r="S15" s="82">
        <v>2016871</v>
      </c>
      <c r="T15" s="82">
        <f t="shared" si="6"/>
        <v>72838097</v>
      </c>
      <c r="U15" s="95">
        <f t="shared" si="7"/>
        <v>0.12194239147950647</v>
      </c>
      <c r="V15" s="81">
        <v>109753968</v>
      </c>
      <c r="W15" s="82">
        <v>10533760</v>
      </c>
      <c r="X15" s="82">
        <f t="shared" si="8"/>
        <v>120287728</v>
      </c>
      <c r="Y15" s="95">
        <f t="shared" si="9"/>
        <v>0.20138051132714782</v>
      </c>
      <c r="Z15" s="81">
        <f t="shared" si="10"/>
        <v>353833700</v>
      </c>
      <c r="AA15" s="82">
        <f t="shared" si="11"/>
        <v>21470213</v>
      </c>
      <c r="AB15" s="82">
        <f t="shared" si="12"/>
        <v>375303913</v>
      </c>
      <c r="AC15" s="95">
        <f t="shared" si="13"/>
        <v>0.62831757785814535</v>
      </c>
      <c r="AD15" s="81">
        <v>93762930</v>
      </c>
      <c r="AE15" s="82">
        <v>6384356</v>
      </c>
      <c r="AF15" s="82">
        <f t="shared" si="14"/>
        <v>100147286</v>
      </c>
      <c r="AG15" s="82">
        <v>560022361</v>
      </c>
      <c r="AH15" s="82">
        <v>485448380</v>
      </c>
      <c r="AI15" s="83">
        <v>341902416</v>
      </c>
      <c r="AJ15" s="114">
        <f t="shared" si="15"/>
        <v>0.70430231119527065</v>
      </c>
      <c r="AK15" s="115">
        <f t="shared" si="16"/>
        <v>0.20110821575334548</v>
      </c>
    </row>
    <row r="16" spans="1:37" ht="13" x14ac:dyDescent="0.3">
      <c r="A16" s="66" t="s">
        <v>101</v>
      </c>
      <c r="B16" s="67" t="s">
        <v>464</v>
      </c>
      <c r="C16" s="68" t="s">
        <v>465</v>
      </c>
      <c r="D16" s="81">
        <v>110302225</v>
      </c>
      <c r="E16" s="82">
        <v>8129125</v>
      </c>
      <c r="F16" s="83">
        <f t="shared" si="0"/>
        <v>118431350</v>
      </c>
      <c r="G16" s="81">
        <v>110301589</v>
      </c>
      <c r="H16" s="82">
        <v>8552125</v>
      </c>
      <c r="I16" s="83">
        <f t="shared" si="1"/>
        <v>118853714</v>
      </c>
      <c r="J16" s="81">
        <v>11549309</v>
      </c>
      <c r="K16" s="82">
        <v>0</v>
      </c>
      <c r="L16" s="82">
        <f t="shared" si="2"/>
        <v>11549309</v>
      </c>
      <c r="M16" s="95">
        <f t="shared" si="3"/>
        <v>9.7519018401799856E-2</v>
      </c>
      <c r="N16" s="81">
        <v>23036125</v>
      </c>
      <c r="O16" s="82">
        <v>0</v>
      </c>
      <c r="P16" s="82">
        <f t="shared" si="4"/>
        <v>23036125</v>
      </c>
      <c r="Q16" s="95">
        <f t="shared" si="5"/>
        <v>0.19451036402101302</v>
      </c>
      <c r="R16" s="81">
        <v>14937958</v>
      </c>
      <c r="S16" s="82">
        <v>448310</v>
      </c>
      <c r="T16" s="82">
        <f t="shared" si="6"/>
        <v>15386268</v>
      </c>
      <c r="U16" s="95">
        <f t="shared" si="7"/>
        <v>0.12945550864317121</v>
      </c>
      <c r="V16" s="81">
        <v>7797637</v>
      </c>
      <c r="W16" s="82">
        <v>2613730</v>
      </c>
      <c r="X16" s="82">
        <f t="shared" si="8"/>
        <v>10411367</v>
      </c>
      <c r="Y16" s="95">
        <f t="shared" si="9"/>
        <v>8.7598162897963794E-2</v>
      </c>
      <c r="Z16" s="81">
        <f t="shared" si="10"/>
        <v>57321029</v>
      </c>
      <c r="AA16" s="82">
        <f t="shared" si="11"/>
        <v>3062040</v>
      </c>
      <c r="AB16" s="82">
        <f t="shared" si="12"/>
        <v>60383069</v>
      </c>
      <c r="AC16" s="95">
        <f t="shared" si="13"/>
        <v>0.50804528497948331</v>
      </c>
      <c r="AD16" s="81">
        <v>38643570</v>
      </c>
      <c r="AE16" s="82">
        <v>3353402</v>
      </c>
      <c r="AF16" s="82">
        <f t="shared" si="14"/>
        <v>41996972</v>
      </c>
      <c r="AG16" s="82">
        <v>132933935</v>
      </c>
      <c r="AH16" s="82">
        <v>132392935</v>
      </c>
      <c r="AI16" s="83">
        <v>73670899</v>
      </c>
      <c r="AJ16" s="114">
        <f t="shared" si="15"/>
        <v>0.55645642269355233</v>
      </c>
      <c r="AK16" s="115">
        <f t="shared" si="16"/>
        <v>-0.75209243656899838</v>
      </c>
    </row>
    <row r="17" spans="1:37" ht="13" x14ac:dyDescent="0.3">
      <c r="A17" s="66" t="s">
        <v>101</v>
      </c>
      <c r="B17" s="67" t="s">
        <v>466</v>
      </c>
      <c r="C17" s="68" t="s">
        <v>467</v>
      </c>
      <c r="D17" s="81">
        <v>152159783</v>
      </c>
      <c r="E17" s="82">
        <v>133826000</v>
      </c>
      <c r="F17" s="83">
        <f t="shared" si="0"/>
        <v>285985783</v>
      </c>
      <c r="G17" s="81">
        <v>163965938</v>
      </c>
      <c r="H17" s="82">
        <v>133811000</v>
      </c>
      <c r="I17" s="83">
        <f t="shared" si="1"/>
        <v>297776938</v>
      </c>
      <c r="J17" s="81">
        <v>28965315</v>
      </c>
      <c r="K17" s="82">
        <v>40032848</v>
      </c>
      <c r="L17" s="82">
        <f t="shared" si="2"/>
        <v>68998163</v>
      </c>
      <c r="M17" s="95">
        <f t="shared" si="3"/>
        <v>0.241264311380122</v>
      </c>
      <c r="N17" s="81">
        <v>33131796</v>
      </c>
      <c r="O17" s="82">
        <v>43588623</v>
      </c>
      <c r="P17" s="82">
        <f t="shared" si="4"/>
        <v>76720419</v>
      </c>
      <c r="Q17" s="95">
        <f t="shared" si="5"/>
        <v>0.26826654876057249</v>
      </c>
      <c r="R17" s="81">
        <v>33006666</v>
      </c>
      <c r="S17" s="82">
        <v>13444304</v>
      </c>
      <c r="T17" s="82">
        <f t="shared" si="6"/>
        <v>46450970</v>
      </c>
      <c r="U17" s="95">
        <f t="shared" si="7"/>
        <v>0.15599250335497775</v>
      </c>
      <c r="V17" s="81">
        <v>27561545</v>
      </c>
      <c r="W17" s="82">
        <v>8315967</v>
      </c>
      <c r="X17" s="82">
        <f t="shared" si="8"/>
        <v>35877512</v>
      </c>
      <c r="Y17" s="95">
        <f t="shared" si="9"/>
        <v>0.12048452187388668</v>
      </c>
      <c r="Z17" s="81">
        <f t="shared" si="10"/>
        <v>122665322</v>
      </c>
      <c r="AA17" s="82">
        <f t="shared" si="11"/>
        <v>105381742</v>
      </c>
      <c r="AB17" s="82">
        <f t="shared" si="12"/>
        <v>228047064</v>
      </c>
      <c r="AC17" s="95">
        <f t="shared" si="13"/>
        <v>0.76583185229744022</v>
      </c>
      <c r="AD17" s="81">
        <v>24505700</v>
      </c>
      <c r="AE17" s="82">
        <v>3867862</v>
      </c>
      <c r="AF17" s="82">
        <f t="shared" si="14"/>
        <v>28373562</v>
      </c>
      <c r="AG17" s="82">
        <v>293359090</v>
      </c>
      <c r="AH17" s="82">
        <v>300274701</v>
      </c>
      <c r="AI17" s="83">
        <v>232680557</v>
      </c>
      <c r="AJ17" s="114">
        <f t="shared" si="15"/>
        <v>0.77489231102423106</v>
      </c>
      <c r="AK17" s="115">
        <f t="shared" si="16"/>
        <v>0.26446979057476105</v>
      </c>
    </row>
    <row r="18" spans="1:37" ht="13" x14ac:dyDescent="0.3">
      <c r="A18" s="66" t="s">
        <v>101</v>
      </c>
      <c r="B18" s="67" t="s">
        <v>468</v>
      </c>
      <c r="C18" s="68" t="s">
        <v>469</v>
      </c>
      <c r="D18" s="81">
        <v>81617923</v>
      </c>
      <c r="E18" s="82">
        <v>32334000</v>
      </c>
      <c r="F18" s="83">
        <f t="shared" si="0"/>
        <v>113951923</v>
      </c>
      <c r="G18" s="81">
        <v>82417923</v>
      </c>
      <c r="H18" s="82">
        <v>35825002</v>
      </c>
      <c r="I18" s="83">
        <f t="shared" si="1"/>
        <v>118242925</v>
      </c>
      <c r="J18" s="81">
        <v>17473736</v>
      </c>
      <c r="K18" s="82">
        <v>5648114</v>
      </c>
      <c r="L18" s="82">
        <f t="shared" si="2"/>
        <v>23121850</v>
      </c>
      <c r="M18" s="95">
        <f t="shared" si="3"/>
        <v>0.20290881795825419</v>
      </c>
      <c r="N18" s="81">
        <v>19229445</v>
      </c>
      <c r="O18" s="82">
        <v>3893652</v>
      </c>
      <c r="P18" s="82">
        <f t="shared" si="4"/>
        <v>23123097</v>
      </c>
      <c r="Q18" s="95">
        <f t="shared" si="5"/>
        <v>0.20291976116980492</v>
      </c>
      <c r="R18" s="81">
        <v>14768895</v>
      </c>
      <c r="S18" s="82">
        <v>2833347</v>
      </c>
      <c r="T18" s="82">
        <f t="shared" si="6"/>
        <v>17602242</v>
      </c>
      <c r="U18" s="95">
        <f t="shared" si="7"/>
        <v>0.14886507585971845</v>
      </c>
      <c r="V18" s="81">
        <v>17028743</v>
      </c>
      <c r="W18" s="82">
        <v>7637908</v>
      </c>
      <c r="X18" s="82">
        <f t="shared" si="8"/>
        <v>24666651</v>
      </c>
      <c r="Y18" s="95">
        <f t="shared" si="9"/>
        <v>0.2086099527730729</v>
      </c>
      <c r="Z18" s="81">
        <f t="shared" si="10"/>
        <v>68500819</v>
      </c>
      <c r="AA18" s="82">
        <f t="shared" si="11"/>
        <v>20013021</v>
      </c>
      <c r="AB18" s="82">
        <f t="shared" si="12"/>
        <v>88513840</v>
      </c>
      <c r="AC18" s="95">
        <f t="shared" si="13"/>
        <v>0.74857620445367024</v>
      </c>
      <c r="AD18" s="81">
        <v>19322086</v>
      </c>
      <c r="AE18" s="82">
        <v>4165071</v>
      </c>
      <c r="AF18" s="82">
        <f t="shared" si="14"/>
        <v>23487157</v>
      </c>
      <c r="AG18" s="82">
        <v>109382187</v>
      </c>
      <c r="AH18" s="82">
        <v>116264417</v>
      </c>
      <c r="AI18" s="83">
        <v>78949761</v>
      </c>
      <c r="AJ18" s="114">
        <f t="shared" si="15"/>
        <v>0.67905351471379249</v>
      </c>
      <c r="AK18" s="115">
        <f t="shared" si="16"/>
        <v>5.0218679084914397E-2</v>
      </c>
    </row>
    <row r="19" spans="1:37" ht="13" x14ac:dyDescent="0.3">
      <c r="A19" s="66" t="s">
        <v>101</v>
      </c>
      <c r="B19" s="67" t="s">
        <v>470</v>
      </c>
      <c r="C19" s="68" t="s">
        <v>471</v>
      </c>
      <c r="D19" s="81">
        <v>102520973</v>
      </c>
      <c r="E19" s="82">
        <v>14127000</v>
      </c>
      <c r="F19" s="83">
        <f t="shared" si="0"/>
        <v>116647973</v>
      </c>
      <c r="G19" s="81">
        <v>101920973</v>
      </c>
      <c r="H19" s="82">
        <v>20777000</v>
      </c>
      <c r="I19" s="83">
        <f t="shared" si="1"/>
        <v>122697973</v>
      </c>
      <c r="J19" s="81">
        <v>16378452</v>
      </c>
      <c r="K19" s="82">
        <v>4150529</v>
      </c>
      <c r="L19" s="82">
        <f t="shared" si="2"/>
        <v>20528981</v>
      </c>
      <c r="M19" s="95">
        <f t="shared" si="3"/>
        <v>0.17599089355800465</v>
      </c>
      <c r="N19" s="81">
        <v>15475836</v>
      </c>
      <c r="O19" s="82">
        <v>8275471</v>
      </c>
      <c r="P19" s="82">
        <f t="shared" si="4"/>
        <v>23751307</v>
      </c>
      <c r="Q19" s="95">
        <f t="shared" si="5"/>
        <v>0.20361525699207822</v>
      </c>
      <c r="R19" s="81">
        <v>15957021</v>
      </c>
      <c r="S19" s="82">
        <v>3098170</v>
      </c>
      <c r="T19" s="82">
        <f t="shared" si="6"/>
        <v>19055191</v>
      </c>
      <c r="U19" s="95">
        <f t="shared" si="7"/>
        <v>0.15530159573214791</v>
      </c>
      <c r="V19" s="81">
        <v>14532661</v>
      </c>
      <c r="W19" s="82">
        <v>6270379</v>
      </c>
      <c r="X19" s="82">
        <f t="shared" si="8"/>
        <v>20803040</v>
      </c>
      <c r="Y19" s="95">
        <f t="shared" si="9"/>
        <v>0.16954672918679756</v>
      </c>
      <c r="Z19" s="81">
        <f t="shared" si="10"/>
        <v>62343970</v>
      </c>
      <c r="AA19" s="82">
        <f t="shared" si="11"/>
        <v>21794549</v>
      </c>
      <c r="AB19" s="82">
        <f t="shared" si="12"/>
        <v>84138519</v>
      </c>
      <c r="AC19" s="95">
        <f t="shared" si="13"/>
        <v>0.68573682957256354</v>
      </c>
      <c r="AD19" s="81">
        <v>13513492</v>
      </c>
      <c r="AE19" s="82">
        <v>5294436</v>
      </c>
      <c r="AF19" s="82">
        <f t="shared" si="14"/>
        <v>18807928</v>
      </c>
      <c r="AG19" s="82">
        <v>112254206</v>
      </c>
      <c r="AH19" s="82">
        <v>112254206</v>
      </c>
      <c r="AI19" s="83">
        <v>66956989</v>
      </c>
      <c r="AJ19" s="114">
        <f t="shared" si="15"/>
        <v>0.59647643848641185</v>
      </c>
      <c r="AK19" s="115">
        <f t="shared" si="16"/>
        <v>0.10607824530166221</v>
      </c>
    </row>
    <row r="20" spans="1:37" ht="13" x14ac:dyDescent="0.3">
      <c r="A20" s="66" t="s">
        <v>116</v>
      </c>
      <c r="B20" s="67" t="s">
        <v>472</v>
      </c>
      <c r="C20" s="68" t="s">
        <v>473</v>
      </c>
      <c r="D20" s="81">
        <v>80790223</v>
      </c>
      <c r="E20" s="82">
        <v>1</v>
      </c>
      <c r="F20" s="83">
        <f t="shared" si="0"/>
        <v>80790224</v>
      </c>
      <c r="G20" s="81">
        <v>85296656</v>
      </c>
      <c r="H20" s="82">
        <v>1006401</v>
      </c>
      <c r="I20" s="83">
        <f t="shared" si="1"/>
        <v>86303057</v>
      </c>
      <c r="J20" s="81">
        <v>15471975</v>
      </c>
      <c r="K20" s="82">
        <v>0</v>
      </c>
      <c r="L20" s="82">
        <f t="shared" si="2"/>
        <v>15471975</v>
      </c>
      <c r="M20" s="95">
        <f t="shared" si="3"/>
        <v>0.19150800968196349</v>
      </c>
      <c r="N20" s="81">
        <v>21311314</v>
      </c>
      <c r="O20" s="82">
        <v>0</v>
      </c>
      <c r="P20" s="82">
        <f t="shared" si="4"/>
        <v>21311314</v>
      </c>
      <c r="Q20" s="95">
        <f t="shared" si="5"/>
        <v>0.26378580160886794</v>
      </c>
      <c r="R20" s="81">
        <v>21217564</v>
      </c>
      <c r="S20" s="82">
        <v>0</v>
      </c>
      <c r="T20" s="82">
        <f t="shared" si="6"/>
        <v>21217564</v>
      </c>
      <c r="U20" s="95">
        <f t="shared" si="7"/>
        <v>0.24584950681410972</v>
      </c>
      <c r="V20" s="81">
        <v>19760027</v>
      </c>
      <c r="W20" s="82">
        <v>912293</v>
      </c>
      <c r="X20" s="82">
        <f t="shared" si="8"/>
        <v>20672320</v>
      </c>
      <c r="Y20" s="95">
        <f t="shared" si="9"/>
        <v>0.23953172365609252</v>
      </c>
      <c r="Z20" s="81">
        <f t="shared" si="10"/>
        <v>77760880</v>
      </c>
      <c r="AA20" s="82">
        <f t="shared" si="11"/>
        <v>912293</v>
      </c>
      <c r="AB20" s="82">
        <f t="shared" si="12"/>
        <v>78673173</v>
      </c>
      <c r="AC20" s="95">
        <f t="shared" si="13"/>
        <v>0.91159196133689679</v>
      </c>
      <c r="AD20" s="81">
        <v>16719405</v>
      </c>
      <c r="AE20" s="82">
        <v>779360</v>
      </c>
      <c r="AF20" s="82">
        <f t="shared" si="14"/>
        <v>17498765</v>
      </c>
      <c r="AG20" s="82">
        <v>85184694</v>
      </c>
      <c r="AH20" s="82">
        <v>89487103</v>
      </c>
      <c r="AI20" s="83">
        <v>71219727</v>
      </c>
      <c r="AJ20" s="114">
        <f t="shared" si="15"/>
        <v>0.79586582437471465</v>
      </c>
      <c r="AK20" s="115">
        <f t="shared" si="16"/>
        <v>0.18135879874951177</v>
      </c>
    </row>
    <row r="21" spans="1:37" ht="14" x14ac:dyDescent="0.3">
      <c r="A21" s="69" t="s">
        <v>0</v>
      </c>
      <c r="B21" s="70" t="s">
        <v>474</v>
      </c>
      <c r="C21" s="71" t="s">
        <v>0</v>
      </c>
      <c r="D21" s="84">
        <f>SUM(D14:D20)</f>
        <v>1110701249</v>
      </c>
      <c r="E21" s="85">
        <f>SUM(E14:E20)</f>
        <v>230602126</v>
      </c>
      <c r="F21" s="86">
        <f t="shared" si="0"/>
        <v>1341303375</v>
      </c>
      <c r="G21" s="84">
        <f>SUM(G14:G20)</f>
        <v>1200023262</v>
      </c>
      <c r="H21" s="85">
        <f>SUM(H14:H20)</f>
        <v>284741446</v>
      </c>
      <c r="I21" s="86">
        <f t="shared" si="1"/>
        <v>1484764708</v>
      </c>
      <c r="J21" s="84">
        <f>SUM(J14:J20)</f>
        <v>181845035</v>
      </c>
      <c r="K21" s="85">
        <f>SUM(K14:K20)</f>
        <v>53095581</v>
      </c>
      <c r="L21" s="85">
        <f t="shared" si="2"/>
        <v>234940616</v>
      </c>
      <c r="M21" s="96">
        <f t="shared" si="3"/>
        <v>0.17515844690989463</v>
      </c>
      <c r="N21" s="84">
        <f>SUM(N14:N20)</f>
        <v>228223721</v>
      </c>
      <c r="O21" s="85">
        <f>SUM(O14:O20)</f>
        <v>71202647</v>
      </c>
      <c r="P21" s="85">
        <f t="shared" si="4"/>
        <v>299426368</v>
      </c>
      <c r="Q21" s="96">
        <f t="shared" si="5"/>
        <v>0.22323537954267803</v>
      </c>
      <c r="R21" s="84">
        <f>SUM(R14:R20)</f>
        <v>191821921</v>
      </c>
      <c r="S21" s="85">
        <f>SUM(S14:S20)</f>
        <v>22799103</v>
      </c>
      <c r="T21" s="85">
        <f t="shared" si="6"/>
        <v>214621024</v>
      </c>
      <c r="U21" s="96">
        <f t="shared" si="7"/>
        <v>0.1445488452437004</v>
      </c>
      <c r="V21" s="84">
        <f>SUM(V14:V20)</f>
        <v>224690592</v>
      </c>
      <c r="W21" s="85">
        <f>SUM(W14:W20)</f>
        <v>40779804</v>
      </c>
      <c r="X21" s="85">
        <f t="shared" si="8"/>
        <v>265470396</v>
      </c>
      <c r="Y21" s="96">
        <f t="shared" si="9"/>
        <v>0.178796272951283</v>
      </c>
      <c r="Z21" s="84">
        <f t="shared" si="10"/>
        <v>826581269</v>
      </c>
      <c r="AA21" s="85">
        <f t="shared" si="11"/>
        <v>187877135</v>
      </c>
      <c r="AB21" s="85">
        <f t="shared" si="12"/>
        <v>1014458404</v>
      </c>
      <c r="AC21" s="96">
        <f t="shared" si="13"/>
        <v>0.6832452297216105</v>
      </c>
      <c r="AD21" s="84">
        <f>SUM(AD14:AD20)</f>
        <v>227664968</v>
      </c>
      <c r="AE21" s="85">
        <f>SUM(AE14:AE20)</f>
        <v>25790302</v>
      </c>
      <c r="AF21" s="85">
        <f t="shared" si="14"/>
        <v>253455270</v>
      </c>
      <c r="AG21" s="85">
        <f>SUM(AG14:AG20)</f>
        <v>1429871692</v>
      </c>
      <c r="AH21" s="85">
        <f>SUM(AH14:AH20)</f>
        <v>1385550783</v>
      </c>
      <c r="AI21" s="86">
        <f>SUM(AI14:AI20)</f>
        <v>968036162</v>
      </c>
      <c r="AJ21" s="116">
        <f t="shared" si="15"/>
        <v>0.69866523398298275</v>
      </c>
      <c r="AK21" s="117">
        <f t="shared" si="16"/>
        <v>4.7405311398733163E-2</v>
      </c>
    </row>
    <row r="22" spans="1:37" ht="13" x14ac:dyDescent="0.3">
      <c r="A22" s="66" t="s">
        <v>101</v>
      </c>
      <c r="B22" s="67" t="s">
        <v>475</v>
      </c>
      <c r="C22" s="68" t="s">
        <v>476</v>
      </c>
      <c r="D22" s="81">
        <v>177569544</v>
      </c>
      <c r="E22" s="82">
        <v>30872004</v>
      </c>
      <c r="F22" s="83">
        <f t="shared" si="0"/>
        <v>208441548</v>
      </c>
      <c r="G22" s="81">
        <v>171288202</v>
      </c>
      <c r="H22" s="82">
        <v>39402609</v>
      </c>
      <c r="I22" s="83">
        <f t="shared" si="1"/>
        <v>210690811</v>
      </c>
      <c r="J22" s="81">
        <v>31190992</v>
      </c>
      <c r="K22" s="82">
        <v>7195873</v>
      </c>
      <c r="L22" s="82">
        <f t="shared" si="2"/>
        <v>38386865</v>
      </c>
      <c r="M22" s="95">
        <f t="shared" si="3"/>
        <v>0.18416129302589904</v>
      </c>
      <c r="N22" s="81">
        <v>24238538</v>
      </c>
      <c r="O22" s="82">
        <v>3724209</v>
      </c>
      <c r="P22" s="82">
        <f t="shared" si="4"/>
        <v>27962747</v>
      </c>
      <c r="Q22" s="95">
        <f t="shared" si="5"/>
        <v>0.1341515032310161</v>
      </c>
      <c r="R22" s="81">
        <v>24493329</v>
      </c>
      <c r="S22" s="82">
        <v>579063</v>
      </c>
      <c r="T22" s="82">
        <f t="shared" si="6"/>
        <v>25072392</v>
      </c>
      <c r="U22" s="95">
        <f t="shared" si="7"/>
        <v>0.11900088039435189</v>
      </c>
      <c r="V22" s="81">
        <v>20551653</v>
      </c>
      <c r="W22" s="82">
        <v>1549889</v>
      </c>
      <c r="X22" s="82">
        <f t="shared" si="8"/>
        <v>22101542</v>
      </c>
      <c r="Y22" s="95">
        <f t="shared" si="9"/>
        <v>0.10490036036740112</v>
      </c>
      <c r="Z22" s="81">
        <f t="shared" si="10"/>
        <v>100474512</v>
      </c>
      <c r="AA22" s="82">
        <f t="shared" si="11"/>
        <v>13049034</v>
      </c>
      <c r="AB22" s="82">
        <f t="shared" si="12"/>
        <v>113523546</v>
      </c>
      <c r="AC22" s="95">
        <f t="shared" si="13"/>
        <v>0.53881583853222725</v>
      </c>
      <c r="AD22" s="81">
        <v>30605309</v>
      </c>
      <c r="AE22" s="82">
        <v>12882822</v>
      </c>
      <c r="AF22" s="82">
        <f t="shared" si="14"/>
        <v>43488131</v>
      </c>
      <c r="AG22" s="82">
        <v>200881159</v>
      </c>
      <c r="AH22" s="82">
        <v>202326518</v>
      </c>
      <c r="AI22" s="83">
        <v>116086551</v>
      </c>
      <c r="AJ22" s="114">
        <f t="shared" si="15"/>
        <v>0.57375845809791481</v>
      </c>
      <c r="AK22" s="115">
        <f t="shared" si="16"/>
        <v>-0.49177990656807025</v>
      </c>
    </row>
    <row r="23" spans="1:37" ht="13" x14ac:dyDescent="0.3">
      <c r="A23" s="66" t="s">
        <v>101</v>
      </c>
      <c r="B23" s="67" t="s">
        <v>477</v>
      </c>
      <c r="C23" s="68" t="s">
        <v>478</v>
      </c>
      <c r="D23" s="81">
        <v>244035406</v>
      </c>
      <c r="E23" s="82">
        <v>21676300</v>
      </c>
      <c r="F23" s="83">
        <f t="shared" si="0"/>
        <v>265711706</v>
      </c>
      <c r="G23" s="81">
        <v>247929028</v>
      </c>
      <c r="H23" s="82">
        <v>22036300</v>
      </c>
      <c r="I23" s="83">
        <f t="shared" si="1"/>
        <v>269965328</v>
      </c>
      <c r="J23" s="81">
        <v>41722086</v>
      </c>
      <c r="K23" s="82">
        <v>7044281</v>
      </c>
      <c r="L23" s="82">
        <f t="shared" si="2"/>
        <v>48766367</v>
      </c>
      <c r="M23" s="95">
        <f t="shared" si="3"/>
        <v>0.18353112000266936</v>
      </c>
      <c r="N23" s="81">
        <v>39437316</v>
      </c>
      <c r="O23" s="82">
        <v>5357555</v>
      </c>
      <c r="P23" s="82">
        <f t="shared" si="4"/>
        <v>44794871</v>
      </c>
      <c r="Q23" s="95">
        <f t="shared" si="5"/>
        <v>0.16858448456915179</v>
      </c>
      <c r="R23" s="81">
        <v>39915724</v>
      </c>
      <c r="S23" s="82">
        <v>2462456</v>
      </c>
      <c r="T23" s="82">
        <f t="shared" si="6"/>
        <v>42378180</v>
      </c>
      <c r="U23" s="95">
        <f t="shared" si="7"/>
        <v>0.15697638031503067</v>
      </c>
      <c r="V23" s="81">
        <v>43300039</v>
      </c>
      <c r="W23" s="82">
        <v>11579718</v>
      </c>
      <c r="X23" s="82">
        <f t="shared" si="8"/>
        <v>54879757</v>
      </c>
      <c r="Y23" s="95">
        <f t="shared" si="9"/>
        <v>0.20328446399605804</v>
      </c>
      <c r="Z23" s="81">
        <f t="shared" si="10"/>
        <v>164375165</v>
      </c>
      <c r="AA23" s="82">
        <f t="shared" si="11"/>
        <v>26444010</v>
      </c>
      <c r="AB23" s="82">
        <f t="shared" si="12"/>
        <v>190819175</v>
      </c>
      <c r="AC23" s="95">
        <f t="shared" si="13"/>
        <v>0.7068284524300098</v>
      </c>
      <c r="AD23" s="81">
        <v>31881531</v>
      </c>
      <c r="AE23" s="82">
        <v>5215694</v>
      </c>
      <c r="AF23" s="82">
        <f t="shared" si="14"/>
        <v>37097225</v>
      </c>
      <c r="AG23" s="82">
        <v>253303744</v>
      </c>
      <c r="AH23" s="82">
        <v>247670564</v>
      </c>
      <c r="AI23" s="83">
        <v>152692746</v>
      </c>
      <c r="AJ23" s="114">
        <f t="shared" si="15"/>
        <v>0.61651551776657643</v>
      </c>
      <c r="AK23" s="115">
        <f t="shared" si="16"/>
        <v>0.47934938529768734</v>
      </c>
    </row>
    <row r="24" spans="1:37" ht="13" x14ac:dyDescent="0.3">
      <c r="A24" s="66" t="s">
        <v>101</v>
      </c>
      <c r="B24" s="67" t="s">
        <v>479</v>
      </c>
      <c r="C24" s="68" t="s">
        <v>480</v>
      </c>
      <c r="D24" s="81">
        <v>0</v>
      </c>
      <c r="E24" s="82">
        <v>0</v>
      </c>
      <c r="F24" s="83">
        <f t="shared" si="0"/>
        <v>0</v>
      </c>
      <c r="G24" s="81">
        <v>350693215</v>
      </c>
      <c r="H24" s="82">
        <v>55596478</v>
      </c>
      <c r="I24" s="83">
        <f t="shared" si="1"/>
        <v>406289693</v>
      </c>
      <c r="J24" s="81">
        <v>18000989</v>
      </c>
      <c r="K24" s="82">
        <v>1113299</v>
      </c>
      <c r="L24" s="82">
        <f t="shared" si="2"/>
        <v>19114288</v>
      </c>
      <c r="M24" s="95">
        <f t="shared" si="3"/>
        <v>0</v>
      </c>
      <c r="N24" s="81">
        <v>1166419</v>
      </c>
      <c r="O24" s="82">
        <v>0</v>
      </c>
      <c r="P24" s="82">
        <f t="shared" si="4"/>
        <v>1166419</v>
      </c>
      <c r="Q24" s="95">
        <f t="shared" si="5"/>
        <v>0</v>
      </c>
      <c r="R24" s="81">
        <v>13296819</v>
      </c>
      <c r="S24" s="82">
        <v>2372242</v>
      </c>
      <c r="T24" s="82">
        <f t="shared" si="6"/>
        <v>15669061</v>
      </c>
      <c r="U24" s="95">
        <f t="shared" si="7"/>
        <v>3.8566228161736806E-2</v>
      </c>
      <c r="V24" s="81">
        <v>147202878</v>
      </c>
      <c r="W24" s="82">
        <v>17793873</v>
      </c>
      <c r="X24" s="82">
        <f t="shared" si="8"/>
        <v>164996751</v>
      </c>
      <c r="Y24" s="95">
        <f t="shared" si="9"/>
        <v>0.40610616966844887</v>
      </c>
      <c r="Z24" s="81">
        <f t="shared" si="10"/>
        <v>179667105</v>
      </c>
      <c r="AA24" s="82">
        <f t="shared" si="11"/>
        <v>21279414</v>
      </c>
      <c r="AB24" s="82">
        <f t="shared" si="12"/>
        <v>200946519</v>
      </c>
      <c r="AC24" s="95">
        <f t="shared" si="13"/>
        <v>0.49458926096852768</v>
      </c>
      <c r="AD24" s="81">
        <v>0</v>
      </c>
      <c r="AE24" s="82">
        <v>0</v>
      </c>
      <c r="AF24" s="82">
        <f t="shared" si="14"/>
        <v>0</v>
      </c>
      <c r="AG24" s="82">
        <v>332614238</v>
      </c>
      <c r="AH24" s="82">
        <v>349780429</v>
      </c>
      <c r="AI24" s="83">
        <v>88858098</v>
      </c>
      <c r="AJ24" s="114">
        <f t="shared" si="15"/>
        <v>0.25403965068611656</v>
      </c>
      <c r="AK24" s="115">
        <f t="shared" si="16"/>
        <v>0</v>
      </c>
    </row>
    <row r="25" spans="1:37" ht="13" x14ac:dyDescent="0.3">
      <c r="A25" s="66" t="s">
        <v>101</v>
      </c>
      <c r="B25" s="67" t="s">
        <v>481</v>
      </c>
      <c r="C25" s="68" t="s">
        <v>482</v>
      </c>
      <c r="D25" s="81">
        <v>101939936</v>
      </c>
      <c r="E25" s="82">
        <v>13413000</v>
      </c>
      <c r="F25" s="83">
        <f t="shared" si="0"/>
        <v>115352936</v>
      </c>
      <c r="G25" s="81">
        <v>101639936</v>
      </c>
      <c r="H25" s="82">
        <v>14218000</v>
      </c>
      <c r="I25" s="83">
        <f t="shared" si="1"/>
        <v>115857936</v>
      </c>
      <c r="J25" s="81">
        <v>0</v>
      </c>
      <c r="K25" s="82">
        <v>0</v>
      </c>
      <c r="L25" s="82">
        <f t="shared" si="2"/>
        <v>0</v>
      </c>
      <c r="M25" s="95">
        <f t="shared" si="3"/>
        <v>0</v>
      </c>
      <c r="N25" s="81">
        <v>0</v>
      </c>
      <c r="O25" s="82">
        <v>0</v>
      </c>
      <c r="P25" s="82">
        <f t="shared" si="4"/>
        <v>0</v>
      </c>
      <c r="Q25" s="95">
        <f t="shared" si="5"/>
        <v>0</v>
      </c>
      <c r="R25" s="81">
        <v>2620836</v>
      </c>
      <c r="S25" s="82">
        <v>0</v>
      </c>
      <c r="T25" s="82">
        <f t="shared" si="6"/>
        <v>2620836</v>
      </c>
      <c r="U25" s="95">
        <f t="shared" si="7"/>
        <v>2.2621117641867881E-2</v>
      </c>
      <c r="V25" s="81">
        <v>15947854</v>
      </c>
      <c r="W25" s="82">
        <v>2173068</v>
      </c>
      <c r="X25" s="82">
        <f t="shared" si="8"/>
        <v>18120922</v>
      </c>
      <c r="Y25" s="95">
        <f t="shared" si="9"/>
        <v>0.15640639412046836</v>
      </c>
      <c r="Z25" s="81">
        <f t="shared" si="10"/>
        <v>18568690</v>
      </c>
      <c r="AA25" s="82">
        <f t="shared" si="11"/>
        <v>2173068</v>
      </c>
      <c r="AB25" s="82">
        <f t="shared" si="12"/>
        <v>20741758</v>
      </c>
      <c r="AC25" s="95">
        <f t="shared" si="13"/>
        <v>0.17902751176233625</v>
      </c>
      <c r="AD25" s="81">
        <v>9969579</v>
      </c>
      <c r="AE25" s="82">
        <v>0</v>
      </c>
      <c r="AF25" s="82">
        <f t="shared" si="14"/>
        <v>9969579</v>
      </c>
      <c r="AG25" s="82">
        <v>102647812</v>
      </c>
      <c r="AH25" s="82">
        <v>102647812</v>
      </c>
      <c r="AI25" s="83">
        <v>34453859</v>
      </c>
      <c r="AJ25" s="114">
        <f t="shared" si="15"/>
        <v>0.33565117783513981</v>
      </c>
      <c r="AK25" s="115">
        <f t="shared" si="16"/>
        <v>0.81762158662868312</v>
      </c>
    </row>
    <row r="26" spans="1:37" ht="13" x14ac:dyDescent="0.3">
      <c r="A26" s="66" t="s">
        <v>101</v>
      </c>
      <c r="B26" s="67" t="s">
        <v>483</v>
      </c>
      <c r="C26" s="68" t="s">
        <v>484</v>
      </c>
      <c r="D26" s="81">
        <v>93410855</v>
      </c>
      <c r="E26" s="82">
        <v>21871000</v>
      </c>
      <c r="F26" s="83">
        <f t="shared" si="0"/>
        <v>115281855</v>
      </c>
      <c r="G26" s="81">
        <v>106822156</v>
      </c>
      <c r="H26" s="82">
        <v>24651913</v>
      </c>
      <c r="I26" s="83">
        <f t="shared" si="1"/>
        <v>131474069</v>
      </c>
      <c r="J26" s="81">
        <v>17846803</v>
      </c>
      <c r="K26" s="82">
        <v>5406068</v>
      </c>
      <c r="L26" s="82">
        <f t="shared" si="2"/>
        <v>23252871</v>
      </c>
      <c r="M26" s="95">
        <f t="shared" si="3"/>
        <v>0.20170451802670941</v>
      </c>
      <c r="N26" s="81">
        <v>12268936</v>
      </c>
      <c r="O26" s="82">
        <v>4958768</v>
      </c>
      <c r="P26" s="82">
        <f t="shared" si="4"/>
        <v>17227704</v>
      </c>
      <c r="Q26" s="95">
        <f t="shared" si="5"/>
        <v>0.14943985764281811</v>
      </c>
      <c r="R26" s="81">
        <v>34329382</v>
      </c>
      <c r="S26" s="82">
        <v>5224706</v>
      </c>
      <c r="T26" s="82">
        <f t="shared" si="6"/>
        <v>39554088</v>
      </c>
      <c r="U26" s="95">
        <f t="shared" si="7"/>
        <v>0.30085086968746666</v>
      </c>
      <c r="V26" s="81">
        <v>17401456</v>
      </c>
      <c r="W26" s="82">
        <v>15394429</v>
      </c>
      <c r="X26" s="82">
        <f t="shared" si="8"/>
        <v>32795885</v>
      </c>
      <c r="Y26" s="95">
        <f t="shared" si="9"/>
        <v>0.24944755455921883</v>
      </c>
      <c r="Z26" s="81">
        <f t="shared" si="10"/>
        <v>81846577</v>
      </c>
      <c r="AA26" s="82">
        <f t="shared" si="11"/>
        <v>30983971</v>
      </c>
      <c r="AB26" s="82">
        <f t="shared" si="12"/>
        <v>112830548</v>
      </c>
      <c r="AC26" s="95">
        <f t="shared" si="13"/>
        <v>0.858196212060646</v>
      </c>
      <c r="AD26" s="81">
        <v>20459723</v>
      </c>
      <c r="AE26" s="82">
        <v>13419861</v>
      </c>
      <c r="AF26" s="82">
        <f t="shared" si="14"/>
        <v>33879584</v>
      </c>
      <c r="AG26" s="82">
        <v>93074948</v>
      </c>
      <c r="AH26" s="82">
        <v>130261435</v>
      </c>
      <c r="AI26" s="83">
        <v>124845915</v>
      </c>
      <c r="AJ26" s="114">
        <f t="shared" si="15"/>
        <v>0.95842576123931078</v>
      </c>
      <c r="AK26" s="115">
        <f t="shared" si="16"/>
        <v>-3.1986785906226056E-2</v>
      </c>
    </row>
    <row r="27" spans="1:37" ht="13" x14ac:dyDescent="0.3">
      <c r="A27" s="66" t="s">
        <v>101</v>
      </c>
      <c r="B27" s="67" t="s">
        <v>485</v>
      </c>
      <c r="C27" s="68" t="s">
        <v>486</v>
      </c>
      <c r="D27" s="81">
        <v>117815437</v>
      </c>
      <c r="E27" s="82">
        <v>23764212</v>
      </c>
      <c r="F27" s="83">
        <f t="shared" si="0"/>
        <v>141579649</v>
      </c>
      <c r="G27" s="81">
        <v>114266924</v>
      </c>
      <c r="H27" s="82">
        <v>23764212</v>
      </c>
      <c r="I27" s="83">
        <f t="shared" si="1"/>
        <v>138031136</v>
      </c>
      <c r="J27" s="81">
        <v>18156346</v>
      </c>
      <c r="K27" s="82">
        <v>0</v>
      </c>
      <c r="L27" s="82">
        <f t="shared" si="2"/>
        <v>18156346</v>
      </c>
      <c r="M27" s="95">
        <f t="shared" si="3"/>
        <v>0.12824121353768861</v>
      </c>
      <c r="N27" s="81">
        <v>24106752</v>
      </c>
      <c r="O27" s="82">
        <v>0</v>
      </c>
      <c r="P27" s="82">
        <f t="shared" si="4"/>
        <v>24106752</v>
      </c>
      <c r="Q27" s="95">
        <f t="shared" si="5"/>
        <v>0.17026989521636687</v>
      </c>
      <c r="R27" s="81">
        <v>15354729</v>
      </c>
      <c r="S27" s="82">
        <v>0</v>
      </c>
      <c r="T27" s="82">
        <f t="shared" si="6"/>
        <v>15354729</v>
      </c>
      <c r="U27" s="95">
        <f t="shared" si="7"/>
        <v>0.11124105361271533</v>
      </c>
      <c r="V27" s="81">
        <v>20273075</v>
      </c>
      <c r="W27" s="82">
        <v>1206621</v>
      </c>
      <c r="X27" s="82">
        <f t="shared" si="8"/>
        <v>21479696</v>
      </c>
      <c r="Y27" s="95">
        <f t="shared" si="9"/>
        <v>0.15561486069345978</v>
      </c>
      <c r="Z27" s="81">
        <f t="shared" si="10"/>
        <v>77890902</v>
      </c>
      <c r="AA27" s="82">
        <f t="shared" si="11"/>
        <v>1206621</v>
      </c>
      <c r="AB27" s="82">
        <f t="shared" si="12"/>
        <v>79097523</v>
      </c>
      <c r="AC27" s="95">
        <f t="shared" si="13"/>
        <v>0.5730411651469709</v>
      </c>
      <c r="AD27" s="81">
        <v>14189074</v>
      </c>
      <c r="AE27" s="82">
        <v>2425787</v>
      </c>
      <c r="AF27" s="82">
        <f t="shared" si="14"/>
        <v>16614861</v>
      </c>
      <c r="AG27" s="82">
        <v>123120984</v>
      </c>
      <c r="AH27" s="82">
        <v>116396656</v>
      </c>
      <c r="AI27" s="83">
        <v>72566634</v>
      </c>
      <c r="AJ27" s="114">
        <f t="shared" si="15"/>
        <v>0.62344260130634677</v>
      </c>
      <c r="AK27" s="115">
        <f t="shared" si="16"/>
        <v>0.29280022264405337</v>
      </c>
    </row>
    <row r="28" spans="1:37" ht="13" x14ac:dyDescent="0.3">
      <c r="A28" s="66" t="s">
        <v>101</v>
      </c>
      <c r="B28" s="67" t="s">
        <v>487</v>
      </c>
      <c r="C28" s="68" t="s">
        <v>488</v>
      </c>
      <c r="D28" s="81">
        <v>195789555</v>
      </c>
      <c r="E28" s="82">
        <v>20710004</v>
      </c>
      <c r="F28" s="83">
        <f t="shared" si="0"/>
        <v>216499559</v>
      </c>
      <c r="G28" s="81">
        <v>192889108</v>
      </c>
      <c r="H28" s="82">
        <v>20710005</v>
      </c>
      <c r="I28" s="83">
        <f t="shared" si="1"/>
        <v>213599113</v>
      </c>
      <c r="J28" s="81">
        <v>22392331</v>
      </c>
      <c r="K28" s="82">
        <v>0</v>
      </c>
      <c r="L28" s="82">
        <f t="shared" si="2"/>
        <v>22392331</v>
      </c>
      <c r="M28" s="95">
        <f t="shared" si="3"/>
        <v>0.10342899128030095</v>
      </c>
      <c r="N28" s="81">
        <v>31455890</v>
      </c>
      <c r="O28" s="82">
        <v>942603</v>
      </c>
      <c r="P28" s="82">
        <f t="shared" si="4"/>
        <v>32398493</v>
      </c>
      <c r="Q28" s="95">
        <f t="shared" si="5"/>
        <v>0.14964692376117034</v>
      </c>
      <c r="R28" s="81">
        <v>37578420</v>
      </c>
      <c r="S28" s="82">
        <v>1098577</v>
      </c>
      <c r="T28" s="82">
        <f t="shared" si="6"/>
        <v>38676997</v>
      </c>
      <c r="U28" s="95">
        <f t="shared" si="7"/>
        <v>0.18107283526032245</v>
      </c>
      <c r="V28" s="81">
        <v>28510012</v>
      </c>
      <c r="W28" s="82">
        <v>9680694</v>
      </c>
      <c r="X28" s="82">
        <f t="shared" si="8"/>
        <v>38190706</v>
      </c>
      <c r="Y28" s="95">
        <f t="shared" si="9"/>
        <v>0.17879618254781798</v>
      </c>
      <c r="Z28" s="81">
        <f t="shared" si="10"/>
        <v>119936653</v>
      </c>
      <c r="AA28" s="82">
        <f t="shared" si="11"/>
        <v>11721874</v>
      </c>
      <c r="AB28" s="82">
        <f t="shared" si="12"/>
        <v>131658527</v>
      </c>
      <c r="AC28" s="95">
        <f t="shared" si="13"/>
        <v>0.6163814313217677</v>
      </c>
      <c r="AD28" s="81">
        <v>54895461</v>
      </c>
      <c r="AE28" s="82">
        <v>4411612</v>
      </c>
      <c r="AF28" s="82">
        <f t="shared" si="14"/>
        <v>59307073</v>
      </c>
      <c r="AG28" s="82">
        <v>213340860</v>
      </c>
      <c r="AH28" s="82">
        <v>209160864</v>
      </c>
      <c r="AI28" s="83">
        <v>122531418</v>
      </c>
      <c r="AJ28" s="114">
        <f t="shared" si="15"/>
        <v>0.58582382792222543</v>
      </c>
      <c r="AK28" s="115">
        <f t="shared" si="16"/>
        <v>-0.3560514105965068</v>
      </c>
    </row>
    <row r="29" spans="1:37" ht="13" x14ac:dyDescent="0.3">
      <c r="A29" s="66" t="s">
        <v>101</v>
      </c>
      <c r="B29" s="67" t="s">
        <v>489</v>
      </c>
      <c r="C29" s="68" t="s">
        <v>490</v>
      </c>
      <c r="D29" s="81">
        <v>236135637</v>
      </c>
      <c r="E29" s="82">
        <v>46620000</v>
      </c>
      <c r="F29" s="83">
        <f t="shared" si="0"/>
        <v>282755637</v>
      </c>
      <c r="G29" s="81">
        <v>243038643</v>
      </c>
      <c r="H29" s="82">
        <v>52020000</v>
      </c>
      <c r="I29" s="83">
        <f t="shared" si="1"/>
        <v>295058643</v>
      </c>
      <c r="J29" s="81">
        <v>46623908</v>
      </c>
      <c r="K29" s="82">
        <v>10054134</v>
      </c>
      <c r="L29" s="82">
        <f t="shared" si="2"/>
        <v>56678042</v>
      </c>
      <c r="M29" s="95">
        <f t="shared" si="3"/>
        <v>0.20044884905336122</v>
      </c>
      <c r="N29" s="81">
        <v>35525619</v>
      </c>
      <c r="O29" s="82">
        <v>15161516</v>
      </c>
      <c r="P29" s="82">
        <f t="shared" si="4"/>
        <v>50687135</v>
      </c>
      <c r="Q29" s="95">
        <f t="shared" si="5"/>
        <v>0.17926127145610185</v>
      </c>
      <c r="R29" s="81">
        <v>42851667</v>
      </c>
      <c r="S29" s="82">
        <v>6209579</v>
      </c>
      <c r="T29" s="82">
        <f t="shared" si="6"/>
        <v>49061246</v>
      </c>
      <c r="U29" s="95">
        <f t="shared" si="7"/>
        <v>0.16627625444613733</v>
      </c>
      <c r="V29" s="81">
        <v>51670732</v>
      </c>
      <c r="W29" s="82">
        <v>5710735</v>
      </c>
      <c r="X29" s="82">
        <f t="shared" si="8"/>
        <v>57381467</v>
      </c>
      <c r="Y29" s="95">
        <f t="shared" si="9"/>
        <v>0.19447478784751274</v>
      </c>
      <c r="Z29" s="81">
        <f t="shared" si="10"/>
        <v>176671926</v>
      </c>
      <c r="AA29" s="82">
        <f t="shared" si="11"/>
        <v>37135964</v>
      </c>
      <c r="AB29" s="82">
        <f t="shared" si="12"/>
        <v>213807890</v>
      </c>
      <c r="AC29" s="95">
        <f t="shared" si="13"/>
        <v>0.72462845970588974</v>
      </c>
      <c r="AD29" s="81">
        <v>33585854</v>
      </c>
      <c r="AE29" s="82">
        <v>10928022</v>
      </c>
      <c r="AF29" s="82">
        <f t="shared" si="14"/>
        <v>44513876</v>
      </c>
      <c r="AG29" s="82">
        <v>254625248</v>
      </c>
      <c r="AH29" s="82">
        <v>270094105</v>
      </c>
      <c r="AI29" s="83">
        <v>136940645</v>
      </c>
      <c r="AJ29" s="114">
        <f t="shared" si="15"/>
        <v>0.5070108620104834</v>
      </c>
      <c r="AK29" s="115">
        <f t="shared" si="16"/>
        <v>0.28906921068837055</v>
      </c>
    </row>
    <row r="30" spans="1:37" ht="13" x14ac:dyDescent="0.3">
      <c r="A30" s="66" t="s">
        <v>116</v>
      </c>
      <c r="B30" s="67" t="s">
        <v>491</v>
      </c>
      <c r="C30" s="68" t="s">
        <v>492</v>
      </c>
      <c r="D30" s="81">
        <v>67467896</v>
      </c>
      <c r="E30" s="82">
        <v>150000</v>
      </c>
      <c r="F30" s="83">
        <f t="shared" si="0"/>
        <v>67617896</v>
      </c>
      <c r="G30" s="81">
        <v>75541421</v>
      </c>
      <c r="H30" s="82">
        <v>135000</v>
      </c>
      <c r="I30" s="83">
        <f t="shared" si="1"/>
        <v>75676421</v>
      </c>
      <c r="J30" s="81">
        <v>18433063</v>
      </c>
      <c r="K30" s="82">
        <v>0</v>
      </c>
      <c r="L30" s="82">
        <f t="shared" si="2"/>
        <v>18433063</v>
      </c>
      <c r="M30" s="95">
        <f t="shared" si="3"/>
        <v>0.27260627866918546</v>
      </c>
      <c r="N30" s="81">
        <v>22716260</v>
      </c>
      <c r="O30" s="82">
        <v>23201</v>
      </c>
      <c r="P30" s="82">
        <f t="shared" si="4"/>
        <v>22739461</v>
      </c>
      <c r="Q30" s="95">
        <f t="shared" si="5"/>
        <v>0.33629353093151554</v>
      </c>
      <c r="R30" s="81">
        <v>13189617</v>
      </c>
      <c r="S30" s="82">
        <v>32527</v>
      </c>
      <c r="T30" s="82">
        <f t="shared" si="6"/>
        <v>13222144</v>
      </c>
      <c r="U30" s="95">
        <f t="shared" si="7"/>
        <v>0.17471946777187045</v>
      </c>
      <c r="V30" s="81">
        <v>24174158</v>
      </c>
      <c r="W30" s="82">
        <v>611145</v>
      </c>
      <c r="X30" s="82">
        <f t="shared" si="8"/>
        <v>24785303</v>
      </c>
      <c r="Y30" s="95">
        <f t="shared" si="9"/>
        <v>0.32751684966708455</v>
      </c>
      <c r="Z30" s="81">
        <f t="shared" si="10"/>
        <v>78513098</v>
      </c>
      <c r="AA30" s="82">
        <f t="shared" si="11"/>
        <v>666873</v>
      </c>
      <c r="AB30" s="82">
        <f t="shared" si="12"/>
        <v>79179971</v>
      </c>
      <c r="AC30" s="95">
        <f t="shared" si="13"/>
        <v>1.0462964547438098</v>
      </c>
      <c r="AD30" s="81">
        <v>18968199</v>
      </c>
      <c r="AE30" s="82">
        <v>1963993</v>
      </c>
      <c r="AF30" s="82">
        <f t="shared" si="14"/>
        <v>20932192</v>
      </c>
      <c r="AG30" s="82">
        <v>71545942</v>
      </c>
      <c r="AH30" s="82">
        <v>82422120</v>
      </c>
      <c r="AI30" s="83">
        <v>79671751</v>
      </c>
      <c r="AJ30" s="114">
        <f t="shared" si="15"/>
        <v>0.96663069331388229</v>
      </c>
      <c r="AK30" s="115">
        <f t="shared" si="16"/>
        <v>0.18407584833924706</v>
      </c>
    </row>
    <row r="31" spans="1:37" ht="14" x14ac:dyDescent="0.3">
      <c r="A31" s="69" t="s">
        <v>0</v>
      </c>
      <c r="B31" s="70" t="s">
        <v>493</v>
      </c>
      <c r="C31" s="71" t="s">
        <v>0</v>
      </c>
      <c r="D31" s="84">
        <f>SUM(D22:D30)</f>
        <v>1234164266</v>
      </c>
      <c r="E31" s="85">
        <f>SUM(E22:E30)</f>
        <v>179076520</v>
      </c>
      <c r="F31" s="86">
        <f t="shared" si="0"/>
        <v>1413240786</v>
      </c>
      <c r="G31" s="84">
        <f>SUM(G22:G30)</f>
        <v>1604108633</v>
      </c>
      <c r="H31" s="85">
        <f>SUM(H22:H30)</f>
        <v>252534517</v>
      </c>
      <c r="I31" s="86">
        <f t="shared" si="1"/>
        <v>1856643150</v>
      </c>
      <c r="J31" s="84">
        <f>SUM(J22:J30)</f>
        <v>214366518</v>
      </c>
      <c r="K31" s="85">
        <f>SUM(K22:K30)</f>
        <v>30813655</v>
      </c>
      <c r="L31" s="85">
        <f t="shared" si="2"/>
        <v>245180173</v>
      </c>
      <c r="M31" s="96">
        <f t="shared" si="3"/>
        <v>0.17348789776578102</v>
      </c>
      <c r="N31" s="84">
        <f>SUM(N22:N30)</f>
        <v>190915730</v>
      </c>
      <c r="O31" s="85">
        <f>SUM(O22:O30)</f>
        <v>30167852</v>
      </c>
      <c r="P31" s="85">
        <f t="shared" si="4"/>
        <v>221083582</v>
      </c>
      <c r="Q31" s="96">
        <f t="shared" si="5"/>
        <v>0.15643730650156881</v>
      </c>
      <c r="R31" s="84">
        <f>SUM(R22:R30)</f>
        <v>223630523</v>
      </c>
      <c r="S31" s="85">
        <f>SUM(S22:S30)</f>
        <v>17979150</v>
      </c>
      <c r="T31" s="85">
        <f t="shared" si="6"/>
        <v>241609673</v>
      </c>
      <c r="U31" s="96">
        <f t="shared" si="7"/>
        <v>0.13013253139139849</v>
      </c>
      <c r="V31" s="84">
        <f>SUM(V22:V30)</f>
        <v>369031857</v>
      </c>
      <c r="W31" s="85">
        <f>SUM(W22:W30)</f>
        <v>65700172</v>
      </c>
      <c r="X31" s="85">
        <f t="shared" si="8"/>
        <v>434732029</v>
      </c>
      <c r="Y31" s="96">
        <f t="shared" si="9"/>
        <v>0.23414948047501752</v>
      </c>
      <c r="Z31" s="84">
        <f t="shared" si="10"/>
        <v>997944628</v>
      </c>
      <c r="AA31" s="85">
        <f t="shared" si="11"/>
        <v>144660829</v>
      </c>
      <c r="AB31" s="85">
        <f t="shared" si="12"/>
        <v>1142605457</v>
      </c>
      <c r="AC31" s="96">
        <f t="shared" si="13"/>
        <v>0.61541468375331032</v>
      </c>
      <c r="AD31" s="84">
        <f>SUM(AD22:AD30)</f>
        <v>214554730</v>
      </c>
      <c r="AE31" s="85">
        <f>SUM(AE22:AE30)</f>
        <v>51247791</v>
      </c>
      <c r="AF31" s="85">
        <f t="shared" si="14"/>
        <v>265802521</v>
      </c>
      <c r="AG31" s="85">
        <f>SUM(AG22:AG30)</f>
        <v>1645154935</v>
      </c>
      <c r="AH31" s="85">
        <f>SUM(AH22:AH30)</f>
        <v>1710760503</v>
      </c>
      <c r="AI31" s="86">
        <f>SUM(AI22:AI30)</f>
        <v>928647617</v>
      </c>
      <c r="AJ31" s="116">
        <f t="shared" si="15"/>
        <v>0.54282736559063527</v>
      </c>
      <c r="AK31" s="117">
        <f t="shared" si="16"/>
        <v>0.63554516851252885</v>
      </c>
    </row>
    <row r="32" spans="1:37" ht="13" x14ac:dyDescent="0.3">
      <c r="A32" s="66" t="s">
        <v>101</v>
      </c>
      <c r="B32" s="67" t="s">
        <v>494</v>
      </c>
      <c r="C32" s="68" t="s">
        <v>495</v>
      </c>
      <c r="D32" s="81">
        <v>381142328</v>
      </c>
      <c r="E32" s="82">
        <v>75053404</v>
      </c>
      <c r="F32" s="83">
        <f t="shared" si="0"/>
        <v>456195732</v>
      </c>
      <c r="G32" s="81">
        <v>381142328</v>
      </c>
      <c r="H32" s="82">
        <v>75053404</v>
      </c>
      <c r="I32" s="83">
        <f t="shared" si="1"/>
        <v>456195732</v>
      </c>
      <c r="J32" s="81">
        <v>45957127</v>
      </c>
      <c r="K32" s="82">
        <v>9833022</v>
      </c>
      <c r="L32" s="82">
        <f t="shared" si="2"/>
        <v>55790149</v>
      </c>
      <c r="M32" s="95">
        <f t="shared" si="3"/>
        <v>0.1222943247526919</v>
      </c>
      <c r="N32" s="81">
        <v>48189837</v>
      </c>
      <c r="O32" s="82">
        <v>0</v>
      </c>
      <c r="P32" s="82">
        <f t="shared" si="4"/>
        <v>48189837</v>
      </c>
      <c r="Q32" s="95">
        <f t="shared" si="5"/>
        <v>0.10563412504700943</v>
      </c>
      <c r="R32" s="81">
        <v>34257900</v>
      </c>
      <c r="S32" s="82">
        <v>0</v>
      </c>
      <c r="T32" s="82">
        <f t="shared" si="6"/>
        <v>34257900</v>
      </c>
      <c r="U32" s="95">
        <f t="shared" si="7"/>
        <v>7.5094740255044742E-2</v>
      </c>
      <c r="V32" s="81">
        <v>40375471</v>
      </c>
      <c r="W32" s="82">
        <v>3112719</v>
      </c>
      <c r="X32" s="82">
        <f t="shared" si="8"/>
        <v>43488190</v>
      </c>
      <c r="Y32" s="95">
        <f t="shared" si="9"/>
        <v>9.5327919464182981E-2</v>
      </c>
      <c r="Z32" s="81">
        <f t="shared" si="10"/>
        <v>168780335</v>
      </c>
      <c r="AA32" s="82">
        <f t="shared" si="11"/>
        <v>12945741</v>
      </c>
      <c r="AB32" s="82">
        <f t="shared" si="12"/>
        <v>181726076</v>
      </c>
      <c r="AC32" s="95">
        <f t="shared" si="13"/>
        <v>0.39835110951892905</v>
      </c>
      <c r="AD32" s="81">
        <v>51495682</v>
      </c>
      <c r="AE32" s="82">
        <v>6430277</v>
      </c>
      <c r="AF32" s="82">
        <f t="shared" si="14"/>
        <v>57925959</v>
      </c>
      <c r="AG32" s="82">
        <v>398830074</v>
      </c>
      <c r="AH32" s="82">
        <v>398830074</v>
      </c>
      <c r="AI32" s="83">
        <v>207197413</v>
      </c>
      <c r="AJ32" s="114">
        <f t="shared" si="15"/>
        <v>0.51951301195004662</v>
      </c>
      <c r="AK32" s="115">
        <f t="shared" si="16"/>
        <v>-0.2492452304501338</v>
      </c>
    </row>
    <row r="33" spans="1:37" ht="13" x14ac:dyDescent="0.3">
      <c r="A33" s="66" t="s">
        <v>101</v>
      </c>
      <c r="B33" s="67" t="s">
        <v>496</v>
      </c>
      <c r="C33" s="68" t="s">
        <v>497</v>
      </c>
      <c r="D33" s="81">
        <v>75727564</v>
      </c>
      <c r="E33" s="82">
        <v>22652000</v>
      </c>
      <c r="F33" s="83">
        <f t="shared" si="0"/>
        <v>98379564</v>
      </c>
      <c r="G33" s="81">
        <v>77868529</v>
      </c>
      <c r="H33" s="82">
        <v>22652000</v>
      </c>
      <c r="I33" s="83">
        <f t="shared" si="1"/>
        <v>100520529</v>
      </c>
      <c r="J33" s="81">
        <v>11306392</v>
      </c>
      <c r="K33" s="82">
        <v>0</v>
      </c>
      <c r="L33" s="82">
        <f t="shared" si="2"/>
        <v>11306392</v>
      </c>
      <c r="M33" s="95">
        <f t="shared" si="3"/>
        <v>0.11492622593854959</v>
      </c>
      <c r="N33" s="81">
        <v>11315617</v>
      </c>
      <c r="O33" s="82">
        <v>0</v>
      </c>
      <c r="P33" s="82">
        <f t="shared" si="4"/>
        <v>11315617</v>
      </c>
      <c r="Q33" s="95">
        <f t="shared" si="5"/>
        <v>0.11501999541286848</v>
      </c>
      <c r="R33" s="81">
        <v>10083940</v>
      </c>
      <c r="S33" s="82">
        <v>0</v>
      </c>
      <c r="T33" s="82">
        <f t="shared" si="6"/>
        <v>10083940</v>
      </c>
      <c r="U33" s="95">
        <f t="shared" si="7"/>
        <v>0.10031721977905628</v>
      </c>
      <c r="V33" s="81">
        <v>9921368</v>
      </c>
      <c r="W33" s="82">
        <v>0</v>
      </c>
      <c r="X33" s="82">
        <f t="shared" si="8"/>
        <v>9921368</v>
      </c>
      <c r="Y33" s="95">
        <f t="shared" si="9"/>
        <v>9.8699918302260423E-2</v>
      </c>
      <c r="Z33" s="81">
        <f t="shared" si="10"/>
        <v>42627317</v>
      </c>
      <c r="AA33" s="82">
        <f t="shared" si="11"/>
        <v>0</v>
      </c>
      <c r="AB33" s="82">
        <f t="shared" si="12"/>
        <v>42627317</v>
      </c>
      <c r="AC33" s="95">
        <f t="shared" si="13"/>
        <v>0.42406578461201694</v>
      </c>
      <c r="AD33" s="81">
        <v>11287802</v>
      </c>
      <c r="AE33" s="82">
        <v>1866788</v>
      </c>
      <c r="AF33" s="82">
        <f t="shared" si="14"/>
        <v>13154590</v>
      </c>
      <c r="AG33" s="82">
        <v>91764937</v>
      </c>
      <c r="AH33" s="82">
        <v>81461797</v>
      </c>
      <c r="AI33" s="83">
        <v>56176183</v>
      </c>
      <c r="AJ33" s="114">
        <f t="shared" si="15"/>
        <v>0.68960156869606004</v>
      </c>
      <c r="AK33" s="115">
        <f t="shared" si="16"/>
        <v>-0.24578660376340122</v>
      </c>
    </row>
    <row r="34" spans="1:37" ht="13" x14ac:dyDescent="0.3">
      <c r="A34" s="66" t="s">
        <v>101</v>
      </c>
      <c r="B34" s="67" t="s">
        <v>498</v>
      </c>
      <c r="C34" s="68" t="s">
        <v>499</v>
      </c>
      <c r="D34" s="81">
        <v>240391882</v>
      </c>
      <c r="E34" s="82">
        <v>33458450</v>
      </c>
      <c r="F34" s="83">
        <f t="shared" si="0"/>
        <v>273850332</v>
      </c>
      <c r="G34" s="81">
        <v>263591848</v>
      </c>
      <c r="H34" s="82">
        <v>34458450</v>
      </c>
      <c r="I34" s="83">
        <f t="shared" si="1"/>
        <v>298050298</v>
      </c>
      <c r="J34" s="81">
        <v>38566049</v>
      </c>
      <c r="K34" s="82">
        <v>4284101</v>
      </c>
      <c r="L34" s="82">
        <f t="shared" si="2"/>
        <v>42850150</v>
      </c>
      <c r="M34" s="95">
        <f t="shared" si="3"/>
        <v>0.15647287949974076</v>
      </c>
      <c r="N34" s="81">
        <v>66323001</v>
      </c>
      <c r="O34" s="82">
        <v>7587726</v>
      </c>
      <c r="P34" s="82">
        <f t="shared" si="4"/>
        <v>73910727</v>
      </c>
      <c r="Q34" s="95">
        <f t="shared" si="5"/>
        <v>0.2698946043271549</v>
      </c>
      <c r="R34" s="81">
        <v>62431359</v>
      </c>
      <c r="S34" s="82">
        <v>3682437</v>
      </c>
      <c r="T34" s="82">
        <f t="shared" si="6"/>
        <v>66113796</v>
      </c>
      <c r="U34" s="95">
        <f t="shared" si="7"/>
        <v>0.22182093574018169</v>
      </c>
      <c r="V34" s="81">
        <v>68109582</v>
      </c>
      <c r="W34" s="82">
        <v>13521271</v>
      </c>
      <c r="X34" s="82">
        <f t="shared" si="8"/>
        <v>81630853</v>
      </c>
      <c r="Y34" s="95">
        <f t="shared" si="9"/>
        <v>0.27388280953840882</v>
      </c>
      <c r="Z34" s="81">
        <f t="shared" si="10"/>
        <v>235429991</v>
      </c>
      <c r="AA34" s="82">
        <f t="shared" si="11"/>
        <v>29075535</v>
      </c>
      <c r="AB34" s="82">
        <f t="shared" si="12"/>
        <v>264505526</v>
      </c>
      <c r="AC34" s="95">
        <f t="shared" si="13"/>
        <v>0.88745264733806772</v>
      </c>
      <c r="AD34" s="81">
        <v>89970805</v>
      </c>
      <c r="AE34" s="82">
        <v>9901267</v>
      </c>
      <c r="AF34" s="82">
        <f t="shared" si="14"/>
        <v>99872072</v>
      </c>
      <c r="AG34" s="82">
        <v>286547080</v>
      </c>
      <c r="AH34" s="82">
        <v>291569008</v>
      </c>
      <c r="AI34" s="83">
        <v>239698664</v>
      </c>
      <c r="AJ34" s="114">
        <f t="shared" si="15"/>
        <v>0.82209925411551288</v>
      </c>
      <c r="AK34" s="115">
        <f t="shared" si="16"/>
        <v>-0.18264584517681781</v>
      </c>
    </row>
    <row r="35" spans="1:37" ht="13" x14ac:dyDescent="0.3">
      <c r="A35" s="66" t="s">
        <v>101</v>
      </c>
      <c r="B35" s="67" t="s">
        <v>500</v>
      </c>
      <c r="C35" s="68" t="s">
        <v>501</v>
      </c>
      <c r="D35" s="81">
        <v>136915739</v>
      </c>
      <c r="E35" s="82">
        <v>39750000</v>
      </c>
      <c r="F35" s="83">
        <f t="shared" si="0"/>
        <v>176665739</v>
      </c>
      <c r="G35" s="81">
        <v>143589872</v>
      </c>
      <c r="H35" s="82">
        <v>48650000</v>
      </c>
      <c r="I35" s="83">
        <f t="shared" si="1"/>
        <v>192239872</v>
      </c>
      <c r="J35" s="81">
        <v>9493936</v>
      </c>
      <c r="K35" s="82">
        <v>13668630</v>
      </c>
      <c r="L35" s="82">
        <f t="shared" si="2"/>
        <v>23162566</v>
      </c>
      <c r="M35" s="95">
        <f t="shared" si="3"/>
        <v>0.1311095525997828</v>
      </c>
      <c r="N35" s="81">
        <v>19302459</v>
      </c>
      <c r="O35" s="82">
        <v>28347386</v>
      </c>
      <c r="P35" s="82">
        <f t="shared" si="4"/>
        <v>47649845</v>
      </c>
      <c r="Q35" s="95">
        <f t="shared" si="5"/>
        <v>0.26971752004501565</v>
      </c>
      <c r="R35" s="81">
        <v>26945678</v>
      </c>
      <c r="S35" s="82">
        <v>10211082</v>
      </c>
      <c r="T35" s="82">
        <f t="shared" si="6"/>
        <v>37156760</v>
      </c>
      <c r="U35" s="95">
        <f t="shared" si="7"/>
        <v>0.19328331637673998</v>
      </c>
      <c r="V35" s="81">
        <v>28732644</v>
      </c>
      <c r="W35" s="82">
        <v>11432173</v>
      </c>
      <c r="X35" s="82">
        <f t="shared" si="8"/>
        <v>40164817</v>
      </c>
      <c r="Y35" s="95">
        <f t="shared" si="9"/>
        <v>0.20893073108163535</v>
      </c>
      <c r="Z35" s="81">
        <f t="shared" si="10"/>
        <v>84474717</v>
      </c>
      <c r="AA35" s="82">
        <f t="shared" si="11"/>
        <v>63659271</v>
      </c>
      <c r="AB35" s="82">
        <f t="shared" si="12"/>
        <v>148133988</v>
      </c>
      <c r="AC35" s="95">
        <f t="shared" si="13"/>
        <v>0.77056849059907817</v>
      </c>
      <c r="AD35" s="81">
        <v>25416936</v>
      </c>
      <c r="AE35" s="82">
        <v>30533894</v>
      </c>
      <c r="AF35" s="82">
        <f t="shared" si="14"/>
        <v>55950830</v>
      </c>
      <c r="AG35" s="82">
        <v>157230303</v>
      </c>
      <c r="AH35" s="82">
        <v>231709972</v>
      </c>
      <c r="AI35" s="83">
        <v>167069238</v>
      </c>
      <c r="AJ35" s="114">
        <f t="shared" si="15"/>
        <v>0.72102739712902819</v>
      </c>
      <c r="AK35" s="115">
        <f t="shared" si="16"/>
        <v>-0.28214081900125521</v>
      </c>
    </row>
    <row r="36" spans="1:37" ht="13" x14ac:dyDescent="0.3">
      <c r="A36" s="66" t="s">
        <v>101</v>
      </c>
      <c r="B36" s="67" t="s">
        <v>502</v>
      </c>
      <c r="C36" s="68" t="s">
        <v>503</v>
      </c>
      <c r="D36" s="81">
        <v>1016098337</v>
      </c>
      <c r="E36" s="82">
        <v>86374465</v>
      </c>
      <c r="F36" s="83">
        <f t="shared" si="0"/>
        <v>1102472802</v>
      </c>
      <c r="G36" s="81">
        <v>1016098337</v>
      </c>
      <c r="H36" s="82">
        <v>99712982</v>
      </c>
      <c r="I36" s="83">
        <f t="shared" si="1"/>
        <v>1115811319</v>
      </c>
      <c r="J36" s="81">
        <v>190684190</v>
      </c>
      <c r="K36" s="82">
        <v>12066997</v>
      </c>
      <c r="L36" s="82">
        <f t="shared" si="2"/>
        <v>202751187</v>
      </c>
      <c r="M36" s="95">
        <f t="shared" si="3"/>
        <v>0.183905840245844</v>
      </c>
      <c r="N36" s="81">
        <v>222744085</v>
      </c>
      <c r="O36" s="82">
        <v>19191247</v>
      </c>
      <c r="P36" s="82">
        <f t="shared" si="4"/>
        <v>241935332</v>
      </c>
      <c r="Q36" s="95">
        <f t="shared" si="5"/>
        <v>0.2194478916496663</v>
      </c>
      <c r="R36" s="81">
        <v>172437139</v>
      </c>
      <c r="S36" s="82">
        <v>10777049</v>
      </c>
      <c r="T36" s="82">
        <f t="shared" si="6"/>
        <v>183214188</v>
      </c>
      <c r="U36" s="95">
        <f t="shared" si="7"/>
        <v>0.16419818017637441</v>
      </c>
      <c r="V36" s="81">
        <v>189599585</v>
      </c>
      <c r="W36" s="82">
        <v>9015154</v>
      </c>
      <c r="X36" s="82">
        <f t="shared" si="8"/>
        <v>198614739</v>
      </c>
      <c r="Y36" s="95">
        <f t="shared" si="9"/>
        <v>0.17800029056704703</v>
      </c>
      <c r="Z36" s="81">
        <f t="shared" si="10"/>
        <v>775464999</v>
      </c>
      <c r="AA36" s="82">
        <f t="shared" si="11"/>
        <v>51050447</v>
      </c>
      <c r="AB36" s="82">
        <f t="shared" si="12"/>
        <v>826515446</v>
      </c>
      <c r="AC36" s="95">
        <f t="shared" si="13"/>
        <v>0.7407304729089238</v>
      </c>
      <c r="AD36" s="81">
        <v>151581516</v>
      </c>
      <c r="AE36" s="82">
        <v>39301738</v>
      </c>
      <c r="AF36" s="82">
        <f t="shared" si="14"/>
        <v>190883254</v>
      </c>
      <c r="AG36" s="82">
        <v>1090870377</v>
      </c>
      <c r="AH36" s="82">
        <v>1084832609</v>
      </c>
      <c r="AI36" s="83">
        <v>795471721</v>
      </c>
      <c r="AJ36" s="114">
        <f t="shared" si="15"/>
        <v>0.73326678641534082</v>
      </c>
      <c r="AK36" s="115">
        <f t="shared" si="16"/>
        <v>4.050373638328697E-2</v>
      </c>
    </row>
    <row r="37" spans="1:37" ht="13" x14ac:dyDescent="0.3">
      <c r="A37" s="66" t="s">
        <v>116</v>
      </c>
      <c r="B37" s="67" t="s">
        <v>504</v>
      </c>
      <c r="C37" s="68" t="s">
        <v>505</v>
      </c>
      <c r="D37" s="81">
        <v>99882243</v>
      </c>
      <c r="E37" s="82">
        <v>3296217</v>
      </c>
      <c r="F37" s="83">
        <f t="shared" si="0"/>
        <v>103178460</v>
      </c>
      <c r="G37" s="81">
        <v>97259872</v>
      </c>
      <c r="H37" s="82">
        <v>2558521</v>
      </c>
      <c r="I37" s="83">
        <f t="shared" si="1"/>
        <v>99818393</v>
      </c>
      <c r="J37" s="81">
        <v>19827911</v>
      </c>
      <c r="K37" s="82">
        <v>299261</v>
      </c>
      <c r="L37" s="82">
        <f t="shared" si="2"/>
        <v>20127172</v>
      </c>
      <c r="M37" s="95">
        <f t="shared" si="3"/>
        <v>0.19507145192901695</v>
      </c>
      <c r="N37" s="81">
        <v>25770621</v>
      </c>
      <c r="O37" s="82">
        <v>57939</v>
      </c>
      <c r="P37" s="82">
        <f t="shared" si="4"/>
        <v>25828560</v>
      </c>
      <c r="Q37" s="95">
        <f t="shared" si="5"/>
        <v>0.25032899308634765</v>
      </c>
      <c r="R37" s="81">
        <v>16711242</v>
      </c>
      <c r="S37" s="82">
        <v>181895</v>
      </c>
      <c r="T37" s="82">
        <f t="shared" si="6"/>
        <v>16893137</v>
      </c>
      <c r="U37" s="95">
        <f t="shared" si="7"/>
        <v>0.16923871936107004</v>
      </c>
      <c r="V37" s="81">
        <v>26669049</v>
      </c>
      <c r="W37" s="82">
        <v>979103</v>
      </c>
      <c r="X37" s="82">
        <f t="shared" si="8"/>
        <v>27648152</v>
      </c>
      <c r="Y37" s="95">
        <f t="shared" si="9"/>
        <v>0.27698454331958638</v>
      </c>
      <c r="Z37" s="81">
        <f t="shared" si="10"/>
        <v>88978823</v>
      </c>
      <c r="AA37" s="82">
        <f t="shared" si="11"/>
        <v>1518198</v>
      </c>
      <c r="AB37" s="82">
        <f t="shared" si="12"/>
        <v>90497021</v>
      </c>
      <c r="AC37" s="95">
        <f t="shared" si="13"/>
        <v>0.9066166893710661</v>
      </c>
      <c r="AD37" s="81">
        <v>22171331</v>
      </c>
      <c r="AE37" s="82">
        <v>153746</v>
      </c>
      <c r="AF37" s="82">
        <f t="shared" si="14"/>
        <v>22325077</v>
      </c>
      <c r="AG37" s="82">
        <v>92611989</v>
      </c>
      <c r="AH37" s="82">
        <v>96939885</v>
      </c>
      <c r="AI37" s="83">
        <v>75012998</v>
      </c>
      <c r="AJ37" s="114">
        <f t="shared" si="15"/>
        <v>0.77380943870523466</v>
      </c>
      <c r="AK37" s="115">
        <f t="shared" si="16"/>
        <v>0.23843478792928696</v>
      </c>
    </row>
    <row r="38" spans="1:37" ht="14" x14ac:dyDescent="0.3">
      <c r="A38" s="69" t="s">
        <v>0</v>
      </c>
      <c r="B38" s="70" t="s">
        <v>506</v>
      </c>
      <c r="C38" s="71" t="s">
        <v>0</v>
      </c>
      <c r="D38" s="84">
        <f>SUM(D32:D37)</f>
        <v>1950158093</v>
      </c>
      <c r="E38" s="85">
        <f>SUM(E32:E37)</f>
        <v>260584536</v>
      </c>
      <c r="F38" s="86">
        <f t="shared" si="0"/>
        <v>2210742629</v>
      </c>
      <c r="G38" s="84">
        <f>SUM(G32:G37)</f>
        <v>1979550786</v>
      </c>
      <c r="H38" s="85">
        <f>SUM(H32:H37)</f>
        <v>283085357</v>
      </c>
      <c r="I38" s="86">
        <f t="shared" si="1"/>
        <v>2262636143</v>
      </c>
      <c r="J38" s="84">
        <f>SUM(J32:J37)</f>
        <v>315835605</v>
      </c>
      <c r="K38" s="85">
        <f>SUM(K32:K37)</f>
        <v>40152011</v>
      </c>
      <c r="L38" s="85">
        <f t="shared" si="2"/>
        <v>355987616</v>
      </c>
      <c r="M38" s="96">
        <f t="shared" si="3"/>
        <v>0.16102625938010082</v>
      </c>
      <c r="N38" s="84">
        <f>SUM(N32:N37)</f>
        <v>393645620</v>
      </c>
      <c r="O38" s="85">
        <f>SUM(O32:O37)</f>
        <v>55184298</v>
      </c>
      <c r="P38" s="85">
        <f t="shared" si="4"/>
        <v>448829918</v>
      </c>
      <c r="Q38" s="96">
        <f t="shared" si="5"/>
        <v>0.20302223882253639</v>
      </c>
      <c r="R38" s="84">
        <f>SUM(R32:R37)</f>
        <v>322867258</v>
      </c>
      <c r="S38" s="85">
        <f>SUM(S32:S37)</f>
        <v>24852463</v>
      </c>
      <c r="T38" s="85">
        <f t="shared" si="6"/>
        <v>347719721</v>
      </c>
      <c r="U38" s="96">
        <f t="shared" si="7"/>
        <v>0.15367902703921404</v>
      </c>
      <c r="V38" s="84">
        <f>SUM(V32:V37)</f>
        <v>363407699</v>
      </c>
      <c r="W38" s="85">
        <f>SUM(W32:W37)</f>
        <v>38060420</v>
      </c>
      <c r="X38" s="85">
        <f t="shared" si="8"/>
        <v>401468119</v>
      </c>
      <c r="Y38" s="96">
        <f t="shared" si="9"/>
        <v>0.17743379563790518</v>
      </c>
      <c r="Z38" s="84">
        <f t="shared" si="10"/>
        <v>1395756182</v>
      </c>
      <c r="AA38" s="85">
        <f t="shared" si="11"/>
        <v>158249192</v>
      </c>
      <c r="AB38" s="85">
        <f t="shared" si="12"/>
        <v>1554005374</v>
      </c>
      <c r="AC38" s="96">
        <f t="shared" si="13"/>
        <v>0.68681187596498139</v>
      </c>
      <c r="AD38" s="84">
        <f>SUM(AD32:AD37)</f>
        <v>351924072</v>
      </c>
      <c r="AE38" s="85">
        <f>SUM(AE32:AE37)</f>
        <v>88187710</v>
      </c>
      <c r="AF38" s="85">
        <f t="shared" si="14"/>
        <v>440111782</v>
      </c>
      <c r="AG38" s="85">
        <f>SUM(AG32:AG37)</f>
        <v>2117854760</v>
      </c>
      <c r="AH38" s="85">
        <f>SUM(AH32:AH37)</f>
        <v>2185343345</v>
      </c>
      <c r="AI38" s="86">
        <f>SUM(AI32:AI37)</f>
        <v>1540626217</v>
      </c>
      <c r="AJ38" s="116">
        <f t="shared" si="15"/>
        <v>0.70498131130053621</v>
      </c>
      <c r="AK38" s="117">
        <f t="shared" si="16"/>
        <v>-8.7804200161130885E-2</v>
      </c>
    </row>
    <row r="39" spans="1:37" ht="13" x14ac:dyDescent="0.3">
      <c r="A39" s="66" t="s">
        <v>101</v>
      </c>
      <c r="B39" s="67" t="s">
        <v>83</v>
      </c>
      <c r="C39" s="68" t="s">
        <v>84</v>
      </c>
      <c r="D39" s="81">
        <v>2928504730</v>
      </c>
      <c r="E39" s="82">
        <v>613729000</v>
      </c>
      <c r="F39" s="83">
        <f t="shared" si="0"/>
        <v>3542233730</v>
      </c>
      <c r="G39" s="81">
        <v>3196464991</v>
      </c>
      <c r="H39" s="82">
        <v>621517579</v>
      </c>
      <c r="I39" s="83">
        <f t="shared" si="1"/>
        <v>3817982570</v>
      </c>
      <c r="J39" s="81">
        <v>664058237</v>
      </c>
      <c r="K39" s="82">
        <v>41782642</v>
      </c>
      <c r="L39" s="82">
        <f t="shared" si="2"/>
        <v>705840879</v>
      </c>
      <c r="M39" s="95">
        <f t="shared" si="3"/>
        <v>0.1992643435756567</v>
      </c>
      <c r="N39" s="81">
        <v>694330734</v>
      </c>
      <c r="O39" s="82">
        <v>186906828</v>
      </c>
      <c r="P39" s="82">
        <f t="shared" si="4"/>
        <v>881237562</v>
      </c>
      <c r="Q39" s="95">
        <f t="shared" si="5"/>
        <v>0.2487801848129316</v>
      </c>
      <c r="R39" s="81">
        <v>774374366</v>
      </c>
      <c r="S39" s="82">
        <v>109834343</v>
      </c>
      <c r="T39" s="82">
        <f t="shared" si="6"/>
        <v>884208709</v>
      </c>
      <c r="U39" s="95">
        <f t="shared" si="7"/>
        <v>0.23159055673740281</v>
      </c>
      <c r="V39" s="81">
        <v>822825317</v>
      </c>
      <c r="W39" s="82">
        <v>192688546</v>
      </c>
      <c r="X39" s="82">
        <f t="shared" si="8"/>
        <v>1015513863</v>
      </c>
      <c r="Y39" s="95">
        <f t="shared" si="9"/>
        <v>0.2659817965067347</v>
      </c>
      <c r="Z39" s="81">
        <f t="shared" si="10"/>
        <v>2955588654</v>
      </c>
      <c r="AA39" s="82">
        <f t="shared" si="11"/>
        <v>531212359</v>
      </c>
      <c r="AB39" s="82">
        <f t="shared" si="12"/>
        <v>3486801013</v>
      </c>
      <c r="AC39" s="95">
        <f t="shared" si="13"/>
        <v>0.91325744658912889</v>
      </c>
      <c r="AD39" s="81">
        <v>611902796</v>
      </c>
      <c r="AE39" s="82">
        <v>78986958</v>
      </c>
      <c r="AF39" s="82">
        <f t="shared" si="14"/>
        <v>690889754</v>
      </c>
      <c r="AG39" s="82">
        <v>2940725382</v>
      </c>
      <c r="AH39" s="82">
        <v>2999649897</v>
      </c>
      <c r="AI39" s="83">
        <v>2662354369</v>
      </c>
      <c r="AJ39" s="114">
        <f t="shared" si="15"/>
        <v>0.88755503489346044</v>
      </c>
      <c r="AK39" s="115">
        <f t="shared" si="16"/>
        <v>0.46986383445483826</v>
      </c>
    </row>
    <row r="40" spans="1:37" ht="13" x14ac:dyDescent="0.3">
      <c r="A40" s="66" t="s">
        <v>101</v>
      </c>
      <c r="B40" s="67" t="s">
        <v>507</v>
      </c>
      <c r="C40" s="68" t="s">
        <v>508</v>
      </c>
      <c r="D40" s="81">
        <v>258948316</v>
      </c>
      <c r="E40" s="82">
        <v>30602003</v>
      </c>
      <c r="F40" s="83">
        <f t="shared" si="0"/>
        <v>289550319</v>
      </c>
      <c r="G40" s="81">
        <v>291748626</v>
      </c>
      <c r="H40" s="82">
        <v>40349241</v>
      </c>
      <c r="I40" s="83">
        <f t="shared" si="1"/>
        <v>332097867</v>
      </c>
      <c r="J40" s="81">
        <v>45453602</v>
      </c>
      <c r="K40" s="82">
        <v>7386798</v>
      </c>
      <c r="L40" s="82">
        <f t="shared" si="2"/>
        <v>52840400</v>
      </c>
      <c r="M40" s="95">
        <f t="shared" si="3"/>
        <v>0.18249125120114271</v>
      </c>
      <c r="N40" s="81">
        <v>50137894</v>
      </c>
      <c r="O40" s="82">
        <v>5642363</v>
      </c>
      <c r="P40" s="82">
        <f t="shared" si="4"/>
        <v>55780257</v>
      </c>
      <c r="Q40" s="95">
        <f t="shared" si="5"/>
        <v>0.19264443290079747</v>
      </c>
      <c r="R40" s="81">
        <v>51310099</v>
      </c>
      <c r="S40" s="82">
        <v>5505382</v>
      </c>
      <c r="T40" s="82">
        <f t="shared" si="6"/>
        <v>56815481</v>
      </c>
      <c r="U40" s="95">
        <f t="shared" si="7"/>
        <v>0.17108053572653631</v>
      </c>
      <c r="V40" s="81">
        <v>69902294</v>
      </c>
      <c r="W40" s="82">
        <v>7720501</v>
      </c>
      <c r="X40" s="82">
        <f t="shared" si="8"/>
        <v>77622795</v>
      </c>
      <c r="Y40" s="95">
        <f t="shared" si="9"/>
        <v>0.23373469905484218</v>
      </c>
      <c r="Z40" s="81">
        <f t="shared" si="10"/>
        <v>216803889</v>
      </c>
      <c r="AA40" s="82">
        <f t="shared" si="11"/>
        <v>26255044</v>
      </c>
      <c r="AB40" s="82">
        <f t="shared" si="12"/>
        <v>243058933</v>
      </c>
      <c r="AC40" s="95">
        <f t="shared" si="13"/>
        <v>0.7318894734123661</v>
      </c>
      <c r="AD40" s="81">
        <v>50473615</v>
      </c>
      <c r="AE40" s="82">
        <v>8109310</v>
      </c>
      <c r="AF40" s="82">
        <f t="shared" si="14"/>
        <v>58582925</v>
      </c>
      <c r="AG40" s="82">
        <v>304006027</v>
      </c>
      <c r="AH40" s="82">
        <v>338047194</v>
      </c>
      <c r="AI40" s="83">
        <v>212175354</v>
      </c>
      <c r="AJ40" s="114">
        <f t="shared" si="15"/>
        <v>0.62765009669034555</v>
      </c>
      <c r="AK40" s="115">
        <f t="shared" si="16"/>
        <v>0.32500715865587115</v>
      </c>
    </row>
    <row r="41" spans="1:37" ht="13" x14ac:dyDescent="0.3">
      <c r="A41" s="66" t="s">
        <v>101</v>
      </c>
      <c r="B41" s="67" t="s">
        <v>509</v>
      </c>
      <c r="C41" s="68" t="s">
        <v>510</v>
      </c>
      <c r="D41" s="81">
        <v>164908066</v>
      </c>
      <c r="E41" s="82">
        <v>42258000</v>
      </c>
      <c r="F41" s="83">
        <f t="shared" si="0"/>
        <v>207166066</v>
      </c>
      <c r="G41" s="81">
        <v>186482375</v>
      </c>
      <c r="H41" s="82">
        <v>82481009</v>
      </c>
      <c r="I41" s="83">
        <f t="shared" si="1"/>
        <v>268963384</v>
      </c>
      <c r="J41" s="81">
        <v>33147131</v>
      </c>
      <c r="K41" s="82">
        <v>18459252</v>
      </c>
      <c r="L41" s="82">
        <f t="shared" si="2"/>
        <v>51606383</v>
      </c>
      <c r="M41" s="95">
        <f t="shared" si="3"/>
        <v>0.24910635219573074</v>
      </c>
      <c r="N41" s="81">
        <v>41549993</v>
      </c>
      <c r="O41" s="82">
        <v>19879242</v>
      </c>
      <c r="P41" s="82">
        <f t="shared" si="4"/>
        <v>61429235</v>
      </c>
      <c r="Q41" s="95">
        <f t="shared" si="5"/>
        <v>0.29652170447644643</v>
      </c>
      <c r="R41" s="81">
        <v>58080563</v>
      </c>
      <c r="S41" s="82">
        <v>7106697</v>
      </c>
      <c r="T41" s="82">
        <f t="shared" si="6"/>
        <v>65187260</v>
      </c>
      <c r="U41" s="95">
        <f t="shared" si="7"/>
        <v>0.24236481200727308</v>
      </c>
      <c r="V41" s="81">
        <v>27086160</v>
      </c>
      <c r="W41" s="82">
        <v>3013503</v>
      </c>
      <c r="X41" s="82">
        <f t="shared" si="8"/>
        <v>30099663</v>
      </c>
      <c r="Y41" s="95">
        <f t="shared" si="9"/>
        <v>0.11190989105044871</v>
      </c>
      <c r="Z41" s="81">
        <f t="shared" si="10"/>
        <v>159863847</v>
      </c>
      <c r="AA41" s="82">
        <f t="shared" si="11"/>
        <v>48458694</v>
      </c>
      <c r="AB41" s="82">
        <f t="shared" si="12"/>
        <v>208322541</v>
      </c>
      <c r="AC41" s="95">
        <f t="shared" si="13"/>
        <v>0.77453866731539933</v>
      </c>
      <c r="AD41" s="81">
        <v>42830115</v>
      </c>
      <c r="AE41" s="82">
        <v>20390460</v>
      </c>
      <c r="AF41" s="82">
        <f t="shared" si="14"/>
        <v>63220575</v>
      </c>
      <c r="AG41" s="82">
        <v>232930719</v>
      </c>
      <c r="AH41" s="82">
        <v>260943975</v>
      </c>
      <c r="AI41" s="83">
        <v>205016092</v>
      </c>
      <c r="AJ41" s="114">
        <f t="shared" si="15"/>
        <v>0.78567091652528098</v>
      </c>
      <c r="AK41" s="115">
        <f t="shared" si="16"/>
        <v>-0.52389450744476784</v>
      </c>
    </row>
    <row r="42" spans="1:37" ht="13" x14ac:dyDescent="0.3">
      <c r="A42" s="66" t="s">
        <v>101</v>
      </c>
      <c r="B42" s="67" t="s">
        <v>511</v>
      </c>
      <c r="C42" s="68" t="s">
        <v>512</v>
      </c>
      <c r="D42" s="81">
        <v>565438074</v>
      </c>
      <c r="E42" s="82">
        <v>90011001</v>
      </c>
      <c r="F42" s="83">
        <f t="shared" si="0"/>
        <v>655449075</v>
      </c>
      <c r="G42" s="81">
        <v>565438074</v>
      </c>
      <c r="H42" s="82">
        <v>90011001</v>
      </c>
      <c r="I42" s="83">
        <f t="shared" si="1"/>
        <v>655449075</v>
      </c>
      <c r="J42" s="81">
        <v>61188845</v>
      </c>
      <c r="K42" s="82">
        <v>2476737</v>
      </c>
      <c r="L42" s="82">
        <f t="shared" si="2"/>
        <v>63665582</v>
      </c>
      <c r="M42" s="95">
        <f t="shared" si="3"/>
        <v>9.7132766569241094E-2</v>
      </c>
      <c r="N42" s="81">
        <v>66395468</v>
      </c>
      <c r="O42" s="82">
        <v>18056720</v>
      </c>
      <c r="P42" s="82">
        <f t="shared" si="4"/>
        <v>84452188</v>
      </c>
      <c r="Q42" s="95">
        <f t="shared" si="5"/>
        <v>0.12884629976783474</v>
      </c>
      <c r="R42" s="81">
        <v>63858098</v>
      </c>
      <c r="S42" s="82">
        <v>7338835</v>
      </c>
      <c r="T42" s="82">
        <f t="shared" si="6"/>
        <v>71196933</v>
      </c>
      <c r="U42" s="95">
        <f t="shared" si="7"/>
        <v>0.10862313445174974</v>
      </c>
      <c r="V42" s="81">
        <v>81901004</v>
      </c>
      <c r="W42" s="82">
        <v>19251875</v>
      </c>
      <c r="X42" s="82">
        <f t="shared" si="8"/>
        <v>101152879</v>
      </c>
      <c r="Y42" s="95">
        <f t="shared" si="9"/>
        <v>0.1543260687338677</v>
      </c>
      <c r="Z42" s="81">
        <f t="shared" si="10"/>
        <v>273343415</v>
      </c>
      <c r="AA42" s="82">
        <f t="shared" si="11"/>
        <v>47124167</v>
      </c>
      <c r="AB42" s="82">
        <f t="shared" si="12"/>
        <v>320467582</v>
      </c>
      <c r="AC42" s="95">
        <f t="shared" si="13"/>
        <v>0.4889282695226933</v>
      </c>
      <c r="AD42" s="81">
        <v>146582877</v>
      </c>
      <c r="AE42" s="82">
        <v>24272639</v>
      </c>
      <c r="AF42" s="82">
        <f t="shared" si="14"/>
        <v>170855516</v>
      </c>
      <c r="AG42" s="82">
        <v>586187095</v>
      </c>
      <c r="AH42" s="82">
        <v>592046686</v>
      </c>
      <c r="AI42" s="83">
        <v>474228544</v>
      </c>
      <c r="AJ42" s="114">
        <f t="shared" si="15"/>
        <v>0.8009985617924732</v>
      </c>
      <c r="AK42" s="115">
        <f t="shared" si="16"/>
        <v>-0.40796246227133803</v>
      </c>
    </row>
    <row r="43" spans="1:37" ht="13" x14ac:dyDescent="0.3">
      <c r="A43" s="66" t="s">
        <v>116</v>
      </c>
      <c r="B43" s="67" t="s">
        <v>513</v>
      </c>
      <c r="C43" s="68" t="s">
        <v>514</v>
      </c>
      <c r="D43" s="81">
        <v>178793809</v>
      </c>
      <c r="E43" s="82">
        <v>10717400</v>
      </c>
      <c r="F43" s="83">
        <f t="shared" si="0"/>
        <v>189511209</v>
      </c>
      <c r="G43" s="81">
        <v>184486365</v>
      </c>
      <c r="H43" s="82">
        <v>4742400</v>
      </c>
      <c r="I43" s="83">
        <f t="shared" si="1"/>
        <v>189228765</v>
      </c>
      <c r="J43" s="81">
        <v>24132207</v>
      </c>
      <c r="K43" s="82">
        <v>-10451296</v>
      </c>
      <c r="L43" s="82">
        <f t="shared" si="2"/>
        <v>13680911</v>
      </c>
      <c r="M43" s="95">
        <f t="shared" si="3"/>
        <v>7.2190510905347033E-2</v>
      </c>
      <c r="N43" s="81">
        <v>40732205</v>
      </c>
      <c r="O43" s="82">
        <v>5999</v>
      </c>
      <c r="P43" s="82">
        <f t="shared" si="4"/>
        <v>40738204</v>
      </c>
      <c r="Q43" s="95">
        <f t="shared" si="5"/>
        <v>0.21496461457327307</v>
      </c>
      <c r="R43" s="81">
        <v>29684310</v>
      </c>
      <c r="S43" s="82">
        <v>31700</v>
      </c>
      <c r="T43" s="82">
        <f t="shared" si="6"/>
        <v>29716010</v>
      </c>
      <c r="U43" s="95">
        <f t="shared" si="7"/>
        <v>0.15703748846006579</v>
      </c>
      <c r="V43" s="81">
        <v>38513164</v>
      </c>
      <c r="W43" s="82">
        <v>1976140</v>
      </c>
      <c r="X43" s="82">
        <f t="shared" si="8"/>
        <v>40489304</v>
      </c>
      <c r="Y43" s="95">
        <f t="shared" si="9"/>
        <v>0.21397013292350134</v>
      </c>
      <c r="Z43" s="81">
        <f t="shared" si="10"/>
        <v>133061886</v>
      </c>
      <c r="AA43" s="82">
        <f t="shared" si="11"/>
        <v>-8437457</v>
      </c>
      <c r="AB43" s="82">
        <f t="shared" si="12"/>
        <v>124624429</v>
      </c>
      <c r="AC43" s="95">
        <f t="shared" si="13"/>
        <v>0.65859135634056487</v>
      </c>
      <c r="AD43" s="81">
        <v>45905611</v>
      </c>
      <c r="AE43" s="82">
        <v>3401425</v>
      </c>
      <c r="AF43" s="82">
        <f t="shared" si="14"/>
        <v>49307036</v>
      </c>
      <c r="AG43" s="82">
        <v>188132844</v>
      </c>
      <c r="AH43" s="82">
        <v>197777810</v>
      </c>
      <c r="AI43" s="83">
        <v>144441778</v>
      </c>
      <c r="AJ43" s="114">
        <f t="shared" si="15"/>
        <v>0.7303234776439278</v>
      </c>
      <c r="AK43" s="115">
        <f t="shared" si="16"/>
        <v>-0.17883313854030891</v>
      </c>
    </row>
    <row r="44" spans="1:37" ht="14" x14ac:dyDescent="0.3">
      <c r="A44" s="69" t="s">
        <v>0</v>
      </c>
      <c r="B44" s="70" t="s">
        <v>515</v>
      </c>
      <c r="C44" s="71" t="s">
        <v>0</v>
      </c>
      <c r="D44" s="84">
        <f>SUM(D39:D43)</f>
        <v>4096592995</v>
      </c>
      <c r="E44" s="85">
        <f>SUM(E39:E43)</f>
        <v>787317404</v>
      </c>
      <c r="F44" s="86">
        <f t="shared" si="0"/>
        <v>4883910399</v>
      </c>
      <c r="G44" s="84">
        <f>SUM(G39:G43)</f>
        <v>4424620431</v>
      </c>
      <c r="H44" s="85">
        <f>SUM(H39:H43)</f>
        <v>839101230</v>
      </c>
      <c r="I44" s="86">
        <f t="shared" si="1"/>
        <v>5263721661</v>
      </c>
      <c r="J44" s="84">
        <f>SUM(J39:J43)</f>
        <v>827980022</v>
      </c>
      <c r="K44" s="85">
        <f>SUM(K39:K43)</f>
        <v>59654133</v>
      </c>
      <c r="L44" s="85">
        <f t="shared" si="2"/>
        <v>887634155</v>
      </c>
      <c r="M44" s="96">
        <f t="shared" si="3"/>
        <v>0.18174660927066694</v>
      </c>
      <c r="N44" s="84">
        <f>SUM(N39:N43)</f>
        <v>893146294</v>
      </c>
      <c r="O44" s="85">
        <f>SUM(O39:O43)</f>
        <v>230491152</v>
      </c>
      <c r="P44" s="85">
        <f t="shared" si="4"/>
        <v>1123637446</v>
      </c>
      <c r="Q44" s="96">
        <f t="shared" si="5"/>
        <v>0.2300692179426693</v>
      </c>
      <c r="R44" s="84">
        <f>SUM(R39:R43)</f>
        <v>977307436</v>
      </c>
      <c r="S44" s="85">
        <f>SUM(S39:S43)</f>
        <v>129816957</v>
      </c>
      <c r="T44" s="85">
        <f t="shared" si="6"/>
        <v>1107124393</v>
      </c>
      <c r="U44" s="96">
        <f t="shared" si="7"/>
        <v>0.21033110492960011</v>
      </c>
      <c r="V44" s="84">
        <f>SUM(V39:V43)</f>
        <v>1040227939</v>
      </c>
      <c r="W44" s="85">
        <f>SUM(W39:W43)</f>
        <v>224650565</v>
      </c>
      <c r="X44" s="85">
        <f t="shared" si="8"/>
        <v>1264878504</v>
      </c>
      <c r="Y44" s="96">
        <f t="shared" si="9"/>
        <v>0.24030117575778101</v>
      </c>
      <c r="Z44" s="84">
        <f t="shared" si="10"/>
        <v>3738661691</v>
      </c>
      <c r="AA44" s="85">
        <f t="shared" si="11"/>
        <v>644612807</v>
      </c>
      <c r="AB44" s="85">
        <f t="shared" si="12"/>
        <v>4383274498</v>
      </c>
      <c r="AC44" s="96">
        <f t="shared" si="13"/>
        <v>0.83273295593811225</v>
      </c>
      <c r="AD44" s="84">
        <f>SUM(AD39:AD43)</f>
        <v>897695014</v>
      </c>
      <c r="AE44" s="85">
        <f>SUM(AE39:AE43)</f>
        <v>135160792</v>
      </c>
      <c r="AF44" s="85">
        <f t="shared" si="14"/>
        <v>1032855806</v>
      </c>
      <c r="AG44" s="85">
        <f>SUM(AG39:AG43)</f>
        <v>4251982067</v>
      </c>
      <c r="AH44" s="85">
        <f>SUM(AH39:AH43)</f>
        <v>4388465562</v>
      </c>
      <c r="AI44" s="86">
        <f>SUM(AI39:AI43)</f>
        <v>3698216137</v>
      </c>
      <c r="AJ44" s="116">
        <f t="shared" si="15"/>
        <v>0.84271280809927884</v>
      </c>
      <c r="AK44" s="117">
        <f t="shared" si="16"/>
        <v>0.22464190708146137</v>
      </c>
    </row>
    <row r="45" spans="1:37" ht="14" x14ac:dyDescent="0.3">
      <c r="A45" s="72" t="s">
        <v>0</v>
      </c>
      <c r="B45" s="73" t="s">
        <v>516</v>
      </c>
      <c r="C45" s="74" t="s">
        <v>0</v>
      </c>
      <c r="D45" s="87">
        <f>SUM(D9:D12,D14:D20,D22:D30,D32:D37,D39:D43)</f>
        <v>10453177217</v>
      </c>
      <c r="E45" s="88">
        <f>SUM(E9:E12,E14:E20,E22:E30,E32:E37,E39:E43)</f>
        <v>1859580632</v>
      </c>
      <c r="F45" s="89">
        <f t="shared" si="0"/>
        <v>12312757849</v>
      </c>
      <c r="G45" s="87">
        <f>SUM(G9:G12,G14:G20,G22:G30,G32:G37,G39:G43)</f>
        <v>11372092509</v>
      </c>
      <c r="H45" s="88">
        <f>SUM(H9:H12,H14:H20,H22:H30,H32:H37,H39:H43)</f>
        <v>2110009081</v>
      </c>
      <c r="I45" s="89">
        <f t="shared" si="1"/>
        <v>13482101590</v>
      </c>
      <c r="J45" s="87">
        <f>SUM(J9:J12,J14:J20,J22:J30,J32:J37,J39:J43)</f>
        <v>1953559815</v>
      </c>
      <c r="K45" s="88">
        <f>SUM(K9:K12,K14:K20,K22:K30,K32:K37,K39:K43)</f>
        <v>224663408</v>
      </c>
      <c r="L45" s="88">
        <f t="shared" si="2"/>
        <v>2178223223</v>
      </c>
      <c r="M45" s="97">
        <f t="shared" si="3"/>
        <v>0.1769078259893585</v>
      </c>
      <c r="N45" s="87">
        <f>SUM(N9:N12,N14:N20,N22:N30,N32:N37,N39:N43)</f>
        <v>2209945011</v>
      </c>
      <c r="O45" s="88">
        <f>SUM(O9:O12,O14:O20,O22:O30,O32:O37,O39:O43)</f>
        <v>503254614</v>
      </c>
      <c r="P45" s="88">
        <f t="shared" si="4"/>
        <v>2713199625</v>
      </c>
      <c r="Q45" s="97">
        <f t="shared" si="5"/>
        <v>0.22035677614015262</v>
      </c>
      <c r="R45" s="87">
        <f>SUM(R9:R12,R14:R20,R22:R30,R32:R37,R39:R43)</f>
        <v>2132480781</v>
      </c>
      <c r="S45" s="88">
        <f>SUM(S9:S12,S14:S20,S22:S30,S32:S37,S39:S43)</f>
        <v>246338370</v>
      </c>
      <c r="T45" s="88">
        <f t="shared" si="6"/>
        <v>2378819151</v>
      </c>
      <c r="U45" s="97">
        <f t="shared" si="7"/>
        <v>0.17644275524258232</v>
      </c>
      <c r="V45" s="87">
        <f>SUM(V9:V12,V14:V20,V22:V30,V32:V37,V39:V43)</f>
        <v>2634636107</v>
      </c>
      <c r="W45" s="88">
        <f>SUM(W9:W12,W14:W20,W22:W30,W32:W37,W39:W43)</f>
        <v>497544096</v>
      </c>
      <c r="X45" s="88">
        <f t="shared" si="8"/>
        <v>3132180203</v>
      </c>
      <c r="Y45" s="97">
        <f t="shared" si="9"/>
        <v>0.23232136192499941</v>
      </c>
      <c r="Z45" s="87">
        <f t="shared" si="10"/>
        <v>8930621714</v>
      </c>
      <c r="AA45" s="88">
        <f t="shared" si="11"/>
        <v>1471800488</v>
      </c>
      <c r="AB45" s="88">
        <f t="shared" si="12"/>
        <v>10402422202</v>
      </c>
      <c r="AC45" s="97">
        <f t="shared" si="13"/>
        <v>0.77157275017981819</v>
      </c>
      <c r="AD45" s="87">
        <f>SUM(AD9:AD12,AD14:AD20,AD22:AD30,AD32:AD37,AD39:AD43)</f>
        <v>2137722550</v>
      </c>
      <c r="AE45" s="88">
        <f>SUM(AE9:AE12,AE14:AE20,AE22:AE30,AE32:AE37,AE39:AE43)</f>
        <v>388337737</v>
      </c>
      <c r="AF45" s="88">
        <f t="shared" si="14"/>
        <v>2526060287</v>
      </c>
      <c r="AG45" s="88">
        <f>SUM(AG9:AG12,AG14:AG20,AG22:AG30,AG32:AG37,AG39:AG43)</f>
        <v>11696021972</v>
      </c>
      <c r="AH45" s="88">
        <f>SUM(AH9:AH12,AH14:AH20,AH22:AH30,AH32:AH37,AH39:AH43)</f>
        <v>12102301869</v>
      </c>
      <c r="AI45" s="89">
        <f>SUM(AI9:AI12,AI14:AI20,AI22:AI30,AI32:AI37,AI39:AI43)</f>
        <v>9112222700</v>
      </c>
      <c r="AJ45" s="118">
        <f t="shared" si="15"/>
        <v>0.75293302039845189</v>
      </c>
      <c r="AK45" s="119">
        <f t="shared" si="16"/>
        <v>0.2399467340978787</v>
      </c>
    </row>
    <row r="46" spans="1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1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1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7" orientation="landscape" r:id="rId1"/>
  <rowBreaks count="1" manualBreakCount="1">
    <brk id="46" max="3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4" width="14.54296875" bestFit="1" customWidth="1"/>
    <col min="5" max="5" width="13.54296875" bestFit="1" customWidth="1"/>
    <col min="6" max="7" width="14.54296875" bestFit="1" customWidth="1"/>
    <col min="8" max="8" width="13.54296875" bestFit="1" customWidth="1"/>
    <col min="9" max="9" width="14.54296875" bestFit="1" customWidth="1"/>
    <col min="10" max="10" width="13.54296875" bestFit="1" customWidth="1"/>
    <col min="11" max="11" width="12.7265625" bestFit="1" customWidth="1"/>
    <col min="12" max="12" width="13.54296875" bestFit="1" customWidth="1"/>
    <col min="13" max="13" width="14.1796875" bestFit="1" customWidth="1"/>
    <col min="14" max="14" width="13.54296875" bestFit="1" customWidth="1"/>
    <col min="15" max="15" width="15.1796875" bestFit="1" customWidth="1"/>
    <col min="16" max="17" width="14.1796875" bestFit="1" customWidth="1"/>
    <col min="18" max="18" width="13.54296875" bestFit="1" customWidth="1"/>
    <col min="19" max="19" width="12.7265625" bestFit="1" customWidth="1"/>
    <col min="20" max="20" width="13.54296875" bestFit="1" customWidth="1"/>
    <col min="21" max="21" width="12.54296875" bestFit="1" customWidth="1"/>
    <col min="22" max="22" width="13.54296875" bestFit="1" customWidth="1"/>
    <col min="23" max="23" width="12.7265625" bestFit="1" customWidth="1"/>
    <col min="24" max="24" width="13.54296875" bestFit="1" customWidth="1"/>
    <col min="25" max="25" width="12.54296875" bestFit="1" customWidth="1"/>
    <col min="26" max="26" width="14.54296875" bestFit="1" customWidth="1"/>
    <col min="27" max="27" width="15.1796875" bestFit="1" customWidth="1"/>
    <col min="28" max="28" width="14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36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101</v>
      </c>
      <c r="B9" s="67" t="s">
        <v>517</v>
      </c>
      <c r="C9" s="68" t="s">
        <v>518</v>
      </c>
      <c r="D9" s="81">
        <v>722495076</v>
      </c>
      <c r="E9" s="82">
        <v>243559324</v>
      </c>
      <c r="F9" s="83">
        <f>$D9       +$E9</f>
        <v>966054400</v>
      </c>
      <c r="G9" s="81">
        <v>754146794</v>
      </c>
      <c r="H9" s="82">
        <v>274188988</v>
      </c>
      <c r="I9" s="83">
        <f>$G9       +$H9</f>
        <v>1028335782</v>
      </c>
      <c r="J9" s="81">
        <v>118365254</v>
      </c>
      <c r="K9" s="82">
        <v>54550497</v>
      </c>
      <c r="L9" s="82">
        <f>$J9       +$K9</f>
        <v>172915751</v>
      </c>
      <c r="M9" s="95">
        <f>IF(($F9       =0),0,($L9       /$F9       ))</f>
        <v>0.17899173276370359</v>
      </c>
      <c r="N9" s="81">
        <v>133654560</v>
      </c>
      <c r="O9" s="82">
        <v>77147680</v>
      </c>
      <c r="P9" s="82">
        <f>$N9       +$O9</f>
        <v>210802240</v>
      </c>
      <c r="Q9" s="95">
        <f>IF(($F9       =0),0,($P9       /$F9       ))</f>
        <v>0.21820949213626065</v>
      </c>
      <c r="R9" s="81">
        <v>126340150</v>
      </c>
      <c r="S9" s="82">
        <v>45704147</v>
      </c>
      <c r="T9" s="82">
        <f>$R9       +$S9</f>
        <v>172044297</v>
      </c>
      <c r="U9" s="95">
        <f>IF(($I9       =0),0,($T9       /$I9       ))</f>
        <v>0.16730361814833747</v>
      </c>
      <c r="V9" s="81">
        <v>127915910</v>
      </c>
      <c r="W9" s="82">
        <v>62666802</v>
      </c>
      <c r="X9" s="82">
        <f>$V9       +$W9</f>
        <v>190582712</v>
      </c>
      <c r="Y9" s="95">
        <f>IF(($I9       =0),0,($X9       /$I9       ))</f>
        <v>0.1853312073118156</v>
      </c>
      <c r="Z9" s="81">
        <f>$J9       +$N9       +$R9       +$V9</f>
        <v>506275874</v>
      </c>
      <c r="AA9" s="82">
        <f>$K9       +$O9       +$S9       +$W9</f>
        <v>240069126</v>
      </c>
      <c r="AB9" s="82">
        <f>$Z9       +$AA9</f>
        <v>746345000</v>
      </c>
      <c r="AC9" s="95">
        <f>IF(($I9       =0),0,($AB9       /$I9       ))</f>
        <v>0.72577947112609564</v>
      </c>
      <c r="AD9" s="81">
        <v>116924807</v>
      </c>
      <c r="AE9" s="82">
        <v>42503656</v>
      </c>
      <c r="AF9" s="82">
        <f>$AD9       +$AE9</f>
        <v>159428463</v>
      </c>
      <c r="AG9" s="82">
        <v>752283305</v>
      </c>
      <c r="AH9" s="82">
        <v>873928367</v>
      </c>
      <c r="AI9" s="83">
        <v>616831586</v>
      </c>
      <c r="AJ9" s="114">
        <f>IF(($AH9       =0),0,($AI9       /$AH9       ))</f>
        <v>0.70581481193641127</v>
      </c>
      <c r="AK9" s="115">
        <f>IF(($AF9       =0),0,(($X9       /$AF9       )-1))</f>
        <v>0.19541208899442264</v>
      </c>
    </row>
    <row r="10" spans="1:37" ht="13" x14ac:dyDescent="0.3">
      <c r="A10" s="66" t="s">
        <v>101</v>
      </c>
      <c r="B10" s="67" t="s">
        <v>85</v>
      </c>
      <c r="C10" s="68" t="s">
        <v>86</v>
      </c>
      <c r="D10" s="81">
        <v>2699685951</v>
      </c>
      <c r="E10" s="82">
        <v>346202000</v>
      </c>
      <c r="F10" s="83">
        <f t="shared" ref="F10:F35" si="0">$D10      +$E10</f>
        <v>3045887951</v>
      </c>
      <c r="G10" s="81">
        <v>2938814836</v>
      </c>
      <c r="H10" s="82">
        <v>427259109</v>
      </c>
      <c r="I10" s="83">
        <f t="shared" ref="I10:I35" si="1">$G10      +$H10</f>
        <v>3366073945</v>
      </c>
      <c r="J10" s="81">
        <v>315073930</v>
      </c>
      <c r="K10" s="82">
        <v>48751812</v>
      </c>
      <c r="L10" s="82">
        <f t="shared" ref="L10:L35" si="2">$J10      +$K10</f>
        <v>363825742</v>
      </c>
      <c r="M10" s="95">
        <f t="shared" ref="M10:M35" si="3">IF(($F10      =0),0,($L10      /$F10      ))</f>
        <v>0.11944817007485513</v>
      </c>
      <c r="N10" s="81">
        <v>928302857</v>
      </c>
      <c r="O10" s="82">
        <v>119893014</v>
      </c>
      <c r="P10" s="82">
        <f t="shared" ref="P10:P35" si="4">$N10      +$O10</f>
        <v>1048195871</v>
      </c>
      <c r="Q10" s="95">
        <f t="shared" ref="Q10:Q35" si="5">IF(($F10      =0),0,($P10      /$F10      ))</f>
        <v>0.34413474423964457</v>
      </c>
      <c r="R10" s="81">
        <v>759204917</v>
      </c>
      <c r="S10" s="82">
        <v>112300332</v>
      </c>
      <c r="T10" s="82">
        <f t="shared" ref="T10:T35" si="6">$R10      +$S10</f>
        <v>871505249</v>
      </c>
      <c r="U10" s="95">
        <f t="shared" ref="U10:U35" si="7">IF(($I10      =0),0,($T10      /$I10      ))</f>
        <v>0.25890852763188482</v>
      </c>
      <c r="V10" s="81">
        <v>802729332</v>
      </c>
      <c r="W10" s="82">
        <v>124592638</v>
      </c>
      <c r="X10" s="82">
        <f t="shared" ref="X10:X35" si="8">$V10      +$W10</f>
        <v>927321970</v>
      </c>
      <c r="Y10" s="95">
        <f t="shared" ref="Y10:Y35" si="9">IF(($I10      =0),0,($X10      /$I10      ))</f>
        <v>0.27549067107615188</v>
      </c>
      <c r="Z10" s="81">
        <f t="shared" ref="Z10:Z35" si="10">$J10      +$N10      +$R10      +$V10</f>
        <v>2805311036</v>
      </c>
      <c r="AA10" s="82">
        <f t="shared" ref="AA10:AA35" si="11">$K10      +$O10      +$S10      +$W10</f>
        <v>405537796</v>
      </c>
      <c r="AB10" s="82">
        <f t="shared" ref="AB10:AB35" si="12">$Z10      +$AA10</f>
        <v>3210848832</v>
      </c>
      <c r="AC10" s="95">
        <f t="shared" ref="AC10:AC35" si="13">IF(($I10      =0),0,($AB10      /$I10      ))</f>
        <v>0.95388541204492172</v>
      </c>
      <c r="AD10" s="81">
        <v>748571545</v>
      </c>
      <c r="AE10" s="82">
        <v>116070719</v>
      </c>
      <c r="AF10" s="82">
        <f t="shared" ref="AF10:AF35" si="14">$AD10      +$AE10</f>
        <v>864642264</v>
      </c>
      <c r="AG10" s="82">
        <v>2913445031</v>
      </c>
      <c r="AH10" s="82">
        <v>2896516331</v>
      </c>
      <c r="AI10" s="83">
        <v>2728395025</v>
      </c>
      <c r="AJ10" s="114">
        <f t="shared" ref="AJ10:AJ35" si="15">IF(($AH10      =0),0,($AI10      /$AH10      ))</f>
        <v>0.94195741132177302</v>
      </c>
      <c r="AK10" s="115">
        <f t="shared" ref="AK10:AK35" si="16">IF(($AF10      =0),0,(($X10      /$AF10      )-1))</f>
        <v>7.2492068234129237E-2</v>
      </c>
    </row>
    <row r="11" spans="1:37" ht="13" x14ac:dyDescent="0.3">
      <c r="A11" s="66" t="s">
        <v>101</v>
      </c>
      <c r="B11" s="67" t="s">
        <v>87</v>
      </c>
      <c r="C11" s="68" t="s">
        <v>88</v>
      </c>
      <c r="D11" s="81">
        <v>7531866059</v>
      </c>
      <c r="E11" s="82">
        <v>641611253</v>
      </c>
      <c r="F11" s="83">
        <f t="shared" si="0"/>
        <v>8173477312</v>
      </c>
      <c r="G11" s="81">
        <v>7147911266</v>
      </c>
      <c r="H11" s="82">
        <v>655859440</v>
      </c>
      <c r="I11" s="83">
        <f t="shared" si="1"/>
        <v>7803770706</v>
      </c>
      <c r="J11" s="81">
        <v>1158646380</v>
      </c>
      <c r="K11" s="82">
        <v>81291465</v>
      </c>
      <c r="L11" s="82">
        <f t="shared" si="2"/>
        <v>1239937845</v>
      </c>
      <c r="M11" s="95">
        <f t="shared" si="3"/>
        <v>0.15170261048863115</v>
      </c>
      <c r="N11" s="81">
        <v>1198310192</v>
      </c>
      <c r="O11" s="82">
        <v>91048232</v>
      </c>
      <c r="P11" s="82">
        <f t="shared" si="4"/>
        <v>1289358424</v>
      </c>
      <c r="Q11" s="95">
        <f t="shared" si="5"/>
        <v>0.15774906747548087</v>
      </c>
      <c r="R11" s="81">
        <v>990533543</v>
      </c>
      <c r="S11" s="82">
        <v>78890866</v>
      </c>
      <c r="T11" s="82">
        <f t="shared" si="6"/>
        <v>1069424409</v>
      </c>
      <c r="U11" s="95">
        <f t="shared" si="7"/>
        <v>0.13703944532580428</v>
      </c>
      <c r="V11" s="81">
        <v>1306682617</v>
      </c>
      <c r="W11" s="82">
        <v>80765448</v>
      </c>
      <c r="X11" s="82">
        <f t="shared" si="8"/>
        <v>1387448065</v>
      </c>
      <c r="Y11" s="95">
        <f t="shared" si="9"/>
        <v>0.17779200815488441</v>
      </c>
      <c r="Z11" s="81">
        <f t="shared" si="10"/>
        <v>4654172732</v>
      </c>
      <c r="AA11" s="82">
        <f t="shared" si="11"/>
        <v>331996011</v>
      </c>
      <c r="AB11" s="82">
        <f t="shared" si="12"/>
        <v>4986168743</v>
      </c>
      <c r="AC11" s="95">
        <f t="shared" si="13"/>
        <v>0.63894352241363761</v>
      </c>
      <c r="AD11" s="81">
        <v>1309049934</v>
      </c>
      <c r="AE11" s="82">
        <v>141344795</v>
      </c>
      <c r="AF11" s="82">
        <f t="shared" si="14"/>
        <v>1450394729</v>
      </c>
      <c r="AG11" s="82">
        <v>7964866142</v>
      </c>
      <c r="AH11" s="82">
        <v>7847128951</v>
      </c>
      <c r="AI11" s="83">
        <v>4869341011</v>
      </c>
      <c r="AJ11" s="114">
        <f t="shared" si="15"/>
        <v>0.62052516804626678</v>
      </c>
      <c r="AK11" s="115">
        <f t="shared" si="16"/>
        <v>-4.339967785417953E-2</v>
      </c>
    </row>
    <row r="12" spans="1:37" ht="13" x14ac:dyDescent="0.3">
      <c r="A12" s="66" t="s">
        <v>101</v>
      </c>
      <c r="B12" s="67" t="s">
        <v>519</v>
      </c>
      <c r="C12" s="68" t="s">
        <v>520</v>
      </c>
      <c r="D12" s="81">
        <v>272580885</v>
      </c>
      <c r="E12" s="82">
        <v>69622397</v>
      </c>
      <c r="F12" s="83">
        <f t="shared" si="0"/>
        <v>342203282</v>
      </c>
      <c r="G12" s="81">
        <v>272453885</v>
      </c>
      <c r="H12" s="82">
        <v>69701749</v>
      </c>
      <c r="I12" s="83">
        <f t="shared" si="1"/>
        <v>342155634</v>
      </c>
      <c r="J12" s="81">
        <v>58491341</v>
      </c>
      <c r="K12" s="82">
        <v>3835335</v>
      </c>
      <c r="L12" s="82">
        <f t="shared" si="2"/>
        <v>62326676</v>
      </c>
      <c r="M12" s="95">
        <f t="shared" si="3"/>
        <v>0.18213348403829746</v>
      </c>
      <c r="N12" s="81">
        <v>59288077</v>
      </c>
      <c r="O12" s="82">
        <v>25521743</v>
      </c>
      <c r="P12" s="82">
        <f t="shared" si="4"/>
        <v>84809820</v>
      </c>
      <c r="Q12" s="95">
        <f t="shared" si="5"/>
        <v>0.24783461895610925</v>
      </c>
      <c r="R12" s="81">
        <v>26692258</v>
      </c>
      <c r="S12" s="82">
        <v>10524247</v>
      </c>
      <c r="T12" s="82">
        <f t="shared" si="6"/>
        <v>37216505</v>
      </c>
      <c r="U12" s="95">
        <f t="shared" si="7"/>
        <v>0.10877069176069741</v>
      </c>
      <c r="V12" s="81">
        <v>80067164</v>
      </c>
      <c r="W12" s="82">
        <v>14022873</v>
      </c>
      <c r="X12" s="82">
        <f t="shared" si="8"/>
        <v>94090037</v>
      </c>
      <c r="Y12" s="95">
        <f t="shared" si="9"/>
        <v>0.27499192662716754</v>
      </c>
      <c r="Z12" s="81">
        <f t="shared" si="10"/>
        <v>224538840</v>
      </c>
      <c r="AA12" s="82">
        <f t="shared" si="11"/>
        <v>53904198</v>
      </c>
      <c r="AB12" s="82">
        <f t="shared" si="12"/>
        <v>278443038</v>
      </c>
      <c r="AC12" s="95">
        <f t="shared" si="13"/>
        <v>0.81379059799436182</v>
      </c>
      <c r="AD12" s="81">
        <v>14950993</v>
      </c>
      <c r="AE12" s="82">
        <v>5161210</v>
      </c>
      <c r="AF12" s="82">
        <f t="shared" si="14"/>
        <v>20112203</v>
      </c>
      <c r="AG12" s="82">
        <v>316440087</v>
      </c>
      <c r="AH12" s="82">
        <v>315534138</v>
      </c>
      <c r="AI12" s="83">
        <v>190696180</v>
      </c>
      <c r="AJ12" s="114">
        <f t="shared" si="15"/>
        <v>0.60435989972026416</v>
      </c>
      <c r="AK12" s="115">
        <f t="shared" si="16"/>
        <v>3.6782561313646251</v>
      </c>
    </row>
    <row r="13" spans="1:37" ht="13" x14ac:dyDescent="0.3">
      <c r="A13" s="66" t="s">
        <v>101</v>
      </c>
      <c r="B13" s="67" t="s">
        <v>521</v>
      </c>
      <c r="C13" s="68" t="s">
        <v>522</v>
      </c>
      <c r="D13" s="81">
        <v>1346201465</v>
      </c>
      <c r="E13" s="82">
        <v>252554010</v>
      </c>
      <c r="F13" s="83">
        <f t="shared" si="0"/>
        <v>1598755475</v>
      </c>
      <c r="G13" s="81">
        <v>1466235314</v>
      </c>
      <c r="H13" s="82">
        <v>230374692</v>
      </c>
      <c r="I13" s="83">
        <f t="shared" si="1"/>
        <v>1696610006</v>
      </c>
      <c r="J13" s="81">
        <v>272332999</v>
      </c>
      <c r="K13" s="82">
        <v>37448391</v>
      </c>
      <c r="L13" s="82">
        <f t="shared" si="2"/>
        <v>309781390</v>
      </c>
      <c r="M13" s="95">
        <f t="shared" si="3"/>
        <v>0.19376408390407546</v>
      </c>
      <c r="N13" s="81">
        <v>232617865</v>
      </c>
      <c r="O13" s="82">
        <v>49720472</v>
      </c>
      <c r="P13" s="82">
        <f t="shared" si="4"/>
        <v>282338337</v>
      </c>
      <c r="Q13" s="95">
        <f t="shared" si="5"/>
        <v>0.17659882415727146</v>
      </c>
      <c r="R13" s="81">
        <v>475909910</v>
      </c>
      <c r="S13" s="82">
        <v>23634719</v>
      </c>
      <c r="T13" s="82">
        <f t="shared" si="6"/>
        <v>499544629</v>
      </c>
      <c r="U13" s="95">
        <f t="shared" si="7"/>
        <v>0.29443692258879678</v>
      </c>
      <c r="V13" s="81">
        <v>289455668</v>
      </c>
      <c r="W13" s="82">
        <v>71298762</v>
      </c>
      <c r="X13" s="82">
        <f t="shared" si="8"/>
        <v>360754430</v>
      </c>
      <c r="Y13" s="95">
        <f t="shared" si="9"/>
        <v>0.21263250170882228</v>
      </c>
      <c r="Z13" s="81">
        <f t="shared" si="10"/>
        <v>1270316442</v>
      </c>
      <c r="AA13" s="82">
        <f t="shared" si="11"/>
        <v>182102344</v>
      </c>
      <c r="AB13" s="82">
        <f t="shared" si="12"/>
        <v>1452418786</v>
      </c>
      <c r="AC13" s="95">
        <f t="shared" si="13"/>
        <v>0.85607109522139646</v>
      </c>
      <c r="AD13" s="81">
        <v>287365985</v>
      </c>
      <c r="AE13" s="82">
        <v>44664312</v>
      </c>
      <c r="AF13" s="82">
        <f t="shared" si="14"/>
        <v>332030297</v>
      </c>
      <c r="AG13" s="82">
        <v>1456948664</v>
      </c>
      <c r="AH13" s="82">
        <v>1465122327</v>
      </c>
      <c r="AI13" s="83">
        <v>1467640930</v>
      </c>
      <c r="AJ13" s="114">
        <f t="shared" si="15"/>
        <v>1.0017190393959507</v>
      </c>
      <c r="AK13" s="115">
        <f t="shared" si="16"/>
        <v>8.6510578280150074E-2</v>
      </c>
    </row>
    <row r="14" spans="1:37" ht="13" x14ac:dyDescent="0.3">
      <c r="A14" s="66" t="s">
        <v>116</v>
      </c>
      <c r="B14" s="67" t="s">
        <v>523</v>
      </c>
      <c r="C14" s="68" t="s">
        <v>524</v>
      </c>
      <c r="D14" s="81">
        <v>430026425</v>
      </c>
      <c r="E14" s="82">
        <v>81250000</v>
      </c>
      <c r="F14" s="83">
        <f t="shared" si="0"/>
        <v>511276425</v>
      </c>
      <c r="G14" s="81">
        <v>479705209</v>
      </c>
      <c r="H14" s="82">
        <v>86679972</v>
      </c>
      <c r="I14" s="83">
        <f t="shared" si="1"/>
        <v>566385181</v>
      </c>
      <c r="J14" s="81">
        <v>94159512</v>
      </c>
      <c r="K14" s="82">
        <v>1482197</v>
      </c>
      <c r="L14" s="82">
        <f t="shared" si="2"/>
        <v>95641709</v>
      </c>
      <c r="M14" s="95">
        <f t="shared" si="3"/>
        <v>0.18706457861811251</v>
      </c>
      <c r="N14" s="81">
        <v>121697773</v>
      </c>
      <c r="O14" s="82">
        <v>4007950</v>
      </c>
      <c r="P14" s="82">
        <f t="shared" si="4"/>
        <v>125705723</v>
      </c>
      <c r="Q14" s="95">
        <f t="shared" si="5"/>
        <v>0.24586645668241011</v>
      </c>
      <c r="R14" s="81">
        <v>68016790</v>
      </c>
      <c r="S14" s="82">
        <v>1067600</v>
      </c>
      <c r="T14" s="82">
        <f t="shared" si="6"/>
        <v>69084390</v>
      </c>
      <c r="U14" s="95">
        <f t="shared" si="7"/>
        <v>0.12197421881346857</v>
      </c>
      <c r="V14" s="81">
        <v>128352237</v>
      </c>
      <c r="W14" s="82">
        <v>32535055</v>
      </c>
      <c r="X14" s="82">
        <f t="shared" si="8"/>
        <v>160887292</v>
      </c>
      <c r="Y14" s="95">
        <f t="shared" si="9"/>
        <v>0.28405985431317277</v>
      </c>
      <c r="Z14" s="81">
        <f t="shared" si="10"/>
        <v>412226312</v>
      </c>
      <c r="AA14" s="82">
        <f t="shared" si="11"/>
        <v>39092802</v>
      </c>
      <c r="AB14" s="82">
        <f t="shared" si="12"/>
        <v>451319114</v>
      </c>
      <c r="AC14" s="95">
        <f t="shared" si="13"/>
        <v>0.79684131778158229</v>
      </c>
      <c r="AD14" s="81">
        <v>89529363</v>
      </c>
      <c r="AE14" s="82">
        <v>14485293</v>
      </c>
      <c r="AF14" s="82">
        <f t="shared" si="14"/>
        <v>104014656</v>
      </c>
      <c r="AG14" s="82">
        <v>409758970</v>
      </c>
      <c r="AH14" s="82">
        <v>409758970</v>
      </c>
      <c r="AI14" s="83">
        <v>273447776</v>
      </c>
      <c r="AJ14" s="114">
        <f t="shared" si="15"/>
        <v>0.66733810854708075</v>
      </c>
      <c r="AK14" s="115">
        <f t="shared" si="16"/>
        <v>0.54677521598494727</v>
      </c>
    </row>
    <row r="15" spans="1:37" ht="14" x14ac:dyDescent="0.3">
      <c r="A15" s="69" t="s">
        <v>0</v>
      </c>
      <c r="B15" s="70" t="s">
        <v>525</v>
      </c>
      <c r="C15" s="71" t="s">
        <v>0</v>
      </c>
      <c r="D15" s="84">
        <f>SUM(D9:D14)</f>
        <v>13002855861</v>
      </c>
      <c r="E15" s="85">
        <f>SUM(E9:E14)</f>
        <v>1634798984</v>
      </c>
      <c r="F15" s="86">
        <f t="shared" si="0"/>
        <v>14637654845</v>
      </c>
      <c r="G15" s="84">
        <f>SUM(G9:G14)</f>
        <v>13059267304</v>
      </c>
      <c r="H15" s="85">
        <f>SUM(H9:H14)</f>
        <v>1744063950</v>
      </c>
      <c r="I15" s="86">
        <f t="shared" si="1"/>
        <v>14803331254</v>
      </c>
      <c r="J15" s="84">
        <f>SUM(J9:J14)</f>
        <v>2017069416</v>
      </c>
      <c r="K15" s="85">
        <f>SUM(K9:K14)</f>
        <v>227359697</v>
      </c>
      <c r="L15" s="85">
        <f t="shared" si="2"/>
        <v>2244429113</v>
      </c>
      <c r="M15" s="96">
        <f t="shared" si="3"/>
        <v>0.15333256158630237</v>
      </c>
      <c r="N15" s="84">
        <f>SUM(N9:N14)</f>
        <v>2673871324</v>
      </c>
      <c r="O15" s="85">
        <f>SUM(O9:O14)</f>
        <v>367339091</v>
      </c>
      <c r="P15" s="85">
        <f t="shared" si="4"/>
        <v>3041210415</v>
      </c>
      <c r="Q15" s="96">
        <f t="shared" si="5"/>
        <v>0.20776623353971427</v>
      </c>
      <c r="R15" s="84">
        <f>SUM(R9:R14)</f>
        <v>2446697568</v>
      </c>
      <c r="S15" s="85">
        <f>SUM(S9:S14)</f>
        <v>272121911</v>
      </c>
      <c r="T15" s="85">
        <f t="shared" si="6"/>
        <v>2718819479</v>
      </c>
      <c r="U15" s="96">
        <f t="shared" si="7"/>
        <v>0.18366267918684515</v>
      </c>
      <c r="V15" s="84">
        <f>SUM(V9:V14)</f>
        <v>2735202928</v>
      </c>
      <c r="W15" s="85">
        <f>SUM(W9:W14)</f>
        <v>385881578</v>
      </c>
      <c r="X15" s="85">
        <f t="shared" si="8"/>
        <v>3121084506</v>
      </c>
      <c r="Y15" s="96">
        <f t="shared" si="9"/>
        <v>0.21083663213688159</v>
      </c>
      <c r="Z15" s="84">
        <f t="shared" si="10"/>
        <v>9872841236</v>
      </c>
      <c r="AA15" s="85">
        <f t="shared" si="11"/>
        <v>1252702277</v>
      </c>
      <c r="AB15" s="85">
        <f t="shared" si="12"/>
        <v>11125543513</v>
      </c>
      <c r="AC15" s="96">
        <f t="shared" si="13"/>
        <v>0.75155674909279446</v>
      </c>
      <c r="AD15" s="84">
        <f>SUM(AD9:AD14)</f>
        <v>2566392627</v>
      </c>
      <c r="AE15" s="85">
        <f>SUM(AE9:AE14)</f>
        <v>364229985</v>
      </c>
      <c r="AF15" s="85">
        <f t="shared" si="14"/>
        <v>2930622612</v>
      </c>
      <c r="AG15" s="85">
        <f>SUM(AG9:AG14)</f>
        <v>13813742199</v>
      </c>
      <c r="AH15" s="85">
        <f>SUM(AH9:AH14)</f>
        <v>13807989084</v>
      </c>
      <c r="AI15" s="86">
        <f>SUM(AI9:AI14)</f>
        <v>10146352508</v>
      </c>
      <c r="AJ15" s="116">
        <f t="shared" si="15"/>
        <v>0.73481753543367734</v>
      </c>
      <c r="AK15" s="117">
        <f t="shared" si="16"/>
        <v>6.4990249246053455E-2</v>
      </c>
    </row>
    <row r="16" spans="1:37" ht="13" x14ac:dyDescent="0.3">
      <c r="A16" s="66" t="s">
        <v>101</v>
      </c>
      <c r="B16" s="67" t="s">
        <v>526</v>
      </c>
      <c r="C16" s="68" t="s">
        <v>527</v>
      </c>
      <c r="D16" s="81">
        <v>257525484</v>
      </c>
      <c r="E16" s="82">
        <v>50831772</v>
      </c>
      <c r="F16" s="83">
        <f t="shared" si="0"/>
        <v>308357256</v>
      </c>
      <c r="G16" s="81">
        <v>259350239</v>
      </c>
      <c r="H16" s="82">
        <v>50864111</v>
      </c>
      <c r="I16" s="83">
        <f t="shared" si="1"/>
        <v>310214350</v>
      </c>
      <c r="J16" s="81">
        <v>56852806</v>
      </c>
      <c r="K16" s="82">
        <v>15856016</v>
      </c>
      <c r="L16" s="82">
        <f t="shared" si="2"/>
        <v>72708822</v>
      </c>
      <c r="M16" s="95">
        <f t="shared" si="3"/>
        <v>0.23579410111237986</v>
      </c>
      <c r="N16" s="81">
        <v>69442805</v>
      </c>
      <c r="O16" s="82">
        <v>12954631</v>
      </c>
      <c r="P16" s="82">
        <f t="shared" si="4"/>
        <v>82397436</v>
      </c>
      <c r="Q16" s="95">
        <f t="shared" si="5"/>
        <v>0.26721419521258161</v>
      </c>
      <c r="R16" s="81">
        <v>56448134</v>
      </c>
      <c r="S16" s="82">
        <v>4549858</v>
      </c>
      <c r="T16" s="82">
        <f t="shared" si="6"/>
        <v>60997992</v>
      </c>
      <c r="U16" s="95">
        <f t="shared" si="7"/>
        <v>0.19663175478503817</v>
      </c>
      <c r="V16" s="81">
        <v>63026799</v>
      </c>
      <c r="W16" s="82">
        <v>22896622</v>
      </c>
      <c r="X16" s="82">
        <f t="shared" si="8"/>
        <v>85923421</v>
      </c>
      <c r="Y16" s="95">
        <f t="shared" si="9"/>
        <v>0.27698080698072158</v>
      </c>
      <c r="Z16" s="81">
        <f t="shared" si="10"/>
        <v>245770544</v>
      </c>
      <c r="AA16" s="82">
        <f t="shared" si="11"/>
        <v>56257127</v>
      </c>
      <c r="AB16" s="82">
        <f t="shared" si="12"/>
        <v>302027671</v>
      </c>
      <c r="AC16" s="95">
        <f t="shared" si="13"/>
        <v>0.97360960574518873</v>
      </c>
      <c r="AD16" s="81">
        <v>49141236</v>
      </c>
      <c r="AE16" s="82">
        <v>24409910</v>
      </c>
      <c r="AF16" s="82">
        <f t="shared" si="14"/>
        <v>73551146</v>
      </c>
      <c r="AG16" s="82">
        <v>260024004</v>
      </c>
      <c r="AH16" s="82">
        <v>276217200</v>
      </c>
      <c r="AI16" s="83">
        <v>230640990</v>
      </c>
      <c r="AJ16" s="114">
        <f t="shared" si="15"/>
        <v>0.83499865323375955</v>
      </c>
      <c r="AK16" s="115">
        <f t="shared" si="16"/>
        <v>0.16821321859485372</v>
      </c>
    </row>
    <row r="17" spans="1:37" ht="13" x14ac:dyDescent="0.3">
      <c r="A17" s="66" t="s">
        <v>101</v>
      </c>
      <c r="B17" s="67" t="s">
        <v>528</v>
      </c>
      <c r="C17" s="68" t="s">
        <v>529</v>
      </c>
      <c r="D17" s="81">
        <v>342753838</v>
      </c>
      <c r="E17" s="82">
        <v>43845000</v>
      </c>
      <c r="F17" s="83">
        <f t="shared" si="0"/>
        <v>386598838</v>
      </c>
      <c r="G17" s="81">
        <v>335376177</v>
      </c>
      <c r="H17" s="82">
        <v>6219727</v>
      </c>
      <c r="I17" s="83">
        <f t="shared" si="1"/>
        <v>341595904</v>
      </c>
      <c r="J17" s="81">
        <v>73437833</v>
      </c>
      <c r="K17" s="82">
        <v>6503860</v>
      </c>
      <c r="L17" s="82">
        <f t="shared" si="2"/>
        <v>79941693</v>
      </c>
      <c r="M17" s="95">
        <f t="shared" si="3"/>
        <v>0.20678203124862987</v>
      </c>
      <c r="N17" s="81">
        <v>65341022</v>
      </c>
      <c r="O17" s="82">
        <v>6390543</v>
      </c>
      <c r="P17" s="82">
        <f t="shared" si="4"/>
        <v>71731565</v>
      </c>
      <c r="Q17" s="95">
        <f t="shared" si="5"/>
        <v>0.18554521625334011</v>
      </c>
      <c r="R17" s="81">
        <v>85458217</v>
      </c>
      <c r="S17" s="82">
        <v>0</v>
      </c>
      <c r="T17" s="82">
        <f t="shared" si="6"/>
        <v>85458217</v>
      </c>
      <c r="U17" s="95">
        <f t="shared" si="7"/>
        <v>0.2501734242106135</v>
      </c>
      <c r="V17" s="81">
        <v>90871848</v>
      </c>
      <c r="W17" s="82">
        <v>0</v>
      </c>
      <c r="X17" s="82">
        <f t="shared" si="8"/>
        <v>90871848</v>
      </c>
      <c r="Y17" s="95">
        <f t="shared" si="9"/>
        <v>0.26602148016388394</v>
      </c>
      <c r="Z17" s="81">
        <f t="shared" si="10"/>
        <v>315108920</v>
      </c>
      <c r="AA17" s="82">
        <f t="shared" si="11"/>
        <v>12894403</v>
      </c>
      <c r="AB17" s="82">
        <f t="shared" si="12"/>
        <v>328003323</v>
      </c>
      <c r="AC17" s="95">
        <f t="shared" si="13"/>
        <v>0.96020859488994337</v>
      </c>
      <c r="AD17" s="81">
        <v>83164217</v>
      </c>
      <c r="AE17" s="82">
        <v>15919163</v>
      </c>
      <c r="AF17" s="82">
        <f t="shared" si="14"/>
        <v>99083380</v>
      </c>
      <c r="AG17" s="82">
        <v>1439547189</v>
      </c>
      <c r="AH17" s="82">
        <v>296104620</v>
      </c>
      <c r="AI17" s="83">
        <v>284114871</v>
      </c>
      <c r="AJ17" s="114">
        <f t="shared" si="15"/>
        <v>0.95950840280708893</v>
      </c>
      <c r="AK17" s="115">
        <f t="shared" si="16"/>
        <v>-8.2874968536600147E-2</v>
      </c>
    </row>
    <row r="18" spans="1:37" ht="13" x14ac:dyDescent="0.3">
      <c r="A18" s="66" t="s">
        <v>101</v>
      </c>
      <c r="B18" s="67" t="s">
        <v>530</v>
      </c>
      <c r="C18" s="68" t="s">
        <v>531</v>
      </c>
      <c r="D18" s="81">
        <v>1166284788</v>
      </c>
      <c r="E18" s="82">
        <v>175973376</v>
      </c>
      <c r="F18" s="83">
        <f t="shared" si="0"/>
        <v>1342258164</v>
      </c>
      <c r="G18" s="81">
        <v>1255861031</v>
      </c>
      <c r="H18" s="82">
        <v>149898423</v>
      </c>
      <c r="I18" s="83">
        <f t="shared" si="1"/>
        <v>1405759454</v>
      </c>
      <c r="J18" s="81">
        <v>836854083</v>
      </c>
      <c r="K18" s="82">
        <v>41355021</v>
      </c>
      <c r="L18" s="82">
        <f t="shared" si="2"/>
        <v>878209104</v>
      </c>
      <c r="M18" s="95">
        <f t="shared" si="3"/>
        <v>0.65427734213431088</v>
      </c>
      <c r="N18" s="81">
        <v>271604526</v>
      </c>
      <c r="O18" s="82">
        <v>21945524</v>
      </c>
      <c r="P18" s="82">
        <f t="shared" si="4"/>
        <v>293550050</v>
      </c>
      <c r="Q18" s="95">
        <f t="shared" si="5"/>
        <v>0.21869865117840326</v>
      </c>
      <c r="R18" s="81">
        <v>146879442</v>
      </c>
      <c r="S18" s="82">
        <v>9593391</v>
      </c>
      <c r="T18" s="82">
        <f t="shared" si="6"/>
        <v>156472833</v>
      </c>
      <c r="U18" s="95">
        <f t="shared" si="7"/>
        <v>0.11130839814362721</v>
      </c>
      <c r="V18" s="81">
        <v>-454660486</v>
      </c>
      <c r="W18" s="82">
        <v>47964984</v>
      </c>
      <c r="X18" s="82">
        <f t="shared" si="8"/>
        <v>-406695502</v>
      </c>
      <c r="Y18" s="95">
        <f t="shared" si="9"/>
        <v>-0.28930660992019192</v>
      </c>
      <c r="Z18" s="81">
        <f t="shared" si="10"/>
        <v>800677565</v>
      </c>
      <c r="AA18" s="82">
        <f t="shared" si="11"/>
        <v>120858920</v>
      </c>
      <c r="AB18" s="82">
        <f t="shared" si="12"/>
        <v>921536485</v>
      </c>
      <c r="AC18" s="95">
        <f t="shared" si="13"/>
        <v>0.6555435087972028</v>
      </c>
      <c r="AD18" s="81">
        <v>177798729</v>
      </c>
      <c r="AE18" s="82">
        <v>24255020</v>
      </c>
      <c r="AF18" s="82">
        <f t="shared" si="14"/>
        <v>202053749</v>
      </c>
      <c r="AG18" s="82">
        <v>1288693966</v>
      </c>
      <c r="AH18" s="82">
        <v>1326466553</v>
      </c>
      <c r="AI18" s="83">
        <v>817298076</v>
      </c>
      <c r="AJ18" s="114">
        <f t="shared" si="15"/>
        <v>0.61614676536815771</v>
      </c>
      <c r="AK18" s="115">
        <f t="shared" si="16"/>
        <v>-3.0128084928530576</v>
      </c>
    </row>
    <row r="19" spans="1:37" ht="13" x14ac:dyDescent="0.3">
      <c r="A19" s="66" t="s">
        <v>101</v>
      </c>
      <c r="B19" s="67" t="s">
        <v>532</v>
      </c>
      <c r="C19" s="68" t="s">
        <v>533</v>
      </c>
      <c r="D19" s="81">
        <v>715487587</v>
      </c>
      <c r="E19" s="82">
        <v>42449900</v>
      </c>
      <c r="F19" s="83">
        <f t="shared" si="0"/>
        <v>757937487</v>
      </c>
      <c r="G19" s="81">
        <v>715818041</v>
      </c>
      <c r="H19" s="82">
        <v>42449900</v>
      </c>
      <c r="I19" s="83">
        <f t="shared" si="1"/>
        <v>758267941</v>
      </c>
      <c r="J19" s="81">
        <v>98072013</v>
      </c>
      <c r="K19" s="82">
        <v>-119915683</v>
      </c>
      <c r="L19" s="82">
        <f t="shared" si="2"/>
        <v>-21843670</v>
      </c>
      <c r="M19" s="95">
        <f t="shared" si="3"/>
        <v>-2.881988340022559E-2</v>
      </c>
      <c r="N19" s="81">
        <v>93279202</v>
      </c>
      <c r="O19" s="82">
        <v>121131174</v>
      </c>
      <c r="P19" s="82">
        <f t="shared" si="4"/>
        <v>214410376</v>
      </c>
      <c r="Q19" s="95">
        <f t="shared" si="5"/>
        <v>0.28288662281194177</v>
      </c>
      <c r="R19" s="81">
        <v>84617601</v>
      </c>
      <c r="S19" s="82">
        <v>0</v>
      </c>
      <c r="T19" s="82">
        <f t="shared" si="6"/>
        <v>84617601</v>
      </c>
      <c r="U19" s="95">
        <f t="shared" si="7"/>
        <v>0.11159327254216593</v>
      </c>
      <c r="V19" s="81">
        <v>67381194</v>
      </c>
      <c r="W19" s="82">
        <v>35657</v>
      </c>
      <c r="X19" s="82">
        <f t="shared" si="8"/>
        <v>67416851</v>
      </c>
      <c r="Y19" s="95">
        <f t="shared" si="9"/>
        <v>8.8909008748399659E-2</v>
      </c>
      <c r="Z19" s="81">
        <f t="shared" si="10"/>
        <v>343350010</v>
      </c>
      <c r="AA19" s="82">
        <f t="shared" si="11"/>
        <v>1251148</v>
      </c>
      <c r="AB19" s="82">
        <f t="shared" si="12"/>
        <v>344601158</v>
      </c>
      <c r="AC19" s="95">
        <f t="shared" si="13"/>
        <v>0.45445829813870503</v>
      </c>
      <c r="AD19" s="81">
        <v>50985601</v>
      </c>
      <c r="AE19" s="82">
        <v>3373658</v>
      </c>
      <c r="AF19" s="82">
        <f t="shared" si="14"/>
        <v>54359259</v>
      </c>
      <c r="AG19" s="82">
        <v>634569419</v>
      </c>
      <c r="AH19" s="82">
        <v>634569419</v>
      </c>
      <c r="AI19" s="83">
        <v>122733524</v>
      </c>
      <c r="AJ19" s="114">
        <f t="shared" si="15"/>
        <v>0.19341228922347423</v>
      </c>
      <c r="AK19" s="115">
        <f t="shared" si="16"/>
        <v>0.24020916105570911</v>
      </c>
    </row>
    <row r="20" spans="1:37" ht="13" x14ac:dyDescent="0.3">
      <c r="A20" s="66" t="s">
        <v>101</v>
      </c>
      <c r="B20" s="67" t="s">
        <v>534</v>
      </c>
      <c r="C20" s="68" t="s">
        <v>535</v>
      </c>
      <c r="D20" s="81">
        <v>532831203</v>
      </c>
      <c r="E20" s="82">
        <v>77713000</v>
      </c>
      <c r="F20" s="83">
        <f t="shared" si="0"/>
        <v>610544203</v>
      </c>
      <c r="G20" s="81">
        <v>593638730</v>
      </c>
      <c r="H20" s="82">
        <v>72301268</v>
      </c>
      <c r="I20" s="83">
        <f t="shared" si="1"/>
        <v>665939998</v>
      </c>
      <c r="J20" s="81">
        <v>66598794</v>
      </c>
      <c r="K20" s="82">
        <v>18900</v>
      </c>
      <c r="L20" s="82">
        <f t="shared" si="2"/>
        <v>66617694</v>
      </c>
      <c r="M20" s="95">
        <f t="shared" si="3"/>
        <v>0.10911199168326229</v>
      </c>
      <c r="N20" s="81">
        <v>79295413</v>
      </c>
      <c r="O20" s="82">
        <v>6148130</v>
      </c>
      <c r="P20" s="82">
        <f t="shared" si="4"/>
        <v>85443543</v>
      </c>
      <c r="Q20" s="95">
        <f t="shared" si="5"/>
        <v>0.1399465306199951</v>
      </c>
      <c r="R20" s="81">
        <v>78956440</v>
      </c>
      <c r="S20" s="82">
        <v>308915</v>
      </c>
      <c r="T20" s="82">
        <f t="shared" si="6"/>
        <v>79265355</v>
      </c>
      <c r="U20" s="95">
        <f t="shared" si="7"/>
        <v>0.11902777312979479</v>
      </c>
      <c r="V20" s="81">
        <v>114766787</v>
      </c>
      <c r="W20" s="82">
        <v>13469766</v>
      </c>
      <c r="X20" s="82">
        <f t="shared" si="8"/>
        <v>128236553</v>
      </c>
      <c r="Y20" s="95">
        <f t="shared" si="9"/>
        <v>0.19256472562862939</v>
      </c>
      <c r="Z20" s="81">
        <f t="shared" si="10"/>
        <v>339617434</v>
      </c>
      <c r="AA20" s="82">
        <f t="shared" si="11"/>
        <v>19945711</v>
      </c>
      <c r="AB20" s="82">
        <f t="shared" si="12"/>
        <v>359563145</v>
      </c>
      <c r="AC20" s="95">
        <f t="shared" si="13"/>
        <v>0.53993324635833029</v>
      </c>
      <c r="AD20" s="81">
        <v>163497573</v>
      </c>
      <c r="AE20" s="82">
        <v>23763670</v>
      </c>
      <c r="AF20" s="82">
        <f t="shared" si="14"/>
        <v>187261243</v>
      </c>
      <c r="AG20" s="82">
        <v>551165953</v>
      </c>
      <c r="AH20" s="82">
        <v>578348256</v>
      </c>
      <c r="AI20" s="83">
        <v>687369748</v>
      </c>
      <c r="AJ20" s="114">
        <f t="shared" si="15"/>
        <v>1.1885049204678504</v>
      </c>
      <c r="AK20" s="115">
        <f t="shared" si="16"/>
        <v>-0.31519971273500513</v>
      </c>
    </row>
    <row r="21" spans="1:37" ht="13" x14ac:dyDescent="0.3">
      <c r="A21" s="66" t="s">
        <v>116</v>
      </c>
      <c r="B21" s="67" t="s">
        <v>536</v>
      </c>
      <c r="C21" s="68" t="s">
        <v>537</v>
      </c>
      <c r="D21" s="81">
        <v>1085396184</v>
      </c>
      <c r="E21" s="82">
        <v>402590000</v>
      </c>
      <c r="F21" s="83">
        <f t="shared" si="0"/>
        <v>1487986184</v>
      </c>
      <c r="G21" s="81">
        <v>1038952280</v>
      </c>
      <c r="H21" s="82">
        <v>499735565</v>
      </c>
      <c r="I21" s="83">
        <f t="shared" si="1"/>
        <v>1538687845</v>
      </c>
      <c r="J21" s="81">
        <v>145505530</v>
      </c>
      <c r="K21" s="82">
        <v>35345265</v>
      </c>
      <c r="L21" s="82">
        <f t="shared" si="2"/>
        <v>180850795</v>
      </c>
      <c r="M21" s="95">
        <f t="shared" si="3"/>
        <v>0.12154064126713693</v>
      </c>
      <c r="N21" s="81">
        <v>219863921</v>
      </c>
      <c r="O21" s="82">
        <v>-10762281983</v>
      </c>
      <c r="P21" s="82">
        <f t="shared" si="4"/>
        <v>-10542418062</v>
      </c>
      <c r="Q21" s="95">
        <f t="shared" si="5"/>
        <v>-7.0850241590684018</v>
      </c>
      <c r="R21" s="81">
        <v>124272461</v>
      </c>
      <c r="S21" s="82">
        <v>3761058</v>
      </c>
      <c r="T21" s="82">
        <f t="shared" si="6"/>
        <v>128033519</v>
      </c>
      <c r="U21" s="95">
        <f t="shared" si="7"/>
        <v>8.320954728800109E-2</v>
      </c>
      <c r="V21" s="81">
        <v>187946946</v>
      </c>
      <c r="W21" s="82">
        <v>77915119</v>
      </c>
      <c r="X21" s="82">
        <f t="shared" si="8"/>
        <v>265862065</v>
      </c>
      <c r="Y21" s="95">
        <f t="shared" si="9"/>
        <v>0.17278492571701573</v>
      </c>
      <c r="Z21" s="81">
        <f t="shared" si="10"/>
        <v>677588858</v>
      </c>
      <c r="AA21" s="82">
        <f t="shared" si="11"/>
        <v>-10645260541</v>
      </c>
      <c r="AB21" s="82">
        <f t="shared" si="12"/>
        <v>-9967671683</v>
      </c>
      <c r="AC21" s="95">
        <f t="shared" si="13"/>
        <v>-6.4780336800541889</v>
      </c>
      <c r="AD21" s="81">
        <v>206644339</v>
      </c>
      <c r="AE21" s="82">
        <v>143545817</v>
      </c>
      <c r="AF21" s="82">
        <f t="shared" si="14"/>
        <v>350190156</v>
      </c>
      <c r="AG21" s="82">
        <v>1283712313</v>
      </c>
      <c r="AH21" s="82">
        <v>1694501870</v>
      </c>
      <c r="AI21" s="83">
        <v>1301267665</v>
      </c>
      <c r="AJ21" s="114">
        <f t="shared" si="15"/>
        <v>0.76793521921578045</v>
      </c>
      <c r="AK21" s="115">
        <f t="shared" si="16"/>
        <v>-0.24080657195857902</v>
      </c>
    </row>
    <row r="22" spans="1:37" ht="14" x14ac:dyDescent="0.3">
      <c r="A22" s="69" t="s">
        <v>0</v>
      </c>
      <c r="B22" s="70" t="s">
        <v>538</v>
      </c>
      <c r="C22" s="71" t="s">
        <v>0</v>
      </c>
      <c r="D22" s="84">
        <f>SUM(D16:D21)</f>
        <v>4100279084</v>
      </c>
      <c r="E22" s="85">
        <f>SUM(E16:E21)</f>
        <v>793403048</v>
      </c>
      <c r="F22" s="86">
        <f t="shared" si="0"/>
        <v>4893682132</v>
      </c>
      <c r="G22" s="84">
        <f>SUM(G16:G21)</f>
        <v>4198996498</v>
      </c>
      <c r="H22" s="85">
        <f>SUM(H16:H21)</f>
        <v>821468994</v>
      </c>
      <c r="I22" s="86">
        <f t="shared" si="1"/>
        <v>5020465492</v>
      </c>
      <c r="J22" s="84">
        <f>SUM(J16:J21)</f>
        <v>1277321059</v>
      </c>
      <c r="K22" s="85">
        <f>SUM(K16:K21)</f>
        <v>-20836621</v>
      </c>
      <c r="L22" s="85">
        <f t="shared" si="2"/>
        <v>1256484438</v>
      </c>
      <c r="M22" s="96">
        <f t="shared" si="3"/>
        <v>0.25675644721257918</v>
      </c>
      <c r="N22" s="84">
        <f>SUM(N16:N21)</f>
        <v>798826889</v>
      </c>
      <c r="O22" s="85">
        <f>SUM(O16:O21)</f>
        <v>-10593711981</v>
      </c>
      <c r="P22" s="85">
        <f t="shared" si="4"/>
        <v>-9794885092</v>
      </c>
      <c r="Q22" s="96">
        <f t="shared" si="5"/>
        <v>-2.0015368444040984</v>
      </c>
      <c r="R22" s="84">
        <f>SUM(R16:R21)</f>
        <v>576632295</v>
      </c>
      <c r="S22" s="85">
        <f>SUM(S16:S21)</f>
        <v>18213222</v>
      </c>
      <c r="T22" s="85">
        <f t="shared" si="6"/>
        <v>594845517</v>
      </c>
      <c r="U22" s="96">
        <f t="shared" si="7"/>
        <v>0.11848413617180978</v>
      </c>
      <c r="V22" s="84">
        <f>SUM(V16:V21)</f>
        <v>69333088</v>
      </c>
      <c r="W22" s="85">
        <f>SUM(W16:W21)</f>
        <v>162282148</v>
      </c>
      <c r="X22" s="85">
        <f t="shared" si="8"/>
        <v>231615236</v>
      </c>
      <c r="Y22" s="96">
        <f t="shared" si="9"/>
        <v>4.6134215317100324E-2</v>
      </c>
      <c r="Z22" s="84">
        <f t="shared" si="10"/>
        <v>2722113331</v>
      </c>
      <c r="AA22" s="85">
        <f t="shared" si="11"/>
        <v>-10434053232</v>
      </c>
      <c r="AB22" s="85">
        <f t="shared" si="12"/>
        <v>-7711939901</v>
      </c>
      <c r="AC22" s="96">
        <f t="shared" si="13"/>
        <v>-1.53610056941708</v>
      </c>
      <c r="AD22" s="84">
        <f>SUM(AD16:AD21)</f>
        <v>731231695</v>
      </c>
      <c r="AE22" s="85">
        <f>SUM(AE16:AE21)</f>
        <v>235267238</v>
      </c>
      <c r="AF22" s="85">
        <f t="shared" si="14"/>
        <v>966498933</v>
      </c>
      <c r="AG22" s="85">
        <f>SUM(AG16:AG21)</f>
        <v>5457712844</v>
      </c>
      <c r="AH22" s="85">
        <f>SUM(AH16:AH21)</f>
        <v>4806207918</v>
      </c>
      <c r="AI22" s="86">
        <f>SUM(AI16:AI21)</f>
        <v>3443424874</v>
      </c>
      <c r="AJ22" s="116">
        <f t="shared" si="15"/>
        <v>0.71645358102462353</v>
      </c>
      <c r="AK22" s="117">
        <f t="shared" si="16"/>
        <v>-0.76035644935367974</v>
      </c>
    </row>
    <row r="23" spans="1:37" ht="13" x14ac:dyDescent="0.3">
      <c r="A23" s="66" t="s">
        <v>101</v>
      </c>
      <c r="B23" s="67" t="s">
        <v>539</v>
      </c>
      <c r="C23" s="68" t="s">
        <v>540</v>
      </c>
      <c r="D23" s="81">
        <v>794819265</v>
      </c>
      <c r="E23" s="82">
        <v>64133045</v>
      </c>
      <c r="F23" s="83">
        <f t="shared" si="0"/>
        <v>858952310</v>
      </c>
      <c r="G23" s="81">
        <v>825748173</v>
      </c>
      <c r="H23" s="82">
        <v>89156822</v>
      </c>
      <c r="I23" s="83">
        <f t="shared" si="1"/>
        <v>914904995</v>
      </c>
      <c r="J23" s="81">
        <v>149475462</v>
      </c>
      <c r="K23" s="82">
        <v>29911630</v>
      </c>
      <c r="L23" s="82">
        <f t="shared" si="2"/>
        <v>179387092</v>
      </c>
      <c r="M23" s="95">
        <f t="shared" si="3"/>
        <v>0.20884406492835442</v>
      </c>
      <c r="N23" s="81">
        <v>171170954</v>
      </c>
      <c r="O23" s="82">
        <v>20574475</v>
      </c>
      <c r="P23" s="82">
        <f t="shared" si="4"/>
        <v>191745429</v>
      </c>
      <c r="Q23" s="95">
        <f t="shared" si="5"/>
        <v>0.2232317519467408</v>
      </c>
      <c r="R23" s="81">
        <v>137881527</v>
      </c>
      <c r="S23" s="82">
        <v>5036082</v>
      </c>
      <c r="T23" s="82">
        <f t="shared" si="6"/>
        <v>142917609</v>
      </c>
      <c r="U23" s="95">
        <f t="shared" si="7"/>
        <v>0.15621032760893386</v>
      </c>
      <c r="V23" s="81">
        <v>161095553</v>
      </c>
      <c r="W23" s="82">
        <v>19913163</v>
      </c>
      <c r="X23" s="82">
        <f t="shared" si="8"/>
        <v>181008716</v>
      </c>
      <c r="Y23" s="95">
        <f t="shared" si="9"/>
        <v>0.1978442756233941</v>
      </c>
      <c r="Z23" s="81">
        <f t="shared" si="10"/>
        <v>619623496</v>
      </c>
      <c r="AA23" s="82">
        <f t="shared" si="11"/>
        <v>75435350</v>
      </c>
      <c r="AB23" s="82">
        <f t="shared" si="12"/>
        <v>695058846</v>
      </c>
      <c r="AC23" s="95">
        <f t="shared" si="13"/>
        <v>0.75970603483261123</v>
      </c>
      <c r="AD23" s="81">
        <v>111257643</v>
      </c>
      <c r="AE23" s="82">
        <v>5769985</v>
      </c>
      <c r="AF23" s="82">
        <f t="shared" si="14"/>
        <v>117027628</v>
      </c>
      <c r="AG23" s="82">
        <v>597940767</v>
      </c>
      <c r="AH23" s="82">
        <v>841904706</v>
      </c>
      <c r="AI23" s="83">
        <v>570267188</v>
      </c>
      <c r="AJ23" s="114">
        <f t="shared" si="15"/>
        <v>0.67735360538535816</v>
      </c>
      <c r="AK23" s="115">
        <f t="shared" si="16"/>
        <v>0.54671780581590523</v>
      </c>
    </row>
    <row r="24" spans="1:37" ht="13" x14ac:dyDescent="0.3">
      <c r="A24" s="66" t="s">
        <v>101</v>
      </c>
      <c r="B24" s="67" t="s">
        <v>541</v>
      </c>
      <c r="C24" s="68" t="s">
        <v>542</v>
      </c>
      <c r="D24" s="81">
        <v>235529043</v>
      </c>
      <c r="E24" s="82">
        <v>34301768</v>
      </c>
      <c r="F24" s="83">
        <f t="shared" si="0"/>
        <v>269830811</v>
      </c>
      <c r="G24" s="81">
        <v>259465518</v>
      </c>
      <c r="H24" s="82">
        <v>43978688</v>
      </c>
      <c r="I24" s="83">
        <f t="shared" si="1"/>
        <v>303444206</v>
      </c>
      <c r="J24" s="81">
        <v>20330641</v>
      </c>
      <c r="K24" s="82">
        <v>801901</v>
      </c>
      <c r="L24" s="82">
        <f t="shared" si="2"/>
        <v>21132542</v>
      </c>
      <c r="M24" s="95">
        <f t="shared" si="3"/>
        <v>7.8317750006688447E-2</v>
      </c>
      <c r="N24" s="81">
        <v>90937896</v>
      </c>
      <c r="O24" s="82">
        <v>4084931</v>
      </c>
      <c r="P24" s="82">
        <f t="shared" si="4"/>
        <v>95022827</v>
      </c>
      <c r="Q24" s="95">
        <f t="shared" si="5"/>
        <v>0.35215706704450439</v>
      </c>
      <c r="R24" s="81">
        <v>13626876</v>
      </c>
      <c r="S24" s="82">
        <v>0</v>
      </c>
      <c r="T24" s="82">
        <f t="shared" si="6"/>
        <v>13626876</v>
      </c>
      <c r="U24" s="95">
        <f t="shared" si="7"/>
        <v>4.4907352754001838E-2</v>
      </c>
      <c r="V24" s="81">
        <v>0</v>
      </c>
      <c r="W24" s="82">
        <v>0</v>
      </c>
      <c r="X24" s="82">
        <f t="shared" si="8"/>
        <v>0</v>
      </c>
      <c r="Y24" s="95">
        <f t="shared" si="9"/>
        <v>0</v>
      </c>
      <c r="Z24" s="81">
        <f t="shared" si="10"/>
        <v>124895413</v>
      </c>
      <c r="AA24" s="82">
        <f t="shared" si="11"/>
        <v>4886832</v>
      </c>
      <c r="AB24" s="82">
        <f t="shared" si="12"/>
        <v>129782245</v>
      </c>
      <c r="AC24" s="95">
        <f t="shared" si="13"/>
        <v>0.4276972254991746</v>
      </c>
      <c r="AD24" s="81">
        <v>31312609</v>
      </c>
      <c r="AE24" s="82">
        <v>2488980</v>
      </c>
      <c r="AF24" s="82">
        <f t="shared" si="14"/>
        <v>33801589</v>
      </c>
      <c r="AG24" s="82">
        <v>256909506</v>
      </c>
      <c r="AH24" s="82">
        <v>293367000</v>
      </c>
      <c r="AI24" s="83">
        <v>167712405</v>
      </c>
      <c r="AJ24" s="114">
        <f t="shared" si="15"/>
        <v>0.57168122181431447</v>
      </c>
      <c r="AK24" s="115">
        <f t="shared" si="16"/>
        <v>-1</v>
      </c>
    </row>
    <row r="25" spans="1:37" ht="13" x14ac:dyDescent="0.3">
      <c r="A25" s="66" t="s">
        <v>101</v>
      </c>
      <c r="B25" s="67" t="s">
        <v>543</v>
      </c>
      <c r="C25" s="68" t="s">
        <v>544</v>
      </c>
      <c r="D25" s="81">
        <v>355797258</v>
      </c>
      <c r="E25" s="82">
        <v>72600200</v>
      </c>
      <c r="F25" s="83">
        <f t="shared" si="0"/>
        <v>428397458</v>
      </c>
      <c r="G25" s="81">
        <v>389540825</v>
      </c>
      <c r="H25" s="82">
        <v>76550200</v>
      </c>
      <c r="I25" s="83">
        <f t="shared" si="1"/>
        <v>466091025</v>
      </c>
      <c r="J25" s="81">
        <v>85436381</v>
      </c>
      <c r="K25" s="82">
        <v>12237361</v>
      </c>
      <c r="L25" s="82">
        <f t="shared" si="2"/>
        <v>97673742</v>
      </c>
      <c r="M25" s="95">
        <f t="shared" si="3"/>
        <v>0.22799794951164254</v>
      </c>
      <c r="N25" s="81">
        <v>92489297</v>
      </c>
      <c r="O25" s="82">
        <v>18463064</v>
      </c>
      <c r="P25" s="82">
        <f t="shared" si="4"/>
        <v>110952361</v>
      </c>
      <c r="Q25" s="95">
        <f t="shared" si="5"/>
        <v>0.25899397610337827</v>
      </c>
      <c r="R25" s="81">
        <v>90788876</v>
      </c>
      <c r="S25" s="82">
        <v>14739299</v>
      </c>
      <c r="T25" s="82">
        <f t="shared" si="6"/>
        <v>105528175</v>
      </c>
      <c r="U25" s="95">
        <f t="shared" si="7"/>
        <v>0.22641108568868065</v>
      </c>
      <c r="V25" s="81">
        <v>98176868</v>
      </c>
      <c r="W25" s="82">
        <v>42367601</v>
      </c>
      <c r="X25" s="82">
        <f t="shared" si="8"/>
        <v>140544469</v>
      </c>
      <c r="Y25" s="95">
        <f t="shared" si="9"/>
        <v>0.30153867262301393</v>
      </c>
      <c r="Z25" s="81">
        <f t="shared" si="10"/>
        <v>366891422</v>
      </c>
      <c r="AA25" s="82">
        <f t="shared" si="11"/>
        <v>87807325</v>
      </c>
      <c r="AB25" s="82">
        <f t="shared" si="12"/>
        <v>454698747</v>
      </c>
      <c r="AC25" s="95">
        <f t="shared" si="13"/>
        <v>0.9755578258560117</v>
      </c>
      <c r="AD25" s="81">
        <v>79675752</v>
      </c>
      <c r="AE25" s="82">
        <v>6158964</v>
      </c>
      <c r="AF25" s="82">
        <f t="shared" si="14"/>
        <v>85834716</v>
      </c>
      <c r="AG25" s="82">
        <v>424117257</v>
      </c>
      <c r="AH25" s="82">
        <v>420156815</v>
      </c>
      <c r="AI25" s="83">
        <v>367544627</v>
      </c>
      <c r="AJ25" s="114">
        <f t="shared" si="15"/>
        <v>0.87477963912116952</v>
      </c>
      <c r="AK25" s="115">
        <f t="shared" si="16"/>
        <v>0.63738491311604029</v>
      </c>
    </row>
    <row r="26" spans="1:37" ht="13" x14ac:dyDescent="0.3">
      <c r="A26" s="66" t="s">
        <v>101</v>
      </c>
      <c r="B26" s="67" t="s">
        <v>545</v>
      </c>
      <c r="C26" s="68" t="s">
        <v>546</v>
      </c>
      <c r="D26" s="81">
        <v>340733571</v>
      </c>
      <c r="E26" s="82">
        <v>40441958</v>
      </c>
      <c r="F26" s="83">
        <f t="shared" si="0"/>
        <v>381175529</v>
      </c>
      <c r="G26" s="81">
        <v>344961110</v>
      </c>
      <c r="H26" s="82">
        <v>40441958</v>
      </c>
      <c r="I26" s="83">
        <f t="shared" si="1"/>
        <v>385403068</v>
      </c>
      <c r="J26" s="81">
        <v>66073644</v>
      </c>
      <c r="K26" s="82">
        <v>4536417</v>
      </c>
      <c r="L26" s="82">
        <f t="shared" si="2"/>
        <v>70610061</v>
      </c>
      <c r="M26" s="95">
        <f t="shared" si="3"/>
        <v>0.18524290157146997</v>
      </c>
      <c r="N26" s="81">
        <v>88006799</v>
      </c>
      <c r="O26" s="82">
        <v>8785928</v>
      </c>
      <c r="P26" s="82">
        <f t="shared" si="4"/>
        <v>96792727</v>
      </c>
      <c r="Q26" s="95">
        <f t="shared" si="5"/>
        <v>0.2539321641500234</v>
      </c>
      <c r="R26" s="81">
        <v>34977459</v>
      </c>
      <c r="S26" s="82">
        <v>3963154</v>
      </c>
      <c r="T26" s="82">
        <f t="shared" si="6"/>
        <v>38940613</v>
      </c>
      <c r="U26" s="95">
        <f t="shared" si="7"/>
        <v>0.10103866895008734</v>
      </c>
      <c r="V26" s="81">
        <v>106651311</v>
      </c>
      <c r="W26" s="82">
        <v>12776485</v>
      </c>
      <c r="X26" s="82">
        <f t="shared" si="8"/>
        <v>119427796</v>
      </c>
      <c r="Y26" s="95">
        <f t="shared" si="9"/>
        <v>0.30987764736735307</v>
      </c>
      <c r="Z26" s="81">
        <f t="shared" si="10"/>
        <v>295709213</v>
      </c>
      <c r="AA26" s="82">
        <f t="shared" si="11"/>
        <v>30061984</v>
      </c>
      <c r="AB26" s="82">
        <f t="shared" si="12"/>
        <v>325771197</v>
      </c>
      <c r="AC26" s="95">
        <f t="shared" si="13"/>
        <v>0.84527401063657337</v>
      </c>
      <c r="AD26" s="81">
        <v>46811668</v>
      </c>
      <c r="AE26" s="82">
        <v>3340431</v>
      </c>
      <c r="AF26" s="82">
        <f t="shared" si="14"/>
        <v>50152099</v>
      </c>
      <c r="AG26" s="82">
        <v>367993006</v>
      </c>
      <c r="AH26" s="82">
        <v>420555560</v>
      </c>
      <c r="AI26" s="83">
        <v>286443801</v>
      </c>
      <c r="AJ26" s="114">
        <f t="shared" si="15"/>
        <v>0.68110810614416795</v>
      </c>
      <c r="AK26" s="115">
        <f t="shared" si="16"/>
        <v>1.381312016472132</v>
      </c>
    </row>
    <row r="27" spans="1:37" ht="13" x14ac:dyDescent="0.3">
      <c r="A27" s="66" t="s">
        <v>101</v>
      </c>
      <c r="B27" s="67" t="s">
        <v>547</v>
      </c>
      <c r="C27" s="68" t="s">
        <v>548</v>
      </c>
      <c r="D27" s="81">
        <v>229882932</v>
      </c>
      <c r="E27" s="82">
        <v>45929652</v>
      </c>
      <c r="F27" s="83">
        <f t="shared" si="0"/>
        <v>275812584</v>
      </c>
      <c r="G27" s="81">
        <v>229882932</v>
      </c>
      <c r="H27" s="82">
        <v>45929652</v>
      </c>
      <c r="I27" s="83">
        <f t="shared" si="1"/>
        <v>275812584</v>
      </c>
      <c r="J27" s="81">
        <v>23848259</v>
      </c>
      <c r="K27" s="82">
        <v>1260131</v>
      </c>
      <c r="L27" s="82">
        <f t="shared" si="2"/>
        <v>25108390</v>
      </c>
      <c r="M27" s="95">
        <f t="shared" si="3"/>
        <v>9.1034243745745841E-2</v>
      </c>
      <c r="N27" s="81">
        <v>36864591</v>
      </c>
      <c r="O27" s="82">
        <v>1267738</v>
      </c>
      <c r="P27" s="82">
        <f t="shared" si="4"/>
        <v>38132329</v>
      </c>
      <c r="Q27" s="95">
        <f t="shared" si="5"/>
        <v>0.13825449313074128</v>
      </c>
      <c r="R27" s="81">
        <v>22162960</v>
      </c>
      <c r="S27" s="82">
        <v>7498309</v>
      </c>
      <c r="T27" s="82">
        <f t="shared" si="6"/>
        <v>29661269</v>
      </c>
      <c r="U27" s="95">
        <f t="shared" si="7"/>
        <v>0.10754139122238164</v>
      </c>
      <c r="V27" s="81">
        <v>16766941</v>
      </c>
      <c r="W27" s="82">
        <v>3096782</v>
      </c>
      <c r="X27" s="82">
        <f t="shared" si="8"/>
        <v>19863723</v>
      </c>
      <c r="Y27" s="95">
        <f t="shared" si="9"/>
        <v>7.2018914844001455E-2</v>
      </c>
      <c r="Z27" s="81">
        <f t="shared" si="10"/>
        <v>99642751</v>
      </c>
      <c r="AA27" s="82">
        <f t="shared" si="11"/>
        <v>13122960</v>
      </c>
      <c r="AB27" s="82">
        <f t="shared" si="12"/>
        <v>112765711</v>
      </c>
      <c r="AC27" s="95">
        <f t="shared" si="13"/>
        <v>0.40884904294287022</v>
      </c>
      <c r="AD27" s="81">
        <v>48243844</v>
      </c>
      <c r="AE27" s="82">
        <v>736680</v>
      </c>
      <c r="AF27" s="82">
        <f t="shared" si="14"/>
        <v>48980524</v>
      </c>
      <c r="AG27" s="82">
        <v>253781544</v>
      </c>
      <c r="AH27" s="82">
        <v>260846482</v>
      </c>
      <c r="AI27" s="83">
        <v>179128891</v>
      </c>
      <c r="AJ27" s="114">
        <f t="shared" si="15"/>
        <v>0.68672151384430014</v>
      </c>
      <c r="AK27" s="115">
        <f t="shared" si="16"/>
        <v>-0.59445670691477293</v>
      </c>
    </row>
    <row r="28" spans="1:37" ht="13" x14ac:dyDescent="0.3">
      <c r="A28" s="66" t="s">
        <v>116</v>
      </c>
      <c r="B28" s="67" t="s">
        <v>549</v>
      </c>
      <c r="C28" s="68" t="s">
        <v>550</v>
      </c>
      <c r="D28" s="81">
        <v>691594914</v>
      </c>
      <c r="E28" s="82">
        <v>651979370</v>
      </c>
      <c r="F28" s="83">
        <f t="shared" si="0"/>
        <v>1343574284</v>
      </c>
      <c r="G28" s="81">
        <v>621935128</v>
      </c>
      <c r="H28" s="82">
        <v>666783170</v>
      </c>
      <c r="I28" s="83">
        <f t="shared" si="1"/>
        <v>1288718298</v>
      </c>
      <c r="J28" s="81">
        <v>71250307</v>
      </c>
      <c r="K28" s="82">
        <v>43119617</v>
      </c>
      <c r="L28" s="82">
        <f t="shared" si="2"/>
        <v>114369924</v>
      </c>
      <c r="M28" s="95">
        <f t="shared" si="3"/>
        <v>8.5123632806892877E-2</v>
      </c>
      <c r="N28" s="81">
        <v>81561642</v>
      </c>
      <c r="O28" s="82">
        <v>76731223</v>
      </c>
      <c r="P28" s="82">
        <f t="shared" si="4"/>
        <v>158292865</v>
      </c>
      <c r="Q28" s="95">
        <f t="shared" si="5"/>
        <v>0.11781474748738195</v>
      </c>
      <c r="R28" s="81">
        <v>103626898</v>
      </c>
      <c r="S28" s="82">
        <v>53881192</v>
      </c>
      <c r="T28" s="82">
        <f t="shared" si="6"/>
        <v>157508090</v>
      </c>
      <c r="U28" s="95">
        <f t="shared" si="7"/>
        <v>0.12222072911080836</v>
      </c>
      <c r="V28" s="81">
        <v>84038260</v>
      </c>
      <c r="W28" s="82">
        <v>77943316</v>
      </c>
      <c r="X28" s="82">
        <f t="shared" si="8"/>
        <v>161981576</v>
      </c>
      <c r="Y28" s="95">
        <f t="shared" si="9"/>
        <v>0.12569199665387229</v>
      </c>
      <c r="Z28" s="81">
        <f t="shared" si="10"/>
        <v>340477107</v>
      </c>
      <c r="AA28" s="82">
        <f t="shared" si="11"/>
        <v>251675348</v>
      </c>
      <c r="AB28" s="82">
        <f t="shared" si="12"/>
        <v>592152455</v>
      </c>
      <c r="AC28" s="95">
        <f t="shared" si="13"/>
        <v>0.459489444604751</v>
      </c>
      <c r="AD28" s="81">
        <v>108425402</v>
      </c>
      <c r="AE28" s="82">
        <v>118874880</v>
      </c>
      <c r="AF28" s="82">
        <f t="shared" si="14"/>
        <v>227300282</v>
      </c>
      <c r="AG28" s="82">
        <v>589597511</v>
      </c>
      <c r="AH28" s="82">
        <v>565945741</v>
      </c>
      <c r="AI28" s="83">
        <v>721850637</v>
      </c>
      <c r="AJ28" s="114">
        <f t="shared" si="15"/>
        <v>1.275476754581673</v>
      </c>
      <c r="AK28" s="115">
        <f t="shared" si="16"/>
        <v>-0.28736746573855987</v>
      </c>
    </row>
    <row r="29" spans="1:37" ht="14" x14ac:dyDescent="0.3">
      <c r="A29" s="69" t="s">
        <v>0</v>
      </c>
      <c r="B29" s="70" t="s">
        <v>551</v>
      </c>
      <c r="C29" s="71" t="s">
        <v>0</v>
      </c>
      <c r="D29" s="84">
        <f>SUM(D23:D28)</f>
        <v>2648356983</v>
      </c>
      <c r="E29" s="85">
        <f>SUM(E23:E28)</f>
        <v>909385993</v>
      </c>
      <c r="F29" s="86">
        <f t="shared" si="0"/>
        <v>3557742976</v>
      </c>
      <c r="G29" s="84">
        <f>SUM(G23:G28)</f>
        <v>2671533686</v>
      </c>
      <c r="H29" s="85">
        <f>SUM(H23:H28)</f>
        <v>962840490</v>
      </c>
      <c r="I29" s="86">
        <f t="shared" si="1"/>
        <v>3634374176</v>
      </c>
      <c r="J29" s="84">
        <f>SUM(J23:J28)</f>
        <v>416414694</v>
      </c>
      <c r="K29" s="85">
        <f>SUM(K23:K28)</f>
        <v>91867057</v>
      </c>
      <c r="L29" s="85">
        <f t="shared" si="2"/>
        <v>508281751</v>
      </c>
      <c r="M29" s="96">
        <f t="shared" si="3"/>
        <v>0.14286634937621756</v>
      </c>
      <c r="N29" s="84">
        <f>SUM(N23:N28)</f>
        <v>561031179</v>
      </c>
      <c r="O29" s="85">
        <f>SUM(O23:O28)</f>
        <v>129907359</v>
      </c>
      <c r="P29" s="85">
        <f t="shared" si="4"/>
        <v>690938538</v>
      </c>
      <c r="Q29" s="96">
        <f t="shared" si="5"/>
        <v>0.19420698534463215</v>
      </c>
      <c r="R29" s="84">
        <f>SUM(R23:R28)</f>
        <v>403064596</v>
      </c>
      <c r="S29" s="85">
        <f>SUM(S23:S28)</f>
        <v>85118036</v>
      </c>
      <c r="T29" s="85">
        <f t="shared" si="6"/>
        <v>488182632</v>
      </c>
      <c r="U29" s="96">
        <f t="shared" si="7"/>
        <v>0.13432371251803657</v>
      </c>
      <c r="V29" s="84">
        <f>SUM(V23:V28)</f>
        <v>466728933</v>
      </c>
      <c r="W29" s="85">
        <f>SUM(W23:W28)</f>
        <v>156097347</v>
      </c>
      <c r="X29" s="85">
        <f t="shared" si="8"/>
        <v>622826280</v>
      </c>
      <c r="Y29" s="96">
        <f t="shared" si="9"/>
        <v>0.17137098433972583</v>
      </c>
      <c r="Z29" s="84">
        <f t="shared" si="10"/>
        <v>1847239402</v>
      </c>
      <c r="AA29" s="85">
        <f t="shared" si="11"/>
        <v>462989799</v>
      </c>
      <c r="AB29" s="85">
        <f t="shared" si="12"/>
        <v>2310229201</v>
      </c>
      <c r="AC29" s="96">
        <f t="shared" si="13"/>
        <v>0.63566080131645752</v>
      </c>
      <c r="AD29" s="84">
        <f>SUM(AD23:AD28)</f>
        <v>425726918</v>
      </c>
      <c r="AE29" s="85">
        <f>SUM(AE23:AE28)</f>
        <v>137369920</v>
      </c>
      <c r="AF29" s="85">
        <f t="shared" si="14"/>
        <v>563096838</v>
      </c>
      <c r="AG29" s="85">
        <f>SUM(AG23:AG28)</f>
        <v>2490339591</v>
      </c>
      <c r="AH29" s="85">
        <f>SUM(AH23:AH28)</f>
        <v>2802776304</v>
      </c>
      <c r="AI29" s="86">
        <f>SUM(AI23:AI28)</f>
        <v>2292947549</v>
      </c>
      <c r="AJ29" s="116">
        <f t="shared" si="15"/>
        <v>0.81809866371697426</v>
      </c>
      <c r="AK29" s="117">
        <f t="shared" si="16"/>
        <v>0.10607312627104459</v>
      </c>
    </row>
    <row r="30" spans="1:37" ht="13" x14ac:dyDescent="0.3">
      <c r="A30" s="66" t="s">
        <v>101</v>
      </c>
      <c r="B30" s="67" t="s">
        <v>89</v>
      </c>
      <c r="C30" s="68" t="s">
        <v>90</v>
      </c>
      <c r="D30" s="81">
        <v>4262640805</v>
      </c>
      <c r="E30" s="82">
        <v>236249799</v>
      </c>
      <c r="F30" s="83">
        <f t="shared" si="0"/>
        <v>4498890604</v>
      </c>
      <c r="G30" s="81">
        <v>5121636420</v>
      </c>
      <c r="H30" s="82">
        <v>235525033</v>
      </c>
      <c r="I30" s="83">
        <f t="shared" si="1"/>
        <v>5357161453</v>
      </c>
      <c r="J30" s="81">
        <v>547838430</v>
      </c>
      <c r="K30" s="82">
        <v>26030543</v>
      </c>
      <c r="L30" s="82">
        <f t="shared" si="2"/>
        <v>573868973</v>
      </c>
      <c r="M30" s="95">
        <f t="shared" si="3"/>
        <v>0.12755788560179002</v>
      </c>
      <c r="N30" s="81">
        <v>842629371</v>
      </c>
      <c r="O30" s="82">
        <v>39514420</v>
      </c>
      <c r="P30" s="82">
        <f t="shared" si="4"/>
        <v>882143791</v>
      </c>
      <c r="Q30" s="95">
        <f t="shared" si="5"/>
        <v>0.19608029370967117</v>
      </c>
      <c r="R30" s="81">
        <v>1718392884</v>
      </c>
      <c r="S30" s="82">
        <v>35076910</v>
      </c>
      <c r="T30" s="82">
        <f t="shared" si="6"/>
        <v>1753469794</v>
      </c>
      <c r="U30" s="95">
        <f t="shared" si="7"/>
        <v>0.3273132253682704</v>
      </c>
      <c r="V30" s="81">
        <v>739543965</v>
      </c>
      <c r="W30" s="82">
        <v>19370328</v>
      </c>
      <c r="X30" s="82">
        <f t="shared" si="8"/>
        <v>758914293</v>
      </c>
      <c r="Y30" s="95">
        <f t="shared" si="9"/>
        <v>0.14166350961384774</v>
      </c>
      <c r="Z30" s="81">
        <f t="shared" si="10"/>
        <v>3848404650</v>
      </c>
      <c r="AA30" s="82">
        <f t="shared" si="11"/>
        <v>119992201</v>
      </c>
      <c r="AB30" s="82">
        <f t="shared" si="12"/>
        <v>3968396851</v>
      </c>
      <c r="AC30" s="95">
        <f t="shared" si="13"/>
        <v>0.74076484082399752</v>
      </c>
      <c r="AD30" s="81">
        <v>1486577032</v>
      </c>
      <c r="AE30" s="82">
        <v>42432305</v>
      </c>
      <c r="AF30" s="82">
        <f t="shared" si="14"/>
        <v>1529009337</v>
      </c>
      <c r="AG30" s="82">
        <v>4519177346</v>
      </c>
      <c r="AH30" s="82">
        <v>4144481526</v>
      </c>
      <c r="AI30" s="83">
        <v>3943021913</v>
      </c>
      <c r="AJ30" s="114">
        <f t="shared" si="15"/>
        <v>0.95139087682351509</v>
      </c>
      <c r="AK30" s="115">
        <f t="shared" si="16"/>
        <v>-0.50365620756179852</v>
      </c>
    </row>
    <row r="31" spans="1:37" ht="13" x14ac:dyDescent="0.3">
      <c r="A31" s="66" t="s">
        <v>101</v>
      </c>
      <c r="B31" s="67" t="s">
        <v>552</v>
      </c>
      <c r="C31" s="68" t="s">
        <v>553</v>
      </c>
      <c r="D31" s="81">
        <v>670618556</v>
      </c>
      <c r="E31" s="82">
        <v>65843861</v>
      </c>
      <c r="F31" s="83">
        <f t="shared" si="0"/>
        <v>736462417</v>
      </c>
      <c r="G31" s="81">
        <v>670728556</v>
      </c>
      <c r="H31" s="82">
        <v>65943461</v>
      </c>
      <c r="I31" s="83">
        <f t="shared" si="1"/>
        <v>736672017</v>
      </c>
      <c r="J31" s="81">
        <v>74203734</v>
      </c>
      <c r="K31" s="82">
        <v>8254948</v>
      </c>
      <c r="L31" s="82">
        <f t="shared" si="2"/>
        <v>82458682</v>
      </c>
      <c r="M31" s="95">
        <f t="shared" si="3"/>
        <v>0.1119659063335475</v>
      </c>
      <c r="N31" s="81">
        <v>100860275</v>
      </c>
      <c r="O31" s="82">
        <v>19760898</v>
      </c>
      <c r="P31" s="82">
        <f t="shared" si="4"/>
        <v>120621173</v>
      </c>
      <c r="Q31" s="95">
        <f t="shared" si="5"/>
        <v>0.16378456010199907</v>
      </c>
      <c r="R31" s="81">
        <v>82312818</v>
      </c>
      <c r="S31" s="82">
        <v>8207126</v>
      </c>
      <c r="T31" s="82">
        <f t="shared" si="6"/>
        <v>90519944</v>
      </c>
      <c r="U31" s="95">
        <f t="shared" si="7"/>
        <v>0.12287685959435594</v>
      </c>
      <c r="V31" s="81">
        <v>435240912</v>
      </c>
      <c r="W31" s="82">
        <v>11925930</v>
      </c>
      <c r="X31" s="82">
        <f t="shared" si="8"/>
        <v>447166842</v>
      </c>
      <c r="Y31" s="95">
        <f t="shared" si="9"/>
        <v>0.60700940402355474</v>
      </c>
      <c r="Z31" s="81">
        <f t="shared" si="10"/>
        <v>692617739</v>
      </c>
      <c r="AA31" s="82">
        <f t="shared" si="11"/>
        <v>48148902</v>
      </c>
      <c r="AB31" s="82">
        <f t="shared" si="12"/>
        <v>740766641</v>
      </c>
      <c r="AC31" s="95">
        <f t="shared" si="13"/>
        <v>1.0055582727530155</v>
      </c>
      <c r="AD31" s="81">
        <v>137805066</v>
      </c>
      <c r="AE31" s="82">
        <v>20995372</v>
      </c>
      <c r="AF31" s="82">
        <f t="shared" si="14"/>
        <v>158800438</v>
      </c>
      <c r="AG31" s="82">
        <v>679710467</v>
      </c>
      <c r="AH31" s="82">
        <v>659539631</v>
      </c>
      <c r="AI31" s="83">
        <v>441899471</v>
      </c>
      <c r="AJ31" s="114">
        <f t="shared" si="15"/>
        <v>0.67001200569249797</v>
      </c>
      <c r="AK31" s="115">
        <f t="shared" si="16"/>
        <v>1.8159043364855201</v>
      </c>
    </row>
    <row r="32" spans="1:37" ht="13" x14ac:dyDescent="0.3">
      <c r="A32" s="66" t="s">
        <v>101</v>
      </c>
      <c r="B32" s="67" t="s">
        <v>91</v>
      </c>
      <c r="C32" s="68" t="s">
        <v>92</v>
      </c>
      <c r="D32" s="81">
        <v>2228843929</v>
      </c>
      <c r="E32" s="82">
        <v>230033400</v>
      </c>
      <c r="F32" s="83">
        <f t="shared" si="0"/>
        <v>2458877329</v>
      </c>
      <c r="G32" s="81">
        <v>2377067275</v>
      </c>
      <c r="H32" s="82">
        <v>251042966</v>
      </c>
      <c r="I32" s="83">
        <f t="shared" si="1"/>
        <v>2628110241</v>
      </c>
      <c r="J32" s="81">
        <v>507919750</v>
      </c>
      <c r="K32" s="82">
        <v>31406399</v>
      </c>
      <c r="L32" s="82">
        <f t="shared" si="2"/>
        <v>539326149</v>
      </c>
      <c r="M32" s="95">
        <f t="shared" si="3"/>
        <v>0.21933837147513918</v>
      </c>
      <c r="N32" s="81">
        <v>538794389</v>
      </c>
      <c r="O32" s="82">
        <v>54430269</v>
      </c>
      <c r="P32" s="82">
        <f t="shared" si="4"/>
        <v>593224658</v>
      </c>
      <c r="Q32" s="95">
        <f t="shared" si="5"/>
        <v>0.24125833810556882</v>
      </c>
      <c r="R32" s="81">
        <v>471579682</v>
      </c>
      <c r="S32" s="82">
        <v>43730332</v>
      </c>
      <c r="T32" s="82">
        <f t="shared" si="6"/>
        <v>515310014</v>
      </c>
      <c r="U32" s="95">
        <f t="shared" si="7"/>
        <v>0.1960762550827867</v>
      </c>
      <c r="V32" s="81">
        <v>491468028</v>
      </c>
      <c r="W32" s="82">
        <v>80758099</v>
      </c>
      <c r="X32" s="82">
        <f t="shared" si="8"/>
        <v>572226127</v>
      </c>
      <c r="Y32" s="95">
        <f t="shared" si="9"/>
        <v>0.21773292386025142</v>
      </c>
      <c r="Z32" s="81">
        <f t="shared" si="10"/>
        <v>2009761849</v>
      </c>
      <c r="AA32" s="82">
        <f t="shared" si="11"/>
        <v>210325099</v>
      </c>
      <c r="AB32" s="82">
        <f t="shared" si="12"/>
        <v>2220086948</v>
      </c>
      <c r="AC32" s="95">
        <f t="shared" si="13"/>
        <v>0.84474650772459736</v>
      </c>
      <c r="AD32" s="81">
        <v>507224208</v>
      </c>
      <c r="AE32" s="82">
        <v>38332081</v>
      </c>
      <c r="AF32" s="82">
        <f t="shared" si="14"/>
        <v>545556289</v>
      </c>
      <c r="AG32" s="82">
        <v>2459137054</v>
      </c>
      <c r="AH32" s="82">
        <v>2445906273</v>
      </c>
      <c r="AI32" s="83">
        <v>2280581196</v>
      </c>
      <c r="AJ32" s="114">
        <f t="shared" si="15"/>
        <v>0.93240743571207152</v>
      </c>
      <c r="AK32" s="115">
        <f t="shared" si="16"/>
        <v>4.8885584380093272E-2</v>
      </c>
    </row>
    <row r="33" spans="1:37" ht="13" x14ac:dyDescent="0.3">
      <c r="A33" s="66" t="s">
        <v>116</v>
      </c>
      <c r="B33" s="67" t="s">
        <v>554</v>
      </c>
      <c r="C33" s="68" t="s">
        <v>555</v>
      </c>
      <c r="D33" s="81">
        <v>240959000</v>
      </c>
      <c r="E33" s="82">
        <v>29950000</v>
      </c>
      <c r="F33" s="83">
        <f t="shared" si="0"/>
        <v>270909000</v>
      </c>
      <c r="G33" s="81">
        <v>248724240</v>
      </c>
      <c r="H33" s="82">
        <v>11509992</v>
      </c>
      <c r="I33" s="83">
        <f t="shared" si="1"/>
        <v>260234232</v>
      </c>
      <c r="J33" s="81">
        <v>54592196</v>
      </c>
      <c r="K33" s="82">
        <v>178124</v>
      </c>
      <c r="L33" s="82">
        <f t="shared" si="2"/>
        <v>54770320</v>
      </c>
      <c r="M33" s="95">
        <f t="shared" si="3"/>
        <v>0.20217238999073489</v>
      </c>
      <c r="N33" s="81">
        <v>73823144</v>
      </c>
      <c r="O33" s="82">
        <v>2493868</v>
      </c>
      <c r="P33" s="82">
        <f t="shared" si="4"/>
        <v>76317012</v>
      </c>
      <c r="Q33" s="95">
        <f t="shared" si="5"/>
        <v>0.28170718580778048</v>
      </c>
      <c r="R33" s="81">
        <v>63433158</v>
      </c>
      <c r="S33" s="82">
        <v>638464</v>
      </c>
      <c r="T33" s="82">
        <f t="shared" si="6"/>
        <v>64071622</v>
      </c>
      <c r="U33" s="95">
        <f t="shared" si="7"/>
        <v>0.2462075089337209</v>
      </c>
      <c r="V33" s="81">
        <v>73281524</v>
      </c>
      <c r="W33" s="82">
        <v>7365073</v>
      </c>
      <c r="X33" s="82">
        <f t="shared" si="8"/>
        <v>80646597</v>
      </c>
      <c r="Y33" s="95">
        <f t="shared" si="9"/>
        <v>0.30990003267517857</v>
      </c>
      <c r="Z33" s="81">
        <f t="shared" si="10"/>
        <v>265130022</v>
      </c>
      <c r="AA33" s="82">
        <f t="shared" si="11"/>
        <v>10675529</v>
      </c>
      <c r="AB33" s="82">
        <f t="shared" si="12"/>
        <v>275805551</v>
      </c>
      <c r="AC33" s="95">
        <f t="shared" si="13"/>
        <v>1.0598357828650307</v>
      </c>
      <c r="AD33" s="81">
        <v>68786148</v>
      </c>
      <c r="AE33" s="82">
        <v>3155270</v>
      </c>
      <c r="AF33" s="82">
        <f t="shared" si="14"/>
        <v>71941418</v>
      </c>
      <c r="AG33" s="82">
        <v>269967000</v>
      </c>
      <c r="AH33" s="82">
        <v>286504158</v>
      </c>
      <c r="AI33" s="83">
        <v>271043536</v>
      </c>
      <c r="AJ33" s="114">
        <f t="shared" si="15"/>
        <v>0.94603700655541623</v>
      </c>
      <c r="AK33" s="115">
        <f t="shared" si="16"/>
        <v>0.12100371721891823</v>
      </c>
    </row>
    <row r="34" spans="1:37" ht="14" x14ac:dyDescent="0.3">
      <c r="A34" s="69" t="s">
        <v>0</v>
      </c>
      <c r="B34" s="70" t="s">
        <v>556</v>
      </c>
      <c r="C34" s="71" t="s">
        <v>0</v>
      </c>
      <c r="D34" s="84">
        <f>SUM(D30:D33)</f>
        <v>7403062290</v>
      </c>
      <c r="E34" s="85">
        <f>SUM(E30:E33)</f>
        <v>562077060</v>
      </c>
      <c r="F34" s="86">
        <f t="shared" si="0"/>
        <v>7965139350</v>
      </c>
      <c r="G34" s="84">
        <f>SUM(G30:G33)</f>
        <v>8418156491</v>
      </c>
      <c r="H34" s="85">
        <f>SUM(H30:H33)</f>
        <v>564021452</v>
      </c>
      <c r="I34" s="86">
        <f t="shared" si="1"/>
        <v>8982177943</v>
      </c>
      <c r="J34" s="84">
        <f>SUM(J30:J33)</f>
        <v>1184554110</v>
      </c>
      <c r="K34" s="85">
        <f>SUM(K30:K33)</f>
        <v>65870014</v>
      </c>
      <c r="L34" s="85">
        <f t="shared" si="2"/>
        <v>1250424124</v>
      </c>
      <c r="M34" s="96">
        <f t="shared" si="3"/>
        <v>0.15698709954145373</v>
      </c>
      <c r="N34" s="84">
        <f>SUM(N30:N33)</f>
        <v>1556107179</v>
      </c>
      <c r="O34" s="85">
        <f>SUM(O30:O33)</f>
        <v>116199455</v>
      </c>
      <c r="P34" s="85">
        <f t="shared" si="4"/>
        <v>1672306634</v>
      </c>
      <c r="Q34" s="96">
        <f t="shared" si="5"/>
        <v>0.20995321745375364</v>
      </c>
      <c r="R34" s="84">
        <f>SUM(R30:R33)</f>
        <v>2335718542</v>
      </c>
      <c r="S34" s="85">
        <f>SUM(S30:S33)</f>
        <v>87652832</v>
      </c>
      <c r="T34" s="85">
        <f t="shared" si="6"/>
        <v>2423371374</v>
      </c>
      <c r="U34" s="96">
        <f t="shared" si="7"/>
        <v>0.2697977472032364</v>
      </c>
      <c r="V34" s="84">
        <f>SUM(V30:V33)</f>
        <v>1739534429</v>
      </c>
      <c r="W34" s="85">
        <f>SUM(W30:W33)</f>
        <v>119419430</v>
      </c>
      <c r="X34" s="85">
        <f t="shared" si="8"/>
        <v>1858953859</v>
      </c>
      <c r="Y34" s="96">
        <f t="shared" si="9"/>
        <v>0.20696025738932525</v>
      </c>
      <c r="Z34" s="84">
        <f t="shared" si="10"/>
        <v>6815914260</v>
      </c>
      <c r="AA34" s="85">
        <f t="shared" si="11"/>
        <v>389141731</v>
      </c>
      <c r="AB34" s="85">
        <f t="shared" si="12"/>
        <v>7205055991</v>
      </c>
      <c r="AC34" s="96">
        <f t="shared" si="13"/>
        <v>0.8021502175444043</v>
      </c>
      <c r="AD34" s="84">
        <f>SUM(AD30:AD33)</f>
        <v>2200392454</v>
      </c>
      <c r="AE34" s="85">
        <f>SUM(AE30:AE33)</f>
        <v>104915028</v>
      </c>
      <c r="AF34" s="85">
        <f t="shared" si="14"/>
        <v>2305307482</v>
      </c>
      <c r="AG34" s="85">
        <f>SUM(AG30:AG33)</f>
        <v>7927991867</v>
      </c>
      <c r="AH34" s="85">
        <f>SUM(AH30:AH33)</f>
        <v>7536431588</v>
      </c>
      <c r="AI34" s="86">
        <f>SUM(AI30:AI33)</f>
        <v>6936546116</v>
      </c>
      <c r="AJ34" s="116">
        <f t="shared" si="15"/>
        <v>0.92040192165279167</v>
      </c>
      <c r="AK34" s="117">
        <f t="shared" si="16"/>
        <v>-0.19361999494000692</v>
      </c>
    </row>
    <row r="35" spans="1:37" ht="14" x14ac:dyDescent="0.3">
      <c r="A35" s="72" t="s">
        <v>0</v>
      </c>
      <c r="B35" s="73" t="s">
        <v>557</v>
      </c>
      <c r="C35" s="74" t="s">
        <v>0</v>
      </c>
      <c r="D35" s="87">
        <f>SUM(D9:D14,D16:D21,D23:D28,D30:D33)</f>
        <v>27154554218</v>
      </c>
      <c r="E35" s="88">
        <f>SUM(E9:E14,E16:E21,E23:E28,E30:E33)</f>
        <v>3899665085</v>
      </c>
      <c r="F35" s="89">
        <f t="shared" si="0"/>
        <v>31054219303</v>
      </c>
      <c r="G35" s="87">
        <f>SUM(G9:G14,G16:G21,G23:G28,G30:G33)</f>
        <v>28347953979</v>
      </c>
      <c r="H35" s="88">
        <f>SUM(H9:H14,H16:H21,H23:H28,H30:H33)</f>
        <v>4092394886</v>
      </c>
      <c r="I35" s="89">
        <f t="shared" si="1"/>
        <v>32440348865</v>
      </c>
      <c r="J35" s="87">
        <f>SUM(J9:J14,J16:J21,J23:J28,J30:J33)</f>
        <v>4895359279</v>
      </c>
      <c r="K35" s="88">
        <f>SUM(K9:K14,K16:K21,K23:K28,K30:K33)</f>
        <v>364260147</v>
      </c>
      <c r="L35" s="88">
        <f t="shared" si="2"/>
        <v>5259619426</v>
      </c>
      <c r="M35" s="97">
        <f t="shared" si="3"/>
        <v>0.16936891488661232</v>
      </c>
      <c r="N35" s="87">
        <f>SUM(N9:N14,N16:N21,N23:N28,N30:N33)</f>
        <v>5589836571</v>
      </c>
      <c r="O35" s="88">
        <f>SUM(O9:O14,O16:O21,O23:O28,O30:O33)</f>
        <v>-9980266076</v>
      </c>
      <c r="P35" s="88">
        <f t="shared" si="4"/>
        <v>-4390429505</v>
      </c>
      <c r="Q35" s="97">
        <f t="shared" si="5"/>
        <v>-0.1413794841261993</v>
      </c>
      <c r="R35" s="87">
        <f>SUM(R9:R14,R16:R21,R23:R28,R30:R33)</f>
        <v>5762113001</v>
      </c>
      <c r="S35" s="88">
        <f>SUM(S9:S14,S16:S21,S23:S28,S30:S33)</f>
        <v>463106001</v>
      </c>
      <c r="T35" s="88">
        <f t="shared" si="6"/>
        <v>6225219002</v>
      </c>
      <c r="U35" s="97">
        <f t="shared" si="7"/>
        <v>0.19189741232149354</v>
      </c>
      <c r="V35" s="87">
        <f>SUM(V9:V14,V16:V21,V23:V28,V30:V33)</f>
        <v>5010799378</v>
      </c>
      <c r="W35" s="88">
        <f>SUM(W9:W14,W16:W21,W23:W28,W30:W33)</f>
        <v>823680503</v>
      </c>
      <c r="X35" s="88">
        <f t="shared" si="8"/>
        <v>5834479881</v>
      </c>
      <c r="Y35" s="97">
        <f t="shared" si="9"/>
        <v>0.17985256278470049</v>
      </c>
      <c r="Z35" s="87">
        <f t="shared" si="10"/>
        <v>21258108229</v>
      </c>
      <c r="AA35" s="88">
        <f t="shared" si="11"/>
        <v>-8329219425</v>
      </c>
      <c r="AB35" s="88">
        <f t="shared" si="12"/>
        <v>12928888804</v>
      </c>
      <c r="AC35" s="97">
        <f t="shared" si="13"/>
        <v>0.39854345764909516</v>
      </c>
      <c r="AD35" s="87">
        <f>SUM(AD9:AD14,AD16:AD21,AD23:AD28,AD30:AD33)</f>
        <v>5923743694</v>
      </c>
      <c r="AE35" s="88">
        <f>SUM(AE9:AE14,AE16:AE21,AE23:AE28,AE30:AE33)</f>
        <v>841782171</v>
      </c>
      <c r="AF35" s="88">
        <f t="shared" si="14"/>
        <v>6765525865</v>
      </c>
      <c r="AG35" s="88">
        <f>SUM(AG9:AG14,AG16:AG21,AG23:AG28,AG30:AG33)</f>
        <v>29689786501</v>
      </c>
      <c r="AH35" s="88">
        <f>SUM(AH9:AH14,AH16:AH21,AH23:AH28,AH30:AH33)</f>
        <v>28953404894</v>
      </c>
      <c r="AI35" s="89">
        <f>SUM(AI9:AI14,AI16:AI21,AI23:AI28,AI30:AI33)</f>
        <v>22819271047</v>
      </c>
      <c r="AJ35" s="118">
        <f t="shared" si="15"/>
        <v>0.78813773822258903</v>
      </c>
      <c r="AK35" s="119">
        <f t="shared" si="16"/>
        <v>-0.13761620346713432</v>
      </c>
    </row>
    <row r="36" spans="1:37" x14ac:dyDescent="0.25">
      <c r="D36" s="80"/>
      <c r="E36" s="80"/>
      <c r="F36" s="80"/>
      <c r="G36" s="80"/>
      <c r="H36" s="80"/>
      <c r="I36" s="80"/>
      <c r="J36" s="80"/>
      <c r="K36" s="80"/>
      <c r="L36" s="80"/>
      <c r="M36" s="94"/>
      <c r="N36" s="80"/>
      <c r="O36" s="80"/>
      <c r="P36" s="80"/>
      <c r="Q36" s="94"/>
      <c r="R36" s="80"/>
      <c r="S36" s="80"/>
      <c r="T36" s="80"/>
      <c r="U36" s="94"/>
      <c r="V36" s="80"/>
      <c r="W36" s="80"/>
      <c r="X36" s="80"/>
      <c r="Y36" s="94"/>
      <c r="Z36" s="80"/>
      <c r="AA36" s="80"/>
      <c r="AB36" s="80"/>
      <c r="AC36" s="94"/>
      <c r="AD36" s="80"/>
      <c r="AE36" s="80"/>
      <c r="AF36" s="80"/>
      <c r="AG36" s="80"/>
      <c r="AH36" s="80"/>
      <c r="AI36" s="80"/>
      <c r="AJ36" s="94"/>
      <c r="AK36" s="94"/>
    </row>
    <row r="37" spans="1:37" x14ac:dyDescent="0.25">
      <c r="D37" s="80"/>
      <c r="E37" s="80"/>
      <c r="F37" s="80"/>
      <c r="G37" s="80"/>
      <c r="H37" s="80"/>
      <c r="I37" s="80"/>
      <c r="J37" s="80"/>
      <c r="K37" s="80"/>
      <c r="L37" s="80"/>
      <c r="M37" s="94"/>
      <c r="N37" s="80"/>
      <c r="O37" s="80"/>
      <c r="P37" s="80"/>
      <c r="Q37" s="94"/>
      <c r="R37" s="80"/>
      <c r="S37" s="80"/>
      <c r="T37" s="80"/>
      <c r="U37" s="94"/>
      <c r="V37" s="80"/>
      <c r="W37" s="80"/>
      <c r="X37" s="80"/>
      <c r="Y37" s="94"/>
      <c r="Z37" s="80"/>
      <c r="AA37" s="80"/>
      <c r="AB37" s="80"/>
      <c r="AC37" s="94"/>
      <c r="AD37" s="80"/>
      <c r="AE37" s="80"/>
      <c r="AF37" s="80"/>
      <c r="AG37" s="80"/>
      <c r="AH37" s="80"/>
      <c r="AI37" s="80"/>
      <c r="AJ37" s="94"/>
      <c r="AK37" s="94"/>
    </row>
    <row r="38" spans="1:37" x14ac:dyDescent="0.25">
      <c r="D38" s="80"/>
      <c r="E38" s="80"/>
      <c r="F38" s="80"/>
      <c r="G38" s="80"/>
      <c r="H38" s="80"/>
      <c r="I38" s="80"/>
      <c r="J38" s="80"/>
      <c r="K38" s="80"/>
      <c r="L38" s="80"/>
      <c r="M38" s="94"/>
      <c r="N38" s="80"/>
      <c r="O38" s="80"/>
      <c r="P38" s="80"/>
      <c r="Q38" s="94"/>
      <c r="R38" s="80"/>
      <c r="S38" s="80"/>
      <c r="T38" s="80"/>
      <c r="U38" s="94"/>
      <c r="V38" s="80"/>
      <c r="W38" s="80"/>
      <c r="X38" s="80"/>
      <c r="Y38" s="94"/>
      <c r="Z38" s="80"/>
      <c r="AA38" s="80"/>
      <c r="AB38" s="80"/>
      <c r="AC38" s="94"/>
      <c r="AD38" s="80"/>
      <c r="AE38" s="80"/>
      <c r="AF38" s="80"/>
      <c r="AG38" s="80"/>
      <c r="AH38" s="80"/>
      <c r="AI38" s="80"/>
      <c r="AJ38" s="94"/>
      <c r="AK38" s="94"/>
    </row>
    <row r="39" spans="1:37" x14ac:dyDescent="0.25">
      <c r="D39" s="80"/>
      <c r="E39" s="80"/>
      <c r="F39" s="80"/>
      <c r="G39" s="80"/>
      <c r="H39" s="80"/>
      <c r="I39" s="80"/>
      <c r="J39" s="80"/>
      <c r="K39" s="80"/>
      <c r="L39" s="80"/>
      <c r="M39" s="94"/>
      <c r="N39" s="80"/>
      <c r="O39" s="80"/>
      <c r="P39" s="80"/>
      <c r="Q39" s="94"/>
      <c r="R39" s="80"/>
      <c r="S39" s="80"/>
      <c r="T39" s="80"/>
      <c r="U39" s="94"/>
      <c r="V39" s="80"/>
      <c r="W39" s="80"/>
      <c r="X39" s="80"/>
      <c r="Y39" s="94"/>
      <c r="Z39" s="80"/>
      <c r="AA39" s="80"/>
      <c r="AB39" s="80"/>
      <c r="AC39" s="94"/>
      <c r="AD39" s="80"/>
      <c r="AE39" s="80"/>
      <c r="AF39" s="80"/>
      <c r="AG39" s="80"/>
      <c r="AH39" s="80"/>
      <c r="AI39" s="80"/>
      <c r="AJ39" s="94"/>
      <c r="AK39" s="94"/>
    </row>
    <row r="40" spans="1:37" x14ac:dyDescent="0.25">
      <c r="D40" s="80"/>
      <c r="E40" s="80"/>
      <c r="F40" s="80"/>
      <c r="G40" s="80"/>
      <c r="H40" s="80"/>
      <c r="I40" s="80"/>
      <c r="J40" s="80"/>
      <c r="K40" s="80"/>
      <c r="L40" s="80"/>
      <c r="M40" s="94"/>
      <c r="N40" s="80"/>
      <c r="O40" s="80"/>
      <c r="P40" s="80"/>
      <c r="Q40" s="94"/>
      <c r="R40" s="80"/>
      <c r="S40" s="80"/>
      <c r="T40" s="80"/>
      <c r="U40" s="94"/>
      <c r="V40" s="80"/>
      <c r="W40" s="80"/>
      <c r="X40" s="80"/>
      <c r="Y40" s="94"/>
      <c r="Z40" s="80"/>
      <c r="AA40" s="80"/>
      <c r="AB40" s="80"/>
      <c r="AC40" s="94"/>
      <c r="AD40" s="80"/>
      <c r="AE40" s="80"/>
      <c r="AF40" s="80"/>
      <c r="AG40" s="80"/>
      <c r="AH40" s="80"/>
      <c r="AI40" s="80"/>
      <c r="AJ40" s="94"/>
      <c r="AK40" s="94"/>
    </row>
    <row r="41" spans="1:37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94"/>
      <c r="N41" s="80"/>
      <c r="O41" s="80"/>
      <c r="P41" s="80"/>
      <c r="Q41" s="94"/>
      <c r="R41" s="80"/>
      <c r="S41" s="80"/>
      <c r="T41" s="80"/>
      <c r="U41" s="94"/>
      <c r="V41" s="80"/>
      <c r="W41" s="80"/>
      <c r="X41" s="80"/>
      <c r="Y41" s="94"/>
      <c r="Z41" s="80"/>
      <c r="AA41" s="80"/>
      <c r="AB41" s="80"/>
      <c r="AC41" s="94"/>
      <c r="AD41" s="80"/>
      <c r="AE41" s="80"/>
      <c r="AF41" s="80"/>
      <c r="AG41" s="80"/>
      <c r="AH41" s="80"/>
      <c r="AI41" s="80"/>
      <c r="AJ41" s="94"/>
      <c r="AK41" s="94"/>
    </row>
    <row r="42" spans="1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1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1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1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1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1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1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7" orientation="landscape" r:id="rId1"/>
  <rowBreaks count="1" manualBreakCount="1">
    <brk id="37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tabSelected="1" view="pageBreakPreview" topLeftCell="I3" zoomScale="85" zoomScaleNormal="100" zoomScaleSheetLayoutView="85" workbookViewId="0">
      <selection activeCell="AC5" sqref="AC5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5" width="14.54296875" bestFit="1" customWidth="1"/>
    <col min="6" max="6" width="15.54296875" bestFit="1" customWidth="1"/>
    <col min="7" max="8" width="14.54296875" bestFit="1" customWidth="1"/>
    <col min="9" max="9" width="15.54296875" bestFit="1" customWidth="1"/>
    <col min="10" max="10" width="14.54296875" bestFit="1" customWidth="1"/>
    <col min="11" max="11" width="13.54296875" bestFit="1" customWidth="1"/>
    <col min="12" max="12" width="14.54296875" bestFit="1" customWidth="1"/>
    <col min="13" max="13" width="14.1796875" bestFit="1" customWidth="1"/>
    <col min="14" max="14" width="14.54296875" bestFit="1" customWidth="1"/>
    <col min="15" max="15" width="13.54296875" bestFit="1" customWidth="1"/>
    <col min="16" max="16" width="14.54296875" bestFit="1" customWidth="1"/>
    <col min="17" max="17" width="14.1796875" bestFit="1" customWidth="1"/>
    <col min="18" max="18" width="14.54296875" bestFit="1" customWidth="1"/>
    <col min="19" max="19" width="13.54296875" bestFit="1" customWidth="1"/>
    <col min="20" max="20" width="14.54296875" bestFit="1" customWidth="1"/>
    <col min="21" max="21" width="12.54296875" bestFit="1" customWidth="1"/>
    <col min="22" max="22" width="14.54296875" bestFit="1" customWidth="1"/>
    <col min="23" max="23" width="13.54296875" bestFit="1" customWidth="1"/>
    <col min="24" max="24" width="14.54296875" bestFit="1" customWidth="1"/>
    <col min="25" max="25" width="12.54296875" bestFit="1" customWidth="1"/>
    <col min="26" max="27" width="14.54296875" bestFit="1" customWidth="1"/>
    <col min="28" max="28" width="15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54.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40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99</v>
      </c>
      <c r="B9" s="67" t="s">
        <v>46</v>
      </c>
      <c r="C9" s="68" t="s">
        <v>47</v>
      </c>
      <c r="D9" s="81">
        <v>64671269910</v>
      </c>
      <c r="E9" s="82">
        <v>12073294723</v>
      </c>
      <c r="F9" s="83">
        <f>$D9       +$E9</f>
        <v>76744564633</v>
      </c>
      <c r="G9" s="81">
        <v>65793200386</v>
      </c>
      <c r="H9" s="82">
        <v>11454063336</v>
      </c>
      <c r="I9" s="83">
        <f>$G9       +$H9</f>
        <v>77247263722</v>
      </c>
      <c r="J9" s="81">
        <v>13824573150</v>
      </c>
      <c r="K9" s="82">
        <v>1389403187</v>
      </c>
      <c r="L9" s="82">
        <f>$J9       +$K9</f>
        <v>15213976337</v>
      </c>
      <c r="M9" s="95">
        <f>IF(($F9       =0),0,($L9       /$F9       ))</f>
        <v>0.19824174402128308</v>
      </c>
      <c r="N9" s="81">
        <v>15637889417</v>
      </c>
      <c r="O9" s="82">
        <v>2831053816</v>
      </c>
      <c r="P9" s="82">
        <f>$N9       +$O9</f>
        <v>18468943233</v>
      </c>
      <c r="Q9" s="95">
        <f>IF(($F9       =0),0,($P9       /$F9       ))</f>
        <v>0.2406547398023598</v>
      </c>
      <c r="R9" s="81">
        <v>15016693033</v>
      </c>
      <c r="S9" s="82">
        <v>1707310768</v>
      </c>
      <c r="T9" s="82">
        <f>$R9       +$S9</f>
        <v>16724003801</v>
      </c>
      <c r="U9" s="95">
        <f>IF(($I9       =0),0,($T9       /$I9       ))</f>
        <v>0.21649962723840804</v>
      </c>
      <c r="V9" s="81">
        <v>17467521386</v>
      </c>
      <c r="W9" s="82">
        <v>3155748858</v>
      </c>
      <c r="X9" s="82">
        <f>$V9       +$W9</f>
        <v>20623270244</v>
      </c>
      <c r="Y9" s="95">
        <f>IF(($I9       =0),0,($X9       /$I9       ))</f>
        <v>0.26697735622351237</v>
      </c>
      <c r="Z9" s="81">
        <f>$J9       +$N9       +$R9       +$V9</f>
        <v>61946676986</v>
      </c>
      <c r="AA9" s="82">
        <f>$K9       +$O9       +$S9       +$W9</f>
        <v>9083516629</v>
      </c>
      <c r="AB9" s="82">
        <f>$Z9       +$AA9</f>
        <v>71030193615</v>
      </c>
      <c r="AC9" s="95">
        <f>IF(($I9       =0),0,($AB9       /$I9       ))</f>
        <v>0.91951727728021282</v>
      </c>
      <c r="AD9" s="81">
        <v>16948921223</v>
      </c>
      <c r="AE9" s="82">
        <v>3821178511</v>
      </c>
      <c r="AF9" s="82">
        <f>$AD9       +$AE9</f>
        <v>20770099734</v>
      </c>
      <c r="AG9" s="82">
        <v>70410790323</v>
      </c>
      <c r="AH9" s="82">
        <v>72272562425</v>
      </c>
      <c r="AI9" s="83">
        <v>65356427844</v>
      </c>
      <c r="AJ9" s="114">
        <f>IF(($AH9       =0),0,($AI9       /$AH9       ))</f>
        <v>0.90430483783971083</v>
      </c>
      <c r="AK9" s="115">
        <f>IF(($AF9       =0),0,(($X9       /$AF9       )-1))</f>
        <v>-7.0692722654405182E-3</v>
      </c>
    </row>
    <row r="10" spans="1:37" ht="14" x14ac:dyDescent="0.3">
      <c r="A10" s="69" t="s">
        <v>0</v>
      </c>
      <c r="B10" s="70" t="s">
        <v>100</v>
      </c>
      <c r="C10" s="71" t="s">
        <v>0</v>
      </c>
      <c r="D10" s="84">
        <f>D9</f>
        <v>64671269910</v>
      </c>
      <c r="E10" s="85">
        <f>E9</f>
        <v>12073294723</v>
      </c>
      <c r="F10" s="86">
        <f t="shared" ref="F10:F45" si="0">$D10      +$E10</f>
        <v>76744564633</v>
      </c>
      <c r="G10" s="84">
        <f>G9</f>
        <v>65793200386</v>
      </c>
      <c r="H10" s="85">
        <f>H9</f>
        <v>11454063336</v>
      </c>
      <c r="I10" s="86">
        <f t="shared" ref="I10:I45" si="1">$G10      +$H10</f>
        <v>77247263722</v>
      </c>
      <c r="J10" s="84">
        <f>J9</f>
        <v>13824573150</v>
      </c>
      <c r="K10" s="85">
        <f>K9</f>
        <v>1389403187</v>
      </c>
      <c r="L10" s="85">
        <f t="shared" ref="L10:L45" si="2">$J10      +$K10</f>
        <v>15213976337</v>
      </c>
      <c r="M10" s="96">
        <f t="shared" ref="M10:M45" si="3">IF(($F10      =0),0,($L10      /$F10      ))</f>
        <v>0.19824174402128308</v>
      </c>
      <c r="N10" s="84">
        <f>N9</f>
        <v>15637889417</v>
      </c>
      <c r="O10" s="85">
        <f>O9</f>
        <v>2831053816</v>
      </c>
      <c r="P10" s="85">
        <f t="shared" ref="P10:P45" si="4">$N10      +$O10</f>
        <v>18468943233</v>
      </c>
      <c r="Q10" s="96">
        <f t="shared" ref="Q10:Q45" si="5">IF(($F10      =0),0,($P10      /$F10      ))</f>
        <v>0.2406547398023598</v>
      </c>
      <c r="R10" s="84">
        <f>R9</f>
        <v>15016693033</v>
      </c>
      <c r="S10" s="85">
        <f>S9</f>
        <v>1707310768</v>
      </c>
      <c r="T10" s="85">
        <f t="shared" ref="T10:T45" si="6">$R10      +$S10</f>
        <v>16724003801</v>
      </c>
      <c r="U10" s="96">
        <f t="shared" ref="U10:U45" si="7">IF(($I10      =0),0,($T10      /$I10      ))</f>
        <v>0.21649962723840804</v>
      </c>
      <c r="V10" s="84">
        <f>V9</f>
        <v>17467521386</v>
      </c>
      <c r="W10" s="85">
        <f>W9</f>
        <v>3155748858</v>
      </c>
      <c r="X10" s="85">
        <f t="shared" ref="X10:X45" si="8">$V10      +$W10</f>
        <v>20623270244</v>
      </c>
      <c r="Y10" s="96">
        <f t="shared" ref="Y10:Y45" si="9">IF(($I10      =0),0,($X10      /$I10      ))</f>
        <v>0.26697735622351237</v>
      </c>
      <c r="Z10" s="84">
        <f t="shared" ref="Z10:Z45" si="10">$J10      +$N10      +$R10      +$V10</f>
        <v>61946676986</v>
      </c>
      <c r="AA10" s="85">
        <f t="shared" ref="AA10:AA45" si="11">$K10      +$O10      +$S10      +$W10</f>
        <v>9083516629</v>
      </c>
      <c r="AB10" s="85">
        <f t="shared" ref="AB10:AB45" si="12">$Z10      +$AA10</f>
        <v>71030193615</v>
      </c>
      <c r="AC10" s="96">
        <f t="shared" ref="AC10:AC45" si="13">IF(($I10      =0),0,($AB10      /$I10      ))</f>
        <v>0.91951727728021282</v>
      </c>
      <c r="AD10" s="84">
        <f>AD9</f>
        <v>16948921223</v>
      </c>
      <c r="AE10" s="85">
        <f>AE9</f>
        <v>3821178511</v>
      </c>
      <c r="AF10" s="85">
        <f t="shared" ref="AF10:AF45" si="14">$AD10      +$AE10</f>
        <v>20770099734</v>
      </c>
      <c r="AG10" s="85">
        <f>AG9</f>
        <v>70410790323</v>
      </c>
      <c r="AH10" s="85">
        <f>AH9</f>
        <v>72272562425</v>
      </c>
      <c r="AI10" s="86">
        <f>AI9</f>
        <v>65356427844</v>
      </c>
      <c r="AJ10" s="116">
        <f t="shared" ref="AJ10:AJ45" si="15">IF(($AH10      =0),0,($AI10      /$AH10      ))</f>
        <v>0.90430483783971083</v>
      </c>
      <c r="AK10" s="117">
        <f t="shared" ref="AK10:AK45" si="16">IF(($AF10      =0),0,(($X10      /$AF10      )-1))</f>
        <v>-7.0692722654405182E-3</v>
      </c>
    </row>
    <row r="11" spans="1:37" ht="13" x14ac:dyDescent="0.3">
      <c r="A11" s="66" t="s">
        <v>101</v>
      </c>
      <c r="B11" s="67" t="s">
        <v>558</v>
      </c>
      <c r="C11" s="68" t="s">
        <v>559</v>
      </c>
      <c r="D11" s="81">
        <v>534568193</v>
      </c>
      <c r="E11" s="82">
        <v>49100614</v>
      </c>
      <c r="F11" s="83">
        <f t="shared" si="0"/>
        <v>583668807</v>
      </c>
      <c r="G11" s="81">
        <v>554416054</v>
      </c>
      <c r="H11" s="82">
        <v>90150762</v>
      </c>
      <c r="I11" s="83">
        <f t="shared" si="1"/>
        <v>644566816</v>
      </c>
      <c r="J11" s="81">
        <v>103690405</v>
      </c>
      <c r="K11" s="82">
        <v>7350252</v>
      </c>
      <c r="L11" s="82">
        <f t="shared" si="2"/>
        <v>111040657</v>
      </c>
      <c r="M11" s="95">
        <f t="shared" si="3"/>
        <v>0.19024600195912131</v>
      </c>
      <c r="N11" s="81">
        <v>103128005</v>
      </c>
      <c r="O11" s="82">
        <v>21588434</v>
      </c>
      <c r="P11" s="82">
        <f t="shared" si="4"/>
        <v>124716439</v>
      </c>
      <c r="Q11" s="95">
        <f t="shared" si="5"/>
        <v>0.21367672471830415</v>
      </c>
      <c r="R11" s="81">
        <v>95052504</v>
      </c>
      <c r="S11" s="82">
        <v>26086401</v>
      </c>
      <c r="T11" s="82">
        <f t="shared" si="6"/>
        <v>121138905</v>
      </c>
      <c r="U11" s="95">
        <f t="shared" si="7"/>
        <v>0.18793847587710752</v>
      </c>
      <c r="V11" s="81">
        <v>104105822</v>
      </c>
      <c r="W11" s="82">
        <v>30122082</v>
      </c>
      <c r="X11" s="82">
        <f t="shared" si="8"/>
        <v>134227904</v>
      </c>
      <c r="Y11" s="95">
        <f t="shared" si="9"/>
        <v>0.20824513559816893</v>
      </c>
      <c r="Z11" s="81">
        <f t="shared" si="10"/>
        <v>405976736</v>
      </c>
      <c r="AA11" s="82">
        <f t="shared" si="11"/>
        <v>85147169</v>
      </c>
      <c r="AB11" s="82">
        <f t="shared" si="12"/>
        <v>491123905</v>
      </c>
      <c r="AC11" s="95">
        <f t="shared" si="13"/>
        <v>0.76194413489632706</v>
      </c>
      <c r="AD11" s="81">
        <v>102122052</v>
      </c>
      <c r="AE11" s="82">
        <v>24782964</v>
      </c>
      <c r="AF11" s="82">
        <f t="shared" si="14"/>
        <v>126905016</v>
      </c>
      <c r="AG11" s="82">
        <v>519735587</v>
      </c>
      <c r="AH11" s="82">
        <v>570485717</v>
      </c>
      <c r="AI11" s="83">
        <v>426842114</v>
      </c>
      <c r="AJ11" s="114">
        <f t="shared" si="15"/>
        <v>0.74820823954125393</v>
      </c>
      <c r="AK11" s="115">
        <f t="shared" si="16"/>
        <v>5.7703692342625734E-2</v>
      </c>
    </row>
    <row r="12" spans="1:37" ht="13" x14ac:dyDescent="0.3">
      <c r="A12" s="66" t="s">
        <v>101</v>
      </c>
      <c r="B12" s="67" t="s">
        <v>560</v>
      </c>
      <c r="C12" s="68" t="s">
        <v>561</v>
      </c>
      <c r="D12" s="81">
        <v>451159155</v>
      </c>
      <c r="E12" s="82">
        <v>80568025</v>
      </c>
      <c r="F12" s="83">
        <f t="shared" si="0"/>
        <v>531727180</v>
      </c>
      <c r="G12" s="81">
        <v>491366872</v>
      </c>
      <c r="H12" s="82">
        <v>88748203</v>
      </c>
      <c r="I12" s="83">
        <f t="shared" si="1"/>
        <v>580115075</v>
      </c>
      <c r="J12" s="81">
        <v>103519968</v>
      </c>
      <c r="K12" s="82">
        <v>3410248</v>
      </c>
      <c r="L12" s="82">
        <f t="shared" si="2"/>
        <v>106930216</v>
      </c>
      <c r="M12" s="95">
        <f t="shared" si="3"/>
        <v>0.201099774512185</v>
      </c>
      <c r="N12" s="81">
        <v>115235377</v>
      </c>
      <c r="O12" s="82">
        <v>5192319</v>
      </c>
      <c r="P12" s="82">
        <f t="shared" si="4"/>
        <v>120427696</v>
      </c>
      <c r="Q12" s="95">
        <f t="shared" si="5"/>
        <v>0.22648399504422551</v>
      </c>
      <c r="R12" s="81">
        <v>107445775</v>
      </c>
      <c r="S12" s="82">
        <v>9919046</v>
      </c>
      <c r="T12" s="82">
        <f t="shared" si="6"/>
        <v>117364821</v>
      </c>
      <c r="U12" s="95">
        <f t="shared" si="7"/>
        <v>0.20231299970958347</v>
      </c>
      <c r="V12" s="81">
        <v>133250586</v>
      </c>
      <c r="W12" s="82">
        <v>34039688</v>
      </c>
      <c r="X12" s="82">
        <f t="shared" si="8"/>
        <v>167290274</v>
      </c>
      <c r="Y12" s="95">
        <f t="shared" si="9"/>
        <v>0.28837429194543857</v>
      </c>
      <c r="Z12" s="81">
        <f t="shared" si="10"/>
        <v>459451706</v>
      </c>
      <c r="AA12" s="82">
        <f t="shared" si="11"/>
        <v>52561301</v>
      </c>
      <c r="AB12" s="82">
        <f t="shared" si="12"/>
        <v>512013007</v>
      </c>
      <c r="AC12" s="95">
        <f t="shared" si="13"/>
        <v>0.88260593296941992</v>
      </c>
      <c r="AD12" s="81">
        <v>142774052</v>
      </c>
      <c r="AE12" s="82">
        <v>11245626</v>
      </c>
      <c r="AF12" s="82">
        <f t="shared" si="14"/>
        <v>154019678</v>
      </c>
      <c r="AG12" s="82">
        <v>481794861</v>
      </c>
      <c r="AH12" s="82">
        <v>533357534</v>
      </c>
      <c r="AI12" s="83">
        <v>453447243</v>
      </c>
      <c r="AJ12" s="114">
        <f t="shared" si="15"/>
        <v>0.85017500287152592</v>
      </c>
      <c r="AK12" s="115">
        <f t="shared" si="16"/>
        <v>8.6161691624884407E-2</v>
      </c>
    </row>
    <row r="13" spans="1:37" ht="13" x14ac:dyDescent="0.3">
      <c r="A13" s="66" t="s">
        <v>101</v>
      </c>
      <c r="B13" s="67" t="s">
        <v>562</v>
      </c>
      <c r="C13" s="68" t="s">
        <v>563</v>
      </c>
      <c r="D13" s="81">
        <v>591416419</v>
      </c>
      <c r="E13" s="82">
        <v>75594298</v>
      </c>
      <c r="F13" s="83">
        <f t="shared" si="0"/>
        <v>667010717</v>
      </c>
      <c r="G13" s="81">
        <v>696433664</v>
      </c>
      <c r="H13" s="82">
        <v>89651772</v>
      </c>
      <c r="I13" s="83">
        <f t="shared" si="1"/>
        <v>786085436</v>
      </c>
      <c r="J13" s="81">
        <v>119035212</v>
      </c>
      <c r="K13" s="82">
        <v>6823319</v>
      </c>
      <c r="L13" s="82">
        <f t="shared" si="2"/>
        <v>125858531</v>
      </c>
      <c r="M13" s="95">
        <f t="shared" si="3"/>
        <v>0.18869041799818637</v>
      </c>
      <c r="N13" s="81">
        <v>144998685</v>
      </c>
      <c r="O13" s="82">
        <v>18548156</v>
      </c>
      <c r="P13" s="82">
        <f t="shared" si="4"/>
        <v>163546841</v>
      </c>
      <c r="Q13" s="95">
        <f t="shared" si="5"/>
        <v>0.2451937230267921</v>
      </c>
      <c r="R13" s="81">
        <v>152375703</v>
      </c>
      <c r="S13" s="82">
        <v>13945007</v>
      </c>
      <c r="T13" s="82">
        <f t="shared" si="6"/>
        <v>166320710</v>
      </c>
      <c r="U13" s="95">
        <f t="shared" si="7"/>
        <v>0.21158095848502656</v>
      </c>
      <c r="V13" s="81">
        <v>233303233</v>
      </c>
      <c r="W13" s="82">
        <v>41221350</v>
      </c>
      <c r="X13" s="82">
        <f t="shared" si="8"/>
        <v>274524583</v>
      </c>
      <c r="Y13" s="95">
        <f t="shared" si="9"/>
        <v>0.34922995698396325</v>
      </c>
      <c r="Z13" s="81">
        <f t="shared" si="10"/>
        <v>649712833</v>
      </c>
      <c r="AA13" s="82">
        <f t="shared" si="11"/>
        <v>80537832</v>
      </c>
      <c r="AB13" s="82">
        <f t="shared" si="12"/>
        <v>730250665</v>
      </c>
      <c r="AC13" s="95">
        <f t="shared" si="13"/>
        <v>0.92897111631514817</v>
      </c>
      <c r="AD13" s="81">
        <v>147305362</v>
      </c>
      <c r="AE13" s="82">
        <v>43488637</v>
      </c>
      <c r="AF13" s="82">
        <f t="shared" si="14"/>
        <v>190793999</v>
      </c>
      <c r="AG13" s="82">
        <v>642815885</v>
      </c>
      <c r="AH13" s="82">
        <v>657396574</v>
      </c>
      <c r="AI13" s="83">
        <v>618980553</v>
      </c>
      <c r="AJ13" s="114">
        <f t="shared" si="15"/>
        <v>0.94156339944661771</v>
      </c>
      <c r="AK13" s="115">
        <f t="shared" si="16"/>
        <v>0.43885334150368105</v>
      </c>
    </row>
    <row r="14" spans="1:37" ht="13" x14ac:dyDescent="0.3">
      <c r="A14" s="66" t="s">
        <v>101</v>
      </c>
      <c r="B14" s="67" t="s">
        <v>564</v>
      </c>
      <c r="C14" s="68" t="s">
        <v>565</v>
      </c>
      <c r="D14" s="81">
        <v>1825844325</v>
      </c>
      <c r="E14" s="82">
        <v>326852540</v>
      </c>
      <c r="F14" s="83">
        <f t="shared" si="0"/>
        <v>2152696865</v>
      </c>
      <c r="G14" s="81">
        <v>1783157514</v>
      </c>
      <c r="H14" s="82">
        <v>330694687</v>
      </c>
      <c r="I14" s="83">
        <f t="shared" si="1"/>
        <v>2113852201</v>
      </c>
      <c r="J14" s="81">
        <v>384473137</v>
      </c>
      <c r="K14" s="82">
        <v>17654768</v>
      </c>
      <c r="L14" s="82">
        <f t="shared" si="2"/>
        <v>402127905</v>
      </c>
      <c r="M14" s="95">
        <f t="shared" si="3"/>
        <v>0.18680191881080294</v>
      </c>
      <c r="N14" s="81">
        <v>379833112</v>
      </c>
      <c r="O14" s="82">
        <v>68472763</v>
      </c>
      <c r="P14" s="82">
        <f t="shared" si="4"/>
        <v>448305875</v>
      </c>
      <c r="Q14" s="95">
        <f t="shared" si="5"/>
        <v>0.20825313693203154</v>
      </c>
      <c r="R14" s="81">
        <v>369107920</v>
      </c>
      <c r="S14" s="82">
        <v>32216680</v>
      </c>
      <c r="T14" s="82">
        <f t="shared" si="6"/>
        <v>401324600</v>
      </c>
      <c r="U14" s="95">
        <f t="shared" si="7"/>
        <v>0.18985461699268538</v>
      </c>
      <c r="V14" s="81">
        <v>423577125</v>
      </c>
      <c r="W14" s="82">
        <v>79883895</v>
      </c>
      <c r="X14" s="82">
        <f t="shared" si="8"/>
        <v>503461020</v>
      </c>
      <c r="Y14" s="95">
        <f t="shared" si="9"/>
        <v>0.23817229026789466</v>
      </c>
      <c r="Z14" s="81">
        <f t="shared" si="10"/>
        <v>1556991294</v>
      </c>
      <c r="AA14" s="82">
        <f t="shared" si="11"/>
        <v>198228106</v>
      </c>
      <c r="AB14" s="82">
        <f t="shared" si="12"/>
        <v>1755219400</v>
      </c>
      <c r="AC14" s="95">
        <f t="shared" si="13"/>
        <v>0.83034159113378803</v>
      </c>
      <c r="AD14" s="81">
        <v>367266559</v>
      </c>
      <c r="AE14" s="82">
        <v>107221038</v>
      </c>
      <c r="AF14" s="82">
        <f t="shared" si="14"/>
        <v>474487597</v>
      </c>
      <c r="AG14" s="82">
        <v>1922037842</v>
      </c>
      <c r="AH14" s="82">
        <v>1930573279</v>
      </c>
      <c r="AI14" s="83">
        <v>1622484247</v>
      </c>
      <c r="AJ14" s="114">
        <f t="shared" si="15"/>
        <v>0.84041577942092716</v>
      </c>
      <c r="AK14" s="115">
        <f t="shared" si="16"/>
        <v>6.1062550808888671E-2</v>
      </c>
    </row>
    <row r="15" spans="1:37" ht="13" x14ac:dyDescent="0.3">
      <c r="A15" s="66" t="s">
        <v>101</v>
      </c>
      <c r="B15" s="67" t="s">
        <v>566</v>
      </c>
      <c r="C15" s="68" t="s">
        <v>567</v>
      </c>
      <c r="D15" s="81">
        <v>1189045717</v>
      </c>
      <c r="E15" s="82">
        <v>376477670</v>
      </c>
      <c r="F15" s="83">
        <f t="shared" si="0"/>
        <v>1565523387</v>
      </c>
      <c r="G15" s="81">
        <v>1210970777</v>
      </c>
      <c r="H15" s="82">
        <v>325809079</v>
      </c>
      <c r="I15" s="83">
        <f t="shared" si="1"/>
        <v>1536779856</v>
      </c>
      <c r="J15" s="81">
        <v>238085280</v>
      </c>
      <c r="K15" s="82">
        <v>24395493</v>
      </c>
      <c r="L15" s="82">
        <f t="shared" si="2"/>
        <v>262480773</v>
      </c>
      <c r="M15" s="95">
        <f t="shared" si="3"/>
        <v>0.16766327170812173</v>
      </c>
      <c r="N15" s="81">
        <v>255350012</v>
      </c>
      <c r="O15" s="82">
        <v>88608642</v>
      </c>
      <c r="P15" s="82">
        <f t="shared" si="4"/>
        <v>343958654</v>
      </c>
      <c r="Q15" s="95">
        <f t="shared" si="5"/>
        <v>0.21970840988784282</v>
      </c>
      <c r="R15" s="81">
        <v>229662651</v>
      </c>
      <c r="S15" s="82">
        <v>51622082</v>
      </c>
      <c r="T15" s="82">
        <f t="shared" si="6"/>
        <v>281284733</v>
      </c>
      <c r="U15" s="95">
        <f t="shared" si="7"/>
        <v>0.18303515100213547</v>
      </c>
      <c r="V15" s="81">
        <v>280180240</v>
      </c>
      <c r="W15" s="82">
        <v>132984965</v>
      </c>
      <c r="X15" s="82">
        <f t="shared" si="8"/>
        <v>413165205</v>
      </c>
      <c r="Y15" s="95">
        <f t="shared" si="9"/>
        <v>0.26885126284476751</v>
      </c>
      <c r="Z15" s="81">
        <f t="shared" si="10"/>
        <v>1003278183</v>
      </c>
      <c r="AA15" s="82">
        <f t="shared" si="11"/>
        <v>297611182</v>
      </c>
      <c r="AB15" s="82">
        <f t="shared" si="12"/>
        <v>1300889365</v>
      </c>
      <c r="AC15" s="95">
        <f t="shared" si="13"/>
        <v>0.84650339469311731</v>
      </c>
      <c r="AD15" s="81">
        <v>250548395</v>
      </c>
      <c r="AE15" s="82">
        <v>159016231</v>
      </c>
      <c r="AF15" s="82">
        <f t="shared" si="14"/>
        <v>409564626</v>
      </c>
      <c r="AG15" s="82">
        <v>1280382457</v>
      </c>
      <c r="AH15" s="82">
        <v>1320042125</v>
      </c>
      <c r="AI15" s="83">
        <v>1151203783</v>
      </c>
      <c r="AJ15" s="114">
        <f t="shared" si="15"/>
        <v>0.87209624692848342</v>
      </c>
      <c r="AK15" s="115">
        <f t="shared" si="16"/>
        <v>8.7912353055608072E-3</v>
      </c>
    </row>
    <row r="16" spans="1:37" ht="13" x14ac:dyDescent="0.3">
      <c r="A16" s="66" t="s">
        <v>116</v>
      </c>
      <c r="B16" s="67" t="s">
        <v>568</v>
      </c>
      <c r="C16" s="68" t="s">
        <v>569</v>
      </c>
      <c r="D16" s="81">
        <v>542287662</v>
      </c>
      <c r="E16" s="82">
        <v>10500000</v>
      </c>
      <c r="F16" s="83">
        <f t="shared" si="0"/>
        <v>552787662</v>
      </c>
      <c r="G16" s="81">
        <v>599520398</v>
      </c>
      <c r="H16" s="82">
        <v>68799730</v>
      </c>
      <c r="I16" s="83">
        <f t="shared" si="1"/>
        <v>668320128</v>
      </c>
      <c r="J16" s="81">
        <v>94912633</v>
      </c>
      <c r="K16" s="82">
        <v>10566594</v>
      </c>
      <c r="L16" s="82">
        <f t="shared" si="2"/>
        <v>105479227</v>
      </c>
      <c r="M16" s="95">
        <f t="shared" si="3"/>
        <v>0.19081328012708068</v>
      </c>
      <c r="N16" s="81">
        <v>157278951</v>
      </c>
      <c r="O16" s="82">
        <v>25130492</v>
      </c>
      <c r="P16" s="82">
        <f t="shared" si="4"/>
        <v>182409443</v>
      </c>
      <c r="Q16" s="95">
        <f t="shared" si="5"/>
        <v>0.32998103166781606</v>
      </c>
      <c r="R16" s="81">
        <v>136267998</v>
      </c>
      <c r="S16" s="82">
        <v>7313796</v>
      </c>
      <c r="T16" s="82">
        <f t="shared" si="6"/>
        <v>143581794</v>
      </c>
      <c r="U16" s="95">
        <f t="shared" si="7"/>
        <v>0.21483984693036209</v>
      </c>
      <c r="V16" s="81">
        <v>151734357</v>
      </c>
      <c r="W16" s="82">
        <v>15268626</v>
      </c>
      <c r="X16" s="82">
        <f t="shared" si="8"/>
        <v>167002983</v>
      </c>
      <c r="Y16" s="95">
        <f t="shared" si="9"/>
        <v>0.24988471243529567</v>
      </c>
      <c r="Z16" s="81">
        <f t="shared" si="10"/>
        <v>540193939</v>
      </c>
      <c r="AA16" s="82">
        <f t="shared" si="11"/>
        <v>58279508</v>
      </c>
      <c r="AB16" s="82">
        <f t="shared" si="12"/>
        <v>598473447</v>
      </c>
      <c r="AC16" s="95">
        <f t="shared" si="13"/>
        <v>0.89548918538631839</v>
      </c>
      <c r="AD16" s="81">
        <v>143135706</v>
      </c>
      <c r="AE16" s="82">
        <v>27797116</v>
      </c>
      <c r="AF16" s="82">
        <f t="shared" si="14"/>
        <v>170932822</v>
      </c>
      <c r="AG16" s="82">
        <v>544874303</v>
      </c>
      <c r="AH16" s="82">
        <v>745550297</v>
      </c>
      <c r="AI16" s="83">
        <v>575882886</v>
      </c>
      <c r="AJ16" s="114">
        <f t="shared" si="15"/>
        <v>0.7724266066518648</v>
      </c>
      <c r="AK16" s="115">
        <f t="shared" si="16"/>
        <v>-2.2990546543483648E-2</v>
      </c>
    </row>
    <row r="17" spans="1:37" ht="14" x14ac:dyDescent="0.3">
      <c r="A17" s="69" t="s">
        <v>0</v>
      </c>
      <c r="B17" s="70" t="s">
        <v>570</v>
      </c>
      <c r="C17" s="71" t="s">
        <v>0</v>
      </c>
      <c r="D17" s="84">
        <f>SUM(D11:D16)</f>
        <v>5134321471</v>
      </c>
      <c r="E17" s="85">
        <f>SUM(E11:E16)</f>
        <v>919093147</v>
      </c>
      <c r="F17" s="86">
        <f t="shared" si="0"/>
        <v>6053414618</v>
      </c>
      <c r="G17" s="84">
        <f>SUM(G11:G16)</f>
        <v>5335865279</v>
      </c>
      <c r="H17" s="85">
        <f>SUM(H11:H16)</f>
        <v>993854233</v>
      </c>
      <c r="I17" s="86">
        <f t="shared" si="1"/>
        <v>6329719512</v>
      </c>
      <c r="J17" s="84">
        <f>SUM(J11:J16)</f>
        <v>1043716635</v>
      </c>
      <c r="K17" s="85">
        <f>SUM(K11:K16)</f>
        <v>70200674</v>
      </c>
      <c r="L17" s="85">
        <f t="shared" si="2"/>
        <v>1113917309</v>
      </c>
      <c r="M17" s="96">
        <f t="shared" si="3"/>
        <v>0.18401470563204697</v>
      </c>
      <c r="N17" s="84">
        <f>SUM(N11:N16)</f>
        <v>1155824142</v>
      </c>
      <c r="O17" s="85">
        <f>SUM(O11:O16)</f>
        <v>227540806</v>
      </c>
      <c r="P17" s="85">
        <f t="shared" si="4"/>
        <v>1383364948</v>
      </c>
      <c r="Q17" s="96">
        <f t="shared" si="5"/>
        <v>0.22852638309071463</v>
      </c>
      <c r="R17" s="84">
        <f>SUM(R11:R16)</f>
        <v>1089912551</v>
      </c>
      <c r="S17" s="85">
        <f>SUM(S11:S16)</f>
        <v>141103012</v>
      </c>
      <c r="T17" s="85">
        <f t="shared" si="6"/>
        <v>1231015563</v>
      </c>
      <c r="U17" s="96">
        <f t="shared" si="7"/>
        <v>0.19448185036733742</v>
      </c>
      <c r="V17" s="84">
        <f>SUM(V11:V16)</f>
        <v>1326151363</v>
      </c>
      <c r="W17" s="85">
        <f>SUM(W11:W16)</f>
        <v>333520606</v>
      </c>
      <c r="X17" s="85">
        <f t="shared" si="8"/>
        <v>1659671969</v>
      </c>
      <c r="Y17" s="96">
        <f t="shared" si="9"/>
        <v>0.26220308275170218</v>
      </c>
      <c r="Z17" s="84">
        <f t="shared" si="10"/>
        <v>4615604691</v>
      </c>
      <c r="AA17" s="85">
        <f t="shared" si="11"/>
        <v>772365098</v>
      </c>
      <c r="AB17" s="85">
        <f t="shared" si="12"/>
        <v>5387969789</v>
      </c>
      <c r="AC17" s="96">
        <f t="shared" si="13"/>
        <v>0.85121777967971357</v>
      </c>
      <c r="AD17" s="84">
        <f>SUM(AD11:AD16)</f>
        <v>1153152126</v>
      </c>
      <c r="AE17" s="85">
        <f>SUM(AE11:AE16)</f>
        <v>373551612</v>
      </c>
      <c r="AF17" s="85">
        <f t="shared" si="14"/>
        <v>1526703738</v>
      </c>
      <c r="AG17" s="85">
        <f>SUM(AG11:AG16)</f>
        <v>5391640935</v>
      </c>
      <c r="AH17" s="85">
        <f>SUM(AH11:AH16)</f>
        <v>5757405526</v>
      </c>
      <c r="AI17" s="86">
        <f>SUM(AI11:AI16)</f>
        <v>4848840826</v>
      </c>
      <c r="AJ17" s="116">
        <f t="shared" si="15"/>
        <v>0.84219199153212476</v>
      </c>
      <c r="AK17" s="117">
        <f t="shared" si="16"/>
        <v>8.7094979654788851E-2</v>
      </c>
    </row>
    <row r="18" spans="1:37" ht="13" x14ac:dyDescent="0.3">
      <c r="A18" s="66" t="s">
        <v>101</v>
      </c>
      <c r="B18" s="67" t="s">
        <v>571</v>
      </c>
      <c r="C18" s="68" t="s">
        <v>572</v>
      </c>
      <c r="D18" s="81">
        <v>996730171</v>
      </c>
      <c r="E18" s="82">
        <v>85364560</v>
      </c>
      <c r="F18" s="83">
        <f t="shared" si="0"/>
        <v>1082094731</v>
      </c>
      <c r="G18" s="81">
        <v>988103191</v>
      </c>
      <c r="H18" s="82">
        <v>84918681</v>
      </c>
      <c r="I18" s="83">
        <f t="shared" si="1"/>
        <v>1073021872</v>
      </c>
      <c r="J18" s="81">
        <v>205155935</v>
      </c>
      <c r="K18" s="82">
        <v>6092113</v>
      </c>
      <c r="L18" s="82">
        <f t="shared" si="2"/>
        <v>211248048</v>
      </c>
      <c r="M18" s="95">
        <f t="shared" si="3"/>
        <v>0.19522139970571578</v>
      </c>
      <c r="N18" s="81">
        <v>145463372</v>
      </c>
      <c r="O18" s="82">
        <v>15645264</v>
      </c>
      <c r="P18" s="82">
        <f t="shared" si="4"/>
        <v>161108636</v>
      </c>
      <c r="Q18" s="95">
        <f t="shared" si="5"/>
        <v>0.14888588899339164</v>
      </c>
      <c r="R18" s="81">
        <v>218958408</v>
      </c>
      <c r="S18" s="82">
        <v>14166451</v>
      </c>
      <c r="T18" s="82">
        <f t="shared" si="6"/>
        <v>233124859</v>
      </c>
      <c r="U18" s="95">
        <f t="shared" si="7"/>
        <v>0.21726011844053073</v>
      </c>
      <c r="V18" s="81">
        <v>274170200</v>
      </c>
      <c r="W18" s="82">
        <v>43753486</v>
      </c>
      <c r="X18" s="82">
        <f t="shared" si="8"/>
        <v>317923686</v>
      </c>
      <c r="Y18" s="95">
        <f t="shared" si="9"/>
        <v>0.29628816923127921</v>
      </c>
      <c r="Z18" s="81">
        <f t="shared" si="10"/>
        <v>843747915</v>
      </c>
      <c r="AA18" s="82">
        <f t="shared" si="11"/>
        <v>79657314</v>
      </c>
      <c r="AB18" s="82">
        <f t="shared" si="12"/>
        <v>923405229</v>
      </c>
      <c r="AC18" s="95">
        <f t="shared" si="13"/>
        <v>0.86056515071670414</v>
      </c>
      <c r="AD18" s="81">
        <v>387348827</v>
      </c>
      <c r="AE18" s="82">
        <v>35818366</v>
      </c>
      <c r="AF18" s="82">
        <f t="shared" si="14"/>
        <v>423167193</v>
      </c>
      <c r="AG18" s="82">
        <v>986001177</v>
      </c>
      <c r="AH18" s="82">
        <v>1032771847</v>
      </c>
      <c r="AI18" s="83">
        <v>957026559</v>
      </c>
      <c r="AJ18" s="114">
        <f t="shared" si="15"/>
        <v>0.92665825639997335</v>
      </c>
      <c r="AK18" s="115">
        <f t="shared" si="16"/>
        <v>-0.24870431531775195</v>
      </c>
    </row>
    <row r="19" spans="1:37" ht="13" x14ac:dyDescent="0.3">
      <c r="A19" s="66" t="s">
        <v>101</v>
      </c>
      <c r="B19" s="67" t="s">
        <v>93</v>
      </c>
      <c r="C19" s="68" t="s">
        <v>94</v>
      </c>
      <c r="D19" s="81">
        <v>3328778915</v>
      </c>
      <c r="E19" s="82">
        <v>766225474</v>
      </c>
      <c r="F19" s="83">
        <f t="shared" si="0"/>
        <v>4095004389</v>
      </c>
      <c r="G19" s="81">
        <v>3432265248</v>
      </c>
      <c r="H19" s="82">
        <v>583586015</v>
      </c>
      <c r="I19" s="83">
        <f t="shared" si="1"/>
        <v>4015851263</v>
      </c>
      <c r="J19" s="81">
        <v>901412461</v>
      </c>
      <c r="K19" s="82">
        <v>36422773</v>
      </c>
      <c r="L19" s="82">
        <f t="shared" si="2"/>
        <v>937835234</v>
      </c>
      <c r="M19" s="95">
        <f t="shared" si="3"/>
        <v>0.22901934770063076</v>
      </c>
      <c r="N19" s="81">
        <v>798757751</v>
      </c>
      <c r="O19" s="82">
        <v>154148313</v>
      </c>
      <c r="P19" s="82">
        <f t="shared" si="4"/>
        <v>952906064</v>
      </c>
      <c r="Q19" s="95">
        <f t="shared" si="5"/>
        <v>0.23269964412240829</v>
      </c>
      <c r="R19" s="81">
        <v>692520319</v>
      </c>
      <c r="S19" s="82">
        <v>71286095</v>
      </c>
      <c r="T19" s="82">
        <f t="shared" si="6"/>
        <v>763806414</v>
      </c>
      <c r="U19" s="95">
        <f t="shared" si="7"/>
        <v>0.19019788432836687</v>
      </c>
      <c r="V19" s="81">
        <v>809286114</v>
      </c>
      <c r="W19" s="82">
        <v>299872198</v>
      </c>
      <c r="X19" s="82">
        <f t="shared" si="8"/>
        <v>1109158312</v>
      </c>
      <c r="Y19" s="95">
        <f t="shared" si="9"/>
        <v>0.27619506783511072</v>
      </c>
      <c r="Z19" s="81">
        <f t="shared" si="10"/>
        <v>3201976645</v>
      </c>
      <c r="AA19" s="82">
        <f t="shared" si="11"/>
        <v>561729379</v>
      </c>
      <c r="AB19" s="82">
        <f t="shared" si="12"/>
        <v>3763706024</v>
      </c>
      <c r="AC19" s="95">
        <f t="shared" si="13"/>
        <v>0.9372125055220204</v>
      </c>
      <c r="AD19" s="81">
        <v>624858794</v>
      </c>
      <c r="AE19" s="82">
        <v>212219041</v>
      </c>
      <c r="AF19" s="82">
        <f t="shared" si="14"/>
        <v>837077835</v>
      </c>
      <c r="AG19" s="82">
        <v>3522383471</v>
      </c>
      <c r="AH19" s="82">
        <v>3625773197</v>
      </c>
      <c r="AI19" s="83">
        <v>3044315658</v>
      </c>
      <c r="AJ19" s="114">
        <f t="shared" si="15"/>
        <v>0.83963212605766302</v>
      </c>
      <c r="AK19" s="115">
        <f t="shared" si="16"/>
        <v>0.32503605474155228</v>
      </c>
    </row>
    <row r="20" spans="1:37" ht="13" x14ac:dyDescent="0.3">
      <c r="A20" s="66" t="s">
        <v>101</v>
      </c>
      <c r="B20" s="67" t="s">
        <v>95</v>
      </c>
      <c r="C20" s="68" t="s">
        <v>96</v>
      </c>
      <c r="D20" s="81">
        <v>2511734132</v>
      </c>
      <c r="E20" s="82">
        <v>599345303</v>
      </c>
      <c r="F20" s="83">
        <f t="shared" si="0"/>
        <v>3111079435</v>
      </c>
      <c r="G20" s="81">
        <v>2522842931</v>
      </c>
      <c r="H20" s="82">
        <v>524512559</v>
      </c>
      <c r="I20" s="83">
        <f t="shared" si="1"/>
        <v>3047355490</v>
      </c>
      <c r="J20" s="81">
        <v>336995631</v>
      </c>
      <c r="K20" s="82">
        <v>27342746</v>
      </c>
      <c r="L20" s="82">
        <f t="shared" si="2"/>
        <v>364338377</v>
      </c>
      <c r="M20" s="95">
        <f t="shared" si="3"/>
        <v>0.11710995640328289</v>
      </c>
      <c r="N20" s="81">
        <v>366828968</v>
      </c>
      <c r="O20" s="82">
        <v>101934798</v>
      </c>
      <c r="P20" s="82">
        <f t="shared" si="4"/>
        <v>468763766</v>
      </c>
      <c r="Q20" s="95">
        <f t="shared" si="5"/>
        <v>0.1506756017626403</v>
      </c>
      <c r="R20" s="81">
        <v>827529115</v>
      </c>
      <c r="S20" s="82">
        <v>76591474</v>
      </c>
      <c r="T20" s="82">
        <f t="shared" si="6"/>
        <v>904120589</v>
      </c>
      <c r="U20" s="95">
        <f t="shared" si="7"/>
        <v>0.29669022599001077</v>
      </c>
      <c r="V20" s="81">
        <v>601870191</v>
      </c>
      <c r="W20" s="82">
        <v>184863765</v>
      </c>
      <c r="X20" s="82">
        <f t="shared" si="8"/>
        <v>786733956</v>
      </c>
      <c r="Y20" s="95">
        <f t="shared" si="9"/>
        <v>0.25816940576237135</v>
      </c>
      <c r="Z20" s="81">
        <f t="shared" si="10"/>
        <v>2133223905</v>
      </c>
      <c r="AA20" s="82">
        <f t="shared" si="11"/>
        <v>390732783</v>
      </c>
      <c r="AB20" s="82">
        <f t="shared" si="12"/>
        <v>2523956688</v>
      </c>
      <c r="AC20" s="95">
        <f t="shared" si="13"/>
        <v>0.82824491474081352</v>
      </c>
      <c r="AD20" s="81">
        <v>494208980</v>
      </c>
      <c r="AE20" s="82">
        <v>147051961</v>
      </c>
      <c r="AF20" s="82">
        <f t="shared" si="14"/>
        <v>641260941</v>
      </c>
      <c r="AG20" s="82">
        <v>2763148733</v>
      </c>
      <c r="AH20" s="82">
        <v>2852103449</v>
      </c>
      <c r="AI20" s="83">
        <v>2259395770</v>
      </c>
      <c r="AJ20" s="114">
        <f t="shared" si="15"/>
        <v>0.79218577109893606</v>
      </c>
      <c r="AK20" s="115">
        <f t="shared" si="16"/>
        <v>0.22685463233289305</v>
      </c>
    </row>
    <row r="21" spans="1:37" ht="13" x14ac:dyDescent="0.3">
      <c r="A21" s="66" t="s">
        <v>101</v>
      </c>
      <c r="B21" s="67" t="s">
        <v>573</v>
      </c>
      <c r="C21" s="68" t="s">
        <v>574</v>
      </c>
      <c r="D21" s="81">
        <v>1617631207</v>
      </c>
      <c r="E21" s="82">
        <v>187437290</v>
      </c>
      <c r="F21" s="83">
        <f t="shared" si="0"/>
        <v>1805068497</v>
      </c>
      <c r="G21" s="81">
        <v>1625130787</v>
      </c>
      <c r="H21" s="82">
        <v>218459564</v>
      </c>
      <c r="I21" s="83">
        <f t="shared" si="1"/>
        <v>1843590351</v>
      </c>
      <c r="J21" s="81">
        <v>307261585</v>
      </c>
      <c r="K21" s="82">
        <v>27289530</v>
      </c>
      <c r="L21" s="82">
        <f t="shared" si="2"/>
        <v>334551115</v>
      </c>
      <c r="M21" s="95">
        <f t="shared" si="3"/>
        <v>0.18533984475160889</v>
      </c>
      <c r="N21" s="81">
        <v>306241130</v>
      </c>
      <c r="O21" s="82">
        <v>49379247</v>
      </c>
      <c r="P21" s="82">
        <f t="shared" si="4"/>
        <v>355620377</v>
      </c>
      <c r="Q21" s="95">
        <f t="shared" si="5"/>
        <v>0.19701212313606734</v>
      </c>
      <c r="R21" s="81">
        <v>446521650</v>
      </c>
      <c r="S21" s="82">
        <v>37300388</v>
      </c>
      <c r="T21" s="82">
        <f t="shared" si="6"/>
        <v>483822038</v>
      </c>
      <c r="U21" s="95">
        <f t="shared" si="7"/>
        <v>0.26243467684540944</v>
      </c>
      <c r="V21" s="81">
        <v>325822888</v>
      </c>
      <c r="W21" s="82">
        <v>55153082</v>
      </c>
      <c r="X21" s="82">
        <f t="shared" si="8"/>
        <v>380975970</v>
      </c>
      <c r="Y21" s="95">
        <f t="shared" si="9"/>
        <v>0.20664892815985453</v>
      </c>
      <c r="Z21" s="81">
        <f t="shared" si="10"/>
        <v>1385847253</v>
      </c>
      <c r="AA21" s="82">
        <f t="shared" si="11"/>
        <v>169122247</v>
      </c>
      <c r="AB21" s="82">
        <f t="shared" si="12"/>
        <v>1554969500</v>
      </c>
      <c r="AC21" s="95">
        <f t="shared" si="13"/>
        <v>0.84344632155215704</v>
      </c>
      <c r="AD21" s="81">
        <v>350851394</v>
      </c>
      <c r="AE21" s="82">
        <v>80043555</v>
      </c>
      <c r="AF21" s="82">
        <f t="shared" si="14"/>
        <v>430894949</v>
      </c>
      <c r="AG21" s="82">
        <v>1674490457</v>
      </c>
      <c r="AH21" s="82">
        <v>1743400933</v>
      </c>
      <c r="AI21" s="83">
        <v>1391718496</v>
      </c>
      <c r="AJ21" s="114">
        <f t="shared" si="15"/>
        <v>0.7982779346143668</v>
      </c>
      <c r="AK21" s="115">
        <f t="shared" si="16"/>
        <v>-0.11584953389648578</v>
      </c>
    </row>
    <row r="22" spans="1:37" ht="13" x14ac:dyDescent="0.3">
      <c r="A22" s="66" t="s">
        <v>101</v>
      </c>
      <c r="B22" s="67" t="s">
        <v>575</v>
      </c>
      <c r="C22" s="68" t="s">
        <v>576</v>
      </c>
      <c r="D22" s="81">
        <v>1109354310</v>
      </c>
      <c r="E22" s="82">
        <v>118426599</v>
      </c>
      <c r="F22" s="83">
        <f t="shared" si="0"/>
        <v>1227780909</v>
      </c>
      <c r="G22" s="81">
        <v>1145316795</v>
      </c>
      <c r="H22" s="82">
        <v>173284396</v>
      </c>
      <c r="I22" s="83">
        <f t="shared" si="1"/>
        <v>1318601191</v>
      </c>
      <c r="J22" s="81">
        <v>251256556</v>
      </c>
      <c r="K22" s="82">
        <v>22877114</v>
      </c>
      <c r="L22" s="82">
        <f t="shared" si="2"/>
        <v>274133670</v>
      </c>
      <c r="M22" s="95">
        <f t="shared" si="3"/>
        <v>0.22327572288387815</v>
      </c>
      <c r="N22" s="81">
        <v>285519089</v>
      </c>
      <c r="O22" s="82">
        <v>37512919</v>
      </c>
      <c r="P22" s="82">
        <f t="shared" si="4"/>
        <v>323032008</v>
      </c>
      <c r="Q22" s="95">
        <f t="shared" si="5"/>
        <v>0.2631023219469199</v>
      </c>
      <c r="R22" s="81">
        <v>304300217</v>
      </c>
      <c r="S22" s="82">
        <v>16076344</v>
      </c>
      <c r="T22" s="82">
        <f t="shared" si="6"/>
        <v>320376561</v>
      </c>
      <c r="U22" s="95">
        <f t="shared" si="7"/>
        <v>0.24296698894760818</v>
      </c>
      <c r="V22" s="81">
        <v>272362667</v>
      </c>
      <c r="W22" s="82">
        <v>51617662</v>
      </c>
      <c r="X22" s="82">
        <f t="shared" si="8"/>
        <v>323980329</v>
      </c>
      <c r="Y22" s="95">
        <f t="shared" si="9"/>
        <v>0.24570001241565692</v>
      </c>
      <c r="Z22" s="81">
        <f t="shared" si="10"/>
        <v>1113438529</v>
      </c>
      <c r="AA22" s="82">
        <f t="shared" si="11"/>
        <v>128084039</v>
      </c>
      <c r="AB22" s="82">
        <f t="shared" si="12"/>
        <v>1241522568</v>
      </c>
      <c r="AC22" s="95">
        <f t="shared" si="13"/>
        <v>0.94154515897142099</v>
      </c>
      <c r="AD22" s="81">
        <v>204468147</v>
      </c>
      <c r="AE22" s="82">
        <v>40831866</v>
      </c>
      <c r="AF22" s="82">
        <f t="shared" si="14"/>
        <v>245300013</v>
      </c>
      <c r="AG22" s="82">
        <v>1190432560</v>
      </c>
      <c r="AH22" s="82">
        <v>1220009530</v>
      </c>
      <c r="AI22" s="83">
        <v>1047053759</v>
      </c>
      <c r="AJ22" s="114">
        <f t="shared" si="15"/>
        <v>0.85823408199114637</v>
      </c>
      <c r="AK22" s="115">
        <f t="shared" si="16"/>
        <v>0.32075137313588331</v>
      </c>
    </row>
    <row r="23" spans="1:37" ht="13" x14ac:dyDescent="0.3">
      <c r="A23" s="66" t="s">
        <v>116</v>
      </c>
      <c r="B23" s="67" t="s">
        <v>577</v>
      </c>
      <c r="C23" s="68" t="s">
        <v>578</v>
      </c>
      <c r="D23" s="81">
        <v>516409348</v>
      </c>
      <c r="E23" s="82">
        <v>127179000</v>
      </c>
      <c r="F23" s="83">
        <f t="shared" si="0"/>
        <v>643588348</v>
      </c>
      <c r="G23" s="81">
        <v>509211680</v>
      </c>
      <c r="H23" s="82">
        <v>135412838</v>
      </c>
      <c r="I23" s="83">
        <f t="shared" si="1"/>
        <v>644624518</v>
      </c>
      <c r="J23" s="81">
        <v>93357634</v>
      </c>
      <c r="K23" s="82">
        <v>14994131</v>
      </c>
      <c r="L23" s="82">
        <f t="shared" si="2"/>
        <v>108351765</v>
      </c>
      <c r="M23" s="95">
        <f t="shared" si="3"/>
        <v>0.16835569714198742</v>
      </c>
      <c r="N23" s="81">
        <v>135843777</v>
      </c>
      <c r="O23" s="82">
        <v>26113594</v>
      </c>
      <c r="P23" s="82">
        <f t="shared" si="4"/>
        <v>161957371</v>
      </c>
      <c r="Q23" s="95">
        <f t="shared" si="5"/>
        <v>0.25164745679951311</v>
      </c>
      <c r="R23" s="81">
        <v>122420028</v>
      </c>
      <c r="S23" s="82">
        <v>21127317</v>
      </c>
      <c r="T23" s="82">
        <f t="shared" si="6"/>
        <v>143547345</v>
      </c>
      <c r="U23" s="95">
        <f t="shared" si="7"/>
        <v>0.22268365690676381</v>
      </c>
      <c r="V23" s="81">
        <v>104225149</v>
      </c>
      <c r="W23" s="82">
        <v>33407624</v>
      </c>
      <c r="X23" s="82">
        <f t="shared" si="8"/>
        <v>137632773</v>
      </c>
      <c r="Y23" s="95">
        <f t="shared" si="9"/>
        <v>0.21350843655003515</v>
      </c>
      <c r="Z23" s="81">
        <f t="shared" si="10"/>
        <v>455846588</v>
      </c>
      <c r="AA23" s="82">
        <f t="shared" si="11"/>
        <v>95642666</v>
      </c>
      <c r="AB23" s="82">
        <f t="shared" si="12"/>
        <v>551489254</v>
      </c>
      <c r="AC23" s="95">
        <f t="shared" si="13"/>
        <v>0.85552013397045501</v>
      </c>
      <c r="AD23" s="81">
        <v>114977731</v>
      </c>
      <c r="AE23" s="82">
        <v>15778434</v>
      </c>
      <c r="AF23" s="82">
        <f t="shared" si="14"/>
        <v>130756165</v>
      </c>
      <c r="AG23" s="82">
        <v>582853358</v>
      </c>
      <c r="AH23" s="82">
        <v>581090258</v>
      </c>
      <c r="AI23" s="83">
        <v>469783646</v>
      </c>
      <c r="AJ23" s="114">
        <f t="shared" si="15"/>
        <v>0.80845211141020368</v>
      </c>
      <c r="AK23" s="115">
        <f t="shared" si="16"/>
        <v>5.2591080504693632E-2</v>
      </c>
    </row>
    <row r="24" spans="1:37" ht="14" x14ac:dyDescent="0.3">
      <c r="A24" s="69" t="s">
        <v>0</v>
      </c>
      <c r="B24" s="70" t="s">
        <v>579</v>
      </c>
      <c r="C24" s="71" t="s">
        <v>0</v>
      </c>
      <c r="D24" s="84">
        <f>SUM(D18:D23)</f>
        <v>10080638083</v>
      </c>
      <c r="E24" s="85">
        <f>SUM(E18:E23)</f>
        <v>1883978226</v>
      </c>
      <c r="F24" s="86">
        <f t="shared" si="0"/>
        <v>11964616309</v>
      </c>
      <c r="G24" s="84">
        <f>SUM(G18:G23)</f>
        <v>10222870632</v>
      </c>
      <c r="H24" s="85">
        <f>SUM(H18:H23)</f>
        <v>1720174053</v>
      </c>
      <c r="I24" s="86">
        <f t="shared" si="1"/>
        <v>11943044685</v>
      </c>
      <c r="J24" s="84">
        <f>SUM(J18:J23)</f>
        <v>2095439802</v>
      </c>
      <c r="K24" s="85">
        <f>SUM(K18:K23)</f>
        <v>135018407</v>
      </c>
      <c r="L24" s="85">
        <f t="shared" si="2"/>
        <v>2230458209</v>
      </c>
      <c r="M24" s="96">
        <f t="shared" si="3"/>
        <v>0.18642120661422373</v>
      </c>
      <c r="N24" s="84">
        <f>SUM(N18:N23)</f>
        <v>2038654087</v>
      </c>
      <c r="O24" s="85">
        <f>SUM(O18:O23)</f>
        <v>384734135</v>
      </c>
      <c r="P24" s="85">
        <f t="shared" si="4"/>
        <v>2423388222</v>
      </c>
      <c r="Q24" s="96">
        <f t="shared" si="5"/>
        <v>0.20254625467404949</v>
      </c>
      <c r="R24" s="84">
        <f>SUM(R18:R23)</f>
        <v>2612249737</v>
      </c>
      <c r="S24" s="85">
        <f>SUM(S18:S23)</f>
        <v>236548069</v>
      </c>
      <c r="T24" s="85">
        <f t="shared" si="6"/>
        <v>2848797806</v>
      </c>
      <c r="U24" s="96">
        <f t="shared" si="7"/>
        <v>0.23853195572298069</v>
      </c>
      <c r="V24" s="84">
        <f>SUM(V18:V23)</f>
        <v>2387737209</v>
      </c>
      <c r="W24" s="85">
        <f>SUM(W18:W23)</f>
        <v>668667817</v>
      </c>
      <c r="X24" s="85">
        <f t="shared" si="8"/>
        <v>3056405026</v>
      </c>
      <c r="Y24" s="96">
        <f t="shared" si="9"/>
        <v>0.25591506241609613</v>
      </c>
      <c r="Z24" s="84">
        <f t="shared" si="10"/>
        <v>9134080835</v>
      </c>
      <c r="AA24" s="85">
        <f t="shared" si="11"/>
        <v>1424968428</v>
      </c>
      <c r="AB24" s="85">
        <f t="shared" si="12"/>
        <v>10559049263</v>
      </c>
      <c r="AC24" s="96">
        <f t="shared" si="13"/>
        <v>0.88411703560497901</v>
      </c>
      <c r="AD24" s="84">
        <f>SUM(AD18:AD23)</f>
        <v>2176713873</v>
      </c>
      <c r="AE24" s="85">
        <f>SUM(AE18:AE23)</f>
        <v>531743223</v>
      </c>
      <c r="AF24" s="85">
        <f t="shared" si="14"/>
        <v>2708457096</v>
      </c>
      <c r="AG24" s="85">
        <f>SUM(AG18:AG23)</f>
        <v>10719309756</v>
      </c>
      <c r="AH24" s="85">
        <f>SUM(AH18:AH23)</f>
        <v>11055149214</v>
      </c>
      <c r="AI24" s="86">
        <f>SUM(AI18:AI23)</f>
        <v>9169293888</v>
      </c>
      <c r="AJ24" s="116">
        <f t="shared" si="15"/>
        <v>0.82941385145559199</v>
      </c>
      <c r="AK24" s="117">
        <f t="shared" si="16"/>
        <v>0.12846721128197625</v>
      </c>
    </row>
    <row r="25" spans="1:37" ht="13" x14ac:dyDescent="0.3">
      <c r="A25" s="66" t="s">
        <v>101</v>
      </c>
      <c r="B25" s="67" t="s">
        <v>580</v>
      </c>
      <c r="C25" s="68" t="s">
        <v>581</v>
      </c>
      <c r="D25" s="81">
        <v>787444506</v>
      </c>
      <c r="E25" s="82">
        <v>219174818</v>
      </c>
      <c r="F25" s="83">
        <f t="shared" si="0"/>
        <v>1006619324</v>
      </c>
      <c r="G25" s="81">
        <v>834254078</v>
      </c>
      <c r="H25" s="82">
        <v>181963595</v>
      </c>
      <c r="I25" s="83">
        <f t="shared" si="1"/>
        <v>1016217673</v>
      </c>
      <c r="J25" s="81">
        <v>180965881</v>
      </c>
      <c r="K25" s="82">
        <v>9860574</v>
      </c>
      <c r="L25" s="82">
        <f t="shared" si="2"/>
        <v>190826455</v>
      </c>
      <c r="M25" s="95">
        <f t="shared" si="3"/>
        <v>0.18957161903241984</v>
      </c>
      <c r="N25" s="81">
        <v>185098839</v>
      </c>
      <c r="O25" s="82">
        <v>54293358</v>
      </c>
      <c r="P25" s="82">
        <f t="shared" si="4"/>
        <v>239392197</v>
      </c>
      <c r="Q25" s="95">
        <f t="shared" si="5"/>
        <v>0.23781800258783825</v>
      </c>
      <c r="R25" s="81">
        <v>219006538</v>
      </c>
      <c r="S25" s="82">
        <v>28551998</v>
      </c>
      <c r="T25" s="82">
        <f t="shared" si="6"/>
        <v>247558536</v>
      </c>
      <c r="U25" s="95">
        <f t="shared" si="7"/>
        <v>0.24360778460895749</v>
      </c>
      <c r="V25" s="81">
        <v>184112029</v>
      </c>
      <c r="W25" s="82">
        <v>15759739</v>
      </c>
      <c r="X25" s="82">
        <f t="shared" si="8"/>
        <v>199871768</v>
      </c>
      <c r="Y25" s="95">
        <f t="shared" si="9"/>
        <v>0.19668204294258521</v>
      </c>
      <c r="Z25" s="81">
        <f t="shared" si="10"/>
        <v>769183287</v>
      </c>
      <c r="AA25" s="82">
        <f t="shared" si="11"/>
        <v>108465669</v>
      </c>
      <c r="AB25" s="82">
        <f t="shared" si="12"/>
        <v>877648956</v>
      </c>
      <c r="AC25" s="95">
        <f t="shared" si="13"/>
        <v>0.86364268140414435</v>
      </c>
      <c r="AD25" s="81">
        <v>285160792</v>
      </c>
      <c r="AE25" s="82">
        <v>37761533</v>
      </c>
      <c r="AF25" s="82">
        <f t="shared" si="14"/>
        <v>322922325</v>
      </c>
      <c r="AG25" s="82">
        <v>910115320</v>
      </c>
      <c r="AH25" s="82">
        <v>1110988621</v>
      </c>
      <c r="AI25" s="83">
        <v>928062895</v>
      </c>
      <c r="AJ25" s="114">
        <f t="shared" si="15"/>
        <v>0.83534869525904887</v>
      </c>
      <c r="AK25" s="115">
        <f t="shared" si="16"/>
        <v>-0.38105311238546302</v>
      </c>
    </row>
    <row r="26" spans="1:37" ht="13" x14ac:dyDescent="0.3">
      <c r="A26" s="66" t="s">
        <v>101</v>
      </c>
      <c r="B26" s="67" t="s">
        <v>582</v>
      </c>
      <c r="C26" s="68" t="s">
        <v>583</v>
      </c>
      <c r="D26" s="81">
        <v>1944208811</v>
      </c>
      <c r="E26" s="82">
        <v>184628415</v>
      </c>
      <c r="F26" s="83">
        <f t="shared" si="0"/>
        <v>2128837226</v>
      </c>
      <c r="G26" s="81">
        <v>2042834458</v>
      </c>
      <c r="H26" s="82">
        <v>223218722</v>
      </c>
      <c r="I26" s="83">
        <f t="shared" si="1"/>
        <v>2266053180</v>
      </c>
      <c r="J26" s="81">
        <v>396311845</v>
      </c>
      <c r="K26" s="82">
        <v>10866422</v>
      </c>
      <c r="L26" s="82">
        <f t="shared" si="2"/>
        <v>407178267</v>
      </c>
      <c r="M26" s="95">
        <f t="shared" si="3"/>
        <v>0.19126791941959398</v>
      </c>
      <c r="N26" s="81">
        <v>515972029</v>
      </c>
      <c r="O26" s="82">
        <v>46394875</v>
      </c>
      <c r="P26" s="82">
        <f t="shared" si="4"/>
        <v>562366904</v>
      </c>
      <c r="Q26" s="95">
        <f t="shared" si="5"/>
        <v>0.26416622987031513</v>
      </c>
      <c r="R26" s="81">
        <v>425211218</v>
      </c>
      <c r="S26" s="82">
        <v>24847253</v>
      </c>
      <c r="T26" s="82">
        <f t="shared" si="6"/>
        <v>450058471</v>
      </c>
      <c r="U26" s="95">
        <f t="shared" si="7"/>
        <v>0.19860896247810036</v>
      </c>
      <c r="V26" s="81">
        <v>358226007</v>
      </c>
      <c r="W26" s="82">
        <v>46986681</v>
      </c>
      <c r="X26" s="82">
        <f t="shared" si="8"/>
        <v>405212688</v>
      </c>
      <c r="Y26" s="95">
        <f t="shared" si="9"/>
        <v>0.17881870186294568</v>
      </c>
      <c r="Z26" s="81">
        <f t="shared" si="10"/>
        <v>1695721099</v>
      </c>
      <c r="AA26" s="82">
        <f t="shared" si="11"/>
        <v>129095231</v>
      </c>
      <c r="AB26" s="82">
        <f t="shared" si="12"/>
        <v>1824816330</v>
      </c>
      <c r="AC26" s="95">
        <f t="shared" si="13"/>
        <v>0.80528398278808266</v>
      </c>
      <c r="AD26" s="81">
        <v>474341982</v>
      </c>
      <c r="AE26" s="82">
        <v>97204659</v>
      </c>
      <c r="AF26" s="82">
        <f t="shared" si="14"/>
        <v>571546641</v>
      </c>
      <c r="AG26" s="82">
        <v>1951620928</v>
      </c>
      <c r="AH26" s="82">
        <v>2060004295</v>
      </c>
      <c r="AI26" s="83">
        <v>1906048713</v>
      </c>
      <c r="AJ26" s="114">
        <f t="shared" si="15"/>
        <v>0.92526443640254641</v>
      </c>
      <c r="AK26" s="115">
        <f t="shared" si="16"/>
        <v>-0.29102428580277495</v>
      </c>
    </row>
    <row r="27" spans="1:37" ht="13" x14ac:dyDescent="0.3">
      <c r="A27" s="66" t="s">
        <v>101</v>
      </c>
      <c r="B27" s="67" t="s">
        <v>584</v>
      </c>
      <c r="C27" s="68" t="s">
        <v>585</v>
      </c>
      <c r="D27" s="81">
        <v>501230966</v>
      </c>
      <c r="E27" s="82">
        <v>72876151</v>
      </c>
      <c r="F27" s="83">
        <f t="shared" si="0"/>
        <v>574107117</v>
      </c>
      <c r="G27" s="81">
        <v>488330031</v>
      </c>
      <c r="H27" s="82">
        <v>58609037</v>
      </c>
      <c r="I27" s="83">
        <f t="shared" si="1"/>
        <v>546939068</v>
      </c>
      <c r="J27" s="81">
        <v>104683906</v>
      </c>
      <c r="K27" s="82">
        <v>1471967</v>
      </c>
      <c r="L27" s="82">
        <f t="shared" si="2"/>
        <v>106155873</v>
      </c>
      <c r="M27" s="95">
        <f t="shared" si="3"/>
        <v>0.18490603905890962</v>
      </c>
      <c r="N27" s="81">
        <v>133113170</v>
      </c>
      <c r="O27" s="82">
        <v>10383765</v>
      </c>
      <c r="P27" s="82">
        <f t="shared" si="4"/>
        <v>143496935</v>
      </c>
      <c r="Q27" s="95">
        <f t="shared" si="5"/>
        <v>0.24994801623405064</v>
      </c>
      <c r="R27" s="81">
        <v>96260659</v>
      </c>
      <c r="S27" s="82">
        <v>16508440</v>
      </c>
      <c r="T27" s="82">
        <f t="shared" si="6"/>
        <v>112769099</v>
      </c>
      <c r="U27" s="95">
        <f t="shared" si="7"/>
        <v>0.2061821976118188</v>
      </c>
      <c r="V27" s="81">
        <v>120403974</v>
      </c>
      <c r="W27" s="82">
        <v>27601261</v>
      </c>
      <c r="X27" s="82">
        <f t="shared" si="8"/>
        <v>148005235</v>
      </c>
      <c r="Y27" s="95">
        <f t="shared" si="9"/>
        <v>0.27060644166673425</v>
      </c>
      <c r="Z27" s="81">
        <f t="shared" si="10"/>
        <v>454461709</v>
      </c>
      <c r="AA27" s="82">
        <f t="shared" si="11"/>
        <v>55965433</v>
      </c>
      <c r="AB27" s="82">
        <f t="shared" si="12"/>
        <v>510427142</v>
      </c>
      <c r="AC27" s="95">
        <f t="shared" si="13"/>
        <v>0.93324315607310027</v>
      </c>
      <c r="AD27" s="81">
        <v>107518243</v>
      </c>
      <c r="AE27" s="82">
        <v>24226697</v>
      </c>
      <c r="AF27" s="82">
        <f t="shared" si="14"/>
        <v>131744940</v>
      </c>
      <c r="AG27" s="82">
        <v>514138703</v>
      </c>
      <c r="AH27" s="82">
        <v>523206977</v>
      </c>
      <c r="AI27" s="83">
        <v>477976526</v>
      </c>
      <c r="AJ27" s="114">
        <f t="shared" si="15"/>
        <v>0.91355151405024171</v>
      </c>
      <c r="AK27" s="115">
        <f t="shared" si="16"/>
        <v>0.12342253903641387</v>
      </c>
    </row>
    <row r="28" spans="1:37" ht="13" x14ac:dyDescent="0.3">
      <c r="A28" s="66" t="s">
        <v>101</v>
      </c>
      <c r="B28" s="67" t="s">
        <v>586</v>
      </c>
      <c r="C28" s="68" t="s">
        <v>587</v>
      </c>
      <c r="D28" s="81">
        <v>522616507</v>
      </c>
      <c r="E28" s="82">
        <v>61003609</v>
      </c>
      <c r="F28" s="83">
        <f t="shared" si="0"/>
        <v>583620116</v>
      </c>
      <c r="G28" s="81">
        <v>592771642</v>
      </c>
      <c r="H28" s="82">
        <v>64899346</v>
      </c>
      <c r="I28" s="83">
        <f t="shared" si="1"/>
        <v>657670988</v>
      </c>
      <c r="J28" s="81">
        <v>89406835</v>
      </c>
      <c r="K28" s="82">
        <v>5760144</v>
      </c>
      <c r="L28" s="82">
        <f t="shared" si="2"/>
        <v>95166979</v>
      </c>
      <c r="M28" s="95">
        <f t="shared" si="3"/>
        <v>0.16306322621682903</v>
      </c>
      <c r="N28" s="81">
        <v>156943983</v>
      </c>
      <c r="O28" s="82">
        <v>10830621</v>
      </c>
      <c r="P28" s="82">
        <f t="shared" si="4"/>
        <v>167774604</v>
      </c>
      <c r="Q28" s="95">
        <f t="shared" si="5"/>
        <v>0.28747227760052052</v>
      </c>
      <c r="R28" s="81">
        <v>127430396</v>
      </c>
      <c r="S28" s="82">
        <v>8880141</v>
      </c>
      <c r="T28" s="82">
        <f t="shared" si="6"/>
        <v>136310537</v>
      </c>
      <c r="U28" s="95">
        <f t="shared" si="7"/>
        <v>0.20726250585345876</v>
      </c>
      <c r="V28" s="81">
        <v>138059720</v>
      </c>
      <c r="W28" s="82">
        <v>13940334</v>
      </c>
      <c r="X28" s="82">
        <f t="shared" si="8"/>
        <v>152000054</v>
      </c>
      <c r="Y28" s="95">
        <f t="shared" si="9"/>
        <v>0.23111868513804656</v>
      </c>
      <c r="Z28" s="81">
        <f t="shared" si="10"/>
        <v>511840934</v>
      </c>
      <c r="AA28" s="82">
        <f t="shared" si="11"/>
        <v>39411240</v>
      </c>
      <c r="AB28" s="82">
        <f t="shared" si="12"/>
        <v>551252174</v>
      </c>
      <c r="AC28" s="95">
        <f t="shared" si="13"/>
        <v>0.83818837086972131</v>
      </c>
      <c r="AD28" s="81">
        <v>105472067</v>
      </c>
      <c r="AE28" s="82">
        <v>18491594</v>
      </c>
      <c r="AF28" s="82">
        <f t="shared" si="14"/>
        <v>123963661</v>
      </c>
      <c r="AG28" s="82">
        <v>502389795</v>
      </c>
      <c r="AH28" s="82">
        <v>572579296</v>
      </c>
      <c r="AI28" s="83">
        <v>447290323</v>
      </c>
      <c r="AJ28" s="114">
        <f t="shared" si="15"/>
        <v>0.78118494001571448</v>
      </c>
      <c r="AK28" s="115">
        <f t="shared" si="16"/>
        <v>0.22616622301917988</v>
      </c>
    </row>
    <row r="29" spans="1:37" ht="13" x14ac:dyDescent="0.3">
      <c r="A29" s="66" t="s">
        <v>116</v>
      </c>
      <c r="B29" s="67" t="s">
        <v>588</v>
      </c>
      <c r="C29" s="68" t="s">
        <v>589</v>
      </c>
      <c r="D29" s="81">
        <v>303306838</v>
      </c>
      <c r="E29" s="82">
        <v>11504500</v>
      </c>
      <c r="F29" s="83">
        <f t="shared" si="0"/>
        <v>314811338</v>
      </c>
      <c r="G29" s="81">
        <v>310768120</v>
      </c>
      <c r="H29" s="82">
        <v>15748171</v>
      </c>
      <c r="I29" s="83">
        <f t="shared" si="1"/>
        <v>326516291</v>
      </c>
      <c r="J29" s="81">
        <v>67056870</v>
      </c>
      <c r="K29" s="82">
        <v>330643</v>
      </c>
      <c r="L29" s="82">
        <f t="shared" si="2"/>
        <v>67387513</v>
      </c>
      <c r="M29" s="95">
        <f t="shared" si="3"/>
        <v>0.21405681710231161</v>
      </c>
      <c r="N29" s="81">
        <v>126191831</v>
      </c>
      <c r="O29" s="82">
        <v>1318937</v>
      </c>
      <c r="P29" s="82">
        <f t="shared" si="4"/>
        <v>127510768</v>
      </c>
      <c r="Q29" s="95">
        <f t="shared" si="5"/>
        <v>0.40503867748244821</v>
      </c>
      <c r="R29" s="81">
        <v>30597473</v>
      </c>
      <c r="S29" s="82">
        <v>3153198</v>
      </c>
      <c r="T29" s="82">
        <f t="shared" si="6"/>
        <v>33750671</v>
      </c>
      <c r="U29" s="95">
        <f t="shared" si="7"/>
        <v>0.10336596344590966</v>
      </c>
      <c r="V29" s="81">
        <v>70483953</v>
      </c>
      <c r="W29" s="82">
        <v>8425757</v>
      </c>
      <c r="X29" s="82">
        <f t="shared" si="8"/>
        <v>78909710</v>
      </c>
      <c r="Y29" s="95">
        <f t="shared" si="9"/>
        <v>0.24167158630379026</v>
      </c>
      <c r="Z29" s="81">
        <f t="shared" si="10"/>
        <v>294330127</v>
      </c>
      <c r="AA29" s="82">
        <f t="shared" si="11"/>
        <v>13228535</v>
      </c>
      <c r="AB29" s="82">
        <f t="shared" si="12"/>
        <v>307558662</v>
      </c>
      <c r="AC29" s="95">
        <f t="shared" si="13"/>
        <v>0.94193971473233473</v>
      </c>
      <c r="AD29" s="81">
        <v>67368800</v>
      </c>
      <c r="AE29" s="82">
        <v>1655786</v>
      </c>
      <c r="AF29" s="82">
        <f t="shared" si="14"/>
        <v>69024586</v>
      </c>
      <c r="AG29" s="82">
        <v>283165560</v>
      </c>
      <c r="AH29" s="82">
        <v>294122376</v>
      </c>
      <c r="AI29" s="83">
        <v>280106947</v>
      </c>
      <c r="AJ29" s="114">
        <f t="shared" si="15"/>
        <v>0.95234830756297173</v>
      </c>
      <c r="AK29" s="115">
        <f t="shared" si="16"/>
        <v>0.14321163766197742</v>
      </c>
    </row>
    <row r="30" spans="1:37" ht="14" x14ac:dyDescent="0.3">
      <c r="A30" s="69" t="s">
        <v>0</v>
      </c>
      <c r="B30" s="70" t="s">
        <v>590</v>
      </c>
      <c r="C30" s="71" t="s">
        <v>0</v>
      </c>
      <c r="D30" s="84">
        <f>SUM(D25:D29)</f>
        <v>4058807628</v>
      </c>
      <c r="E30" s="85">
        <f>SUM(E25:E29)</f>
        <v>549187493</v>
      </c>
      <c r="F30" s="86">
        <f t="shared" si="0"/>
        <v>4607995121</v>
      </c>
      <c r="G30" s="84">
        <f>SUM(G25:G29)</f>
        <v>4268958329</v>
      </c>
      <c r="H30" s="85">
        <f>SUM(H25:H29)</f>
        <v>544438871</v>
      </c>
      <c r="I30" s="86">
        <f t="shared" si="1"/>
        <v>4813397200</v>
      </c>
      <c r="J30" s="84">
        <f>SUM(J25:J29)</f>
        <v>838425337</v>
      </c>
      <c r="K30" s="85">
        <f>SUM(K25:K29)</f>
        <v>28289750</v>
      </c>
      <c r="L30" s="85">
        <f t="shared" si="2"/>
        <v>866715087</v>
      </c>
      <c r="M30" s="96">
        <f t="shared" si="3"/>
        <v>0.18808941073963434</v>
      </c>
      <c r="N30" s="84">
        <f>SUM(N25:N29)</f>
        <v>1117319852</v>
      </c>
      <c r="O30" s="85">
        <f>SUM(O25:O29)</f>
        <v>123221556</v>
      </c>
      <c r="P30" s="85">
        <f t="shared" si="4"/>
        <v>1240541408</v>
      </c>
      <c r="Q30" s="96">
        <f t="shared" si="5"/>
        <v>0.26921500032551793</v>
      </c>
      <c r="R30" s="84">
        <f>SUM(R25:R29)</f>
        <v>898506284</v>
      </c>
      <c r="S30" s="85">
        <f>SUM(S25:S29)</f>
        <v>81941030</v>
      </c>
      <c r="T30" s="85">
        <f t="shared" si="6"/>
        <v>980447314</v>
      </c>
      <c r="U30" s="96">
        <f t="shared" si="7"/>
        <v>0.20369133758585309</v>
      </c>
      <c r="V30" s="84">
        <f>SUM(V25:V29)</f>
        <v>871285683</v>
      </c>
      <c r="W30" s="85">
        <f>SUM(W25:W29)</f>
        <v>112713772</v>
      </c>
      <c r="X30" s="85">
        <f t="shared" si="8"/>
        <v>983999455</v>
      </c>
      <c r="Y30" s="96">
        <f t="shared" si="9"/>
        <v>0.20442930722608971</v>
      </c>
      <c r="Z30" s="84">
        <f t="shared" si="10"/>
        <v>3725537156</v>
      </c>
      <c r="AA30" s="85">
        <f t="shared" si="11"/>
        <v>346166108</v>
      </c>
      <c r="AB30" s="85">
        <f t="shared" si="12"/>
        <v>4071703264</v>
      </c>
      <c r="AC30" s="96">
        <f t="shared" si="13"/>
        <v>0.84591050661682354</v>
      </c>
      <c r="AD30" s="84">
        <f>SUM(AD25:AD29)</f>
        <v>1039861884</v>
      </c>
      <c r="AE30" s="85">
        <f>SUM(AE25:AE29)</f>
        <v>179340269</v>
      </c>
      <c r="AF30" s="85">
        <f t="shared" si="14"/>
        <v>1219202153</v>
      </c>
      <c r="AG30" s="85">
        <f>SUM(AG25:AG29)</f>
        <v>4161430306</v>
      </c>
      <c r="AH30" s="85">
        <f>SUM(AH25:AH29)</f>
        <v>4560901565</v>
      </c>
      <c r="AI30" s="86">
        <f>SUM(AI25:AI29)</f>
        <v>4039485404</v>
      </c>
      <c r="AJ30" s="116">
        <f t="shared" si="15"/>
        <v>0.88567695365291221</v>
      </c>
      <c r="AK30" s="117">
        <f t="shared" si="16"/>
        <v>-0.19291525808189747</v>
      </c>
    </row>
    <row r="31" spans="1:37" ht="13" x14ac:dyDescent="0.3">
      <c r="A31" s="66" t="s">
        <v>101</v>
      </c>
      <c r="B31" s="67" t="s">
        <v>591</v>
      </c>
      <c r="C31" s="68" t="s">
        <v>592</v>
      </c>
      <c r="D31" s="81">
        <v>250575508</v>
      </c>
      <c r="E31" s="82">
        <v>32938300</v>
      </c>
      <c r="F31" s="83">
        <f t="shared" si="0"/>
        <v>283513808</v>
      </c>
      <c r="G31" s="81">
        <v>250575508</v>
      </c>
      <c r="H31" s="82">
        <v>32938300</v>
      </c>
      <c r="I31" s="83">
        <f t="shared" si="1"/>
        <v>283513808</v>
      </c>
      <c r="J31" s="81">
        <v>40852308</v>
      </c>
      <c r="K31" s="82">
        <v>2447179</v>
      </c>
      <c r="L31" s="82">
        <f t="shared" si="2"/>
        <v>43299487</v>
      </c>
      <c r="M31" s="95">
        <f t="shared" si="3"/>
        <v>0.15272443802807656</v>
      </c>
      <c r="N31" s="81">
        <v>60744785</v>
      </c>
      <c r="O31" s="82">
        <v>4674374</v>
      </c>
      <c r="P31" s="82">
        <f t="shared" si="4"/>
        <v>65419159</v>
      </c>
      <c r="Q31" s="95">
        <f t="shared" si="5"/>
        <v>0.23074417243198256</v>
      </c>
      <c r="R31" s="81">
        <v>52734104</v>
      </c>
      <c r="S31" s="82">
        <v>3930545</v>
      </c>
      <c r="T31" s="82">
        <f t="shared" si="6"/>
        <v>56664649</v>
      </c>
      <c r="U31" s="95">
        <f t="shared" si="7"/>
        <v>0.19986557056861232</v>
      </c>
      <c r="V31" s="81">
        <v>61702413</v>
      </c>
      <c r="W31" s="82">
        <v>4206805</v>
      </c>
      <c r="X31" s="82">
        <f t="shared" si="8"/>
        <v>65909218</v>
      </c>
      <c r="Y31" s="95">
        <f t="shared" si="9"/>
        <v>0.23247269141826066</v>
      </c>
      <c r="Z31" s="81">
        <f t="shared" si="10"/>
        <v>216033610</v>
      </c>
      <c r="AA31" s="82">
        <f t="shared" si="11"/>
        <v>15258903</v>
      </c>
      <c r="AB31" s="82">
        <f t="shared" si="12"/>
        <v>231292513</v>
      </c>
      <c r="AC31" s="95">
        <f t="shared" si="13"/>
        <v>0.81580687244693206</v>
      </c>
      <c r="AD31" s="81">
        <v>36997415</v>
      </c>
      <c r="AE31" s="82">
        <v>216690</v>
      </c>
      <c r="AF31" s="82">
        <f t="shared" si="14"/>
        <v>37214105</v>
      </c>
      <c r="AG31" s="82">
        <v>254654644</v>
      </c>
      <c r="AH31" s="82">
        <v>268604962</v>
      </c>
      <c r="AI31" s="83">
        <v>205888181</v>
      </c>
      <c r="AJ31" s="114">
        <f t="shared" si="15"/>
        <v>0.76650922405521305</v>
      </c>
      <c r="AK31" s="115">
        <f t="shared" si="16"/>
        <v>0.77108163692234433</v>
      </c>
    </row>
    <row r="32" spans="1:37" ht="13" x14ac:dyDescent="0.3">
      <c r="A32" s="66" t="s">
        <v>101</v>
      </c>
      <c r="B32" s="67" t="s">
        <v>593</v>
      </c>
      <c r="C32" s="68" t="s">
        <v>594</v>
      </c>
      <c r="D32" s="81">
        <v>737167372</v>
      </c>
      <c r="E32" s="82">
        <v>194772700</v>
      </c>
      <c r="F32" s="83">
        <f t="shared" si="0"/>
        <v>931940072</v>
      </c>
      <c r="G32" s="81">
        <v>735864114</v>
      </c>
      <c r="H32" s="82">
        <v>241619139</v>
      </c>
      <c r="I32" s="83">
        <f t="shared" si="1"/>
        <v>977483253</v>
      </c>
      <c r="J32" s="81">
        <v>118502597</v>
      </c>
      <c r="K32" s="82">
        <v>7322706</v>
      </c>
      <c r="L32" s="82">
        <f t="shared" si="2"/>
        <v>125825303</v>
      </c>
      <c r="M32" s="95">
        <f t="shared" si="3"/>
        <v>0.13501437139618994</v>
      </c>
      <c r="N32" s="81">
        <v>189959088</v>
      </c>
      <c r="O32" s="82">
        <v>76281104</v>
      </c>
      <c r="P32" s="82">
        <f t="shared" si="4"/>
        <v>266240192</v>
      </c>
      <c r="Q32" s="95">
        <f t="shared" si="5"/>
        <v>0.28568381165178613</v>
      </c>
      <c r="R32" s="81">
        <v>139807410</v>
      </c>
      <c r="S32" s="82">
        <v>41979260</v>
      </c>
      <c r="T32" s="82">
        <f t="shared" si="6"/>
        <v>181786670</v>
      </c>
      <c r="U32" s="95">
        <f t="shared" si="7"/>
        <v>0.18597420410229781</v>
      </c>
      <c r="V32" s="81">
        <v>168608390</v>
      </c>
      <c r="W32" s="82">
        <v>109877964</v>
      </c>
      <c r="X32" s="82">
        <f t="shared" si="8"/>
        <v>278486354</v>
      </c>
      <c r="Y32" s="95">
        <f t="shared" si="9"/>
        <v>0.28490140689909088</v>
      </c>
      <c r="Z32" s="81">
        <f t="shared" si="10"/>
        <v>616877485</v>
      </c>
      <c r="AA32" s="82">
        <f t="shared" si="11"/>
        <v>235461034</v>
      </c>
      <c r="AB32" s="82">
        <f t="shared" si="12"/>
        <v>852338519</v>
      </c>
      <c r="AC32" s="95">
        <f t="shared" si="13"/>
        <v>0.8719725032465595</v>
      </c>
      <c r="AD32" s="81">
        <v>147002520</v>
      </c>
      <c r="AE32" s="82">
        <v>33188969</v>
      </c>
      <c r="AF32" s="82">
        <f t="shared" si="14"/>
        <v>180191489</v>
      </c>
      <c r="AG32" s="82">
        <v>838640238</v>
      </c>
      <c r="AH32" s="82">
        <v>912168716</v>
      </c>
      <c r="AI32" s="83">
        <v>698443935</v>
      </c>
      <c r="AJ32" s="114">
        <f t="shared" si="15"/>
        <v>0.7656959976250709</v>
      </c>
      <c r="AK32" s="115">
        <f t="shared" si="16"/>
        <v>0.54550226287324821</v>
      </c>
    </row>
    <row r="33" spans="1:37" ht="13" x14ac:dyDescent="0.3">
      <c r="A33" s="66" t="s">
        <v>101</v>
      </c>
      <c r="B33" s="67" t="s">
        <v>595</v>
      </c>
      <c r="C33" s="68" t="s">
        <v>596</v>
      </c>
      <c r="D33" s="81">
        <v>1723453997</v>
      </c>
      <c r="E33" s="82">
        <v>437965003</v>
      </c>
      <c r="F33" s="83">
        <f t="shared" si="0"/>
        <v>2161419000</v>
      </c>
      <c r="G33" s="81">
        <v>1815062991</v>
      </c>
      <c r="H33" s="82">
        <v>417476927</v>
      </c>
      <c r="I33" s="83">
        <f t="shared" si="1"/>
        <v>2232539918</v>
      </c>
      <c r="J33" s="81">
        <v>635485652</v>
      </c>
      <c r="K33" s="82">
        <v>344992392</v>
      </c>
      <c r="L33" s="82">
        <f t="shared" si="2"/>
        <v>980478044</v>
      </c>
      <c r="M33" s="95">
        <f t="shared" si="3"/>
        <v>0.45362701262457672</v>
      </c>
      <c r="N33" s="81">
        <v>383899756</v>
      </c>
      <c r="O33" s="82">
        <v>71697282</v>
      </c>
      <c r="P33" s="82">
        <f t="shared" si="4"/>
        <v>455597038</v>
      </c>
      <c r="Q33" s="95">
        <f t="shared" si="5"/>
        <v>0.21078607988548265</v>
      </c>
      <c r="R33" s="81">
        <v>359638439</v>
      </c>
      <c r="S33" s="82">
        <v>59716795</v>
      </c>
      <c r="T33" s="82">
        <f t="shared" si="6"/>
        <v>419355234</v>
      </c>
      <c r="U33" s="95">
        <f t="shared" si="7"/>
        <v>0.18783773164319295</v>
      </c>
      <c r="V33" s="81">
        <v>386695005</v>
      </c>
      <c r="W33" s="82">
        <v>198683015</v>
      </c>
      <c r="X33" s="82">
        <f t="shared" si="8"/>
        <v>585378020</v>
      </c>
      <c r="Y33" s="95">
        <f t="shared" si="9"/>
        <v>0.26220271148585123</v>
      </c>
      <c r="Z33" s="81">
        <f t="shared" si="10"/>
        <v>1765718852</v>
      </c>
      <c r="AA33" s="82">
        <f t="shared" si="11"/>
        <v>675089484</v>
      </c>
      <c r="AB33" s="82">
        <f t="shared" si="12"/>
        <v>2440808336</v>
      </c>
      <c r="AC33" s="95">
        <f t="shared" si="13"/>
        <v>1.0932876569510905</v>
      </c>
      <c r="AD33" s="81">
        <v>352165471</v>
      </c>
      <c r="AE33" s="82">
        <v>146788995</v>
      </c>
      <c r="AF33" s="82">
        <f t="shared" si="14"/>
        <v>498954466</v>
      </c>
      <c r="AG33" s="82">
        <v>2024183552</v>
      </c>
      <c r="AH33" s="82">
        <v>2082610949</v>
      </c>
      <c r="AI33" s="83">
        <v>1647981152</v>
      </c>
      <c r="AJ33" s="114">
        <f t="shared" si="15"/>
        <v>0.79130533371646072</v>
      </c>
      <c r="AK33" s="115">
        <f t="shared" si="16"/>
        <v>0.17320930042542204</v>
      </c>
    </row>
    <row r="34" spans="1:37" ht="13" x14ac:dyDescent="0.3">
      <c r="A34" s="66" t="s">
        <v>101</v>
      </c>
      <c r="B34" s="67" t="s">
        <v>97</v>
      </c>
      <c r="C34" s="68" t="s">
        <v>98</v>
      </c>
      <c r="D34" s="81">
        <v>3501713253</v>
      </c>
      <c r="E34" s="82">
        <v>1224723645</v>
      </c>
      <c r="F34" s="83">
        <f t="shared" si="0"/>
        <v>4726436898</v>
      </c>
      <c r="G34" s="81">
        <v>3512894871</v>
      </c>
      <c r="H34" s="82">
        <v>1789451364</v>
      </c>
      <c r="I34" s="83">
        <f t="shared" si="1"/>
        <v>5302346235</v>
      </c>
      <c r="J34" s="81">
        <v>587597406</v>
      </c>
      <c r="K34" s="82">
        <v>206024955</v>
      </c>
      <c r="L34" s="82">
        <f t="shared" si="2"/>
        <v>793622361</v>
      </c>
      <c r="M34" s="95">
        <f t="shared" si="3"/>
        <v>0.16791134169924551</v>
      </c>
      <c r="N34" s="81">
        <v>783083068</v>
      </c>
      <c r="O34" s="82">
        <v>354875651</v>
      </c>
      <c r="P34" s="82">
        <f t="shared" si="4"/>
        <v>1137958719</v>
      </c>
      <c r="Q34" s="95">
        <f t="shared" si="5"/>
        <v>0.24076460631084046</v>
      </c>
      <c r="R34" s="81">
        <v>655397912</v>
      </c>
      <c r="S34" s="82">
        <v>261408108</v>
      </c>
      <c r="T34" s="82">
        <f t="shared" si="6"/>
        <v>916806020</v>
      </c>
      <c r="U34" s="95">
        <f t="shared" si="7"/>
        <v>0.17290572500684689</v>
      </c>
      <c r="V34" s="81">
        <v>931762685</v>
      </c>
      <c r="W34" s="82">
        <v>538761693</v>
      </c>
      <c r="X34" s="82">
        <f t="shared" si="8"/>
        <v>1470524378</v>
      </c>
      <c r="Y34" s="95">
        <f t="shared" si="9"/>
        <v>0.27733465768291155</v>
      </c>
      <c r="Z34" s="81">
        <f t="shared" si="10"/>
        <v>2957841071</v>
      </c>
      <c r="AA34" s="82">
        <f t="shared" si="11"/>
        <v>1361070407</v>
      </c>
      <c r="AB34" s="82">
        <f t="shared" si="12"/>
        <v>4318911478</v>
      </c>
      <c r="AC34" s="95">
        <f t="shared" si="13"/>
        <v>0.81452837792664434</v>
      </c>
      <c r="AD34" s="81">
        <v>743321672</v>
      </c>
      <c r="AE34" s="82">
        <v>413308248</v>
      </c>
      <c r="AF34" s="82">
        <f t="shared" si="14"/>
        <v>1156629920</v>
      </c>
      <c r="AG34" s="82">
        <v>4088100953</v>
      </c>
      <c r="AH34" s="82">
        <v>4904075428</v>
      </c>
      <c r="AI34" s="83">
        <v>3596180105</v>
      </c>
      <c r="AJ34" s="114">
        <f t="shared" si="15"/>
        <v>0.73330440320462376</v>
      </c>
      <c r="AK34" s="115">
        <f t="shared" si="16"/>
        <v>0.27138711576819663</v>
      </c>
    </row>
    <row r="35" spans="1:37" ht="13" x14ac:dyDescent="0.3">
      <c r="A35" s="66" t="s">
        <v>101</v>
      </c>
      <c r="B35" s="67" t="s">
        <v>597</v>
      </c>
      <c r="C35" s="68" t="s">
        <v>598</v>
      </c>
      <c r="D35" s="81">
        <v>956301100</v>
      </c>
      <c r="E35" s="82">
        <v>67627200</v>
      </c>
      <c r="F35" s="83">
        <f t="shared" si="0"/>
        <v>1023928300</v>
      </c>
      <c r="G35" s="81">
        <v>1001435700</v>
      </c>
      <c r="H35" s="82">
        <v>74126200</v>
      </c>
      <c r="I35" s="83">
        <f t="shared" si="1"/>
        <v>1075561900</v>
      </c>
      <c r="J35" s="81">
        <v>200389478</v>
      </c>
      <c r="K35" s="82">
        <v>-48721078</v>
      </c>
      <c r="L35" s="82">
        <f t="shared" si="2"/>
        <v>151668400</v>
      </c>
      <c r="M35" s="95">
        <f t="shared" si="3"/>
        <v>0.14812404345108929</v>
      </c>
      <c r="N35" s="81">
        <v>218440651</v>
      </c>
      <c r="O35" s="82">
        <v>18152027</v>
      </c>
      <c r="P35" s="82">
        <f t="shared" si="4"/>
        <v>236592678</v>
      </c>
      <c r="Q35" s="95">
        <f t="shared" si="5"/>
        <v>0.23106371608246398</v>
      </c>
      <c r="R35" s="81">
        <v>189225395</v>
      </c>
      <c r="S35" s="82">
        <v>10718480</v>
      </c>
      <c r="T35" s="82">
        <f t="shared" si="6"/>
        <v>199943875</v>
      </c>
      <c r="U35" s="95">
        <f t="shared" si="7"/>
        <v>0.18589713432578822</v>
      </c>
      <c r="V35" s="81">
        <v>211981724</v>
      </c>
      <c r="W35" s="82">
        <v>25590000</v>
      </c>
      <c r="X35" s="82">
        <f t="shared" si="8"/>
        <v>237571724</v>
      </c>
      <c r="Y35" s="95">
        <f t="shared" si="9"/>
        <v>0.22088149831264942</v>
      </c>
      <c r="Z35" s="81">
        <f t="shared" si="10"/>
        <v>820037248</v>
      </c>
      <c r="AA35" s="82">
        <f t="shared" si="11"/>
        <v>5739429</v>
      </c>
      <c r="AB35" s="82">
        <f t="shared" si="12"/>
        <v>825776677</v>
      </c>
      <c r="AC35" s="95">
        <f t="shared" si="13"/>
        <v>0.76776304274072926</v>
      </c>
      <c r="AD35" s="81">
        <v>206248734</v>
      </c>
      <c r="AE35" s="82">
        <v>20488568</v>
      </c>
      <c r="AF35" s="82">
        <f t="shared" si="14"/>
        <v>226737302</v>
      </c>
      <c r="AG35" s="82">
        <v>935986700</v>
      </c>
      <c r="AH35" s="82">
        <v>977111100</v>
      </c>
      <c r="AI35" s="83">
        <v>813875863</v>
      </c>
      <c r="AJ35" s="114">
        <f t="shared" si="15"/>
        <v>0.83294096546441854</v>
      </c>
      <c r="AK35" s="115">
        <f t="shared" si="16"/>
        <v>4.7784029819672114E-2</v>
      </c>
    </row>
    <row r="36" spans="1:37" ht="13" x14ac:dyDescent="0.3">
      <c r="A36" s="66" t="s">
        <v>101</v>
      </c>
      <c r="B36" s="67" t="s">
        <v>599</v>
      </c>
      <c r="C36" s="68" t="s">
        <v>600</v>
      </c>
      <c r="D36" s="81">
        <v>970876746</v>
      </c>
      <c r="E36" s="82">
        <v>183159962</v>
      </c>
      <c r="F36" s="83">
        <f t="shared" si="0"/>
        <v>1154036708</v>
      </c>
      <c r="G36" s="81">
        <v>985577636</v>
      </c>
      <c r="H36" s="82">
        <v>148541085</v>
      </c>
      <c r="I36" s="83">
        <f t="shared" si="1"/>
        <v>1134118721</v>
      </c>
      <c r="J36" s="81">
        <v>173590197</v>
      </c>
      <c r="K36" s="82">
        <v>4937054</v>
      </c>
      <c r="L36" s="82">
        <f t="shared" si="2"/>
        <v>178527251</v>
      </c>
      <c r="M36" s="95">
        <f t="shared" si="3"/>
        <v>0.15469806962154276</v>
      </c>
      <c r="N36" s="81">
        <v>181498151</v>
      </c>
      <c r="O36" s="82">
        <v>33674296</v>
      </c>
      <c r="P36" s="82">
        <f t="shared" si="4"/>
        <v>215172447</v>
      </c>
      <c r="Q36" s="95">
        <f t="shared" si="5"/>
        <v>0.18645199542474172</v>
      </c>
      <c r="R36" s="81">
        <v>209542787</v>
      </c>
      <c r="S36" s="82">
        <v>39644546</v>
      </c>
      <c r="T36" s="82">
        <f t="shared" si="6"/>
        <v>249187333</v>
      </c>
      <c r="U36" s="95">
        <f t="shared" si="7"/>
        <v>0.21971891336057048</v>
      </c>
      <c r="V36" s="81">
        <v>283969947</v>
      </c>
      <c r="W36" s="82">
        <v>46668784</v>
      </c>
      <c r="X36" s="82">
        <f t="shared" si="8"/>
        <v>330638731</v>
      </c>
      <c r="Y36" s="95">
        <f t="shared" si="9"/>
        <v>0.29153802408663354</v>
      </c>
      <c r="Z36" s="81">
        <f t="shared" si="10"/>
        <v>848601082</v>
      </c>
      <c r="AA36" s="82">
        <f t="shared" si="11"/>
        <v>124924680</v>
      </c>
      <c r="AB36" s="82">
        <f t="shared" si="12"/>
        <v>973525762</v>
      </c>
      <c r="AC36" s="95">
        <f t="shared" si="13"/>
        <v>0.85839845862133513</v>
      </c>
      <c r="AD36" s="81">
        <v>211098493</v>
      </c>
      <c r="AE36" s="82">
        <v>60078916</v>
      </c>
      <c r="AF36" s="82">
        <f t="shared" si="14"/>
        <v>271177409</v>
      </c>
      <c r="AG36" s="82">
        <v>1009706544</v>
      </c>
      <c r="AH36" s="82">
        <v>1034506445</v>
      </c>
      <c r="AI36" s="83">
        <v>872885982</v>
      </c>
      <c r="AJ36" s="114">
        <f t="shared" si="15"/>
        <v>0.84377046292833879</v>
      </c>
      <c r="AK36" s="115">
        <f t="shared" si="16"/>
        <v>0.21927092754249311</v>
      </c>
    </row>
    <row r="37" spans="1:37" ht="13" x14ac:dyDescent="0.3">
      <c r="A37" s="66" t="s">
        <v>101</v>
      </c>
      <c r="B37" s="67" t="s">
        <v>601</v>
      </c>
      <c r="C37" s="68" t="s">
        <v>602</v>
      </c>
      <c r="D37" s="81">
        <v>1228728808</v>
      </c>
      <c r="E37" s="82">
        <v>88818583</v>
      </c>
      <c r="F37" s="83">
        <f t="shared" si="0"/>
        <v>1317547391</v>
      </c>
      <c r="G37" s="81">
        <v>1177155343</v>
      </c>
      <c r="H37" s="82">
        <v>99106001</v>
      </c>
      <c r="I37" s="83">
        <f t="shared" si="1"/>
        <v>1276261344</v>
      </c>
      <c r="J37" s="81">
        <v>306912114</v>
      </c>
      <c r="K37" s="82">
        <v>12145217</v>
      </c>
      <c r="L37" s="82">
        <f t="shared" si="2"/>
        <v>319057331</v>
      </c>
      <c r="M37" s="95">
        <f t="shared" si="3"/>
        <v>0.24216004158897081</v>
      </c>
      <c r="N37" s="81">
        <v>279310596</v>
      </c>
      <c r="O37" s="82">
        <v>19095728</v>
      </c>
      <c r="P37" s="82">
        <f t="shared" si="4"/>
        <v>298406324</v>
      </c>
      <c r="Q37" s="95">
        <f t="shared" si="5"/>
        <v>0.2264862167678946</v>
      </c>
      <c r="R37" s="81">
        <v>189052285</v>
      </c>
      <c r="S37" s="82">
        <v>10254271</v>
      </c>
      <c r="T37" s="82">
        <f t="shared" si="6"/>
        <v>199306556</v>
      </c>
      <c r="U37" s="95">
        <f t="shared" si="7"/>
        <v>0.15616437568761779</v>
      </c>
      <c r="V37" s="81">
        <v>284489713</v>
      </c>
      <c r="W37" s="82">
        <v>16817378</v>
      </c>
      <c r="X37" s="82">
        <f t="shared" si="8"/>
        <v>301307091</v>
      </c>
      <c r="Y37" s="95">
        <f t="shared" si="9"/>
        <v>0.23608572994591928</v>
      </c>
      <c r="Z37" s="81">
        <f t="shared" si="10"/>
        <v>1059764708</v>
      </c>
      <c r="AA37" s="82">
        <f t="shared" si="11"/>
        <v>58312594</v>
      </c>
      <c r="AB37" s="82">
        <f t="shared" si="12"/>
        <v>1118077302</v>
      </c>
      <c r="AC37" s="95">
        <f t="shared" si="13"/>
        <v>0.87605670049973716</v>
      </c>
      <c r="AD37" s="81">
        <v>276243999</v>
      </c>
      <c r="AE37" s="82">
        <v>39479536</v>
      </c>
      <c r="AF37" s="82">
        <f t="shared" si="14"/>
        <v>315723535</v>
      </c>
      <c r="AG37" s="82">
        <v>1266536967</v>
      </c>
      <c r="AH37" s="82">
        <v>1286291168</v>
      </c>
      <c r="AI37" s="83">
        <v>1187207490</v>
      </c>
      <c r="AJ37" s="114">
        <f t="shared" si="15"/>
        <v>0.92296947964428533</v>
      </c>
      <c r="AK37" s="115">
        <f t="shared" si="16"/>
        <v>-4.5661607076583621E-2</v>
      </c>
    </row>
    <row r="38" spans="1:37" ht="13" x14ac:dyDescent="0.3">
      <c r="A38" s="66" t="s">
        <v>116</v>
      </c>
      <c r="B38" s="67" t="s">
        <v>603</v>
      </c>
      <c r="C38" s="68" t="s">
        <v>604</v>
      </c>
      <c r="D38" s="81">
        <v>476267847</v>
      </c>
      <c r="E38" s="82">
        <v>224925909</v>
      </c>
      <c r="F38" s="83">
        <f t="shared" si="0"/>
        <v>701193756</v>
      </c>
      <c r="G38" s="81">
        <v>501989856</v>
      </c>
      <c r="H38" s="82">
        <v>188619195</v>
      </c>
      <c r="I38" s="83">
        <f t="shared" si="1"/>
        <v>690609051</v>
      </c>
      <c r="J38" s="81">
        <v>104053499</v>
      </c>
      <c r="K38" s="82">
        <v>7083909</v>
      </c>
      <c r="L38" s="82">
        <f t="shared" si="2"/>
        <v>111137408</v>
      </c>
      <c r="M38" s="95">
        <f t="shared" si="3"/>
        <v>0.1584974296319889</v>
      </c>
      <c r="N38" s="81">
        <v>122615375</v>
      </c>
      <c r="O38" s="82">
        <v>16732038</v>
      </c>
      <c r="P38" s="82">
        <f t="shared" si="4"/>
        <v>139347413</v>
      </c>
      <c r="Q38" s="95">
        <f t="shared" si="5"/>
        <v>0.19872882752823601</v>
      </c>
      <c r="R38" s="81">
        <v>121969557</v>
      </c>
      <c r="S38" s="82">
        <v>15866726</v>
      </c>
      <c r="T38" s="82">
        <f t="shared" si="6"/>
        <v>137836283</v>
      </c>
      <c r="U38" s="95">
        <f t="shared" si="7"/>
        <v>0.19958655740235876</v>
      </c>
      <c r="V38" s="81">
        <v>124240764</v>
      </c>
      <c r="W38" s="82">
        <v>6370666</v>
      </c>
      <c r="X38" s="82">
        <f t="shared" si="8"/>
        <v>130611430</v>
      </c>
      <c r="Y38" s="95">
        <f t="shared" si="9"/>
        <v>0.18912499019651569</v>
      </c>
      <c r="Z38" s="81">
        <f t="shared" si="10"/>
        <v>472879195</v>
      </c>
      <c r="AA38" s="82">
        <f t="shared" si="11"/>
        <v>46053339</v>
      </c>
      <c r="AB38" s="82">
        <f t="shared" si="12"/>
        <v>518932534</v>
      </c>
      <c r="AC38" s="95">
        <f t="shared" si="13"/>
        <v>0.75141287715327088</v>
      </c>
      <c r="AD38" s="81">
        <v>116205730</v>
      </c>
      <c r="AE38" s="82">
        <v>17651800</v>
      </c>
      <c r="AF38" s="82">
        <f t="shared" si="14"/>
        <v>133857530</v>
      </c>
      <c r="AG38" s="82">
        <v>690504503</v>
      </c>
      <c r="AH38" s="82">
        <v>533409127</v>
      </c>
      <c r="AI38" s="83">
        <v>511101097</v>
      </c>
      <c r="AJ38" s="114">
        <f t="shared" si="15"/>
        <v>0.95817838715009462</v>
      </c>
      <c r="AK38" s="115">
        <f t="shared" si="16"/>
        <v>-2.4250410118877852E-2</v>
      </c>
    </row>
    <row r="39" spans="1:37" ht="14" x14ac:dyDescent="0.3">
      <c r="A39" s="69" t="s">
        <v>0</v>
      </c>
      <c r="B39" s="70" t="s">
        <v>605</v>
      </c>
      <c r="C39" s="71" t="s">
        <v>0</v>
      </c>
      <c r="D39" s="84">
        <f>SUM(D31:D38)</f>
        <v>9845084631</v>
      </c>
      <c r="E39" s="85">
        <f>SUM(E31:E38)</f>
        <v>2454931302</v>
      </c>
      <c r="F39" s="86">
        <f t="shared" si="0"/>
        <v>12300015933</v>
      </c>
      <c r="G39" s="84">
        <f>SUM(G31:G38)</f>
        <v>9980556019</v>
      </c>
      <c r="H39" s="85">
        <f>SUM(H31:H38)</f>
        <v>2991878211</v>
      </c>
      <c r="I39" s="86">
        <f t="shared" si="1"/>
        <v>12972434230</v>
      </c>
      <c r="J39" s="84">
        <f>SUM(J31:J38)</f>
        <v>2167383251</v>
      </c>
      <c r="K39" s="85">
        <f>SUM(K31:K38)</f>
        <v>536232334</v>
      </c>
      <c r="L39" s="85">
        <f t="shared" si="2"/>
        <v>2703615585</v>
      </c>
      <c r="M39" s="96">
        <f t="shared" si="3"/>
        <v>0.21980586039294522</v>
      </c>
      <c r="N39" s="84">
        <f>SUM(N31:N38)</f>
        <v>2219551470</v>
      </c>
      <c r="O39" s="85">
        <f>SUM(O31:O38)</f>
        <v>595182500</v>
      </c>
      <c r="P39" s="85">
        <f t="shared" si="4"/>
        <v>2814733970</v>
      </c>
      <c r="Q39" s="96">
        <f t="shared" si="5"/>
        <v>0.2288398637312562</v>
      </c>
      <c r="R39" s="84">
        <f>SUM(R31:R38)</f>
        <v>1917367889</v>
      </c>
      <c r="S39" s="85">
        <f>SUM(S31:S38)</f>
        <v>443518731</v>
      </c>
      <c r="T39" s="85">
        <f t="shared" si="6"/>
        <v>2360886620</v>
      </c>
      <c r="U39" s="96">
        <f t="shared" si="7"/>
        <v>0.18199256809799219</v>
      </c>
      <c r="V39" s="84">
        <f>SUM(V31:V38)</f>
        <v>2453450641</v>
      </c>
      <c r="W39" s="85">
        <f>SUM(W31:W38)</f>
        <v>946976305</v>
      </c>
      <c r="X39" s="85">
        <f t="shared" si="8"/>
        <v>3400426946</v>
      </c>
      <c r="Y39" s="96">
        <f t="shared" si="9"/>
        <v>0.26212712939690119</v>
      </c>
      <c r="Z39" s="84">
        <f t="shared" si="10"/>
        <v>8757753251</v>
      </c>
      <c r="AA39" s="85">
        <f t="shared" si="11"/>
        <v>2521909870</v>
      </c>
      <c r="AB39" s="85">
        <f t="shared" si="12"/>
        <v>11279663121</v>
      </c>
      <c r="AC39" s="96">
        <f t="shared" si="13"/>
        <v>0.86951014135147398</v>
      </c>
      <c r="AD39" s="84">
        <f>SUM(AD31:AD38)</f>
        <v>2089284034</v>
      </c>
      <c r="AE39" s="85">
        <f>SUM(AE31:AE38)</f>
        <v>731201722</v>
      </c>
      <c r="AF39" s="85">
        <f t="shared" si="14"/>
        <v>2820485756</v>
      </c>
      <c r="AG39" s="85">
        <f>SUM(AG31:AG38)</f>
        <v>11108314101</v>
      </c>
      <c r="AH39" s="85">
        <f>SUM(AH31:AH38)</f>
        <v>11998777895</v>
      </c>
      <c r="AI39" s="86">
        <f>SUM(AI31:AI38)</f>
        <v>9533563805</v>
      </c>
      <c r="AJ39" s="116">
        <f t="shared" si="15"/>
        <v>0.794544568490823</v>
      </c>
      <c r="AK39" s="117">
        <f t="shared" si="16"/>
        <v>0.20561748584132888</v>
      </c>
    </row>
    <row r="40" spans="1:37" ht="13" x14ac:dyDescent="0.3">
      <c r="A40" s="66" t="s">
        <v>101</v>
      </c>
      <c r="B40" s="67" t="s">
        <v>606</v>
      </c>
      <c r="C40" s="68" t="s">
        <v>607</v>
      </c>
      <c r="D40" s="81">
        <v>109747277</v>
      </c>
      <c r="E40" s="82">
        <v>22782041</v>
      </c>
      <c r="F40" s="83">
        <f t="shared" si="0"/>
        <v>132529318</v>
      </c>
      <c r="G40" s="81">
        <v>126859839</v>
      </c>
      <c r="H40" s="82">
        <v>28258615</v>
      </c>
      <c r="I40" s="83">
        <f t="shared" si="1"/>
        <v>155118454</v>
      </c>
      <c r="J40" s="81">
        <v>25034676</v>
      </c>
      <c r="K40" s="82">
        <v>-3835908</v>
      </c>
      <c r="L40" s="82">
        <f t="shared" si="2"/>
        <v>21198768</v>
      </c>
      <c r="M40" s="95">
        <f t="shared" si="3"/>
        <v>0.1599553089075732</v>
      </c>
      <c r="N40" s="81">
        <v>25358230</v>
      </c>
      <c r="O40" s="82">
        <v>10716534</v>
      </c>
      <c r="P40" s="82">
        <f t="shared" si="4"/>
        <v>36074764</v>
      </c>
      <c r="Q40" s="95">
        <f t="shared" si="5"/>
        <v>0.27220214020870459</v>
      </c>
      <c r="R40" s="81">
        <v>24235362</v>
      </c>
      <c r="S40" s="82">
        <v>2896888</v>
      </c>
      <c r="T40" s="82">
        <f t="shared" si="6"/>
        <v>27132250</v>
      </c>
      <c r="U40" s="95">
        <f t="shared" si="7"/>
        <v>0.17491310221542047</v>
      </c>
      <c r="V40" s="81">
        <v>31796550</v>
      </c>
      <c r="W40" s="82">
        <v>5355425</v>
      </c>
      <c r="X40" s="82">
        <f t="shared" si="8"/>
        <v>37151975</v>
      </c>
      <c r="Y40" s="95">
        <f t="shared" si="9"/>
        <v>0.23950712530953924</v>
      </c>
      <c r="Z40" s="81">
        <f t="shared" si="10"/>
        <v>106424818</v>
      </c>
      <c r="AA40" s="82">
        <f t="shared" si="11"/>
        <v>15132939</v>
      </c>
      <c r="AB40" s="82">
        <f t="shared" si="12"/>
        <v>121557757</v>
      </c>
      <c r="AC40" s="95">
        <f t="shared" si="13"/>
        <v>0.7836447170882711</v>
      </c>
      <c r="AD40" s="81">
        <v>24663591</v>
      </c>
      <c r="AE40" s="82">
        <v>20439923</v>
      </c>
      <c r="AF40" s="82">
        <f t="shared" si="14"/>
        <v>45103514</v>
      </c>
      <c r="AG40" s="82">
        <v>161206756</v>
      </c>
      <c r="AH40" s="82">
        <v>147511704</v>
      </c>
      <c r="AI40" s="83">
        <v>150716076</v>
      </c>
      <c r="AJ40" s="114">
        <f t="shared" si="15"/>
        <v>1.0217228322438741</v>
      </c>
      <c r="AK40" s="115">
        <f t="shared" si="16"/>
        <v>-0.17629533255435481</v>
      </c>
    </row>
    <row r="41" spans="1:37" ht="13" x14ac:dyDescent="0.3">
      <c r="A41" s="66" t="s">
        <v>101</v>
      </c>
      <c r="B41" s="67" t="s">
        <v>608</v>
      </c>
      <c r="C41" s="68" t="s">
        <v>609</v>
      </c>
      <c r="D41" s="81">
        <v>99606674</v>
      </c>
      <c r="E41" s="82">
        <v>29988625</v>
      </c>
      <c r="F41" s="83">
        <f t="shared" si="0"/>
        <v>129595299</v>
      </c>
      <c r="G41" s="81">
        <v>113570122</v>
      </c>
      <c r="H41" s="82">
        <v>32091231</v>
      </c>
      <c r="I41" s="83">
        <f t="shared" si="1"/>
        <v>145661353</v>
      </c>
      <c r="J41" s="81">
        <v>24793409</v>
      </c>
      <c r="K41" s="82">
        <v>5107751</v>
      </c>
      <c r="L41" s="82">
        <f t="shared" si="2"/>
        <v>29901160</v>
      </c>
      <c r="M41" s="95">
        <f t="shared" si="3"/>
        <v>0.23072719636226929</v>
      </c>
      <c r="N41" s="81">
        <v>22124817</v>
      </c>
      <c r="O41" s="82">
        <v>6134180</v>
      </c>
      <c r="P41" s="82">
        <f t="shared" si="4"/>
        <v>28258997</v>
      </c>
      <c r="Q41" s="95">
        <f t="shared" si="5"/>
        <v>0.21805572592567574</v>
      </c>
      <c r="R41" s="81">
        <v>21296562</v>
      </c>
      <c r="S41" s="82">
        <v>2781611</v>
      </c>
      <c r="T41" s="82">
        <f t="shared" si="6"/>
        <v>24078173</v>
      </c>
      <c r="U41" s="95">
        <f t="shared" si="7"/>
        <v>0.16530241209554053</v>
      </c>
      <c r="V41" s="81">
        <v>19932892</v>
      </c>
      <c r="W41" s="82">
        <v>7777901</v>
      </c>
      <c r="X41" s="82">
        <f t="shared" si="8"/>
        <v>27710793</v>
      </c>
      <c r="Y41" s="95">
        <f t="shared" si="9"/>
        <v>0.19024121655659754</v>
      </c>
      <c r="Z41" s="81">
        <f t="shared" si="10"/>
        <v>88147680</v>
      </c>
      <c r="AA41" s="82">
        <f t="shared" si="11"/>
        <v>21801443</v>
      </c>
      <c r="AB41" s="82">
        <f t="shared" si="12"/>
        <v>109949123</v>
      </c>
      <c r="AC41" s="95">
        <f t="shared" si="13"/>
        <v>0.75482700617232357</v>
      </c>
      <c r="AD41" s="81">
        <v>17885937</v>
      </c>
      <c r="AE41" s="82">
        <v>10788264</v>
      </c>
      <c r="AF41" s="82">
        <f t="shared" si="14"/>
        <v>28674201</v>
      </c>
      <c r="AG41" s="82">
        <v>115933387</v>
      </c>
      <c r="AH41" s="82">
        <v>123692822</v>
      </c>
      <c r="AI41" s="83">
        <v>102493487</v>
      </c>
      <c r="AJ41" s="114">
        <f t="shared" si="15"/>
        <v>0.82861305403801033</v>
      </c>
      <c r="AK41" s="115">
        <f t="shared" si="16"/>
        <v>-3.3598425288293154E-2</v>
      </c>
    </row>
    <row r="42" spans="1:37" ht="13" x14ac:dyDescent="0.3">
      <c r="A42" s="66" t="s">
        <v>101</v>
      </c>
      <c r="B42" s="67" t="s">
        <v>610</v>
      </c>
      <c r="C42" s="68" t="s">
        <v>611</v>
      </c>
      <c r="D42" s="81">
        <v>449397625</v>
      </c>
      <c r="E42" s="82">
        <v>25575158</v>
      </c>
      <c r="F42" s="83">
        <f t="shared" si="0"/>
        <v>474972783</v>
      </c>
      <c r="G42" s="81">
        <v>468084229</v>
      </c>
      <c r="H42" s="82">
        <v>31757354</v>
      </c>
      <c r="I42" s="83">
        <f t="shared" si="1"/>
        <v>499841583</v>
      </c>
      <c r="J42" s="81">
        <v>75310369</v>
      </c>
      <c r="K42" s="82">
        <v>12875626</v>
      </c>
      <c r="L42" s="82">
        <f t="shared" si="2"/>
        <v>88185995</v>
      </c>
      <c r="M42" s="95">
        <f t="shared" si="3"/>
        <v>0.18566536474575218</v>
      </c>
      <c r="N42" s="81">
        <v>101684136</v>
      </c>
      <c r="O42" s="82">
        <v>5183352</v>
      </c>
      <c r="P42" s="82">
        <f t="shared" si="4"/>
        <v>106867488</v>
      </c>
      <c r="Q42" s="95">
        <f t="shared" si="5"/>
        <v>0.22499707735885152</v>
      </c>
      <c r="R42" s="81">
        <v>86096600</v>
      </c>
      <c r="S42" s="82">
        <v>2166715</v>
      </c>
      <c r="T42" s="82">
        <f t="shared" si="6"/>
        <v>88263315</v>
      </c>
      <c r="U42" s="95">
        <f t="shared" si="7"/>
        <v>0.17658257736431665</v>
      </c>
      <c r="V42" s="81">
        <v>110015862</v>
      </c>
      <c r="W42" s="82">
        <v>8893932</v>
      </c>
      <c r="X42" s="82">
        <f t="shared" si="8"/>
        <v>118909794</v>
      </c>
      <c r="Y42" s="95">
        <f t="shared" si="9"/>
        <v>0.23789496121214068</v>
      </c>
      <c r="Z42" s="81">
        <f t="shared" si="10"/>
        <v>373106967</v>
      </c>
      <c r="AA42" s="82">
        <f t="shared" si="11"/>
        <v>29119625</v>
      </c>
      <c r="AB42" s="82">
        <f t="shared" si="12"/>
        <v>402226592</v>
      </c>
      <c r="AC42" s="95">
        <f t="shared" si="13"/>
        <v>0.80470814289974746</v>
      </c>
      <c r="AD42" s="81">
        <v>154932849</v>
      </c>
      <c r="AE42" s="82">
        <v>8056447</v>
      </c>
      <c r="AF42" s="82">
        <f t="shared" si="14"/>
        <v>162989296</v>
      </c>
      <c r="AG42" s="82">
        <v>426187960</v>
      </c>
      <c r="AH42" s="82">
        <v>451613655</v>
      </c>
      <c r="AI42" s="83">
        <v>440341095</v>
      </c>
      <c r="AJ42" s="114">
        <f t="shared" si="15"/>
        <v>0.97503937297910093</v>
      </c>
      <c r="AK42" s="115">
        <f t="shared" si="16"/>
        <v>-0.27044415235709707</v>
      </c>
    </row>
    <row r="43" spans="1:37" ht="13" x14ac:dyDescent="0.3">
      <c r="A43" s="66" t="s">
        <v>116</v>
      </c>
      <c r="B43" s="67" t="s">
        <v>612</v>
      </c>
      <c r="C43" s="68" t="s">
        <v>613</v>
      </c>
      <c r="D43" s="81">
        <v>123118320</v>
      </c>
      <c r="E43" s="82">
        <v>2764780</v>
      </c>
      <c r="F43" s="83">
        <f t="shared" si="0"/>
        <v>125883100</v>
      </c>
      <c r="G43" s="81">
        <v>123312095</v>
      </c>
      <c r="H43" s="82">
        <v>6063864</v>
      </c>
      <c r="I43" s="83">
        <f t="shared" si="1"/>
        <v>129375959</v>
      </c>
      <c r="J43" s="81">
        <v>27845620</v>
      </c>
      <c r="K43" s="82">
        <v>538288</v>
      </c>
      <c r="L43" s="82">
        <f t="shared" si="2"/>
        <v>28383908</v>
      </c>
      <c r="M43" s="95">
        <f t="shared" si="3"/>
        <v>0.22547830487174211</v>
      </c>
      <c r="N43" s="81">
        <v>34525919</v>
      </c>
      <c r="O43" s="82">
        <v>418224</v>
      </c>
      <c r="P43" s="82">
        <f t="shared" si="4"/>
        <v>34944143</v>
      </c>
      <c r="Q43" s="95">
        <f t="shared" si="5"/>
        <v>0.27759201195394773</v>
      </c>
      <c r="R43" s="81">
        <v>27692899</v>
      </c>
      <c r="S43" s="82">
        <v>2068587</v>
      </c>
      <c r="T43" s="82">
        <f t="shared" si="6"/>
        <v>29761486</v>
      </c>
      <c r="U43" s="95">
        <f t="shared" si="7"/>
        <v>0.23003876632133796</v>
      </c>
      <c r="V43" s="81">
        <v>30599096</v>
      </c>
      <c r="W43" s="82">
        <v>599486</v>
      </c>
      <c r="X43" s="82">
        <f t="shared" si="8"/>
        <v>31198582</v>
      </c>
      <c r="Y43" s="95">
        <f t="shared" si="9"/>
        <v>0.24114667238911056</v>
      </c>
      <c r="Z43" s="81">
        <f t="shared" si="10"/>
        <v>120663534</v>
      </c>
      <c r="AA43" s="82">
        <f t="shared" si="11"/>
        <v>3624585</v>
      </c>
      <c r="AB43" s="82">
        <f t="shared" si="12"/>
        <v>124288119</v>
      </c>
      <c r="AC43" s="95">
        <f t="shared" si="13"/>
        <v>0.96067399198950088</v>
      </c>
      <c r="AD43" s="81">
        <v>31374909</v>
      </c>
      <c r="AE43" s="82">
        <v>294889</v>
      </c>
      <c r="AF43" s="82">
        <f t="shared" si="14"/>
        <v>31669798</v>
      </c>
      <c r="AG43" s="82">
        <v>114850564</v>
      </c>
      <c r="AH43" s="82">
        <v>121807618</v>
      </c>
      <c r="AI43" s="83">
        <v>115666807</v>
      </c>
      <c r="AJ43" s="114">
        <f t="shared" si="15"/>
        <v>0.94958598566470609</v>
      </c>
      <c r="AK43" s="115">
        <f t="shared" si="16"/>
        <v>-1.487903396163115E-2</v>
      </c>
    </row>
    <row r="44" spans="1:37" ht="14" x14ac:dyDescent="0.3">
      <c r="A44" s="69" t="s">
        <v>0</v>
      </c>
      <c r="B44" s="70" t="s">
        <v>614</v>
      </c>
      <c r="C44" s="71" t="s">
        <v>0</v>
      </c>
      <c r="D44" s="84">
        <f>SUM(D40:D43)</f>
        <v>781869896</v>
      </c>
      <c r="E44" s="85">
        <f>SUM(E40:E43)</f>
        <v>81110604</v>
      </c>
      <c r="F44" s="86">
        <f t="shared" si="0"/>
        <v>862980500</v>
      </c>
      <c r="G44" s="84">
        <f>SUM(G40:G43)</f>
        <v>831826285</v>
      </c>
      <c r="H44" s="85">
        <f>SUM(H40:H43)</f>
        <v>98171064</v>
      </c>
      <c r="I44" s="86">
        <f t="shared" si="1"/>
        <v>929997349</v>
      </c>
      <c r="J44" s="84">
        <f>SUM(J40:J43)</f>
        <v>152984074</v>
      </c>
      <c r="K44" s="85">
        <f>SUM(K40:K43)</f>
        <v>14685757</v>
      </c>
      <c r="L44" s="85">
        <f t="shared" si="2"/>
        <v>167669831</v>
      </c>
      <c r="M44" s="96">
        <f t="shared" si="3"/>
        <v>0.19429156394611466</v>
      </c>
      <c r="N44" s="84">
        <f>SUM(N40:N43)</f>
        <v>183693102</v>
      </c>
      <c r="O44" s="85">
        <f>SUM(O40:O43)</f>
        <v>22452290</v>
      </c>
      <c r="P44" s="85">
        <f t="shared" si="4"/>
        <v>206145392</v>
      </c>
      <c r="Q44" s="96">
        <f t="shared" si="5"/>
        <v>0.23887607193905308</v>
      </c>
      <c r="R44" s="84">
        <f>SUM(R40:R43)</f>
        <v>159321423</v>
      </c>
      <c r="S44" s="85">
        <f>SUM(S40:S43)</f>
        <v>9913801</v>
      </c>
      <c r="T44" s="85">
        <f t="shared" si="6"/>
        <v>169235224</v>
      </c>
      <c r="U44" s="96">
        <f t="shared" si="7"/>
        <v>0.18197387786317226</v>
      </c>
      <c r="V44" s="84">
        <f>SUM(V40:V43)</f>
        <v>192344400</v>
      </c>
      <c r="W44" s="85">
        <f>SUM(W40:W43)</f>
        <v>22626744</v>
      </c>
      <c r="X44" s="85">
        <f t="shared" si="8"/>
        <v>214971144</v>
      </c>
      <c r="Y44" s="96">
        <f t="shared" si="9"/>
        <v>0.23115242665062694</v>
      </c>
      <c r="Z44" s="84">
        <f t="shared" si="10"/>
        <v>688342999</v>
      </c>
      <c r="AA44" s="85">
        <f t="shared" si="11"/>
        <v>69678592</v>
      </c>
      <c r="AB44" s="85">
        <f t="shared" si="12"/>
        <v>758021591</v>
      </c>
      <c r="AC44" s="96">
        <f t="shared" si="13"/>
        <v>0.81507930298412068</v>
      </c>
      <c r="AD44" s="84">
        <f>SUM(AD40:AD43)</f>
        <v>228857286</v>
      </c>
      <c r="AE44" s="85">
        <f>SUM(AE40:AE43)</f>
        <v>39579523</v>
      </c>
      <c r="AF44" s="85">
        <f t="shared" si="14"/>
        <v>268436809</v>
      </c>
      <c r="AG44" s="85">
        <f>SUM(AG40:AG43)</f>
        <v>818178667</v>
      </c>
      <c r="AH44" s="85">
        <f>SUM(AH40:AH43)</f>
        <v>844625799</v>
      </c>
      <c r="AI44" s="86">
        <f>SUM(AI40:AI43)</f>
        <v>809217465</v>
      </c>
      <c r="AJ44" s="116">
        <f t="shared" si="15"/>
        <v>0.95807808139187567</v>
      </c>
      <c r="AK44" s="117">
        <f t="shared" si="16"/>
        <v>-0.19917411922446149</v>
      </c>
    </row>
    <row r="45" spans="1:37" ht="14" x14ac:dyDescent="0.3">
      <c r="A45" s="72" t="s">
        <v>0</v>
      </c>
      <c r="B45" s="73" t="s">
        <v>615</v>
      </c>
      <c r="C45" s="74" t="s">
        <v>0</v>
      </c>
      <c r="D45" s="87">
        <f>SUM(D9,D11:D16,D18:D23,D25:D29,D31:D38,D40:D43)</f>
        <v>94571991619</v>
      </c>
      <c r="E45" s="88">
        <f>SUM(E9,E11:E16,E18:E23,E25:E29,E31:E38,E40:E43)</f>
        <v>17961595495</v>
      </c>
      <c r="F45" s="89">
        <f t="shared" si="0"/>
        <v>112533587114</v>
      </c>
      <c r="G45" s="87">
        <f>SUM(G9,G11:G16,G18:G23,G25:G29,G31:G38,G40:G43)</f>
        <v>96433276930</v>
      </c>
      <c r="H45" s="88">
        <f>SUM(H9,H11:H16,H18:H23,H25:H29,H31:H38,H40:H43)</f>
        <v>17802579768</v>
      </c>
      <c r="I45" s="89">
        <f t="shared" si="1"/>
        <v>114235856698</v>
      </c>
      <c r="J45" s="87">
        <f>SUM(J9,J11:J16,J18:J23,J25:J29,J31:J38,J40:J43)</f>
        <v>20122522249</v>
      </c>
      <c r="K45" s="88">
        <f>SUM(K9,K11:K16,K18:K23,K25:K29,K31:K38,K40:K43)</f>
        <v>2173830109</v>
      </c>
      <c r="L45" s="88">
        <f t="shared" si="2"/>
        <v>22296352358</v>
      </c>
      <c r="M45" s="97">
        <f t="shared" si="3"/>
        <v>0.19813064641237382</v>
      </c>
      <c r="N45" s="87">
        <f>SUM(N9,N11:N16,N18:N23,N25:N29,N31:N38,N40:N43)</f>
        <v>22352932070</v>
      </c>
      <c r="O45" s="88">
        <f>SUM(O9,O11:O16,O18:O23,O25:O29,O31:O38,O40:O43)</f>
        <v>4184185103</v>
      </c>
      <c r="P45" s="88">
        <f t="shared" si="4"/>
        <v>26537117173</v>
      </c>
      <c r="Q45" s="97">
        <f t="shared" si="5"/>
        <v>0.2358150828882499</v>
      </c>
      <c r="R45" s="87">
        <f>SUM(R9,R11:R16,R18:R23,R25:R29,R31:R38,R40:R43)</f>
        <v>21694050917</v>
      </c>
      <c r="S45" s="88">
        <f>SUM(S9,S11:S16,S18:S23,S25:S29,S31:S38,S40:S43)</f>
        <v>2620335411</v>
      </c>
      <c r="T45" s="88">
        <f t="shared" si="6"/>
        <v>24314386328</v>
      </c>
      <c r="U45" s="97">
        <f t="shared" si="7"/>
        <v>0.21284373427757283</v>
      </c>
      <c r="V45" s="87">
        <f>SUM(V9,V11:V16,V18:V23,V25:V29,V31:V38,V40:V43)</f>
        <v>24698490682</v>
      </c>
      <c r="W45" s="88">
        <f>SUM(W9,W11:W16,W18:W23,W25:W29,W31:W38,W40:W43)</f>
        <v>5240254102</v>
      </c>
      <c r="X45" s="88">
        <f t="shared" si="8"/>
        <v>29938744784</v>
      </c>
      <c r="Y45" s="97">
        <f t="shared" si="9"/>
        <v>0.26207834956013559</v>
      </c>
      <c r="Z45" s="87">
        <f t="shared" si="10"/>
        <v>88867995918</v>
      </c>
      <c r="AA45" s="88">
        <f t="shared" si="11"/>
        <v>14218604725</v>
      </c>
      <c r="AB45" s="88">
        <f t="shared" si="12"/>
        <v>103086600643</v>
      </c>
      <c r="AC45" s="97">
        <f t="shared" si="13"/>
        <v>0.90240143176345433</v>
      </c>
      <c r="AD45" s="87">
        <f>SUM(AD9,AD11:AD16,AD18:AD23,AD25:AD29,AD31:AD38,AD40:AD43)</f>
        <v>23636790426</v>
      </c>
      <c r="AE45" s="88">
        <f>SUM(AE9,AE11:AE16,AE18:AE23,AE25:AE29,AE31:AE38,AE40:AE43)</f>
        <v>5676594860</v>
      </c>
      <c r="AF45" s="88">
        <f t="shared" si="14"/>
        <v>29313385286</v>
      </c>
      <c r="AG45" s="88">
        <f>SUM(AG9,AG11:AG16,AG18:AG23,AG25:AG29,AG31:AG38,AG40:AG43)</f>
        <v>102609664088</v>
      </c>
      <c r="AH45" s="88">
        <f>SUM(AH9,AH11:AH16,AH18:AH23,AH25:AH29,AH31:AH38,AH40:AH43)</f>
        <v>106489422424</v>
      </c>
      <c r="AI45" s="89">
        <f>SUM(AI9,AI11:AI16,AI18:AI23,AI25:AI29,AI31:AI38,AI40:AI43)</f>
        <v>93756829232</v>
      </c>
      <c r="AJ45" s="118">
        <f t="shared" si="15"/>
        <v>0.8804332589831908</v>
      </c>
      <c r="AK45" s="119">
        <f t="shared" si="16"/>
        <v>2.1333581635099241E-2</v>
      </c>
    </row>
    <row r="46" spans="1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1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1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view="pageBreakPreview" zoomScale="60" zoomScaleNormal="100" workbookViewId="0">
      <selection activeCell="D1" sqref="D1:AK1048576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37" width="14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33">
        <v>10129615381</v>
      </c>
      <c r="E9" s="34">
        <v>1231114811</v>
      </c>
      <c r="F9" s="35">
        <f>$D9       +$E9</f>
        <v>11360730192</v>
      </c>
      <c r="G9" s="33">
        <v>10296562707</v>
      </c>
      <c r="H9" s="34">
        <v>1426182753</v>
      </c>
      <c r="I9" s="36">
        <f>$G9       +$H9</f>
        <v>11722745460</v>
      </c>
      <c r="J9" s="33">
        <v>2899297325</v>
      </c>
      <c r="K9" s="34">
        <v>92807527</v>
      </c>
      <c r="L9" s="34">
        <f>$J9       +$K9</f>
        <v>2992104852</v>
      </c>
      <c r="M9" s="90">
        <f>IF(($F9       =0),0,($L9       /$F9       ))</f>
        <v>0.26337258269780761</v>
      </c>
      <c r="N9" s="100">
        <v>2793263940</v>
      </c>
      <c r="O9" s="101">
        <v>312929359</v>
      </c>
      <c r="P9" s="102">
        <f>$N9       +$O9</f>
        <v>3106193299</v>
      </c>
      <c r="Q9" s="90">
        <f>IF(($F9       =0),0,($P9       /$F9       ))</f>
        <v>0.2734149342959768</v>
      </c>
      <c r="R9" s="100">
        <v>2745136960</v>
      </c>
      <c r="S9" s="102">
        <v>197303859</v>
      </c>
      <c r="T9" s="102">
        <f>$R9       +$S9</f>
        <v>2942440819</v>
      </c>
      <c r="U9" s="90">
        <f>IF(($I9       =0),0,($T9       /$I9       ))</f>
        <v>0.25100270487319787</v>
      </c>
      <c r="V9" s="100">
        <v>2750222096</v>
      </c>
      <c r="W9" s="102">
        <v>312861551</v>
      </c>
      <c r="X9" s="102">
        <f>$V9       +$W9</f>
        <v>3063083647</v>
      </c>
      <c r="Y9" s="90">
        <f>IF(($I9       =0),0,($X9       /$I9       ))</f>
        <v>0.26129405073681433</v>
      </c>
      <c r="Z9" s="33">
        <f>$J9       +$N9       +$R9       +$V9</f>
        <v>11187920321</v>
      </c>
      <c r="AA9" s="34">
        <f>$K9       +$O9       +$S9       +$W9</f>
        <v>915902296</v>
      </c>
      <c r="AB9" s="34">
        <f>$Z9       +$AA9</f>
        <v>12103822617</v>
      </c>
      <c r="AC9" s="90">
        <f>IF(($I9       =0),0,($AB9       /$I9       ))</f>
        <v>1.032507500764245</v>
      </c>
      <c r="AD9" s="33">
        <v>2645049628</v>
      </c>
      <c r="AE9" s="34">
        <v>328415072</v>
      </c>
      <c r="AF9" s="34">
        <f>$AD9       +$AE9</f>
        <v>2973464700</v>
      </c>
      <c r="AG9" s="34">
        <v>10624668134</v>
      </c>
      <c r="AH9" s="34">
        <v>10882686467</v>
      </c>
      <c r="AI9" s="34">
        <v>11088598371</v>
      </c>
      <c r="AJ9" s="90">
        <f>IF(($AH9       =0),0,($AI9       /$AH9       ))</f>
        <v>1.0189210545231082</v>
      </c>
      <c r="AK9" s="90">
        <f>IF(($AF9       =0),0,(($X9       /$AF9       )-1))</f>
        <v>3.0139569842547731E-2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33">
        <v>64671269910</v>
      </c>
      <c r="E10" s="34">
        <v>12073294723</v>
      </c>
      <c r="F10" s="36">
        <f t="shared" ref="F10:F17" si="0">$D10      +$E10</f>
        <v>76744564633</v>
      </c>
      <c r="G10" s="33">
        <v>65793200386</v>
      </c>
      <c r="H10" s="34">
        <v>11454063336</v>
      </c>
      <c r="I10" s="36">
        <f t="shared" ref="I10:I17" si="1">$G10      +$H10</f>
        <v>77247263722</v>
      </c>
      <c r="J10" s="33">
        <v>13824573150</v>
      </c>
      <c r="K10" s="34">
        <v>1389403187</v>
      </c>
      <c r="L10" s="34">
        <f t="shared" ref="L10:L17" si="2">$J10      +$K10</f>
        <v>15213976337</v>
      </c>
      <c r="M10" s="90">
        <f t="shared" ref="M10:M17" si="3">IF(($F10      =0),0,($L10      /$F10      ))</f>
        <v>0.19824174402128308</v>
      </c>
      <c r="N10" s="100">
        <v>15637889417</v>
      </c>
      <c r="O10" s="101">
        <v>2831053816</v>
      </c>
      <c r="P10" s="102">
        <f t="shared" ref="P10:P17" si="4">$N10      +$O10</f>
        <v>18468943233</v>
      </c>
      <c r="Q10" s="90">
        <f t="shared" ref="Q10:Q17" si="5">IF(($F10      =0),0,($P10      /$F10      ))</f>
        <v>0.2406547398023598</v>
      </c>
      <c r="R10" s="100">
        <v>15016693033</v>
      </c>
      <c r="S10" s="102">
        <v>1707310768</v>
      </c>
      <c r="T10" s="102">
        <f t="shared" ref="T10:T17" si="6">$R10      +$S10</f>
        <v>16724003801</v>
      </c>
      <c r="U10" s="90">
        <f t="shared" ref="U10:U17" si="7">IF(($I10      =0),0,($T10      /$I10      ))</f>
        <v>0.21649962723840804</v>
      </c>
      <c r="V10" s="100">
        <v>17467521386</v>
      </c>
      <c r="W10" s="102">
        <v>3155748858</v>
      </c>
      <c r="X10" s="102">
        <f t="shared" ref="X10:X17" si="8">$V10      +$W10</f>
        <v>20623270244</v>
      </c>
      <c r="Y10" s="90">
        <f t="shared" ref="Y10:Y17" si="9">IF(($I10      =0),0,($X10      /$I10      ))</f>
        <v>0.26697735622351237</v>
      </c>
      <c r="Z10" s="33">
        <f t="shared" ref="Z10:Z17" si="10">$J10      +$N10      +$R10      +$V10</f>
        <v>61946676986</v>
      </c>
      <c r="AA10" s="34">
        <f t="shared" ref="AA10:AA17" si="11">$K10      +$O10      +$S10      +$W10</f>
        <v>9083516629</v>
      </c>
      <c r="AB10" s="34">
        <f t="shared" ref="AB10:AB17" si="12">$Z10      +$AA10</f>
        <v>71030193615</v>
      </c>
      <c r="AC10" s="90">
        <f t="shared" ref="AC10:AC17" si="13">IF(($I10      =0),0,($AB10      /$I10      ))</f>
        <v>0.91951727728021282</v>
      </c>
      <c r="AD10" s="33">
        <v>16948921223</v>
      </c>
      <c r="AE10" s="34">
        <v>3821178511</v>
      </c>
      <c r="AF10" s="34">
        <f t="shared" ref="AF10:AF17" si="14">$AD10      +$AE10</f>
        <v>20770099734</v>
      </c>
      <c r="AG10" s="34">
        <v>70410790323</v>
      </c>
      <c r="AH10" s="34">
        <v>72272562425</v>
      </c>
      <c r="AI10" s="34">
        <v>65356427844</v>
      </c>
      <c r="AJ10" s="90">
        <f t="shared" ref="AJ10:AJ17" si="15">IF(($AH10      =0),0,($AI10      /$AH10      ))</f>
        <v>0.90430483783971083</v>
      </c>
      <c r="AK10" s="90">
        <f t="shared" ref="AK10:AK17" si="16">IF(($AF10      =0),0,(($X10      /$AF10      )-1))</f>
        <v>-7.0692722654405182E-3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33">
        <v>60073376514</v>
      </c>
      <c r="E11" s="34">
        <v>2910313343</v>
      </c>
      <c r="F11" s="36">
        <f t="shared" si="0"/>
        <v>62983689857</v>
      </c>
      <c r="G11" s="33">
        <v>59675559261</v>
      </c>
      <c r="H11" s="34">
        <v>2786642415</v>
      </c>
      <c r="I11" s="36">
        <f t="shared" si="1"/>
        <v>62462201676</v>
      </c>
      <c r="J11" s="33">
        <v>14835416058</v>
      </c>
      <c r="K11" s="34">
        <v>38234275</v>
      </c>
      <c r="L11" s="34">
        <f t="shared" si="2"/>
        <v>14873650333</v>
      </c>
      <c r="M11" s="90">
        <f t="shared" si="3"/>
        <v>0.23615082518616434</v>
      </c>
      <c r="N11" s="100">
        <v>14315562549</v>
      </c>
      <c r="O11" s="101">
        <v>334441187</v>
      </c>
      <c r="P11" s="102">
        <f t="shared" si="4"/>
        <v>14650003736</v>
      </c>
      <c r="Q11" s="90">
        <f t="shared" si="5"/>
        <v>0.23259995991441268</v>
      </c>
      <c r="R11" s="100">
        <v>11614253640</v>
      </c>
      <c r="S11" s="102">
        <v>970394272</v>
      </c>
      <c r="T11" s="102">
        <f t="shared" si="6"/>
        <v>12584647912</v>
      </c>
      <c r="U11" s="90">
        <f t="shared" si="7"/>
        <v>0.20147621400344312</v>
      </c>
      <c r="V11" s="100">
        <v>12809289210</v>
      </c>
      <c r="W11" s="102">
        <v>124737680</v>
      </c>
      <c r="X11" s="102">
        <f t="shared" si="8"/>
        <v>12934026890</v>
      </c>
      <c r="Y11" s="90">
        <f t="shared" si="9"/>
        <v>0.2070696604178407</v>
      </c>
      <c r="Z11" s="33">
        <f t="shared" si="10"/>
        <v>53574521457</v>
      </c>
      <c r="AA11" s="34">
        <f t="shared" si="11"/>
        <v>1467807414</v>
      </c>
      <c r="AB11" s="34">
        <f t="shared" si="12"/>
        <v>55042328871</v>
      </c>
      <c r="AC11" s="90">
        <f t="shared" si="13"/>
        <v>0.88121019423093827</v>
      </c>
      <c r="AD11" s="33">
        <v>16428418067</v>
      </c>
      <c r="AE11" s="34">
        <v>727194564</v>
      </c>
      <c r="AF11" s="34">
        <f t="shared" si="14"/>
        <v>17155612631</v>
      </c>
      <c r="AG11" s="34">
        <v>57695331991</v>
      </c>
      <c r="AH11" s="34">
        <v>57788837073</v>
      </c>
      <c r="AI11" s="34">
        <v>52904723014</v>
      </c>
      <c r="AJ11" s="90">
        <f t="shared" si="15"/>
        <v>0.91548343406131727</v>
      </c>
      <c r="AK11" s="90">
        <f t="shared" si="16"/>
        <v>-0.24607607036846013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33">
        <v>55634316230</v>
      </c>
      <c r="E12" s="34">
        <v>7680538000</v>
      </c>
      <c r="F12" s="36">
        <f t="shared" si="0"/>
        <v>63314854230</v>
      </c>
      <c r="G12" s="33">
        <v>56540140679</v>
      </c>
      <c r="H12" s="34">
        <v>7689745695</v>
      </c>
      <c r="I12" s="36">
        <f t="shared" si="1"/>
        <v>64229886374</v>
      </c>
      <c r="J12" s="33">
        <v>14490558815</v>
      </c>
      <c r="K12" s="34">
        <v>600527338</v>
      </c>
      <c r="L12" s="34">
        <f t="shared" si="2"/>
        <v>15091086153</v>
      </c>
      <c r="M12" s="90">
        <f t="shared" si="3"/>
        <v>0.23834985228236544</v>
      </c>
      <c r="N12" s="100">
        <v>13340550114</v>
      </c>
      <c r="O12" s="101">
        <v>1145069750</v>
      </c>
      <c r="P12" s="102">
        <f t="shared" si="4"/>
        <v>14485619864</v>
      </c>
      <c r="Q12" s="90">
        <f t="shared" si="5"/>
        <v>0.22878706806113736</v>
      </c>
      <c r="R12" s="100">
        <v>12081257518</v>
      </c>
      <c r="S12" s="102">
        <v>1240294391</v>
      </c>
      <c r="T12" s="102">
        <f t="shared" si="6"/>
        <v>13321551909</v>
      </c>
      <c r="U12" s="90">
        <f t="shared" si="7"/>
        <v>0.20740425775363835</v>
      </c>
      <c r="V12" s="100">
        <v>8803510989</v>
      </c>
      <c r="W12" s="102">
        <v>2275543374</v>
      </c>
      <c r="X12" s="102">
        <f t="shared" si="8"/>
        <v>11079054363</v>
      </c>
      <c r="Y12" s="90">
        <f t="shared" si="9"/>
        <v>0.17249064241665477</v>
      </c>
      <c r="Z12" s="33">
        <f t="shared" si="10"/>
        <v>48715877436</v>
      </c>
      <c r="AA12" s="34">
        <f t="shared" si="11"/>
        <v>5261434853</v>
      </c>
      <c r="AB12" s="34">
        <f t="shared" si="12"/>
        <v>53977312289</v>
      </c>
      <c r="AC12" s="90">
        <f t="shared" si="13"/>
        <v>0.84037689207013444</v>
      </c>
      <c r="AD12" s="33">
        <v>11430566773</v>
      </c>
      <c r="AE12" s="34">
        <v>3189334925</v>
      </c>
      <c r="AF12" s="34">
        <f t="shared" si="14"/>
        <v>14619901698</v>
      </c>
      <c r="AG12" s="34">
        <v>60432692580</v>
      </c>
      <c r="AH12" s="34">
        <v>60554666405</v>
      </c>
      <c r="AI12" s="34">
        <v>52958201779</v>
      </c>
      <c r="AJ12" s="90">
        <f t="shared" si="15"/>
        <v>0.87455195318567946</v>
      </c>
      <c r="AK12" s="90">
        <f t="shared" si="16"/>
        <v>-0.24219364864022219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33">
        <v>75709915895</v>
      </c>
      <c r="E13" s="34">
        <v>7414826000</v>
      </c>
      <c r="F13" s="36">
        <f t="shared" si="0"/>
        <v>83124741895</v>
      </c>
      <c r="G13" s="33">
        <v>75434140201</v>
      </c>
      <c r="H13" s="34">
        <v>7490894399</v>
      </c>
      <c r="I13" s="36">
        <f t="shared" si="1"/>
        <v>82925034600</v>
      </c>
      <c r="J13" s="33">
        <v>23396118236</v>
      </c>
      <c r="K13" s="34">
        <v>806420182</v>
      </c>
      <c r="L13" s="34">
        <f t="shared" si="2"/>
        <v>24202538418</v>
      </c>
      <c r="M13" s="90">
        <f t="shared" si="3"/>
        <v>0.29115926096434347</v>
      </c>
      <c r="N13" s="100">
        <v>21461864181</v>
      </c>
      <c r="O13" s="101">
        <v>1299509868</v>
      </c>
      <c r="P13" s="102">
        <f t="shared" si="4"/>
        <v>22761374049</v>
      </c>
      <c r="Q13" s="90">
        <f t="shared" si="5"/>
        <v>0.27382189141412672</v>
      </c>
      <c r="R13" s="100">
        <v>20625350342</v>
      </c>
      <c r="S13" s="102">
        <v>1087934138</v>
      </c>
      <c r="T13" s="102">
        <f t="shared" si="6"/>
        <v>21713284480</v>
      </c>
      <c r="U13" s="90">
        <f t="shared" si="7"/>
        <v>0.26184233247217725</v>
      </c>
      <c r="V13" s="100">
        <v>21800950854</v>
      </c>
      <c r="W13" s="102">
        <v>4710411467</v>
      </c>
      <c r="X13" s="102">
        <f t="shared" si="8"/>
        <v>26511362321</v>
      </c>
      <c r="Y13" s="90">
        <f t="shared" si="9"/>
        <v>0.31970275862869524</v>
      </c>
      <c r="Z13" s="33">
        <f t="shared" si="10"/>
        <v>87284283613</v>
      </c>
      <c r="AA13" s="34">
        <f t="shared" si="11"/>
        <v>7904275655</v>
      </c>
      <c r="AB13" s="34">
        <f t="shared" si="12"/>
        <v>95188559268</v>
      </c>
      <c r="AC13" s="90">
        <f t="shared" si="13"/>
        <v>1.1478868803269695</v>
      </c>
      <c r="AD13" s="33">
        <v>20522699029</v>
      </c>
      <c r="AE13" s="34">
        <v>1712815404</v>
      </c>
      <c r="AF13" s="34">
        <f t="shared" si="14"/>
        <v>22235514433</v>
      </c>
      <c r="AG13" s="34">
        <v>81021892139</v>
      </c>
      <c r="AH13" s="34">
        <v>77054929351</v>
      </c>
      <c r="AI13" s="34">
        <v>88221726417</v>
      </c>
      <c r="AJ13" s="90">
        <f t="shared" si="15"/>
        <v>1.1449199572311992</v>
      </c>
      <c r="AK13" s="90">
        <f t="shared" si="16"/>
        <v>0.19229813193141876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33">
        <v>9754653080</v>
      </c>
      <c r="E14" s="34">
        <v>1339880477</v>
      </c>
      <c r="F14" s="36">
        <f t="shared" si="0"/>
        <v>11094533557</v>
      </c>
      <c r="G14" s="33">
        <v>10594053786</v>
      </c>
      <c r="H14" s="34">
        <v>1140830020</v>
      </c>
      <c r="I14" s="36">
        <f t="shared" si="1"/>
        <v>11734883806</v>
      </c>
      <c r="J14" s="33">
        <v>3132831847</v>
      </c>
      <c r="K14" s="34">
        <v>49782221</v>
      </c>
      <c r="L14" s="34">
        <f t="shared" si="2"/>
        <v>3182614068</v>
      </c>
      <c r="M14" s="90">
        <f t="shared" si="3"/>
        <v>0.28686326032985471</v>
      </c>
      <c r="N14" s="100">
        <v>2534973333</v>
      </c>
      <c r="O14" s="101">
        <v>226400439</v>
      </c>
      <c r="P14" s="102">
        <f t="shared" si="4"/>
        <v>2761373772</v>
      </c>
      <c r="Q14" s="90">
        <f t="shared" si="5"/>
        <v>0.24889498578854044</v>
      </c>
      <c r="R14" s="100">
        <v>3288367784</v>
      </c>
      <c r="S14" s="102">
        <v>110318465</v>
      </c>
      <c r="T14" s="102">
        <f t="shared" si="6"/>
        <v>3398686249</v>
      </c>
      <c r="U14" s="90">
        <f t="shared" si="7"/>
        <v>0.28962248840182508</v>
      </c>
      <c r="V14" s="100">
        <v>2128649566</v>
      </c>
      <c r="W14" s="102">
        <v>248337271</v>
      </c>
      <c r="X14" s="102">
        <f t="shared" si="8"/>
        <v>2376986837</v>
      </c>
      <c r="Y14" s="90">
        <f t="shared" si="9"/>
        <v>0.20255733898146105</v>
      </c>
      <c r="Z14" s="33">
        <f t="shared" si="10"/>
        <v>11084822530</v>
      </c>
      <c r="AA14" s="34">
        <f t="shared" si="11"/>
        <v>634838396</v>
      </c>
      <c r="AB14" s="34">
        <f t="shared" si="12"/>
        <v>11719660926</v>
      </c>
      <c r="AC14" s="90">
        <f t="shared" si="13"/>
        <v>0.99870276687424753</v>
      </c>
      <c r="AD14" s="33">
        <v>2963858478</v>
      </c>
      <c r="AE14" s="34">
        <v>250923544</v>
      </c>
      <c r="AF14" s="34">
        <f t="shared" si="14"/>
        <v>3214782022</v>
      </c>
      <c r="AG14" s="34">
        <v>9900511301</v>
      </c>
      <c r="AH14" s="34">
        <v>9633124849</v>
      </c>
      <c r="AI14" s="34">
        <v>10470382835</v>
      </c>
      <c r="AJ14" s="90">
        <f t="shared" si="15"/>
        <v>1.0869144747030777</v>
      </c>
      <c r="AK14" s="90">
        <f t="shared" si="16"/>
        <v>-0.26060715136100754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33">
        <v>18116061470</v>
      </c>
      <c r="E15" s="34">
        <v>1965324410</v>
      </c>
      <c r="F15" s="36">
        <f t="shared" si="0"/>
        <v>20081385880</v>
      </c>
      <c r="G15" s="33">
        <v>18028291120</v>
      </c>
      <c r="H15" s="34">
        <v>1938192175</v>
      </c>
      <c r="I15" s="36">
        <f t="shared" si="1"/>
        <v>19966483295</v>
      </c>
      <c r="J15" s="33">
        <v>3659129855</v>
      </c>
      <c r="K15" s="34">
        <v>93095505</v>
      </c>
      <c r="L15" s="34">
        <f t="shared" si="2"/>
        <v>3752225360</v>
      </c>
      <c r="M15" s="90">
        <f t="shared" si="3"/>
        <v>0.18685091668583584</v>
      </c>
      <c r="N15" s="100">
        <v>3073284084</v>
      </c>
      <c r="O15" s="101">
        <v>316078011</v>
      </c>
      <c r="P15" s="102">
        <f t="shared" si="4"/>
        <v>3389362095</v>
      </c>
      <c r="Q15" s="90">
        <f t="shared" si="5"/>
        <v>0.16878128408336726</v>
      </c>
      <c r="R15" s="100">
        <v>3556841064</v>
      </c>
      <c r="S15" s="102">
        <v>219641056</v>
      </c>
      <c r="T15" s="102">
        <f t="shared" si="6"/>
        <v>3776482120</v>
      </c>
      <c r="U15" s="90">
        <f t="shared" si="7"/>
        <v>0.1891410752811791</v>
      </c>
      <c r="V15" s="100">
        <v>3315451379</v>
      </c>
      <c r="W15" s="102">
        <v>401401530</v>
      </c>
      <c r="X15" s="102">
        <f t="shared" si="8"/>
        <v>3716852909</v>
      </c>
      <c r="Y15" s="90">
        <f t="shared" si="9"/>
        <v>0.18615460990723254</v>
      </c>
      <c r="Z15" s="33">
        <f t="shared" si="10"/>
        <v>13604706382</v>
      </c>
      <c r="AA15" s="34">
        <f t="shared" si="11"/>
        <v>1030216102</v>
      </c>
      <c r="AB15" s="34">
        <f t="shared" si="12"/>
        <v>14634922484</v>
      </c>
      <c r="AC15" s="90">
        <f t="shared" si="13"/>
        <v>0.73297446865191695</v>
      </c>
      <c r="AD15" s="33">
        <v>3093292701</v>
      </c>
      <c r="AE15" s="34">
        <v>410239517</v>
      </c>
      <c r="AF15" s="34">
        <f t="shared" si="14"/>
        <v>3503532218</v>
      </c>
      <c r="AG15" s="34">
        <v>19268499150</v>
      </c>
      <c r="AH15" s="34">
        <v>18698793986</v>
      </c>
      <c r="AI15" s="34">
        <v>16872464559</v>
      </c>
      <c r="AJ15" s="90">
        <f t="shared" si="15"/>
        <v>0.90232902569184981</v>
      </c>
      <c r="AK15" s="90">
        <f t="shared" si="16"/>
        <v>6.0887321059594823E-2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33">
        <v>48319289278</v>
      </c>
      <c r="E16" s="34">
        <v>2277552577</v>
      </c>
      <c r="F16" s="36">
        <f t="shared" si="0"/>
        <v>50596841855</v>
      </c>
      <c r="G16" s="33">
        <v>49016051476</v>
      </c>
      <c r="H16" s="34">
        <v>2218580918</v>
      </c>
      <c r="I16" s="36">
        <f t="shared" si="1"/>
        <v>51234632394</v>
      </c>
      <c r="J16" s="33">
        <v>739385404395</v>
      </c>
      <c r="K16" s="34">
        <v>248906396</v>
      </c>
      <c r="L16" s="34">
        <f t="shared" si="2"/>
        <v>739634310791</v>
      </c>
      <c r="M16" s="90">
        <f t="shared" si="3"/>
        <v>14.618191248193666</v>
      </c>
      <c r="N16" s="100">
        <v>-717081615233</v>
      </c>
      <c r="O16" s="101">
        <v>-47488620</v>
      </c>
      <c r="P16" s="102">
        <f t="shared" si="4"/>
        <v>-717129103853</v>
      </c>
      <c r="Q16" s="90">
        <f t="shared" si="5"/>
        <v>-14.173396551273743</v>
      </c>
      <c r="R16" s="100">
        <v>12340212011</v>
      </c>
      <c r="S16" s="102">
        <v>69040728496</v>
      </c>
      <c r="T16" s="102">
        <f t="shared" si="6"/>
        <v>81380940507</v>
      </c>
      <c r="U16" s="90">
        <f t="shared" si="7"/>
        <v>1.5883970803415071</v>
      </c>
      <c r="V16" s="100">
        <v>12626063827</v>
      </c>
      <c r="W16" s="102">
        <v>-66997036975</v>
      </c>
      <c r="X16" s="102">
        <f t="shared" si="8"/>
        <v>-54370973148</v>
      </c>
      <c r="Y16" s="90">
        <f t="shared" si="9"/>
        <v>-1.0612152485038087</v>
      </c>
      <c r="Z16" s="33">
        <f t="shared" si="10"/>
        <v>47270065000</v>
      </c>
      <c r="AA16" s="34">
        <f t="shared" si="11"/>
        <v>2245109297</v>
      </c>
      <c r="AB16" s="34">
        <f t="shared" si="12"/>
        <v>49515174297</v>
      </c>
      <c r="AC16" s="90">
        <f t="shared" si="13"/>
        <v>0.96643953480963474</v>
      </c>
      <c r="AD16" s="33">
        <v>2697817614</v>
      </c>
      <c r="AE16" s="34">
        <v>1937462500</v>
      </c>
      <c r="AF16" s="34">
        <f t="shared" si="14"/>
        <v>4635280114</v>
      </c>
      <c r="AG16" s="34">
        <v>46846129283</v>
      </c>
      <c r="AH16" s="34">
        <v>47033457193</v>
      </c>
      <c r="AI16" s="34">
        <v>42301625164</v>
      </c>
      <c r="AJ16" s="90">
        <f t="shared" si="15"/>
        <v>0.89939433944685143</v>
      </c>
      <c r="AK16" s="90">
        <f t="shared" si="16"/>
        <v>-12.729813907854803</v>
      </c>
    </row>
    <row r="17" spans="1:37" s="7" customFormat="1" ht="13" x14ac:dyDescent="0.3">
      <c r="A17" s="23" t="s">
        <v>0</v>
      </c>
      <c r="B17" s="51" t="s">
        <v>100</v>
      </c>
      <c r="C17" s="32" t="s">
        <v>0</v>
      </c>
      <c r="D17" s="40">
        <f>SUM(D9:D16)</f>
        <v>342408497758</v>
      </c>
      <c r="E17" s="41">
        <f>SUM(E9:E16)</f>
        <v>36892844341</v>
      </c>
      <c r="F17" s="42">
        <f t="shared" si="0"/>
        <v>379301342099</v>
      </c>
      <c r="G17" s="40">
        <f>SUM(G9:G16)</f>
        <v>345377999616</v>
      </c>
      <c r="H17" s="41">
        <f>SUM(H9:H16)</f>
        <v>36145131711</v>
      </c>
      <c r="I17" s="42">
        <f t="shared" si="1"/>
        <v>381523131327</v>
      </c>
      <c r="J17" s="40">
        <f>SUM(J9:J16)</f>
        <v>815623329681</v>
      </c>
      <c r="K17" s="41">
        <f>SUM(K9:K16)</f>
        <v>3319176631</v>
      </c>
      <c r="L17" s="41">
        <f t="shared" si="2"/>
        <v>818942506312</v>
      </c>
      <c r="M17" s="91">
        <f t="shared" si="3"/>
        <v>2.1590814885602247</v>
      </c>
      <c r="N17" s="106">
        <f>SUM(N9:N16)</f>
        <v>-643924227615</v>
      </c>
      <c r="O17" s="107">
        <f>SUM(O9:O16)</f>
        <v>6417993810</v>
      </c>
      <c r="P17" s="108">
        <f t="shared" si="4"/>
        <v>-637506233805</v>
      </c>
      <c r="Q17" s="91">
        <f t="shared" si="5"/>
        <v>-1.6807381441814326</v>
      </c>
      <c r="R17" s="106">
        <f>SUM(R9:R16)</f>
        <v>81268112352</v>
      </c>
      <c r="S17" s="108">
        <f>SUM(S9:S16)</f>
        <v>74573925445</v>
      </c>
      <c r="T17" s="108">
        <f t="shared" si="6"/>
        <v>155842037797</v>
      </c>
      <c r="U17" s="91">
        <f t="shared" si="7"/>
        <v>0.40847336635908771</v>
      </c>
      <c r="V17" s="106">
        <f>SUM(V9:V16)</f>
        <v>81701659307</v>
      </c>
      <c r="W17" s="108">
        <f>SUM(W9:W16)</f>
        <v>-55767995244</v>
      </c>
      <c r="X17" s="108">
        <f t="shared" si="8"/>
        <v>25933664063</v>
      </c>
      <c r="Y17" s="91">
        <f t="shared" si="9"/>
        <v>6.7974028135066061E-2</v>
      </c>
      <c r="Z17" s="40">
        <f t="shared" si="10"/>
        <v>334668873725</v>
      </c>
      <c r="AA17" s="41">
        <f t="shared" si="11"/>
        <v>28543100642</v>
      </c>
      <c r="AB17" s="41">
        <f t="shared" si="12"/>
        <v>363211974367</v>
      </c>
      <c r="AC17" s="91">
        <f t="shared" si="13"/>
        <v>0.95200511985653191</v>
      </c>
      <c r="AD17" s="40">
        <f>SUM(AD9:AD16)</f>
        <v>76730623513</v>
      </c>
      <c r="AE17" s="41">
        <f>SUM(AE9:AE16)</f>
        <v>12377564037</v>
      </c>
      <c r="AF17" s="41">
        <f t="shared" si="14"/>
        <v>89108187550</v>
      </c>
      <c r="AG17" s="41">
        <f>SUM(AG9:AG16)</f>
        <v>356200514901</v>
      </c>
      <c r="AH17" s="41">
        <f>SUM(AH9:AH16)</f>
        <v>353919057749</v>
      </c>
      <c r="AI17" s="41">
        <f>SUM(AI9:AI16)</f>
        <v>340174149983</v>
      </c>
      <c r="AJ17" s="91">
        <f t="shared" si="15"/>
        <v>0.96116369699495552</v>
      </c>
      <c r="AK17" s="91">
        <f t="shared" si="16"/>
        <v>-0.70896429636784819</v>
      </c>
    </row>
    <row r="18" spans="1:37" s="7" customFormat="1" ht="13" x14ac:dyDescent="0.3">
      <c r="A18" s="43"/>
      <c r="B18" s="52"/>
      <c r="C18" s="53"/>
      <c r="D18" s="47"/>
      <c r="E18" s="48"/>
      <c r="F18" s="49"/>
      <c r="G18" s="47"/>
      <c r="H18" s="48"/>
      <c r="I18" s="49"/>
      <c r="J18" s="47"/>
      <c r="K18" s="48"/>
      <c r="L18" s="48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47"/>
      <c r="AA18" s="48"/>
      <c r="AB18" s="48"/>
      <c r="AC18" s="98"/>
      <c r="AD18" s="47"/>
      <c r="AE18" s="48"/>
      <c r="AF18" s="48"/>
      <c r="AG18" s="48"/>
      <c r="AH18" s="48"/>
      <c r="AI18" s="48"/>
      <c r="AJ18" s="98"/>
      <c r="AK18" s="98"/>
    </row>
    <row r="19" spans="1:37" ht="13" x14ac:dyDescent="0.3">
      <c r="A19" s="54"/>
      <c r="B19" s="55"/>
      <c r="C19" s="56"/>
      <c r="D19" s="50"/>
      <c r="E19" s="50"/>
      <c r="F19" s="50"/>
      <c r="G19" s="50"/>
      <c r="H19" s="50"/>
      <c r="I19" s="50"/>
      <c r="J19" s="50"/>
      <c r="K19" s="50"/>
      <c r="L19" s="50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50"/>
      <c r="AA19" s="50"/>
      <c r="AB19" s="50"/>
      <c r="AC19" s="99"/>
      <c r="AD19" s="50"/>
      <c r="AE19" s="50"/>
      <c r="AF19" s="50"/>
      <c r="AG19" s="50"/>
      <c r="AH19" s="50"/>
      <c r="AI19" s="50"/>
      <c r="AJ19" s="99"/>
      <c r="AK19" s="99"/>
    </row>
    <row r="20" spans="1:37" x14ac:dyDescent="0.25">
      <c r="D20" s="80"/>
      <c r="E20" s="80"/>
      <c r="F20" s="80"/>
      <c r="G20" s="80"/>
      <c r="H20" s="80"/>
      <c r="I20" s="80"/>
      <c r="J20" s="80"/>
      <c r="K20" s="80"/>
      <c r="L20" s="80"/>
      <c r="M20" s="94"/>
      <c r="N20" s="80"/>
      <c r="O20" s="80"/>
      <c r="P20" s="80"/>
      <c r="Q20" s="94"/>
      <c r="R20" s="80"/>
      <c r="S20" s="80"/>
      <c r="T20" s="80"/>
      <c r="U20" s="94"/>
      <c r="V20" s="80"/>
      <c r="W20" s="80"/>
      <c r="X20" s="80"/>
      <c r="Y20" s="94"/>
      <c r="Z20" s="80"/>
      <c r="AA20" s="80"/>
      <c r="AB20" s="80"/>
      <c r="AC20" s="94"/>
      <c r="AD20" s="80"/>
      <c r="AE20" s="80"/>
      <c r="AF20" s="80"/>
      <c r="AG20" s="80"/>
      <c r="AH20" s="80"/>
      <c r="AI20" s="80"/>
      <c r="AJ20" s="94"/>
      <c r="AK20" s="94"/>
    </row>
    <row r="21" spans="1:37" x14ac:dyDescent="0.25">
      <c r="D21" s="80"/>
      <c r="E21" s="80"/>
      <c r="F21" s="80"/>
      <c r="G21" s="80"/>
      <c r="H21" s="80"/>
      <c r="I21" s="80"/>
      <c r="J21" s="80"/>
      <c r="K21" s="80"/>
      <c r="L21" s="80"/>
      <c r="M21" s="94"/>
      <c r="N21" s="80"/>
      <c r="O21" s="80"/>
      <c r="P21" s="80"/>
      <c r="Q21" s="94"/>
      <c r="R21" s="80"/>
      <c r="S21" s="80"/>
      <c r="T21" s="80"/>
      <c r="U21" s="94"/>
      <c r="V21" s="80"/>
      <c r="W21" s="80"/>
      <c r="X21" s="80"/>
      <c r="Y21" s="94"/>
      <c r="Z21" s="80"/>
      <c r="AA21" s="80"/>
      <c r="AB21" s="80"/>
      <c r="AC21" s="94"/>
      <c r="AD21" s="80"/>
      <c r="AE21" s="80"/>
      <c r="AF21" s="80"/>
      <c r="AG21" s="80"/>
      <c r="AH21" s="80"/>
      <c r="AI21" s="80"/>
      <c r="AJ21" s="94"/>
      <c r="AK21" s="94"/>
    </row>
    <row r="22" spans="1:37" x14ac:dyDescent="0.25">
      <c r="D22" s="80"/>
      <c r="E22" s="80"/>
      <c r="F22" s="80"/>
      <c r="G22" s="80"/>
      <c r="H22" s="80"/>
      <c r="I22" s="80"/>
      <c r="J22" s="80"/>
      <c r="K22" s="80"/>
      <c r="L22" s="80"/>
      <c r="M22" s="94"/>
      <c r="N22" s="80"/>
      <c r="O22" s="80"/>
      <c r="P22" s="80"/>
      <c r="Q22" s="94"/>
      <c r="R22" s="80"/>
      <c r="S22" s="80"/>
      <c r="T22" s="80"/>
      <c r="U22" s="94"/>
      <c r="V22" s="80"/>
      <c r="W22" s="80"/>
      <c r="X22" s="80"/>
      <c r="Y22" s="94"/>
      <c r="Z22" s="80"/>
      <c r="AA22" s="80"/>
      <c r="AB22" s="80"/>
      <c r="AC22" s="94"/>
      <c r="AD22" s="80"/>
      <c r="AE22" s="80"/>
      <c r="AF22" s="80"/>
      <c r="AG22" s="80"/>
      <c r="AH22" s="80"/>
      <c r="AI22" s="80"/>
      <c r="AJ22" s="94"/>
      <c r="AK22" s="94"/>
    </row>
    <row r="23" spans="1:37" x14ac:dyDescent="0.25">
      <c r="D23" s="80"/>
      <c r="E23" s="80"/>
      <c r="F23" s="80"/>
      <c r="G23" s="80"/>
      <c r="H23" s="80"/>
      <c r="I23" s="80"/>
      <c r="J23" s="80"/>
      <c r="K23" s="80"/>
      <c r="L23" s="80"/>
      <c r="M23" s="94"/>
      <c r="N23" s="80"/>
      <c r="O23" s="80"/>
      <c r="P23" s="80"/>
      <c r="Q23" s="94"/>
      <c r="R23" s="80"/>
      <c r="S23" s="80"/>
      <c r="T23" s="80"/>
      <c r="U23" s="94"/>
      <c r="V23" s="80"/>
      <c r="W23" s="80"/>
      <c r="X23" s="80"/>
      <c r="Y23" s="94"/>
      <c r="Z23" s="80"/>
      <c r="AA23" s="80"/>
      <c r="AB23" s="80"/>
      <c r="AC23" s="94"/>
      <c r="AD23" s="80"/>
      <c r="AE23" s="80"/>
      <c r="AF23" s="80"/>
      <c r="AG23" s="80"/>
      <c r="AH23" s="80"/>
      <c r="AI23" s="80"/>
      <c r="AJ23" s="94"/>
      <c r="AK23" s="94"/>
    </row>
    <row r="24" spans="1:37" x14ac:dyDescent="0.25">
      <c r="D24" s="80"/>
      <c r="E24" s="80"/>
      <c r="F24" s="80"/>
      <c r="G24" s="80"/>
      <c r="H24" s="80"/>
      <c r="I24" s="80"/>
      <c r="J24" s="80"/>
      <c r="K24" s="80"/>
      <c r="L24" s="80"/>
      <c r="M24" s="94"/>
      <c r="N24" s="80"/>
      <c r="O24" s="80"/>
      <c r="P24" s="80"/>
      <c r="Q24" s="94"/>
      <c r="R24" s="80"/>
      <c r="S24" s="80"/>
      <c r="T24" s="80"/>
      <c r="U24" s="94"/>
      <c r="V24" s="80"/>
      <c r="W24" s="80"/>
      <c r="X24" s="80"/>
      <c r="Y24" s="94"/>
      <c r="Z24" s="80"/>
      <c r="AA24" s="80"/>
      <c r="AB24" s="80"/>
      <c r="AC24" s="94"/>
      <c r="AD24" s="80"/>
      <c r="AE24" s="80"/>
      <c r="AF24" s="80"/>
      <c r="AG24" s="80"/>
      <c r="AH24" s="80"/>
      <c r="AI24" s="80"/>
      <c r="AJ24" s="94"/>
      <c r="AK24" s="94"/>
    </row>
    <row r="25" spans="1:37" x14ac:dyDescent="0.25">
      <c r="D25" s="80"/>
      <c r="E25" s="80"/>
      <c r="F25" s="80"/>
      <c r="G25" s="80"/>
      <c r="H25" s="80"/>
      <c r="I25" s="80"/>
      <c r="J25" s="80"/>
      <c r="K25" s="80"/>
      <c r="L25" s="80"/>
      <c r="M25" s="94"/>
      <c r="N25" s="80"/>
      <c r="O25" s="80"/>
      <c r="P25" s="80"/>
      <c r="Q25" s="94"/>
      <c r="R25" s="80"/>
      <c r="S25" s="80"/>
      <c r="T25" s="80"/>
      <c r="U25" s="94"/>
      <c r="V25" s="80"/>
      <c r="W25" s="80"/>
      <c r="X25" s="80"/>
      <c r="Y25" s="94"/>
      <c r="Z25" s="80"/>
      <c r="AA25" s="80"/>
      <c r="AB25" s="80"/>
      <c r="AC25" s="94"/>
      <c r="AD25" s="80"/>
      <c r="AE25" s="80"/>
      <c r="AF25" s="80"/>
      <c r="AG25" s="80"/>
      <c r="AH25" s="80"/>
      <c r="AI25" s="80"/>
      <c r="AJ25" s="94"/>
      <c r="AK25" s="94"/>
    </row>
    <row r="26" spans="1:37" x14ac:dyDescent="0.25">
      <c r="D26" s="80"/>
      <c r="E26" s="80"/>
      <c r="F26" s="80"/>
      <c r="G26" s="80"/>
      <c r="H26" s="80"/>
      <c r="I26" s="80"/>
      <c r="J26" s="80"/>
      <c r="K26" s="80"/>
      <c r="L26" s="80"/>
      <c r="M26" s="94"/>
      <c r="N26" s="80"/>
      <c r="O26" s="80"/>
      <c r="P26" s="80"/>
      <c r="Q26" s="94"/>
      <c r="R26" s="80"/>
      <c r="S26" s="80"/>
      <c r="T26" s="80"/>
      <c r="U26" s="94"/>
      <c r="V26" s="80"/>
      <c r="W26" s="80"/>
      <c r="X26" s="80"/>
      <c r="Y26" s="94"/>
      <c r="Z26" s="80"/>
      <c r="AA26" s="80"/>
      <c r="AB26" s="80"/>
      <c r="AC26" s="94"/>
      <c r="AD26" s="80"/>
      <c r="AE26" s="80"/>
      <c r="AF26" s="80"/>
      <c r="AG26" s="80"/>
      <c r="AH26" s="80"/>
      <c r="AI26" s="80"/>
      <c r="AJ26" s="94"/>
      <c r="AK26" s="94"/>
    </row>
    <row r="27" spans="1:37" x14ac:dyDescent="0.25">
      <c r="D27" s="80"/>
      <c r="E27" s="80"/>
      <c r="F27" s="80"/>
      <c r="G27" s="80"/>
      <c r="H27" s="80"/>
      <c r="I27" s="80"/>
      <c r="J27" s="80"/>
      <c r="K27" s="80"/>
      <c r="L27" s="80"/>
      <c r="M27" s="94"/>
      <c r="N27" s="80"/>
      <c r="O27" s="80"/>
      <c r="P27" s="80"/>
      <c r="Q27" s="94"/>
      <c r="R27" s="80"/>
      <c r="S27" s="80"/>
      <c r="T27" s="80"/>
      <c r="U27" s="94"/>
      <c r="V27" s="80"/>
      <c r="W27" s="80"/>
      <c r="X27" s="80"/>
      <c r="Y27" s="94"/>
      <c r="Z27" s="80"/>
      <c r="AA27" s="80"/>
      <c r="AB27" s="80"/>
      <c r="AC27" s="94"/>
      <c r="AD27" s="80"/>
      <c r="AE27" s="80"/>
      <c r="AF27" s="80"/>
      <c r="AG27" s="80"/>
      <c r="AH27" s="80"/>
      <c r="AI27" s="80"/>
      <c r="AJ27" s="94"/>
      <c r="AK27" s="94"/>
    </row>
    <row r="28" spans="1:37" x14ac:dyDescent="0.25">
      <c r="D28" s="80"/>
      <c r="E28" s="80"/>
      <c r="F28" s="80"/>
      <c r="G28" s="80"/>
      <c r="H28" s="80"/>
      <c r="I28" s="80"/>
      <c r="J28" s="80"/>
      <c r="K28" s="80"/>
      <c r="L28" s="80"/>
      <c r="M28" s="94"/>
      <c r="N28" s="80"/>
      <c r="O28" s="80"/>
      <c r="P28" s="80"/>
      <c r="Q28" s="94"/>
      <c r="R28" s="80"/>
      <c r="S28" s="80"/>
      <c r="T28" s="80"/>
      <c r="U28" s="94"/>
      <c r="V28" s="80"/>
      <c r="W28" s="80"/>
      <c r="X28" s="80"/>
      <c r="Y28" s="94"/>
      <c r="Z28" s="80"/>
      <c r="AA28" s="80"/>
      <c r="AB28" s="80"/>
      <c r="AC28" s="94"/>
      <c r="AD28" s="80"/>
      <c r="AE28" s="80"/>
      <c r="AF28" s="80"/>
      <c r="AG28" s="80"/>
      <c r="AH28" s="80"/>
      <c r="AI28" s="80"/>
      <c r="AJ28" s="94"/>
      <c r="AK28" s="94"/>
    </row>
    <row r="29" spans="1:37" x14ac:dyDescent="0.25">
      <c r="D29" s="80"/>
      <c r="E29" s="80"/>
      <c r="F29" s="80"/>
      <c r="G29" s="80"/>
      <c r="H29" s="80"/>
      <c r="I29" s="80"/>
      <c r="J29" s="80"/>
      <c r="K29" s="80"/>
      <c r="L29" s="80"/>
      <c r="M29" s="94"/>
      <c r="N29" s="80"/>
      <c r="O29" s="80"/>
      <c r="P29" s="80"/>
      <c r="Q29" s="94"/>
      <c r="R29" s="80"/>
      <c r="S29" s="80"/>
      <c r="T29" s="80"/>
      <c r="U29" s="94"/>
      <c r="V29" s="80"/>
      <c r="W29" s="80"/>
      <c r="X29" s="80"/>
      <c r="Y29" s="94"/>
      <c r="Z29" s="80"/>
      <c r="AA29" s="80"/>
      <c r="AB29" s="80"/>
      <c r="AC29" s="94"/>
      <c r="AD29" s="80"/>
      <c r="AE29" s="80"/>
      <c r="AF29" s="80"/>
      <c r="AG29" s="80"/>
      <c r="AH29" s="80"/>
      <c r="AI29" s="80"/>
      <c r="AJ29" s="94"/>
      <c r="AK29" s="94"/>
    </row>
    <row r="30" spans="1:37" x14ac:dyDescent="0.25">
      <c r="D30" s="80"/>
      <c r="E30" s="80"/>
      <c r="F30" s="80"/>
      <c r="G30" s="80"/>
      <c r="H30" s="80"/>
      <c r="I30" s="80"/>
      <c r="J30" s="80"/>
      <c r="K30" s="80"/>
      <c r="L30" s="80"/>
      <c r="M30" s="94"/>
      <c r="N30" s="80"/>
      <c r="O30" s="80"/>
      <c r="P30" s="80"/>
      <c r="Q30" s="94"/>
      <c r="R30" s="80"/>
      <c r="S30" s="80"/>
      <c r="T30" s="80"/>
      <c r="U30" s="94"/>
      <c r="V30" s="80"/>
      <c r="W30" s="80"/>
      <c r="X30" s="80"/>
      <c r="Y30" s="94"/>
      <c r="Z30" s="80"/>
      <c r="AA30" s="80"/>
      <c r="AB30" s="80"/>
      <c r="AC30" s="94"/>
      <c r="AD30" s="80"/>
      <c r="AE30" s="80"/>
      <c r="AF30" s="80"/>
      <c r="AG30" s="80"/>
      <c r="AH30" s="80"/>
      <c r="AI30" s="80"/>
      <c r="AJ30" s="94"/>
      <c r="AK30" s="94"/>
    </row>
    <row r="31" spans="1:37" x14ac:dyDescent="0.25">
      <c r="D31" s="80"/>
      <c r="E31" s="80"/>
      <c r="F31" s="80"/>
      <c r="G31" s="80"/>
      <c r="H31" s="80"/>
      <c r="I31" s="80"/>
      <c r="J31" s="80"/>
      <c r="K31" s="80"/>
      <c r="L31" s="80"/>
      <c r="M31" s="94"/>
      <c r="N31" s="80"/>
      <c r="O31" s="80"/>
      <c r="P31" s="80"/>
      <c r="Q31" s="94"/>
      <c r="R31" s="80"/>
      <c r="S31" s="80"/>
      <c r="T31" s="80"/>
      <c r="U31" s="94"/>
      <c r="V31" s="80"/>
      <c r="W31" s="80"/>
      <c r="X31" s="80"/>
      <c r="Y31" s="94"/>
      <c r="Z31" s="80"/>
      <c r="AA31" s="80"/>
      <c r="AB31" s="80"/>
      <c r="AC31" s="94"/>
      <c r="AD31" s="80"/>
      <c r="AE31" s="80"/>
      <c r="AF31" s="80"/>
      <c r="AG31" s="80"/>
      <c r="AH31" s="80"/>
      <c r="AI31" s="80"/>
      <c r="AJ31" s="94"/>
      <c r="AK31" s="94"/>
    </row>
    <row r="32" spans="1:37" x14ac:dyDescent="0.25">
      <c r="D32" s="80"/>
      <c r="E32" s="80"/>
      <c r="F32" s="80"/>
      <c r="G32" s="80"/>
      <c r="H32" s="80"/>
      <c r="I32" s="80"/>
      <c r="J32" s="80"/>
      <c r="K32" s="80"/>
      <c r="L32" s="80"/>
      <c r="M32" s="94"/>
      <c r="N32" s="80"/>
      <c r="O32" s="80"/>
      <c r="P32" s="80"/>
      <c r="Q32" s="94"/>
      <c r="R32" s="80"/>
      <c r="S32" s="80"/>
      <c r="T32" s="80"/>
      <c r="U32" s="94"/>
      <c r="V32" s="80"/>
      <c r="W32" s="80"/>
      <c r="X32" s="80"/>
      <c r="Y32" s="94"/>
      <c r="Z32" s="80"/>
      <c r="AA32" s="80"/>
      <c r="AB32" s="80"/>
      <c r="AC32" s="94"/>
      <c r="AD32" s="80"/>
      <c r="AE32" s="80"/>
      <c r="AF32" s="80"/>
      <c r="AG32" s="80"/>
      <c r="AH32" s="80"/>
      <c r="AI32" s="80"/>
      <c r="AJ32" s="94"/>
      <c r="AK32" s="94"/>
    </row>
    <row r="33" spans="4:37" x14ac:dyDescent="0.25">
      <c r="D33" s="80"/>
      <c r="E33" s="80"/>
      <c r="F33" s="80"/>
      <c r="G33" s="80"/>
      <c r="H33" s="80"/>
      <c r="I33" s="80"/>
      <c r="J33" s="80"/>
      <c r="K33" s="80"/>
      <c r="L33" s="80"/>
      <c r="M33" s="94"/>
      <c r="N33" s="80"/>
      <c r="O33" s="80"/>
      <c r="P33" s="80"/>
      <c r="Q33" s="94"/>
      <c r="R33" s="80"/>
      <c r="S33" s="80"/>
      <c r="T33" s="80"/>
      <c r="U33" s="94"/>
      <c r="V33" s="80"/>
      <c r="W33" s="80"/>
      <c r="X33" s="80"/>
      <c r="Y33" s="94"/>
      <c r="Z33" s="80"/>
      <c r="AA33" s="80"/>
      <c r="AB33" s="80"/>
      <c r="AC33" s="94"/>
      <c r="AD33" s="80"/>
      <c r="AE33" s="80"/>
      <c r="AF33" s="80"/>
      <c r="AG33" s="80"/>
      <c r="AH33" s="80"/>
      <c r="AI33" s="80"/>
      <c r="AJ33" s="94"/>
      <c r="AK33" s="94"/>
    </row>
    <row r="34" spans="4:37" x14ac:dyDescent="0.25">
      <c r="D34" s="80"/>
      <c r="E34" s="80"/>
      <c r="F34" s="80"/>
      <c r="G34" s="80"/>
      <c r="H34" s="80"/>
      <c r="I34" s="80"/>
      <c r="J34" s="80"/>
      <c r="K34" s="80"/>
      <c r="L34" s="80"/>
      <c r="M34" s="94"/>
      <c r="N34" s="80"/>
      <c r="O34" s="80"/>
      <c r="P34" s="80"/>
      <c r="Q34" s="94"/>
      <c r="R34" s="80"/>
      <c r="S34" s="80"/>
      <c r="T34" s="80"/>
      <c r="U34" s="94"/>
      <c r="V34" s="80"/>
      <c r="W34" s="80"/>
      <c r="X34" s="80"/>
      <c r="Y34" s="94"/>
      <c r="Z34" s="80"/>
      <c r="AA34" s="80"/>
      <c r="AB34" s="80"/>
      <c r="AC34" s="94"/>
      <c r="AD34" s="80"/>
      <c r="AE34" s="80"/>
      <c r="AF34" s="80"/>
      <c r="AG34" s="80"/>
      <c r="AH34" s="80"/>
      <c r="AI34" s="80"/>
      <c r="AJ34" s="94"/>
      <c r="AK34" s="94"/>
    </row>
    <row r="35" spans="4:37" x14ac:dyDescent="0.25">
      <c r="D35" s="80"/>
      <c r="E35" s="80"/>
      <c r="F35" s="80"/>
      <c r="G35" s="80"/>
      <c r="H35" s="80"/>
      <c r="I35" s="80"/>
      <c r="J35" s="80"/>
      <c r="K35" s="80"/>
      <c r="L35" s="80"/>
      <c r="M35" s="94"/>
      <c r="N35" s="80"/>
      <c r="O35" s="80"/>
      <c r="P35" s="80"/>
      <c r="Q35" s="94"/>
      <c r="R35" s="80"/>
      <c r="S35" s="80"/>
      <c r="T35" s="80"/>
      <c r="U35" s="94"/>
      <c r="V35" s="80"/>
      <c r="W35" s="80"/>
      <c r="X35" s="80"/>
      <c r="Y35" s="94"/>
      <c r="Z35" s="80"/>
      <c r="AA35" s="80"/>
      <c r="AB35" s="80"/>
      <c r="AC35" s="94"/>
      <c r="AD35" s="80"/>
      <c r="AE35" s="80"/>
      <c r="AF35" s="80"/>
      <c r="AG35" s="80"/>
      <c r="AH35" s="80"/>
      <c r="AI35" s="80"/>
      <c r="AJ35" s="94"/>
      <c r="AK35" s="94"/>
    </row>
    <row r="36" spans="4:37" x14ac:dyDescent="0.25">
      <c r="D36" s="80"/>
      <c r="E36" s="80"/>
      <c r="F36" s="80"/>
      <c r="G36" s="80"/>
      <c r="H36" s="80"/>
      <c r="I36" s="80"/>
      <c r="J36" s="80"/>
      <c r="K36" s="80"/>
      <c r="L36" s="80"/>
      <c r="M36" s="94"/>
      <c r="N36" s="80"/>
      <c r="O36" s="80"/>
      <c r="P36" s="80"/>
      <c r="Q36" s="94"/>
      <c r="R36" s="80"/>
      <c r="S36" s="80"/>
      <c r="T36" s="80"/>
      <c r="U36" s="94"/>
      <c r="V36" s="80"/>
      <c r="W36" s="80"/>
      <c r="X36" s="80"/>
      <c r="Y36" s="94"/>
      <c r="Z36" s="80"/>
      <c r="AA36" s="80"/>
      <c r="AB36" s="80"/>
      <c r="AC36" s="94"/>
      <c r="AD36" s="80"/>
      <c r="AE36" s="80"/>
      <c r="AF36" s="80"/>
      <c r="AG36" s="80"/>
      <c r="AH36" s="80"/>
      <c r="AI36" s="80"/>
      <c r="AJ36" s="94"/>
      <c r="AK36" s="94"/>
    </row>
    <row r="37" spans="4:37" x14ac:dyDescent="0.25">
      <c r="D37" s="80"/>
      <c r="E37" s="80"/>
      <c r="F37" s="80"/>
      <c r="G37" s="80"/>
      <c r="H37" s="80"/>
      <c r="I37" s="80"/>
      <c r="J37" s="80"/>
      <c r="K37" s="80"/>
      <c r="L37" s="80"/>
      <c r="M37" s="94"/>
      <c r="N37" s="80"/>
      <c r="O37" s="80"/>
      <c r="P37" s="80"/>
      <c r="Q37" s="94"/>
      <c r="R37" s="80"/>
      <c r="S37" s="80"/>
      <c r="T37" s="80"/>
      <c r="U37" s="94"/>
      <c r="V37" s="80"/>
      <c r="W37" s="80"/>
      <c r="X37" s="80"/>
      <c r="Y37" s="94"/>
      <c r="Z37" s="80"/>
      <c r="AA37" s="80"/>
      <c r="AB37" s="80"/>
      <c r="AC37" s="94"/>
      <c r="AD37" s="80"/>
      <c r="AE37" s="80"/>
      <c r="AF37" s="80"/>
      <c r="AG37" s="80"/>
      <c r="AH37" s="80"/>
      <c r="AI37" s="80"/>
      <c r="AJ37" s="94"/>
      <c r="AK37" s="94"/>
    </row>
    <row r="38" spans="4:37" x14ac:dyDescent="0.25">
      <c r="D38" s="80"/>
      <c r="E38" s="80"/>
      <c r="F38" s="80"/>
      <c r="G38" s="80"/>
      <c r="H38" s="80"/>
      <c r="I38" s="80"/>
      <c r="J38" s="80"/>
      <c r="K38" s="80"/>
      <c r="L38" s="80"/>
      <c r="M38" s="94"/>
      <c r="N38" s="80"/>
      <c r="O38" s="80"/>
      <c r="P38" s="80"/>
      <c r="Q38" s="94"/>
      <c r="R38" s="80"/>
      <c r="S38" s="80"/>
      <c r="T38" s="80"/>
      <c r="U38" s="94"/>
      <c r="V38" s="80"/>
      <c r="W38" s="80"/>
      <c r="X38" s="80"/>
      <c r="Y38" s="94"/>
      <c r="Z38" s="80"/>
      <c r="AA38" s="80"/>
      <c r="AB38" s="80"/>
      <c r="AC38" s="94"/>
      <c r="AD38" s="80"/>
      <c r="AE38" s="80"/>
      <c r="AF38" s="80"/>
      <c r="AG38" s="80"/>
      <c r="AH38" s="80"/>
      <c r="AI38" s="80"/>
      <c r="AJ38" s="94"/>
      <c r="AK38" s="94"/>
    </row>
    <row r="39" spans="4:37" x14ac:dyDescent="0.25">
      <c r="D39" s="80"/>
      <c r="E39" s="80"/>
      <c r="F39" s="80"/>
      <c r="G39" s="80"/>
      <c r="H39" s="80"/>
      <c r="I39" s="80"/>
      <c r="J39" s="80"/>
      <c r="K39" s="80"/>
      <c r="L39" s="80"/>
      <c r="M39" s="94"/>
      <c r="N39" s="80"/>
      <c r="O39" s="80"/>
      <c r="P39" s="80"/>
      <c r="Q39" s="94"/>
      <c r="R39" s="80"/>
      <c r="S39" s="80"/>
      <c r="T39" s="80"/>
      <c r="U39" s="94"/>
      <c r="V39" s="80"/>
      <c r="W39" s="80"/>
      <c r="X39" s="80"/>
      <c r="Y39" s="94"/>
      <c r="Z39" s="80"/>
      <c r="AA39" s="80"/>
      <c r="AB39" s="80"/>
      <c r="AC39" s="94"/>
      <c r="AD39" s="80"/>
      <c r="AE39" s="80"/>
      <c r="AF39" s="80"/>
      <c r="AG39" s="80"/>
      <c r="AH39" s="80"/>
      <c r="AI39" s="80"/>
      <c r="AJ39" s="94"/>
      <c r="AK39" s="94"/>
    </row>
    <row r="40" spans="4:37" x14ac:dyDescent="0.25">
      <c r="D40" s="80"/>
      <c r="E40" s="80"/>
      <c r="F40" s="80"/>
      <c r="G40" s="80"/>
      <c r="H40" s="80"/>
      <c r="I40" s="80"/>
      <c r="J40" s="80"/>
      <c r="K40" s="80"/>
      <c r="L40" s="80"/>
      <c r="M40" s="94"/>
      <c r="N40" s="80"/>
      <c r="O40" s="80"/>
      <c r="P40" s="80"/>
      <c r="Q40" s="94"/>
      <c r="R40" s="80"/>
      <c r="S40" s="80"/>
      <c r="T40" s="80"/>
      <c r="U40" s="94"/>
      <c r="V40" s="80"/>
      <c r="W40" s="80"/>
      <c r="X40" s="80"/>
      <c r="Y40" s="94"/>
      <c r="Z40" s="80"/>
      <c r="AA40" s="80"/>
      <c r="AB40" s="80"/>
      <c r="AC40" s="94"/>
      <c r="AD40" s="80"/>
      <c r="AE40" s="80"/>
      <c r="AF40" s="80"/>
      <c r="AG40" s="80"/>
      <c r="AH40" s="80"/>
      <c r="AI40" s="80"/>
      <c r="AJ40" s="94"/>
      <c r="AK40" s="94"/>
    </row>
    <row r="41" spans="4:37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94"/>
      <c r="N41" s="80"/>
      <c r="O41" s="80"/>
      <c r="P41" s="80"/>
      <c r="Q41" s="94"/>
      <c r="R41" s="80"/>
      <c r="S41" s="80"/>
      <c r="T41" s="80"/>
      <c r="U41" s="94"/>
      <c r="V41" s="80"/>
      <c r="W41" s="80"/>
      <c r="X41" s="80"/>
      <c r="Y41" s="94"/>
      <c r="Z41" s="80"/>
      <c r="AA41" s="80"/>
      <c r="AB41" s="80"/>
      <c r="AC41" s="94"/>
      <c r="AD41" s="80"/>
      <c r="AE41" s="80"/>
      <c r="AF41" s="80"/>
      <c r="AG41" s="80"/>
      <c r="AH41" s="80"/>
      <c r="AI41" s="80"/>
      <c r="AJ41" s="94"/>
      <c r="AK41" s="94"/>
    </row>
    <row r="42" spans="4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4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4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4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4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4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4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29" orientation="landscape" r:id="rId1"/>
  <rowBreaks count="1" manualBreakCount="1">
    <brk id="2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view="pageBreakPreview" topLeftCell="N15" zoomScale="60" zoomScaleNormal="100" workbookViewId="0">
      <selection activeCell="S30" sqref="S30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37" width="16.179687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33">
        <v>3423312595</v>
      </c>
      <c r="E9" s="34">
        <v>200574000</v>
      </c>
      <c r="F9" s="35">
        <f>$D9       +$E9</f>
        <v>3623886595</v>
      </c>
      <c r="G9" s="33">
        <v>4062256577</v>
      </c>
      <c r="H9" s="34">
        <v>244700941</v>
      </c>
      <c r="I9" s="36">
        <f>$G9       +$H9</f>
        <v>4306957518</v>
      </c>
      <c r="J9" s="33">
        <v>105129254</v>
      </c>
      <c r="K9" s="34">
        <v>27680411</v>
      </c>
      <c r="L9" s="34">
        <f>$J9       +$K9</f>
        <v>132809665</v>
      </c>
      <c r="M9" s="90">
        <f>IF(($F9       =0),0,($L9       /$F9       ))</f>
        <v>3.6648405384219811E-2</v>
      </c>
      <c r="N9" s="100">
        <v>1087141693</v>
      </c>
      <c r="O9" s="101">
        <v>83119317</v>
      </c>
      <c r="P9" s="102">
        <f>$N9       +$O9</f>
        <v>1170261010</v>
      </c>
      <c r="Q9" s="90">
        <f>IF(($F9       =0),0,($P9       /$F9       ))</f>
        <v>0.32292981011454636</v>
      </c>
      <c r="R9" s="100">
        <v>450215959</v>
      </c>
      <c r="S9" s="102">
        <v>29301143</v>
      </c>
      <c r="T9" s="102">
        <f>$R9       +$S9</f>
        <v>479517102</v>
      </c>
      <c r="U9" s="90">
        <f>IF(($I9       =0),0,($T9       /$I9       ))</f>
        <v>0.11133546128466829</v>
      </c>
      <c r="V9" s="100">
        <v>1818584748</v>
      </c>
      <c r="W9" s="102">
        <v>45983844</v>
      </c>
      <c r="X9" s="102">
        <f>$V9       +$W9</f>
        <v>1864568592</v>
      </c>
      <c r="Y9" s="90">
        <f>IF(($I9       =0),0,($X9       /$I9       ))</f>
        <v>0.43292012614645903</v>
      </c>
      <c r="Z9" s="33">
        <f>$J9       +$N9       +$R9       +$V9</f>
        <v>3461071654</v>
      </c>
      <c r="AA9" s="34">
        <f>$K9       +$O9       +$S9       +$W9</f>
        <v>186084715</v>
      </c>
      <c r="AB9" s="34">
        <f>$Z9       +$AA9</f>
        <v>3647156369</v>
      </c>
      <c r="AC9" s="90">
        <f>IF(($I9       =0),0,($AB9       /$I9       ))</f>
        <v>0.84680574483437476</v>
      </c>
      <c r="AD9" s="33">
        <v>746001174</v>
      </c>
      <c r="AE9" s="34">
        <v>71156696</v>
      </c>
      <c r="AF9" s="34">
        <f>$AD9       +$AE9</f>
        <v>817157870</v>
      </c>
      <c r="AG9" s="34">
        <v>4177132901</v>
      </c>
      <c r="AH9" s="34">
        <v>4265909710</v>
      </c>
      <c r="AI9" s="34">
        <v>2767374272</v>
      </c>
      <c r="AJ9" s="90">
        <f>IF(($AH9       =0),0,($AI9       /$AH9       ))</f>
        <v>0.64871843525258299</v>
      </c>
      <c r="AK9" s="90">
        <f>IF(($AF9       =0),0,(($X9       /$AF9       )-1))</f>
        <v>1.2817727888981842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33">
        <v>8343899520</v>
      </c>
      <c r="E10" s="34">
        <v>308853700</v>
      </c>
      <c r="F10" s="36">
        <f t="shared" ref="F10:F28" si="0">$D10      +$E10</f>
        <v>8652753220</v>
      </c>
      <c r="G10" s="33">
        <v>7940233024</v>
      </c>
      <c r="H10" s="34">
        <v>325377828</v>
      </c>
      <c r="I10" s="36">
        <f t="shared" ref="I10:I28" si="1">$G10      +$H10</f>
        <v>8265610852</v>
      </c>
      <c r="J10" s="33">
        <v>1806723970</v>
      </c>
      <c r="K10" s="34">
        <v>17767126</v>
      </c>
      <c r="L10" s="34">
        <f t="shared" ref="L10:L28" si="2">$J10      +$K10</f>
        <v>1824491096</v>
      </c>
      <c r="M10" s="90">
        <f t="shared" ref="M10:M28" si="3">IF(($F10      =0),0,($L10      /$F10      ))</f>
        <v>0.21085671226389141</v>
      </c>
      <c r="N10" s="100">
        <v>2646649422</v>
      </c>
      <c r="O10" s="101">
        <v>69957997</v>
      </c>
      <c r="P10" s="102">
        <f t="shared" ref="P10:P28" si="4">$N10      +$O10</f>
        <v>2716607419</v>
      </c>
      <c r="Q10" s="90">
        <f t="shared" ref="Q10:Q28" si="5">IF(($F10      =0),0,($P10      /$F10      ))</f>
        <v>0.3139587308142367</v>
      </c>
      <c r="R10" s="100">
        <v>2209617447</v>
      </c>
      <c r="S10" s="102">
        <v>48377817</v>
      </c>
      <c r="T10" s="102">
        <f t="shared" ref="T10:T28" si="6">$R10      +$S10</f>
        <v>2257995264</v>
      </c>
      <c r="U10" s="90">
        <f t="shared" ref="U10:U28" si="7">IF(($I10      =0),0,($T10      /$I10      ))</f>
        <v>0.27317947873793758</v>
      </c>
      <c r="V10" s="100">
        <v>2953722684</v>
      </c>
      <c r="W10" s="102">
        <v>84395990</v>
      </c>
      <c r="X10" s="102">
        <f t="shared" ref="X10:X28" si="8">$V10      +$W10</f>
        <v>3038118674</v>
      </c>
      <c r="Y10" s="90">
        <f t="shared" ref="Y10:Y28" si="9">IF(($I10      =0),0,($X10      /$I10      ))</f>
        <v>0.36756130047725116</v>
      </c>
      <c r="Z10" s="33">
        <f t="shared" ref="Z10:Z28" si="10">$J10      +$N10      +$R10      +$V10</f>
        <v>9616713523</v>
      </c>
      <c r="AA10" s="34">
        <f t="shared" ref="AA10:AA28" si="11">$K10      +$O10      +$S10      +$W10</f>
        <v>220498930</v>
      </c>
      <c r="AB10" s="34">
        <f t="shared" ref="AB10:AB28" si="12">$Z10      +$AA10</f>
        <v>9837212453</v>
      </c>
      <c r="AC10" s="90">
        <f t="shared" ref="AC10:AC28" si="13">IF(($I10      =0),0,($AB10      /$I10      ))</f>
        <v>1.1901373811494798</v>
      </c>
      <c r="AD10" s="33">
        <v>1720176558</v>
      </c>
      <c r="AE10" s="34">
        <v>121278294</v>
      </c>
      <c r="AF10" s="34">
        <f t="shared" ref="AF10:AF28" si="14">$AD10      +$AE10</f>
        <v>1841454852</v>
      </c>
      <c r="AG10" s="34">
        <v>8174227467</v>
      </c>
      <c r="AH10" s="34">
        <v>8135522932</v>
      </c>
      <c r="AI10" s="34">
        <v>7667550695</v>
      </c>
      <c r="AJ10" s="90">
        <f t="shared" ref="AJ10:AJ28" si="15">IF(($AH10      =0),0,($AI10      /$AH10      ))</f>
        <v>0.94247791556713667</v>
      </c>
      <c r="AK10" s="90">
        <f t="shared" ref="AK10:AK28" si="16">IF(($AF10      =0),0,(($X10      /$AF10      )-1))</f>
        <v>0.64984695155588867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33">
        <v>4103136931</v>
      </c>
      <c r="E11" s="34">
        <v>412503079</v>
      </c>
      <c r="F11" s="36">
        <f t="shared" si="0"/>
        <v>4515640010</v>
      </c>
      <c r="G11" s="33">
        <v>4515989818</v>
      </c>
      <c r="H11" s="34">
        <v>450645379</v>
      </c>
      <c r="I11" s="36">
        <f t="shared" si="1"/>
        <v>4966635197</v>
      </c>
      <c r="J11" s="33">
        <v>647948765</v>
      </c>
      <c r="K11" s="34">
        <v>61697382</v>
      </c>
      <c r="L11" s="34">
        <f t="shared" si="2"/>
        <v>709646147</v>
      </c>
      <c r="M11" s="90">
        <f t="shared" si="3"/>
        <v>0.15715294962142032</v>
      </c>
      <c r="N11" s="100">
        <v>1258635176</v>
      </c>
      <c r="O11" s="101">
        <v>99745536</v>
      </c>
      <c r="P11" s="102">
        <f t="shared" si="4"/>
        <v>1358380712</v>
      </c>
      <c r="Q11" s="90">
        <f t="shared" si="5"/>
        <v>0.30081687401826346</v>
      </c>
      <c r="R11" s="100">
        <v>894799673</v>
      </c>
      <c r="S11" s="102">
        <v>50360764</v>
      </c>
      <c r="T11" s="102">
        <f t="shared" si="6"/>
        <v>945160437</v>
      </c>
      <c r="U11" s="90">
        <f t="shared" si="7"/>
        <v>0.19030196491397353</v>
      </c>
      <c r="V11" s="100">
        <v>1295983245</v>
      </c>
      <c r="W11" s="102">
        <v>150057820</v>
      </c>
      <c r="X11" s="102">
        <f t="shared" si="8"/>
        <v>1446041065</v>
      </c>
      <c r="Y11" s="90">
        <f t="shared" si="9"/>
        <v>0.29115105250199436</v>
      </c>
      <c r="Z11" s="33">
        <f t="shared" si="10"/>
        <v>4097366859</v>
      </c>
      <c r="AA11" s="34">
        <f t="shared" si="11"/>
        <v>361861502</v>
      </c>
      <c r="AB11" s="34">
        <f t="shared" si="12"/>
        <v>4459228361</v>
      </c>
      <c r="AC11" s="90">
        <f t="shared" si="13"/>
        <v>0.89783690247544468</v>
      </c>
      <c r="AD11" s="33">
        <v>955518167</v>
      </c>
      <c r="AE11" s="34">
        <v>195284864</v>
      </c>
      <c r="AF11" s="34">
        <f t="shared" si="14"/>
        <v>1150803031</v>
      </c>
      <c r="AG11" s="34">
        <v>4517488018</v>
      </c>
      <c r="AH11" s="34">
        <v>4370243331</v>
      </c>
      <c r="AI11" s="34">
        <v>4393309405</v>
      </c>
      <c r="AJ11" s="90">
        <f t="shared" si="15"/>
        <v>1.0052779839137063</v>
      </c>
      <c r="AK11" s="90">
        <f t="shared" si="16"/>
        <v>0.25654957976905091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33">
        <v>8380270950</v>
      </c>
      <c r="E12" s="34">
        <v>823981891</v>
      </c>
      <c r="F12" s="36">
        <f t="shared" si="0"/>
        <v>9204252841</v>
      </c>
      <c r="G12" s="33">
        <v>7870439698</v>
      </c>
      <c r="H12" s="34">
        <v>797048795</v>
      </c>
      <c r="I12" s="36">
        <f t="shared" si="1"/>
        <v>8667488493</v>
      </c>
      <c r="J12" s="33">
        <v>2060247597</v>
      </c>
      <c r="K12" s="34">
        <v>77767362</v>
      </c>
      <c r="L12" s="34">
        <f t="shared" si="2"/>
        <v>2138014959</v>
      </c>
      <c r="M12" s="90">
        <f t="shared" si="3"/>
        <v>0.23228555276929078</v>
      </c>
      <c r="N12" s="100">
        <v>1698571421</v>
      </c>
      <c r="O12" s="101">
        <v>205038863</v>
      </c>
      <c r="P12" s="102">
        <f t="shared" si="4"/>
        <v>1903610284</v>
      </c>
      <c r="Q12" s="90">
        <f t="shared" si="5"/>
        <v>0.20681855625699885</v>
      </c>
      <c r="R12" s="100">
        <v>1709646914</v>
      </c>
      <c r="S12" s="102">
        <v>76254122</v>
      </c>
      <c r="T12" s="102">
        <f t="shared" si="6"/>
        <v>1785901036</v>
      </c>
      <c r="U12" s="90">
        <f t="shared" si="7"/>
        <v>0.20604596561533617</v>
      </c>
      <c r="V12" s="100">
        <v>1686980068</v>
      </c>
      <c r="W12" s="102">
        <v>298622147</v>
      </c>
      <c r="X12" s="102">
        <f t="shared" si="8"/>
        <v>1985602215</v>
      </c>
      <c r="Y12" s="90">
        <f t="shared" si="9"/>
        <v>0.22908622452785529</v>
      </c>
      <c r="Z12" s="33">
        <f t="shared" si="10"/>
        <v>7155446000</v>
      </c>
      <c r="AA12" s="34">
        <f t="shared" si="11"/>
        <v>657682494</v>
      </c>
      <c r="AB12" s="34">
        <f t="shared" si="12"/>
        <v>7813128494</v>
      </c>
      <c r="AC12" s="90">
        <f t="shared" si="13"/>
        <v>0.9014293471874818</v>
      </c>
      <c r="AD12" s="33">
        <v>1884183543</v>
      </c>
      <c r="AE12" s="34">
        <v>152738158</v>
      </c>
      <c r="AF12" s="34">
        <f t="shared" si="14"/>
        <v>2036921701</v>
      </c>
      <c r="AG12" s="34">
        <v>8472547849</v>
      </c>
      <c r="AH12" s="34">
        <v>8366616444</v>
      </c>
      <c r="AI12" s="34">
        <v>7329777022</v>
      </c>
      <c r="AJ12" s="90">
        <f t="shared" si="15"/>
        <v>0.87607422559169013</v>
      </c>
      <c r="AK12" s="90">
        <f t="shared" si="16"/>
        <v>-2.5194628725692003E-2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33">
        <v>2617459526</v>
      </c>
      <c r="E13" s="34">
        <v>173486373</v>
      </c>
      <c r="F13" s="36">
        <f t="shared" si="0"/>
        <v>2790945899</v>
      </c>
      <c r="G13" s="33">
        <v>2675259130</v>
      </c>
      <c r="H13" s="34">
        <v>157452016</v>
      </c>
      <c r="I13" s="36">
        <f t="shared" si="1"/>
        <v>2832711146</v>
      </c>
      <c r="J13" s="33">
        <v>642167327</v>
      </c>
      <c r="K13" s="34">
        <v>13074336</v>
      </c>
      <c r="L13" s="34">
        <f t="shared" si="2"/>
        <v>655241663</v>
      </c>
      <c r="M13" s="90">
        <f t="shared" si="3"/>
        <v>0.23477404676126973</v>
      </c>
      <c r="N13" s="100">
        <v>709691100</v>
      </c>
      <c r="O13" s="101">
        <v>41148079</v>
      </c>
      <c r="P13" s="102">
        <f t="shared" si="4"/>
        <v>750839179</v>
      </c>
      <c r="Q13" s="90">
        <f t="shared" si="5"/>
        <v>0.26902677664551894</v>
      </c>
      <c r="R13" s="100">
        <v>622930606</v>
      </c>
      <c r="S13" s="102">
        <v>28771087</v>
      </c>
      <c r="T13" s="102">
        <f t="shared" si="6"/>
        <v>651701693</v>
      </c>
      <c r="U13" s="90">
        <f t="shared" si="7"/>
        <v>0.23006288301588798</v>
      </c>
      <c r="V13" s="100">
        <v>917963950</v>
      </c>
      <c r="W13" s="102">
        <v>53360100</v>
      </c>
      <c r="X13" s="102">
        <f t="shared" si="8"/>
        <v>971324050</v>
      </c>
      <c r="Y13" s="90">
        <f t="shared" si="9"/>
        <v>0.34289555127129084</v>
      </c>
      <c r="Z13" s="33">
        <f t="shared" si="10"/>
        <v>2892752983</v>
      </c>
      <c r="AA13" s="34">
        <f t="shared" si="11"/>
        <v>136353602</v>
      </c>
      <c r="AB13" s="34">
        <f t="shared" si="12"/>
        <v>3029106585</v>
      </c>
      <c r="AC13" s="90">
        <f t="shared" si="13"/>
        <v>1.0693312621293298</v>
      </c>
      <c r="AD13" s="33">
        <v>643438559</v>
      </c>
      <c r="AE13" s="34">
        <v>70588088</v>
      </c>
      <c r="AF13" s="34">
        <f t="shared" si="14"/>
        <v>714026647</v>
      </c>
      <c r="AG13" s="34">
        <v>2979926406</v>
      </c>
      <c r="AH13" s="34">
        <v>3021950378</v>
      </c>
      <c r="AI13" s="34">
        <v>2515662018</v>
      </c>
      <c r="AJ13" s="90">
        <f t="shared" si="15"/>
        <v>0.83246304648619884</v>
      </c>
      <c r="AK13" s="90">
        <f t="shared" si="16"/>
        <v>0.36034705998864491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33">
        <v>5589918300</v>
      </c>
      <c r="E14" s="34">
        <v>610994000</v>
      </c>
      <c r="F14" s="36">
        <f t="shared" si="0"/>
        <v>6200912300</v>
      </c>
      <c r="G14" s="33">
        <v>5623917191</v>
      </c>
      <c r="H14" s="34">
        <v>627805206</v>
      </c>
      <c r="I14" s="36">
        <f t="shared" si="1"/>
        <v>6251722397</v>
      </c>
      <c r="J14" s="33">
        <v>1501903638</v>
      </c>
      <c r="K14" s="34">
        <v>137066154</v>
      </c>
      <c r="L14" s="34">
        <f t="shared" si="2"/>
        <v>1638969792</v>
      </c>
      <c r="M14" s="90">
        <f t="shared" si="3"/>
        <v>0.26431107435594597</v>
      </c>
      <c r="N14" s="100">
        <v>1375947066</v>
      </c>
      <c r="O14" s="101">
        <v>142916798</v>
      </c>
      <c r="P14" s="102">
        <f t="shared" si="4"/>
        <v>1518863864</v>
      </c>
      <c r="Q14" s="90">
        <f t="shared" si="5"/>
        <v>0.24494200055046739</v>
      </c>
      <c r="R14" s="100">
        <v>1276348746</v>
      </c>
      <c r="S14" s="102">
        <v>92546498</v>
      </c>
      <c r="T14" s="102">
        <f t="shared" si="6"/>
        <v>1368895244</v>
      </c>
      <c r="U14" s="90">
        <f t="shared" si="7"/>
        <v>0.21896289647424022</v>
      </c>
      <c r="V14" s="100">
        <v>1423727032</v>
      </c>
      <c r="W14" s="102">
        <v>140618474</v>
      </c>
      <c r="X14" s="102">
        <f t="shared" si="8"/>
        <v>1564345506</v>
      </c>
      <c r="Y14" s="90">
        <f t="shared" si="9"/>
        <v>0.25022632270919115</v>
      </c>
      <c r="Z14" s="33">
        <f t="shared" si="10"/>
        <v>5577926482</v>
      </c>
      <c r="AA14" s="34">
        <f t="shared" si="11"/>
        <v>513147924</v>
      </c>
      <c r="AB14" s="34">
        <f t="shared" si="12"/>
        <v>6091074406</v>
      </c>
      <c r="AC14" s="90">
        <f t="shared" si="13"/>
        <v>0.9743034029986537</v>
      </c>
      <c r="AD14" s="33">
        <v>1502420901</v>
      </c>
      <c r="AE14" s="34">
        <v>149547132</v>
      </c>
      <c r="AF14" s="34">
        <f t="shared" si="14"/>
        <v>1651968033</v>
      </c>
      <c r="AG14" s="34">
        <v>5739964700</v>
      </c>
      <c r="AH14" s="34">
        <v>6103433700</v>
      </c>
      <c r="AI14" s="34">
        <v>6104287929</v>
      </c>
      <c r="AJ14" s="90">
        <f t="shared" si="15"/>
        <v>1.0001399587579693</v>
      </c>
      <c r="AK14" s="90">
        <f t="shared" si="16"/>
        <v>-5.3041296955895767E-2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33">
        <v>5140212955</v>
      </c>
      <c r="E15" s="34">
        <v>820141736</v>
      </c>
      <c r="F15" s="36">
        <f t="shared" si="0"/>
        <v>5960354691</v>
      </c>
      <c r="G15" s="33">
        <v>5300553574</v>
      </c>
      <c r="H15" s="34">
        <v>779489263</v>
      </c>
      <c r="I15" s="36">
        <f t="shared" si="1"/>
        <v>6080042837</v>
      </c>
      <c r="J15" s="33">
        <v>1413310111</v>
      </c>
      <c r="K15" s="34">
        <v>131565710</v>
      </c>
      <c r="L15" s="34">
        <f t="shared" si="2"/>
        <v>1544875821</v>
      </c>
      <c r="M15" s="90">
        <f t="shared" si="3"/>
        <v>0.25919192750940262</v>
      </c>
      <c r="N15" s="100">
        <v>1283567193</v>
      </c>
      <c r="O15" s="101">
        <v>229306244</v>
      </c>
      <c r="P15" s="102">
        <f t="shared" si="4"/>
        <v>1512873437</v>
      </c>
      <c r="Q15" s="90">
        <f t="shared" si="5"/>
        <v>0.25382271952446128</v>
      </c>
      <c r="R15" s="100">
        <v>1080276172</v>
      </c>
      <c r="S15" s="102">
        <v>90392067</v>
      </c>
      <c r="T15" s="102">
        <f t="shared" si="6"/>
        <v>1170668239</v>
      </c>
      <c r="U15" s="90">
        <f t="shared" si="7"/>
        <v>0.19254276168515094</v>
      </c>
      <c r="V15" s="100">
        <v>1342824652</v>
      </c>
      <c r="W15" s="102">
        <v>264593455</v>
      </c>
      <c r="X15" s="102">
        <f t="shared" si="8"/>
        <v>1607418107</v>
      </c>
      <c r="Y15" s="90">
        <f t="shared" si="9"/>
        <v>0.26437611544742479</v>
      </c>
      <c r="Z15" s="33">
        <f t="shared" si="10"/>
        <v>5119978128</v>
      </c>
      <c r="AA15" s="34">
        <f t="shared" si="11"/>
        <v>715857476</v>
      </c>
      <c r="AB15" s="34">
        <f t="shared" si="12"/>
        <v>5835835604</v>
      </c>
      <c r="AC15" s="90">
        <f t="shared" si="13"/>
        <v>0.9598346196651969</v>
      </c>
      <c r="AD15" s="33">
        <v>1483098245</v>
      </c>
      <c r="AE15" s="34">
        <v>276107908</v>
      </c>
      <c r="AF15" s="34">
        <f t="shared" si="14"/>
        <v>1759206153</v>
      </c>
      <c r="AG15" s="34">
        <v>5347272559</v>
      </c>
      <c r="AH15" s="34">
        <v>5449682781</v>
      </c>
      <c r="AI15" s="34">
        <v>6148454636</v>
      </c>
      <c r="AJ15" s="90">
        <f t="shared" si="15"/>
        <v>1.1282224824968212</v>
      </c>
      <c r="AK15" s="90">
        <f t="shared" si="16"/>
        <v>-8.6282125458209458E-2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33">
        <v>3988527704</v>
      </c>
      <c r="E16" s="34">
        <v>273903300</v>
      </c>
      <c r="F16" s="36">
        <f t="shared" si="0"/>
        <v>4262431004</v>
      </c>
      <c r="G16" s="33">
        <v>3959362284</v>
      </c>
      <c r="H16" s="34">
        <v>304143478</v>
      </c>
      <c r="I16" s="36">
        <f t="shared" si="1"/>
        <v>4263505762</v>
      </c>
      <c r="J16" s="33">
        <v>917275794</v>
      </c>
      <c r="K16" s="34">
        <v>49630821</v>
      </c>
      <c r="L16" s="34">
        <f t="shared" si="2"/>
        <v>966906615</v>
      </c>
      <c r="M16" s="90">
        <f t="shared" si="3"/>
        <v>0.2268439334484533</v>
      </c>
      <c r="N16" s="100">
        <v>712511540</v>
      </c>
      <c r="O16" s="101">
        <v>71606978</v>
      </c>
      <c r="P16" s="102">
        <f t="shared" si="4"/>
        <v>784118518</v>
      </c>
      <c r="Q16" s="90">
        <f t="shared" si="5"/>
        <v>0.18396040129779423</v>
      </c>
      <c r="R16" s="100">
        <v>1171090908</v>
      </c>
      <c r="S16" s="102">
        <v>26072752</v>
      </c>
      <c r="T16" s="102">
        <f t="shared" si="6"/>
        <v>1197163660</v>
      </c>
      <c r="U16" s="90">
        <f t="shared" si="7"/>
        <v>0.28079325485382095</v>
      </c>
      <c r="V16" s="100">
        <v>1214558051</v>
      </c>
      <c r="W16" s="102">
        <v>71330512</v>
      </c>
      <c r="X16" s="102">
        <f t="shared" si="8"/>
        <v>1285888563</v>
      </c>
      <c r="Y16" s="90">
        <f t="shared" si="9"/>
        <v>0.30160357104731411</v>
      </c>
      <c r="Z16" s="33">
        <f t="shared" si="10"/>
        <v>4015436293</v>
      </c>
      <c r="AA16" s="34">
        <f t="shared" si="11"/>
        <v>218641063</v>
      </c>
      <c r="AB16" s="34">
        <f t="shared" si="12"/>
        <v>4234077356</v>
      </c>
      <c r="AC16" s="90">
        <f t="shared" si="13"/>
        <v>0.99309760379303547</v>
      </c>
      <c r="AD16" s="33">
        <v>460251888</v>
      </c>
      <c r="AE16" s="34">
        <v>14856787</v>
      </c>
      <c r="AF16" s="34">
        <f t="shared" si="14"/>
        <v>475108675</v>
      </c>
      <c r="AG16" s="34">
        <v>3192430894</v>
      </c>
      <c r="AH16" s="34">
        <v>3337844009</v>
      </c>
      <c r="AI16" s="34">
        <v>3032942544</v>
      </c>
      <c r="AJ16" s="90">
        <f t="shared" si="15"/>
        <v>0.90865317127526679</v>
      </c>
      <c r="AK16" s="90">
        <f t="shared" si="16"/>
        <v>1.7065145947924441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33">
        <v>5110123861</v>
      </c>
      <c r="E17" s="34">
        <v>209615850</v>
      </c>
      <c r="F17" s="36">
        <f t="shared" si="0"/>
        <v>5319739711</v>
      </c>
      <c r="G17" s="33">
        <v>5456554474</v>
      </c>
      <c r="H17" s="34">
        <v>211215032</v>
      </c>
      <c r="I17" s="36">
        <f t="shared" si="1"/>
        <v>5667769506</v>
      </c>
      <c r="J17" s="33">
        <v>1056263920</v>
      </c>
      <c r="K17" s="34">
        <v>39697925</v>
      </c>
      <c r="L17" s="34">
        <f t="shared" si="2"/>
        <v>1095961845</v>
      </c>
      <c r="M17" s="90">
        <f t="shared" si="3"/>
        <v>0.20601794533928092</v>
      </c>
      <c r="N17" s="100">
        <v>1449919635</v>
      </c>
      <c r="O17" s="101">
        <v>38210621</v>
      </c>
      <c r="P17" s="102">
        <f t="shared" si="4"/>
        <v>1488130256</v>
      </c>
      <c r="Q17" s="90">
        <f t="shared" si="5"/>
        <v>0.27973741890470477</v>
      </c>
      <c r="R17" s="100">
        <v>886039538</v>
      </c>
      <c r="S17" s="102">
        <v>11823268</v>
      </c>
      <c r="T17" s="102">
        <f t="shared" si="6"/>
        <v>897862806</v>
      </c>
      <c r="U17" s="90">
        <f t="shared" si="7"/>
        <v>0.1584155469006823</v>
      </c>
      <c r="V17" s="100">
        <v>1131585309</v>
      </c>
      <c r="W17" s="102">
        <v>67936089</v>
      </c>
      <c r="X17" s="102">
        <f t="shared" si="8"/>
        <v>1199521398</v>
      </c>
      <c r="Y17" s="90">
        <f t="shared" si="9"/>
        <v>0.21163905778634182</v>
      </c>
      <c r="Z17" s="33">
        <f t="shared" si="10"/>
        <v>4523808402</v>
      </c>
      <c r="AA17" s="34">
        <f t="shared" si="11"/>
        <v>157667903</v>
      </c>
      <c r="AB17" s="34">
        <f t="shared" si="12"/>
        <v>4681476305</v>
      </c>
      <c r="AC17" s="90">
        <f t="shared" si="13"/>
        <v>0.82598212578053987</v>
      </c>
      <c r="AD17" s="33">
        <v>600437865</v>
      </c>
      <c r="AE17" s="34">
        <v>63258421</v>
      </c>
      <c r="AF17" s="34">
        <f t="shared" si="14"/>
        <v>663696286</v>
      </c>
      <c r="AG17" s="34">
        <v>5150758275</v>
      </c>
      <c r="AH17" s="34">
        <v>5423955975</v>
      </c>
      <c r="AI17" s="34">
        <v>3401803139</v>
      </c>
      <c r="AJ17" s="90">
        <f t="shared" si="15"/>
        <v>0.62718118559212677</v>
      </c>
      <c r="AK17" s="90">
        <f t="shared" si="16"/>
        <v>0.80733480554688541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33">
        <v>2625444058</v>
      </c>
      <c r="E18" s="34">
        <v>211949440</v>
      </c>
      <c r="F18" s="36">
        <f t="shared" si="0"/>
        <v>2837393498</v>
      </c>
      <c r="G18" s="33">
        <v>2721044551</v>
      </c>
      <c r="H18" s="34">
        <v>224244794</v>
      </c>
      <c r="I18" s="36">
        <f t="shared" si="1"/>
        <v>2945289345</v>
      </c>
      <c r="J18" s="33">
        <v>667380021</v>
      </c>
      <c r="K18" s="34">
        <v>16724847</v>
      </c>
      <c r="L18" s="34">
        <f t="shared" si="2"/>
        <v>684104868</v>
      </c>
      <c r="M18" s="90">
        <f t="shared" si="3"/>
        <v>0.2411032761166918</v>
      </c>
      <c r="N18" s="100">
        <v>544724601</v>
      </c>
      <c r="O18" s="101">
        <v>67539940</v>
      </c>
      <c r="P18" s="102">
        <f t="shared" si="4"/>
        <v>612264541</v>
      </c>
      <c r="Q18" s="90">
        <f t="shared" si="5"/>
        <v>0.2157841488787397</v>
      </c>
      <c r="R18" s="100">
        <v>648781942</v>
      </c>
      <c r="S18" s="102">
        <v>14052163</v>
      </c>
      <c r="T18" s="102">
        <f t="shared" si="6"/>
        <v>662834105</v>
      </c>
      <c r="U18" s="90">
        <f t="shared" si="7"/>
        <v>0.22504889243742537</v>
      </c>
      <c r="V18" s="100">
        <v>587300355</v>
      </c>
      <c r="W18" s="102">
        <v>52777221</v>
      </c>
      <c r="X18" s="102">
        <f t="shared" si="8"/>
        <v>640077576</v>
      </c>
      <c r="Y18" s="90">
        <f t="shared" si="9"/>
        <v>0.21732247702135357</v>
      </c>
      <c r="Z18" s="33">
        <f t="shared" si="10"/>
        <v>2448186919</v>
      </c>
      <c r="AA18" s="34">
        <f t="shared" si="11"/>
        <v>151094171</v>
      </c>
      <c r="AB18" s="34">
        <f t="shared" si="12"/>
        <v>2599281090</v>
      </c>
      <c r="AC18" s="90">
        <f t="shared" si="13"/>
        <v>0.88252147260594527</v>
      </c>
      <c r="AD18" s="33">
        <v>343394212</v>
      </c>
      <c r="AE18" s="34">
        <v>59452857</v>
      </c>
      <c r="AF18" s="34">
        <f t="shared" si="14"/>
        <v>402847069</v>
      </c>
      <c r="AG18" s="34">
        <v>2670023773</v>
      </c>
      <c r="AH18" s="34">
        <v>2737708000</v>
      </c>
      <c r="AI18" s="34">
        <v>2241525995</v>
      </c>
      <c r="AJ18" s="90">
        <f t="shared" si="15"/>
        <v>0.81876007046770505</v>
      </c>
      <c r="AK18" s="90">
        <f t="shared" si="16"/>
        <v>0.58888477850635668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33">
        <v>4248685512</v>
      </c>
      <c r="E19" s="34">
        <v>656588000</v>
      </c>
      <c r="F19" s="36">
        <f t="shared" si="0"/>
        <v>4905273512</v>
      </c>
      <c r="G19" s="33">
        <v>4337197597</v>
      </c>
      <c r="H19" s="34">
        <v>747633693</v>
      </c>
      <c r="I19" s="36">
        <f t="shared" si="1"/>
        <v>5084831290</v>
      </c>
      <c r="J19" s="33">
        <v>1061805067</v>
      </c>
      <c r="K19" s="34">
        <v>125014267</v>
      </c>
      <c r="L19" s="34">
        <f t="shared" si="2"/>
        <v>1186819334</v>
      </c>
      <c r="M19" s="90">
        <f t="shared" si="3"/>
        <v>0.24194763678246042</v>
      </c>
      <c r="N19" s="100">
        <v>1091424672</v>
      </c>
      <c r="O19" s="101">
        <v>191313993</v>
      </c>
      <c r="P19" s="102">
        <f t="shared" si="4"/>
        <v>1282738665</v>
      </c>
      <c r="Q19" s="90">
        <f t="shared" si="5"/>
        <v>0.26150196556052918</v>
      </c>
      <c r="R19" s="100">
        <v>1092403716</v>
      </c>
      <c r="S19" s="102">
        <v>154522962</v>
      </c>
      <c r="T19" s="102">
        <f t="shared" si="6"/>
        <v>1246926678</v>
      </c>
      <c r="U19" s="90">
        <f t="shared" si="7"/>
        <v>0.24522478856914051</v>
      </c>
      <c r="V19" s="100">
        <v>1424488316</v>
      </c>
      <c r="W19" s="102">
        <v>115909564</v>
      </c>
      <c r="X19" s="102">
        <f t="shared" si="8"/>
        <v>1540397880</v>
      </c>
      <c r="Y19" s="90">
        <f t="shared" si="9"/>
        <v>0.30293982084113552</v>
      </c>
      <c r="Z19" s="33">
        <f t="shared" si="10"/>
        <v>4670121771</v>
      </c>
      <c r="AA19" s="34">
        <f t="shared" si="11"/>
        <v>586760786</v>
      </c>
      <c r="AB19" s="34">
        <f t="shared" si="12"/>
        <v>5256882557</v>
      </c>
      <c r="AC19" s="90">
        <f t="shared" si="13"/>
        <v>1.0338361800397118</v>
      </c>
      <c r="AD19" s="33">
        <v>1365440541</v>
      </c>
      <c r="AE19" s="34">
        <v>37306677</v>
      </c>
      <c r="AF19" s="34">
        <f t="shared" si="14"/>
        <v>1402747218</v>
      </c>
      <c r="AG19" s="34">
        <v>4561862497</v>
      </c>
      <c r="AH19" s="34">
        <v>4811979338</v>
      </c>
      <c r="AI19" s="34">
        <v>4945333835</v>
      </c>
      <c r="AJ19" s="90">
        <f t="shared" si="15"/>
        <v>1.0277130236089971</v>
      </c>
      <c r="AK19" s="90">
        <f t="shared" si="16"/>
        <v>9.8129342360242733E-2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33">
        <v>2928504730</v>
      </c>
      <c r="E20" s="34">
        <v>613729000</v>
      </c>
      <c r="F20" s="36">
        <f t="shared" si="0"/>
        <v>3542233730</v>
      </c>
      <c r="G20" s="33">
        <v>3196464991</v>
      </c>
      <c r="H20" s="34">
        <v>621517579</v>
      </c>
      <c r="I20" s="36">
        <f t="shared" si="1"/>
        <v>3817982570</v>
      </c>
      <c r="J20" s="33">
        <v>664058237</v>
      </c>
      <c r="K20" s="34">
        <v>41782642</v>
      </c>
      <c r="L20" s="34">
        <f t="shared" si="2"/>
        <v>705840879</v>
      </c>
      <c r="M20" s="90">
        <f t="shared" si="3"/>
        <v>0.1992643435756567</v>
      </c>
      <c r="N20" s="100">
        <v>694330734</v>
      </c>
      <c r="O20" s="101">
        <v>186906828</v>
      </c>
      <c r="P20" s="102">
        <f t="shared" si="4"/>
        <v>881237562</v>
      </c>
      <c r="Q20" s="90">
        <f t="shared" si="5"/>
        <v>0.2487801848129316</v>
      </c>
      <c r="R20" s="100">
        <v>774374366</v>
      </c>
      <c r="S20" s="102">
        <v>109834343</v>
      </c>
      <c r="T20" s="102">
        <f t="shared" si="6"/>
        <v>884208709</v>
      </c>
      <c r="U20" s="90">
        <f t="shared" si="7"/>
        <v>0.23159055673740281</v>
      </c>
      <c r="V20" s="100">
        <v>822825317</v>
      </c>
      <c r="W20" s="102">
        <v>192688546</v>
      </c>
      <c r="X20" s="102">
        <f t="shared" si="8"/>
        <v>1015513863</v>
      </c>
      <c r="Y20" s="90">
        <f t="shared" si="9"/>
        <v>0.2659817965067347</v>
      </c>
      <c r="Z20" s="33">
        <f t="shared" si="10"/>
        <v>2955588654</v>
      </c>
      <c r="AA20" s="34">
        <f t="shared" si="11"/>
        <v>531212359</v>
      </c>
      <c r="AB20" s="34">
        <f t="shared" si="12"/>
        <v>3486801013</v>
      </c>
      <c r="AC20" s="90">
        <f t="shared" si="13"/>
        <v>0.91325744658912889</v>
      </c>
      <c r="AD20" s="33">
        <v>611902796</v>
      </c>
      <c r="AE20" s="34">
        <v>78986958</v>
      </c>
      <c r="AF20" s="34">
        <f t="shared" si="14"/>
        <v>690889754</v>
      </c>
      <c r="AG20" s="34">
        <v>2940725382</v>
      </c>
      <c r="AH20" s="34">
        <v>2999649897</v>
      </c>
      <c r="AI20" s="34">
        <v>2662354369</v>
      </c>
      <c r="AJ20" s="90">
        <f t="shared" si="15"/>
        <v>0.88755503489346044</v>
      </c>
      <c r="AK20" s="90">
        <f t="shared" si="16"/>
        <v>0.46986383445483826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33">
        <v>2699685951</v>
      </c>
      <c r="E21" s="34">
        <v>346202000</v>
      </c>
      <c r="F21" s="36">
        <f t="shared" si="0"/>
        <v>3045887951</v>
      </c>
      <c r="G21" s="33">
        <v>2938814836</v>
      </c>
      <c r="H21" s="34">
        <v>427259109</v>
      </c>
      <c r="I21" s="36">
        <f t="shared" si="1"/>
        <v>3366073945</v>
      </c>
      <c r="J21" s="33">
        <v>315073930</v>
      </c>
      <c r="K21" s="34">
        <v>48751812</v>
      </c>
      <c r="L21" s="34">
        <f t="shared" si="2"/>
        <v>363825742</v>
      </c>
      <c r="M21" s="90">
        <f t="shared" si="3"/>
        <v>0.11944817007485513</v>
      </c>
      <c r="N21" s="100">
        <v>928302857</v>
      </c>
      <c r="O21" s="101">
        <v>119893014</v>
      </c>
      <c r="P21" s="102">
        <f t="shared" si="4"/>
        <v>1048195871</v>
      </c>
      <c r="Q21" s="90">
        <f t="shared" si="5"/>
        <v>0.34413474423964457</v>
      </c>
      <c r="R21" s="100">
        <v>759204917</v>
      </c>
      <c r="S21" s="102">
        <v>112300332</v>
      </c>
      <c r="T21" s="102">
        <f t="shared" si="6"/>
        <v>871505249</v>
      </c>
      <c r="U21" s="90">
        <f t="shared" si="7"/>
        <v>0.25890852763188482</v>
      </c>
      <c r="V21" s="100">
        <v>802729332</v>
      </c>
      <c r="W21" s="102">
        <v>124592638</v>
      </c>
      <c r="X21" s="102">
        <f t="shared" si="8"/>
        <v>927321970</v>
      </c>
      <c r="Y21" s="90">
        <f t="shared" si="9"/>
        <v>0.27549067107615188</v>
      </c>
      <c r="Z21" s="33">
        <f t="shared" si="10"/>
        <v>2805311036</v>
      </c>
      <c r="AA21" s="34">
        <f t="shared" si="11"/>
        <v>405537796</v>
      </c>
      <c r="AB21" s="34">
        <f t="shared" si="12"/>
        <v>3210848832</v>
      </c>
      <c r="AC21" s="90">
        <f t="shared" si="13"/>
        <v>0.95388541204492172</v>
      </c>
      <c r="AD21" s="33">
        <v>748571545</v>
      </c>
      <c r="AE21" s="34">
        <v>116070719</v>
      </c>
      <c r="AF21" s="34">
        <f t="shared" si="14"/>
        <v>864642264</v>
      </c>
      <c r="AG21" s="34">
        <v>2913445031</v>
      </c>
      <c r="AH21" s="34">
        <v>2896516331</v>
      </c>
      <c r="AI21" s="34">
        <v>2728395025</v>
      </c>
      <c r="AJ21" s="90">
        <f t="shared" si="15"/>
        <v>0.94195741132177302</v>
      </c>
      <c r="AK21" s="90">
        <f t="shared" si="16"/>
        <v>7.2492068234129237E-2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33">
        <v>7531866059</v>
      </c>
      <c r="E22" s="34">
        <v>641611253</v>
      </c>
      <c r="F22" s="36">
        <f t="shared" si="0"/>
        <v>8173477312</v>
      </c>
      <c r="G22" s="33">
        <v>7147911266</v>
      </c>
      <c r="H22" s="34">
        <v>655859440</v>
      </c>
      <c r="I22" s="36">
        <f t="shared" si="1"/>
        <v>7803770706</v>
      </c>
      <c r="J22" s="33">
        <v>1158646380</v>
      </c>
      <c r="K22" s="34">
        <v>81291465</v>
      </c>
      <c r="L22" s="34">
        <f t="shared" si="2"/>
        <v>1239937845</v>
      </c>
      <c r="M22" s="90">
        <f t="shared" si="3"/>
        <v>0.15170261048863115</v>
      </c>
      <c r="N22" s="100">
        <v>1198310192</v>
      </c>
      <c r="O22" s="101">
        <v>91048232</v>
      </c>
      <c r="P22" s="102">
        <f t="shared" si="4"/>
        <v>1289358424</v>
      </c>
      <c r="Q22" s="90">
        <f t="shared" si="5"/>
        <v>0.15774906747548087</v>
      </c>
      <c r="R22" s="100">
        <v>990533543</v>
      </c>
      <c r="S22" s="102">
        <v>78890866</v>
      </c>
      <c r="T22" s="102">
        <f t="shared" si="6"/>
        <v>1069424409</v>
      </c>
      <c r="U22" s="90">
        <f t="shared" si="7"/>
        <v>0.13703944532580428</v>
      </c>
      <c r="V22" s="100">
        <v>1306682617</v>
      </c>
      <c r="W22" s="102">
        <v>80765448</v>
      </c>
      <c r="X22" s="102">
        <f t="shared" si="8"/>
        <v>1387448065</v>
      </c>
      <c r="Y22" s="90">
        <f t="shared" si="9"/>
        <v>0.17779200815488441</v>
      </c>
      <c r="Z22" s="33">
        <f t="shared" si="10"/>
        <v>4654172732</v>
      </c>
      <c r="AA22" s="34">
        <f t="shared" si="11"/>
        <v>331996011</v>
      </c>
      <c r="AB22" s="34">
        <f t="shared" si="12"/>
        <v>4986168743</v>
      </c>
      <c r="AC22" s="90">
        <f t="shared" si="13"/>
        <v>0.63894352241363761</v>
      </c>
      <c r="AD22" s="33">
        <v>1309049934</v>
      </c>
      <c r="AE22" s="34">
        <v>141344795</v>
      </c>
      <c r="AF22" s="34">
        <f t="shared" si="14"/>
        <v>1450394729</v>
      </c>
      <c r="AG22" s="34">
        <v>7964866142</v>
      </c>
      <c r="AH22" s="34">
        <v>7847128951</v>
      </c>
      <c r="AI22" s="34">
        <v>4869341011</v>
      </c>
      <c r="AJ22" s="90">
        <f t="shared" si="15"/>
        <v>0.62052516804626678</v>
      </c>
      <c r="AK22" s="90">
        <f t="shared" si="16"/>
        <v>-4.339967785417953E-2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33">
        <v>4262640805</v>
      </c>
      <c r="E23" s="34">
        <v>236249799</v>
      </c>
      <c r="F23" s="36">
        <f t="shared" si="0"/>
        <v>4498890604</v>
      </c>
      <c r="G23" s="33">
        <v>5121636420</v>
      </c>
      <c r="H23" s="34">
        <v>235525033</v>
      </c>
      <c r="I23" s="36">
        <f t="shared" si="1"/>
        <v>5357161453</v>
      </c>
      <c r="J23" s="33">
        <v>547838430</v>
      </c>
      <c r="K23" s="34">
        <v>26030543</v>
      </c>
      <c r="L23" s="34">
        <f t="shared" si="2"/>
        <v>573868973</v>
      </c>
      <c r="M23" s="90">
        <f t="shared" si="3"/>
        <v>0.12755788560179002</v>
      </c>
      <c r="N23" s="100">
        <v>842629371</v>
      </c>
      <c r="O23" s="101">
        <v>39514420</v>
      </c>
      <c r="P23" s="102">
        <f t="shared" si="4"/>
        <v>882143791</v>
      </c>
      <c r="Q23" s="90">
        <f t="shared" si="5"/>
        <v>0.19608029370967117</v>
      </c>
      <c r="R23" s="100">
        <v>1718392884</v>
      </c>
      <c r="S23" s="102">
        <v>35076910</v>
      </c>
      <c r="T23" s="102">
        <f t="shared" si="6"/>
        <v>1753469794</v>
      </c>
      <c r="U23" s="90">
        <f t="shared" si="7"/>
        <v>0.3273132253682704</v>
      </c>
      <c r="V23" s="100">
        <v>739543965</v>
      </c>
      <c r="W23" s="102">
        <v>19370328</v>
      </c>
      <c r="X23" s="102">
        <f t="shared" si="8"/>
        <v>758914293</v>
      </c>
      <c r="Y23" s="90">
        <f t="shared" si="9"/>
        <v>0.14166350961384774</v>
      </c>
      <c r="Z23" s="33">
        <f t="shared" si="10"/>
        <v>3848404650</v>
      </c>
      <c r="AA23" s="34">
        <f t="shared" si="11"/>
        <v>119992201</v>
      </c>
      <c r="AB23" s="34">
        <f t="shared" si="12"/>
        <v>3968396851</v>
      </c>
      <c r="AC23" s="90">
        <f t="shared" si="13"/>
        <v>0.74076484082399752</v>
      </c>
      <c r="AD23" s="33">
        <v>1486577032</v>
      </c>
      <c r="AE23" s="34">
        <v>42432305</v>
      </c>
      <c r="AF23" s="34">
        <f t="shared" si="14"/>
        <v>1529009337</v>
      </c>
      <c r="AG23" s="34">
        <v>4519177346</v>
      </c>
      <c r="AH23" s="34">
        <v>4144481526</v>
      </c>
      <c r="AI23" s="34">
        <v>3943021913</v>
      </c>
      <c r="AJ23" s="90">
        <f t="shared" si="15"/>
        <v>0.95139087682351509</v>
      </c>
      <c r="AK23" s="90">
        <f t="shared" si="16"/>
        <v>-0.50365620756179852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33">
        <v>2228843929</v>
      </c>
      <c r="E24" s="34">
        <v>230033400</v>
      </c>
      <c r="F24" s="36">
        <f t="shared" si="0"/>
        <v>2458877329</v>
      </c>
      <c r="G24" s="33">
        <v>2377067275</v>
      </c>
      <c r="H24" s="34">
        <v>251042966</v>
      </c>
      <c r="I24" s="36">
        <f t="shared" si="1"/>
        <v>2628110241</v>
      </c>
      <c r="J24" s="33">
        <v>507919750</v>
      </c>
      <c r="K24" s="34">
        <v>31406399</v>
      </c>
      <c r="L24" s="34">
        <f t="shared" si="2"/>
        <v>539326149</v>
      </c>
      <c r="M24" s="90">
        <f t="shared" si="3"/>
        <v>0.21933837147513918</v>
      </c>
      <c r="N24" s="100">
        <v>538794389</v>
      </c>
      <c r="O24" s="101">
        <v>54430269</v>
      </c>
      <c r="P24" s="102">
        <f t="shared" si="4"/>
        <v>593224658</v>
      </c>
      <c r="Q24" s="90">
        <f t="shared" si="5"/>
        <v>0.24125833810556882</v>
      </c>
      <c r="R24" s="100">
        <v>471579682</v>
      </c>
      <c r="S24" s="102">
        <v>43730332</v>
      </c>
      <c r="T24" s="102">
        <f t="shared" si="6"/>
        <v>515310014</v>
      </c>
      <c r="U24" s="90">
        <f t="shared" si="7"/>
        <v>0.1960762550827867</v>
      </c>
      <c r="V24" s="100">
        <v>491468028</v>
      </c>
      <c r="W24" s="102">
        <v>80758099</v>
      </c>
      <c r="X24" s="102">
        <f t="shared" si="8"/>
        <v>572226127</v>
      </c>
      <c r="Y24" s="90">
        <f t="shared" si="9"/>
        <v>0.21773292386025142</v>
      </c>
      <c r="Z24" s="33">
        <f t="shared" si="10"/>
        <v>2009761849</v>
      </c>
      <c r="AA24" s="34">
        <f t="shared" si="11"/>
        <v>210325099</v>
      </c>
      <c r="AB24" s="34">
        <f t="shared" si="12"/>
        <v>2220086948</v>
      </c>
      <c r="AC24" s="90">
        <f t="shared" si="13"/>
        <v>0.84474650772459736</v>
      </c>
      <c r="AD24" s="33">
        <v>507224208</v>
      </c>
      <c r="AE24" s="34">
        <v>38332081</v>
      </c>
      <c r="AF24" s="34">
        <f t="shared" si="14"/>
        <v>545556289</v>
      </c>
      <c r="AG24" s="34">
        <v>2459137054</v>
      </c>
      <c r="AH24" s="34">
        <v>2445906273</v>
      </c>
      <c r="AI24" s="34">
        <v>2280581196</v>
      </c>
      <c r="AJ24" s="90">
        <f t="shared" si="15"/>
        <v>0.93240743571207152</v>
      </c>
      <c r="AK24" s="90">
        <f t="shared" si="16"/>
        <v>4.8885584380093272E-2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33">
        <v>3328778915</v>
      </c>
      <c r="E25" s="34">
        <v>766225474</v>
      </c>
      <c r="F25" s="36">
        <f t="shared" si="0"/>
        <v>4095004389</v>
      </c>
      <c r="G25" s="33">
        <v>3432265248</v>
      </c>
      <c r="H25" s="34">
        <v>583586015</v>
      </c>
      <c r="I25" s="36">
        <f t="shared" si="1"/>
        <v>4015851263</v>
      </c>
      <c r="J25" s="33">
        <v>901412461</v>
      </c>
      <c r="K25" s="34">
        <v>36422773</v>
      </c>
      <c r="L25" s="34">
        <f t="shared" si="2"/>
        <v>937835234</v>
      </c>
      <c r="M25" s="90">
        <f t="shared" si="3"/>
        <v>0.22901934770063076</v>
      </c>
      <c r="N25" s="100">
        <v>798757751</v>
      </c>
      <c r="O25" s="101">
        <v>154148313</v>
      </c>
      <c r="P25" s="102">
        <f t="shared" si="4"/>
        <v>952906064</v>
      </c>
      <c r="Q25" s="90">
        <f t="shared" si="5"/>
        <v>0.23269964412240829</v>
      </c>
      <c r="R25" s="100">
        <v>692520319</v>
      </c>
      <c r="S25" s="102">
        <v>71286095</v>
      </c>
      <c r="T25" s="102">
        <f t="shared" si="6"/>
        <v>763806414</v>
      </c>
      <c r="U25" s="90">
        <f t="shared" si="7"/>
        <v>0.19019788432836687</v>
      </c>
      <c r="V25" s="100">
        <v>809286114</v>
      </c>
      <c r="W25" s="102">
        <v>299872198</v>
      </c>
      <c r="X25" s="102">
        <f t="shared" si="8"/>
        <v>1109158312</v>
      </c>
      <c r="Y25" s="90">
        <f t="shared" si="9"/>
        <v>0.27619506783511072</v>
      </c>
      <c r="Z25" s="33">
        <f t="shared" si="10"/>
        <v>3201976645</v>
      </c>
      <c r="AA25" s="34">
        <f t="shared" si="11"/>
        <v>561729379</v>
      </c>
      <c r="AB25" s="34">
        <f t="shared" si="12"/>
        <v>3763706024</v>
      </c>
      <c r="AC25" s="90">
        <f t="shared" si="13"/>
        <v>0.9372125055220204</v>
      </c>
      <c r="AD25" s="33">
        <v>624858794</v>
      </c>
      <c r="AE25" s="34">
        <v>212219041</v>
      </c>
      <c r="AF25" s="34">
        <f t="shared" si="14"/>
        <v>837077835</v>
      </c>
      <c r="AG25" s="34">
        <v>3522383471</v>
      </c>
      <c r="AH25" s="34">
        <v>3625773197</v>
      </c>
      <c r="AI25" s="34">
        <v>3044315658</v>
      </c>
      <c r="AJ25" s="90">
        <f t="shared" si="15"/>
        <v>0.83963212605766302</v>
      </c>
      <c r="AK25" s="90">
        <f t="shared" si="16"/>
        <v>0.32503605474155228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33">
        <v>2511734132</v>
      </c>
      <c r="E26" s="34">
        <v>599345303</v>
      </c>
      <c r="F26" s="36">
        <f t="shared" si="0"/>
        <v>3111079435</v>
      </c>
      <c r="G26" s="33">
        <v>2522842931</v>
      </c>
      <c r="H26" s="34">
        <v>524512559</v>
      </c>
      <c r="I26" s="36">
        <f t="shared" si="1"/>
        <v>3047355490</v>
      </c>
      <c r="J26" s="33">
        <v>336995631</v>
      </c>
      <c r="K26" s="34">
        <v>27342746</v>
      </c>
      <c r="L26" s="34">
        <f t="shared" si="2"/>
        <v>364338377</v>
      </c>
      <c r="M26" s="90">
        <f t="shared" si="3"/>
        <v>0.11710995640328289</v>
      </c>
      <c r="N26" s="100">
        <v>366828968</v>
      </c>
      <c r="O26" s="101">
        <v>101934798</v>
      </c>
      <c r="P26" s="102">
        <f t="shared" si="4"/>
        <v>468763766</v>
      </c>
      <c r="Q26" s="90">
        <f t="shared" si="5"/>
        <v>0.1506756017626403</v>
      </c>
      <c r="R26" s="100">
        <v>827529115</v>
      </c>
      <c r="S26" s="102">
        <v>76591474</v>
      </c>
      <c r="T26" s="102">
        <f t="shared" si="6"/>
        <v>904120589</v>
      </c>
      <c r="U26" s="90">
        <f t="shared" si="7"/>
        <v>0.29669022599001077</v>
      </c>
      <c r="V26" s="100">
        <v>601870191</v>
      </c>
      <c r="W26" s="102">
        <v>184863765</v>
      </c>
      <c r="X26" s="102">
        <f t="shared" si="8"/>
        <v>786733956</v>
      </c>
      <c r="Y26" s="90">
        <f t="shared" si="9"/>
        <v>0.25816940576237135</v>
      </c>
      <c r="Z26" s="33">
        <f t="shared" si="10"/>
        <v>2133223905</v>
      </c>
      <c r="AA26" s="34">
        <f t="shared" si="11"/>
        <v>390732783</v>
      </c>
      <c r="AB26" s="34">
        <f t="shared" si="12"/>
        <v>2523956688</v>
      </c>
      <c r="AC26" s="90">
        <f t="shared" si="13"/>
        <v>0.82824491474081352</v>
      </c>
      <c r="AD26" s="33">
        <v>494208980</v>
      </c>
      <c r="AE26" s="34">
        <v>147051961</v>
      </c>
      <c r="AF26" s="34">
        <f t="shared" si="14"/>
        <v>641260941</v>
      </c>
      <c r="AG26" s="34">
        <v>2763148733</v>
      </c>
      <c r="AH26" s="34">
        <v>2852103449</v>
      </c>
      <c r="AI26" s="34">
        <v>2259395770</v>
      </c>
      <c r="AJ26" s="90">
        <f t="shared" si="15"/>
        <v>0.79218577109893606</v>
      </c>
      <c r="AK26" s="90">
        <f t="shared" si="16"/>
        <v>0.22685463233289305</v>
      </c>
    </row>
    <row r="27" spans="1:37" s="7" customFormat="1" ht="13" x14ac:dyDescent="0.3">
      <c r="A27" s="23" t="s">
        <v>23</v>
      </c>
      <c r="B27" s="37" t="s">
        <v>97</v>
      </c>
      <c r="C27" s="32" t="s">
        <v>98</v>
      </c>
      <c r="D27" s="33">
        <v>3501713253</v>
      </c>
      <c r="E27" s="34">
        <v>1224723645</v>
      </c>
      <c r="F27" s="36">
        <f t="shared" si="0"/>
        <v>4726436898</v>
      </c>
      <c r="G27" s="33">
        <v>3512894871</v>
      </c>
      <c r="H27" s="34">
        <v>1789451364</v>
      </c>
      <c r="I27" s="36">
        <f t="shared" si="1"/>
        <v>5302346235</v>
      </c>
      <c r="J27" s="33">
        <v>587597406</v>
      </c>
      <c r="K27" s="34">
        <v>206024955</v>
      </c>
      <c r="L27" s="34">
        <f t="shared" si="2"/>
        <v>793622361</v>
      </c>
      <c r="M27" s="90">
        <f t="shared" si="3"/>
        <v>0.16791134169924551</v>
      </c>
      <c r="N27" s="100">
        <v>783083068</v>
      </c>
      <c r="O27" s="101">
        <v>354875651</v>
      </c>
      <c r="P27" s="102">
        <f t="shared" si="4"/>
        <v>1137958719</v>
      </c>
      <c r="Q27" s="90">
        <f t="shared" si="5"/>
        <v>0.24076460631084046</v>
      </c>
      <c r="R27" s="100">
        <v>655397912</v>
      </c>
      <c r="S27" s="102">
        <v>261408108</v>
      </c>
      <c r="T27" s="102">
        <f t="shared" si="6"/>
        <v>916806020</v>
      </c>
      <c r="U27" s="90">
        <f t="shared" si="7"/>
        <v>0.17290572500684689</v>
      </c>
      <c r="V27" s="100">
        <v>931762685</v>
      </c>
      <c r="W27" s="102">
        <v>538761693</v>
      </c>
      <c r="X27" s="102">
        <f t="shared" si="8"/>
        <v>1470524378</v>
      </c>
      <c r="Y27" s="90">
        <f t="shared" si="9"/>
        <v>0.27733465768291155</v>
      </c>
      <c r="Z27" s="33">
        <f t="shared" si="10"/>
        <v>2957841071</v>
      </c>
      <c r="AA27" s="34">
        <f t="shared" si="11"/>
        <v>1361070407</v>
      </c>
      <c r="AB27" s="34">
        <f t="shared" si="12"/>
        <v>4318911478</v>
      </c>
      <c r="AC27" s="90">
        <f t="shared" si="13"/>
        <v>0.81452837792664434</v>
      </c>
      <c r="AD27" s="33">
        <v>743321672</v>
      </c>
      <c r="AE27" s="34">
        <v>413308248</v>
      </c>
      <c r="AF27" s="34">
        <f t="shared" si="14"/>
        <v>1156629920</v>
      </c>
      <c r="AG27" s="34">
        <v>4088100953</v>
      </c>
      <c r="AH27" s="34">
        <v>4904075428</v>
      </c>
      <c r="AI27" s="34">
        <v>3596180105</v>
      </c>
      <c r="AJ27" s="90">
        <f t="shared" si="15"/>
        <v>0.73330440320462376</v>
      </c>
      <c r="AK27" s="90">
        <f t="shared" si="16"/>
        <v>0.27138711576819663</v>
      </c>
    </row>
    <row r="28" spans="1:37" s="7" customFormat="1" ht="13" x14ac:dyDescent="0.3">
      <c r="A28" s="38" t="s">
        <v>0</v>
      </c>
      <c r="B28" s="39" t="s">
        <v>617</v>
      </c>
      <c r="C28" s="38" t="s">
        <v>0</v>
      </c>
      <c r="D28" s="40">
        <f>SUM(D9:D27)</f>
        <v>82564759686</v>
      </c>
      <c r="E28" s="41">
        <f>SUM(E9:E27)</f>
        <v>9360711243</v>
      </c>
      <c r="F28" s="42">
        <f t="shared" si="0"/>
        <v>91925470929</v>
      </c>
      <c r="G28" s="40">
        <f>SUM(G9:G27)</f>
        <v>84712705756</v>
      </c>
      <c r="H28" s="41">
        <f>SUM(H9:H27)</f>
        <v>9958510490</v>
      </c>
      <c r="I28" s="42">
        <f t="shared" si="1"/>
        <v>94671216246</v>
      </c>
      <c r="J28" s="40">
        <f>SUM(J9:J27)</f>
        <v>16899697689</v>
      </c>
      <c r="K28" s="41">
        <f>SUM(K9:K27)</f>
        <v>1196739676</v>
      </c>
      <c r="L28" s="41">
        <f t="shared" si="2"/>
        <v>18096437365</v>
      </c>
      <c r="M28" s="91">
        <f t="shared" si="3"/>
        <v>0.19685988205572591</v>
      </c>
      <c r="N28" s="103">
        <f>SUM(N9:N27)</f>
        <v>20009820849</v>
      </c>
      <c r="O28" s="104">
        <f>SUM(O9:O27)</f>
        <v>2342655891</v>
      </c>
      <c r="P28" s="105">
        <f t="shared" si="4"/>
        <v>22352476740</v>
      </c>
      <c r="Q28" s="91">
        <f t="shared" si="5"/>
        <v>0.24315868620639722</v>
      </c>
      <c r="R28" s="103">
        <f>SUM(R9:R27)</f>
        <v>18931684359</v>
      </c>
      <c r="S28" s="105">
        <f>SUM(S9:S27)</f>
        <v>1411593103</v>
      </c>
      <c r="T28" s="105">
        <f t="shared" si="6"/>
        <v>20343277462</v>
      </c>
      <c r="U28" s="91">
        <f t="shared" si="7"/>
        <v>0.21488344893698916</v>
      </c>
      <c r="V28" s="103">
        <f>SUM(V9:V27)</f>
        <v>22303886659</v>
      </c>
      <c r="W28" s="105">
        <f>SUM(W9:W27)</f>
        <v>2867257931</v>
      </c>
      <c r="X28" s="105">
        <f t="shared" si="8"/>
        <v>25171144590</v>
      </c>
      <c r="Y28" s="91">
        <f t="shared" si="9"/>
        <v>0.26587959453899501</v>
      </c>
      <c r="Z28" s="40">
        <f t="shared" si="10"/>
        <v>78145089556</v>
      </c>
      <c r="AA28" s="41">
        <f t="shared" si="11"/>
        <v>7818246601</v>
      </c>
      <c r="AB28" s="41">
        <f t="shared" si="12"/>
        <v>85963336157</v>
      </c>
      <c r="AC28" s="91">
        <f t="shared" si="13"/>
        <v>0.90801977164449998</v>
      </c>
      <c r="AD28" s="40">
        <f>SUM(AD9:AD27)</f>
        <v>18230076614</v>
      </c>
      <c r="AE28" s="41">
        <f>SUM(AE9:AE27)</f>
        <v>2401321990</v>
      </c>
      <c r="AF28" s="41">
        <f t="shared" si="14"/>
        <v>20631398604</v>
      </c>
      <c r="AG28" s="41">
        <f>SUM(AG9:AG27)</f>
        <v>86154619451</v>
      </c>
      <c r="AH28" s="41">
        <f>SUM(AH9:AH27)</f>
        <v>87740481650</v>
      </c>
      <c r="AI28" s="41">
        <f>SUM(AI9:AI27)</f>
        <v>75931606537</v>
      </c>
      <c r="AJ28" s="91">
        <f t="shared" si="15"/>
        <v>0.86541132563978806</v>
      </c>
      <c r="AK28" s="91">
        <f t="shared" si="16"/>
        <v>0.22004063190945455</v>
      </c>
    </row>
    <row r="29" spans="1:37" s="7" customFormat="1" ht="12.75" customHeight="1" x14ac:dyDescent="0.3">
      <c r="A29" s="43"/>
      <c r="B29" s="44"/>
      <c r="C29" s="45"/>
      <c r="D29" s="75"/>
      <c r="E29" s="76"/>
      <c r="F29" s="77"/>
      <c r="G29" s="75"/>
      <c r="H29" s="76"/>
      <c r="I29" s="77"/>
      <c r="J29" s="78"/>
      <c r="K29" s="76"/>
      <c r="L29" s="77"/>
      <c r="M29" s="92"/>
      <c r="N29" s="78"/>
      <c r="O29" s="77"/>
      <c r="P29" s="76"/>
      <c r="Q29" s="92"/>
      <c r="R29" s="78"/>
      <c r="S29" s="76"/>
      <c r="T29" s="76"/>
      <c r="U29" s="92"/>
      <c r="V29" s="78"/>
      <c r="W29" s="76"/>
      <c r="X29" s="76"/>
      <c r="Y29" s="92"/>
      <c r="Z29" s="78"/>
      <c r="AA29" s="76"/>
      <c r="AB29" s="77"/>
      <c r="AC29" s="92"/>
      <c r="AD29" s="78"/>
      <c r="AE29" s="76"/>
      <c r="AF29" s="76"/>
      <c r="AG29" s="76"/>
      <c r="AH29" s="76"/>
      <c r="AI29" s="76"/>
      <c r="AJ29" s="92"/>
      <c r="AK29" s="92"/>
    </row>
    <row r="30" spans="1:37" s="7" customFormat="1" ht="13" x14ac:dyDescent="0.3">
      <c r="B30" s="46"/>
      <c r="D30" s="79"/>
      <c r="E30" s="79"/>
      <c r="F30" s="79"/>
      <c r="G30" s="79"/>
      <c r="H30" s="79"/>
      <c r="I30" s="79"/>
      <c r="J30" s="79"/>
      <c r="K30" s="79"/>
      <c r="L30" s="79"/>
      <c r="M30" s="93"/>
      <c r="N30" s="79"/>
      <c r="O30" s="79"/>
      <c r="P30" s="79"/>
      <c r="Q30" s="93"/>
      <c r="R30" s="79"/>
      <c r="S30" s="79"/>
      <c r="T30" s="79"/>
      <c r="U30" s="93"/>
      <c r="V30" s="79"/>
      <c r="W30" s="79"/>
      <c r="X30" s="79"/>
      <c r="Y30" s="93"/>
      <c r="Z30" s="79"/>
      <c r="AA30" s="79"/>
      <c r="AB30" s="79"/>
      <c r="AC30" s="93"/>
      <c r="AD30" s="79"/>
      <c r="AE30" s="79"/>
      <c r="AF30" s="79"/>
      <c r="AG30" s="79"/>
      <c r="AH30" s="79"/>
      <c r="AI30" s="79"/>
      <c r="AJ30" s="93"/>
      <c r="AK30" s="93"/>
    </row>
    <row r="31" spans="1:37" x14ac:dyDescent="0.25">
      <c r="D31" s="80"/>
      <c r="E31" s="80"/>
      <c r="F31" s="80"/>
      <c r="G31" s="80"/>
      <c r="H31" s="80"/>
      <c r="I31" s="80"/>
      <c r="J31" s="80"/>
      <c r="K31" s="80"/>
      <c r="L31" s="80"/>
      <c r="M31" s="94"/>
      <c r="N31" s="80"/>
      <c r="O31" s="80"/>
      <c r="P31" s="80"/>
      <c r="Q31" s="94"/>
      <c r="R31" s="80"/>
      <c r="S31" s="80"/>
      <c r="T31" s="80"/>
      <c r="U31" s="94"/>
      <c r="V31" s="80"/>
      <c r="W31" s="80"/>
      <c r="X31" s="80"/>
      <c r="Y31" s="94"/>
      <c r="Z31" s="80"/>
      <c r="AA31" s="80"/>
      <c r="AB31" s="80"/>
      <c r="AC31" s="94"/>
      <c r="AD31" s="80"/>
      <c r="AE31" s="80"/>
      <c r="AF31" s="80"/>
      <c r="AG31" s="80"/>
      <c r="AH31" s="80"/>
      <c r="AI31" s="80"/>
      <c r="AJ31" s="94"/>
      <c r="AK31" s="94"/>
    </row>
    <row r="32" spans="1:37" x14ac:dyDescent="0.25">
      <c r="D32" s="80"/>
      <c r="E32" s="80"/>
      <c r="F32" s="80"/>
      <c r="G32" s="80"/>
      <c r="H32" s="80"/>
      <c r="I32" s="80"/>
      <c r="J32" s="80"/>
      <c r="K32" s="80"/>
      <c r="L32" s="80"/>
      <c r="M32" s="94"/>
      <c r="N32" s="80"/>
      <c r="O32" s="80"/>
      <c r="P32" s="80"/>
      <c r="Q32" s="94"/>
      <c r="R32" s="80"/>
      <c r="S32" s="80"/>
      <c r="T32" s="80"/>
      <c r="U32" s="94"/>
      <c r="V32" s="80"/>
      <c r="W32" s="80"/>
      <c r="X32" s="80"/>
      <c r="Y32" s="94"/>
      <c r="Z32" s="80"/>
      <c r="AA32" s="80"/>
      <c r="AB32" s="80"/>
      <c r="AC32" s="94"/>
      <c r="AD32" s="80"/>
      <c r="AE32" s="80"/>
      <c r="AF32" s="80"/>
      <c r="AG32" s="80"/>
      <c r="AH32" s="80"/>
      <c r="AI32" s="80"/>
      <c r="AJ32" s="94"/>
      <c r="AK32" s="94"/>
    </row>
    <row r="33" spans="4:37" x14ac:dyDescent="0.25">
      <c r="D33" s="80"/>
      <c r="E33" s="80"/>
      <c r="F33" s="80"/>
      <c r="G33" s="80"/>
      <c r="H33" s="80"/>
      <c r="I33" s="80"/>
      <c r="J33" s="80"/>
      <c r="K33" s="80"/>
      <c r="L33" s="80"/>
      <c r="M33" s="94"/>
      <c r="N33" s="80"/>
      <c r="O33" s="80"/>
      <c r="P33" s="80"/>
      <c r="Q33" s="94"/>
      <c r="R33" s="80"/>
      <c r="S33" s="80"/>
      <c r="T33" s="80"/>
      <c r="U33" s="94"/>
      <c r="V33" s="80"/>
      <c r="W33" s="80"/>
      <c r="X33" s="80"/>
      <c r="Y33" s="94"/>
      <c r="Z33" s="80"/>
      <c r="AA33" s="80"/>
      <c r="AB33" s="80"/>
      <c r="AC33" s="94"/>
      <c r="AD33" s="80"/>
      <c r="AE33" s="80"/>
      <c r="AF33" s="80"/>
      <c r="AG33" s="80"/>
      <c r="AH33" s="80"/>
      <c r="AI33" s="80"/>
      <c r="AJ33" s="94"/>
      <c r="AK33" s="94"/>
    </row>
    <row r="34" spans="4:37" x14ac:dyDescent="0.25">
      <c r="D34" s="80"/>
      <c r="E34" s="80"/>
      <c r="F34" s="80"/>
      <c r="G34" s="80"/>
      <c r="H34" s="80"/>
      <c r="I34" s="80"/>
      <c r="J34" s="80"/>
      <c r="K34" s="80"/>
      <c r="L34" s="80"/>
      <c r="M34" s="94"/>
      <c r="N34" s="80"/>
      <c r="O34" s="80"/>
      <c r="P34" s="80"/>
      <c r="Q34" s="94"/>
      <c r="R34" s="80"/>
      <c r="S34" s="80"/>
      <c r="T34" s="80"/>
      <c r="U34" s="94"/>
      <c r="V34" s="80"/>
      <c r="W34" s="80"/>
      <c r="X34" s="80"/>
      <c r="Y34" s="94"/>
      <c r="Z34" s="80"/>
      <c r="AA34" s="80"/>
      <c r="AB34" s="80"/>
      <c r="AC34" s="94"/>
      <c r="AD34" s="80"/>
      <c r="AE34" s="80"/>
      <c r="AF34" s="80"/>
      <c r="AG34" s="80"/>
      <c r="AH34" s="80"/>
      <c r="AI34" s="80"/>
      <c r="AJ34" s="94"/>
      <c r="AK34" s="94"/>
    </row>
    <row r="35" spans="4:37" x14ac:dyDescent="0.25">
      <c r="D35" s="80"/>
      <c r="E35" s="80"/>
      <c r="F35" s="80"/>
      <c r="G35" s="80"/>
      <c r="H35" s="80"/>
      <c r="I35" s="80"/>
      <c r="J35" s="80"/>
      <c r="K35" s="80"/>
      <c r="L35" s="80"/>
      <c r="M35" s="94"/>
      <c r="N35" s="80"/>
      <c r="O35" s="80"/>
      <c r="P35" s="80"/>
      <c r="Q35" s="94"/>
      <c r="R35" s="80"/>
      <c r="S35" s="80"/>
      <c r="T35" s="80"/>
      <c r="U35" s="94"/>
      <c r="V35" s="80"/>
      <c r="W35" s="80"/>
      <c r="X35" s="80"/>
      <c r="Y35" s="94"/>
      <c r="Z35" s="80"/>
      <c r="AA35" s="80"/>
      <c r="AB35" s="80"/>
      <c r="AC35" s="94"/>
      <c r="AD35" s="80"/>
      <c r="AE35" s="80"/>
      <c r="AF35" s="80"/>
      <c r="AG35" s="80"/>
      <c r="AH35" s="80"/>
      <c r="AI35" s="80"/>
      <c r="AJ35" s="94"/>
      <c r="AK35" s="94"/>
    </row>
    <row r="36" spans="4:37" x14ac:dyDescent="0.25">
      <c r="D36" s="80"/>
      <c r="E36" s="80"/>
      <c r="F36" s="80"/>
      <c r="G36" s="80"/>
      <c r="H36" s="80"/>
      <c r="I36" s="80"/>
      <c r="J36" s="80"/>
      <c r="K36" s="80"/>
      <c r="L36" s="80"/>
      <c r="M36" s="94"/>
      <c r="N36" s="80"/>
      <c r="O36" s="80"/>
      <c r="P36" s="80"/>
      <c r="Q36" s="94"/>
      <c r="R36" s="80"/>
      <c r="S36" s="80"/>
      <c r="T36" s="80"/>
      <c r="U36" s="94"/>
      <c r="V36" s="80"/>
      <c r="W36" s="80"/>
      <c r="X36" s="80"/>
      <c r="Y36" s="94"/>
      <c r="Z36" s="80"/>
      <c r="AA36" s="80"/>
      <c r="AB36" s="80"/>
      <c r="AC36" s="94"/>
      <c r="AD36" s="80"/>
      <c r="AE36" s="80"/>
      <c r="AF36" s="80"/>
      <c r="AG36" s="80"/>
      <c r="AH36" s="80"/>
      <c r="AI36" s="80"/>
      <c r="AJ36" s="94"/>
      <c r="AK36" s="94"/>
    </row>
    <row r="37" spans="4:37" x14ac:dyDescent="0.25">
      <c r="D37" s="80"/>
      <c r="E37" s="80"/>
      <c r="F37" s="80"/>
      <c r="G37" s="80"/>
      <c r="H37" s="80"/>
      <c r="I37" s="80"/>
      <c r="J37" s="80"/>
      <c r="K37" s="80"/>
      <c r="L37" s="80"/>
      <c r="M37" s="94"/>
      <c r="N37" s="80"/>
      <c r="O37" s="80"/>
      <c r="P37" s="80"/>
      <c r="Q37" s="94"/>
      <c r="R37" s="80"/>
      <c r="S37" s="80"/>
      <c r="T37" s="80"/>
      <c r="U37" s="94"/>
      <c r="V37" s="80"/>
      <c r="W37" s="80"/>
      <c r="X37" s="80"/>
      <c r="Y37" s="94"/>
      <c r="Z37" s="80"/>
      <c r="AA37" s="80"/>
      <c r="AB37" s="80"/>
      <c r="AC37" s="94"/>
      <c r="AD37" s="80"/>
      <c r="AE37" s="80"/>
      <c r="AF37" s="80"/>
      <c r="AG37" s="80"/>
      <c r="AH37" s="80"/>
      <c r="AI37" s="80"/>
      <c r="AJ37" s="94"/>
      <c r="AK37" s="94"/>
    </row>
    <row r="38" spans="4:37" x14ac:dyDescent="0.25">
      <c r="D38" s="80"/>
      <c r="E38" s="80"/>
      <c r="F38" s="80"/>
      <c r="G38" s="80"/>
      <c r="H38" s="80"/>
      <c r="I38" s="80"/>
      <c r="J38" s="80"/>
      <c r="K38" s="80"/>
      <c r="L38" s="80"/>
      <c r="M38" s="94"/>
      <c r="N38" s="80"/>
      <c r="O38" s="80"/>
      <c r="P38" s="80"/>
      <c r="Q38" s="94"/>
      <c r="R38" s="80"/>
      <c r="S38" s="80"/>
      <c r="T38" s="80"/>
      <c r="U38" s="94"/>
      <c r="V38" s="80"/>
      <c r="W38" s="80"/>
      <c r="X38" s="80"/>
      <c r="Y38" s="94"/>
      <c r="Z38" s="80"/>
      <c r="AA38" s="80"/>
      <c r="AB38" s="80"/>
      <c r="AC38" s="94"/>
      <c r="AD38" s="80"/>
      <c r="AE38" s="80"/>
      <c r="AF38" s="80"/>
      <c r="AG38" s="80"/>
      <c r="AH38" s="80"/>
      <c r="AI38" s="80"/>
      <c r="AJ38" s="94"/>
      <c r="AK38" s="94"/>
    </row>
    <row r="39" spans="4:37" x14ac:dyDescent="0.25">
      <c r="D39" s="80"/>
      <c r="E39" s="80"/>
      <c r="F39" s="80"/>
      <c r="G39" s="80"/>
      <c r="H39" s="80"/>
      <c r="I39" s="80"/>
      <c r="J39" s="80"/>
      <c r="K39" s="80"/>
      <c r="L39" s="80"/>
      <c r="M39" s="94"/>
      <c r="N39" s="80"/>
      <c r="O39" s="80"/>
      <c r="P39" s="80"/>
      <c r="Q39" s="94"/>
      <c r="R39" s="80"/>
      <c r="S39" s="80"/>
      <c r="T39" s="80"/>
      <c r="U39" s="94"/>
      <c r="V39" s="80"/>
      <c r="W39" s="80"/>
      <c r="X39" s="80"/>
      <c r="Y39" s="94"/>
      <c r="Z39" s="80"/>
      <c r="AA39" s="80"/>
      <c r="AB39" s="80"/>
      <c r="AC39" s="94"/>
      <c r="AD39" s="80"/>
      <c r="AE39" s="80"/>
      <c r="AF39" s="80"/>
      <c r="AG39" s="80"/>
      <c r="AH39" s="80"/>
      <c r="AI39" s="80"/>
      <c r="AJ39" s="94"/>
      <c r="AK39" s="94"/>
    </row>
    <row r="40" spans="4:37" x14ac:dyDescent="0.25">
      <c r="D40" s="80"/>
      <c r="E40" s="80"/>
      <c r="F40" s="80"/>
      <c r="G40" s="80"/>
      <c r="H40" s="80"/>
      <c r="I40" s="80"/>
      <c r="J40" s="80"/>
      <c r="K40" s="80"/>
      <c r="L40" s="80"/>
      <c r="M40" s="94"/>
      <c r="N40" s="80"/>
      <c r="O40" s="80"/>
      <c r="P40" s="80"/>
      <c r="Q40" s="94"/>
      <c r="R40" s="80"/>
      <c r="S40" s="80"/>
      <c r="T40" s="80"/>
      <c r="U40" s="94"/>
      <c r="V40" s="80"/>
      <c r="W40" s="80"/>
      <c r="X40" s="80"/>
      <c r="Y40" s="94"/>
      <c r="Z40" s="80"/>
      <c r="AA40" s="80"/>
      <c r="AB40" s="80"/>
      <c r="AC40" s="94"/>
      <c r="AD40" s="80"/>
      <c r="AE40" s="80"/>
      <c r="AF40" s="80"/>
      <c r="AG40" s="80"/>
      <c r="AH40" s="80"/>
      <c r="AI40" s="80"/>
      <c r="AJ40" s="94"/>
      <c r="AK40" s="94"/>
    </row>
    <row r="41" spans="4:37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94"/>
      <c r="N41" s="80"/>
      <c r="O41" s="80"/>
      <c r="P41" s="80"/>
      <c r="Q41" s="94"/>
      <c r="R41" s="80"/>
      <c r="S41" s="80"/>
      <c r="T41" s="80"/>
      <c r="U41" s="94"/>
      <c r="V41" s="80"/>
      <c r="W41" s="80"/>
      <c r="X41" s="80"/>
      <c r="Y41" s="94"/>
      <c r="Z41" s="80"/>
      <c r="AA41" s="80"/>
      <c r="AB41" s="80"/>
      <c r="AC41" s="94"/>
      <c r="AD41" s="80"/>
      <c r="AE41" s="80"/>
      <c r="AF41" s="80"/>
      <c r="AG41" s="80"/>
      <c r="AH41" s="80"/>
      <c r="AI41" s="80"/>
      <c r="AJ41" s="94"/>
      <c r="AK41" s="94"/>
    </row>
    <row r="42" spans="4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4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4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4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4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4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4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26" orientation="landscape" r:id="rId1"/>
  <rowBreaks count="1" manualBreakCount="1">
    <brk id="31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0" width="14.54296875" bestFit="1" customWidth="1"/>
    <col min="11" max="11" width="13.54296875" bestFit="1" customWidth="1"/>
    <col min="12" max="12" width="14.54296875" bestFit="1" customWidth="1"/>
    <col min="13" max="13" width="14.1796875" bestFit="1" customWidth="1"/>
    <col min="14" max="14" width="14.54296875" bestFit="1" customWidth="1"/>
    <col min="15" max="15" width="13.54296875" bestFit="1" customWidth="1"/>
    <col min="16" max="16" width="14.54296875" bestFit="1" customWidth="1"/>
    <col min="17" max="17" width="14.1796875" bestFit="1" customWidth="1"/>
    <col min="18" max="18" width="14.54296875" bestFit="1" customWidth="1"/>
    <col min="19" max="19" width="13.54296875" bestFit="1" customWidth="1"/>
    <col min="20" max="20" width="14.54296875" bestFit="1" customWidth="1"/>
    <col min="21" max="21" width="12.54296875" bestFit="1" customWidth="1"/>
    <col min="22" max="22" width="14.54296875" bestFit="1" customWidth="1"/>
    <col min="23" max="23" width="13.54296875" bestFit="1" customWidth="1"/>
    <col min="24" max="24" width="14.54296875" bestFit="1" customWidth="1"/>
    <col min="25" max="25" width="12.54296875" bestFit="1" customWidth="1"/>
    <col min="26" max="26" width="14.54296875" bestFit="1" customWidth="1"/>
    <col min="27" max="27" width="13.54296875" bestFit="1" customWidth="1"/>
    <col min="28" max="28" width="14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24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99</v>
      </c>
      <c r="B9" s="67" t="s">
        <v>44</v>
      </c>
      <c r="C9" s="68" t="s">
        <v>45</v>
      </c>
      <c r="D9" s="81">
        <v>10129615381</v>
      </c>
      <c r="E9" s="82">
        <v>1231114811</v>
      </c>
      <c r="F9" s="83">
        <f>$D9       +$E9</f>
        <v>11360730192</v>
      </c>
      <c r="G9" s="81">
        <v>10296562707</v>
      </c>
      <c r="H9" s="82">
        <v>1426182753</v>
      </c>
      <c r="I9" s="83">
        <f>$G9       +$H9</f>
        <v>11722745460</v>
      </c>
      <c r="J9" s="81">
        <v>2899297325</v>
      </c>
      <c r="K9" s="82">
        <v>92807527</v>
      </c>
      <c r="L9" s="82">
        <f>$J9       +$K9</f>
        <v>2992104852</v>
      </c>
      <c r="M9" s="95">
        <f>IF(($F9       =0),0,($L9       /$F9       ))</f>
        <v>0.26337258269780761</v>
      </c>
      <c r="N9" s="81">
        <v>2793263940</v>
      </c>
      <c r="O9" s="82">
        <v>312929359</v>
      </c>
      <c r="P9" s="82">
        <f>$N9       +$O9</f>
        <v>3106193299</v>
      </c>
      <c r="Q9" s="95">
        <f>IF(($F9       =0),0,($P9       /$F9       ))</f>
        <v>0.2734149342959768</v>
      </c>
      <c r="R9" s="81">
        <v>2745136960</v>
      </c>
      <c r="S9" s="82">
        <v>197303859</v>
      </c>
      <c r="T9" s="82">
        <f>$R9       +$S9</f>
        <v>2942440819</v>
      </c>
      <c r="U9" s="95">
        <f>IF(($I9       =0),0,($T9       /$I9       ))</f>
        <v>0.25100270487319787</v>
      </c>
      <c r="V9" s="81">
        <v>2750222096</v>
      </c>
      <c r="W9" s="82">
        <v>312861551</v>
      </c>
      <c r="X9" s="82">
        <f>$V9       +$W9</f>
        <v>3063083647</v>
      </c>
      <c r="Y9" s="95">
        <f>IF(($I9       =0),0,($X9       /$I9       ))</f>
        <v>0.26129405073681433</v>
      </c>
      <c r="Z9" s="81">
        <f>$J9       +$N9       +$R9       +$V9</f>
        <v>11187920321</v>
      </c>
      <c r="AA9" s="82">
        <f>$K9       +$O9       +$S9       +$W9</f>
        <v>915902296</v>
      </c>
      <c r="AB9" s="82">
        <f>$Z9       +$AA9</f>
        <v>12103822617</v>
      </c>
      <c r="AC9" s="95">
        <f>IF(($I9       =0),0,($AB9       /$I9       ))</f>
        <v>1.032507500764245</v>
      </c>
      <c r="AD9" s="81">
        <v>2645049628</v>
      </c>
      <c r="AE9" s="82">
        <v>328415072</v>
      </c>
      <c r="AF9" s="82">
        <f>$AD9       +$AE9</f>
        <v>2973464700</v>
      </c>
      <c r="AG9" s="82">
        <v>10624668134</v>
      </c>
      <c r="AH9" s="82">
        <v>10882686467</v>
      </c>
      <c r="AI9" s="83">
        <v>11088598371</v>
      </c>
      <c r="AJ9" s="114">
        <f>IF(($AH9       =0),0,($AI9       /$AH9       ))</f>
        <v>1.0189210545231082</v>
      </c>
      <c r="AK9" s="115">
        <f>IF(($AF9       =0),0,(($X9       /$AF9       )-1))</f>
        <v>3.0139569842547731E-2</v>
      </c>
    </row>
    <row r="10" spans="1:37" ht="13" x14ac:dyDescent="0.3">
      <c r="A10" s="66" t="s">
        <v>99</v>
      </c>
      <c r="B10" s="67" t="s">
        <v>56</v>
      </c>
      <c r="C10" s="68" t="s">
        <v>57</v>
      </c>
      <c r="D10" s="81">
        <v>18116061470</v>
      </c>
      <c r="E10" s="82">
        <v>1965324410</v>
      </c>
      <c r="F10" s="83">
        <f t="shared" ref="F10:F55" si="0">$D10      +$E10</f>
        <v>20081385880</v>
      </c>
      <c r="G10" s="81">
        <v>18028291120</v>
      </c>
      <c r="H10" s="82">
        <v>1938192175</v>
      </c>
      <c r="I10" s="83">
        <f t="shared" ref="I10:I55" si="1">$G10      +$H10</f>
        <v>19966483295</v>
      </c>
      <c r="J10" s="81">
        <v>3659129855</v>
      </c>
      <c r="K10" s="82">
        <v>93095505</v>
      </c>
      <c r="L10" s="82">
        <f t="shared" ref="L10:L55" si="2">$J10      +$K10</f>
        <v>3752225360</v>
      </c>
      <c r="M10" s="95">
        <f t="shared" ref="M10:M55" si="3">IF(($F10      =0),0,($L10      /$F10      ))</f>
        <v>0.18685091668583584</v>
      </c>
      <c r="N10" s="81">
        <v>3073284084</v>
      </c>
      <c r="O10" s="82">
        <v>316078011</v>
      </c>
      <c r="P10" s="82">
        <f t="shared" ref="P10:P55" si="4">$N10      +$O10</f>
        <v>3389362095</v>
      </c>
      <c r="Q10" s="95">
        <f t="shared" ref="Q10:Q55" si="5">IF(($F10      =0),0,($P10      /$F10      ))</f>
        <v>0.16878128408336726</v>
      </c>
      <c r="R10" s="81">
        <v>3556841064</v>
      </c>
      <c r="S10" s="82">
        <v>219641056</v>
      </c>
      <c r="T10" s="82">
        <f t="shared" ref="T10:T55" si="6">$R10      +$S10</f>
        <v>3776482120</v>
      </c>
      <c r="U10" s="95">
        <f t="shared" ref="U10:U55" si="7">IF(($I10      =0),0,($T10      /$I10      ))</f>
        <v>0.1891410752811791</v>
      </c>
      <c r="V10" s="81">
        <v>3315451379</v>
      </c>
      <c r="W10" s="82">
        <v>401401530</v>
      </c>
      <c r="X10" s="82">
        <f t="shared" ref="X10:X55" si="8">$V10      +$W10</f>
        <v>3716852909</v>
      </c>
      <c r="Y10" s="95">
        <f t="shared" ref="Y10:Y55" si="9">IF(($I10      =0),0,($X10      /$I10      ))</f>
        <v>0.18615460990723254</v>
      </c>
      <c r="Z10" s="81">
        <f t="shared" ref="Z10:Z55" si="10">$J10      +$N10      +$R10      +$V10</f>
        <v>13604706382</v>
      </c>
      <c r="AA10" s="82">
        <f t="shared" ref="AA10:AA55" si="11">$K10      +$O10      +$S10      +$W10</f>
        <v>1030216102</v>
      </c>
      <c r="AB10" s="82">
        <f t="shared" ref="AB10:AB55" si="12">$Z10      +$AA10</f>
        <v>14634922484</v>
      </c>
      <c r="AC10" s="95">
        <f t="shared" ref="AC10:AC55" si="13">IF(($I10      =0),0,($AB10      /$I10      ))</f>
        <v>0.73297446865191695</v>
      </c>
      <c r="AD10" s="81">
        <v>3093292701</v>
      </c>
      <c r="AE10" s="82">
        <v>410239517</v>
      </c>
      <c r="AF10" s="82">
        <f t="shared" ref="AF10:AF55" si="14">$AD10      +$AE10</f>
        <v>3503532218</v>
      </c>
      <c r="AG10" s="82">
        <v>19268499150</v>
      </c>
      <c r="AH10" s="82">
        <v>18698793986</v>
      </c>
      <c r="AI10" s="83">
        <v>16872464559</v>
      </c>
      <c r="AJ10" s="114">
        <f t="shared" ref="AJ10:AJ55" si="15">IF(($AH10      =0),0,($AI10      /$AH10      ))</f>
        <v>0.90232902569184981</v>
      </c>
      <c r="AK10" s="115">
        <f t="shared" ref="AK10:AK55" si="16">IF(($AF10      =0),0,(($X10      /$AF10      )-1))</f>
        <v>6.0887321059594823E-2</v>
      </c>
    </row>
    <row r="11" spans="1:37" ht="14" x14ac:dyDescent="0.3">
      <c r="A11" s="69" t="s">
        <v>0</v>
      </c>
      <c r="B11" s="70" t="s">
        <v>100</v>
      </c>
      <c r="C11" s="71" t="s">
        <v>0</v>
      </c>
      <c r="D11" s="84">
        <f>SUM(D9:D10)</f>
        <v>28245676851</v>
      </c>
      <c r="E11" s="85">
        <f>SUM(E9:E10)</f>
        <v>3196439221</v>
      </c>
      <c r="F11" s="86">
        <f t="shared" si="0"/>
        <v>31442116072</v>
      </c>
      <c r="G11" s="84">
        <f>SUM(G9:G10)</f>
        <v>28324853827</v>
      </c>
      <c r="H11" s="85">
        <f>SUM(H9:H10)</f>
        <v>3364374928</v>
      </c>
      <c r="I11" s="86">
        <f t="shared" si="1"/>
        <v>31689228755</v>
      </c>
      <c r="J11" s="84">
        <f>SUM(J9:J10)</f>
        <v>6558427180</v>
      </c>
      <c r="K11" s="85">
        <f>SUM(K9:K10)</f>
        <v>185903032</v>
      </c>
      <c r="L11" s="85">
        <f t="shared" si="2"/>
        <v>6744330212</v>
      </c>
      <c r="M11" s="96">
        <f t="shared" si="3"/>
        <v>0.21449988278638779</v>
      </c>
      <c r="N11" s="84">
        <f>SUM(N9:N10)</f>
        <v>5866548024</v>
      </c>
      <c r="O11" s="85">
        <f>SUM(O9:O10)</f>
        <v>629007370</v>
      </c>
      <c r="P11" s="85">
        <f t="shared" si="4"/>
        <v>6495555394</v>
      </c>
      <c r="Q11" s="96">
        <f t="shared" si="5"/>
        <v>0.20658773026362739</v>
      </c>
      <c r="R11" s="84">
        <f>SUM(R9:R10)</f>
        <v>6301978024</v>
      </c>
      <c r="S11" s="85">
        <f>SUM(S9:S10)</f>
        <v>416944915</v>
      </c>
      <c r="T11" s="85">
        <f t="shared" si="6"/>
        <v>6718922939</v>
      </c>
      <c r="U11" s="96">
        <f t="shared" si="7"/>
        <v>0.21202544848744143</v>
      </c>
      <c r="V11" s="84">
        <f>SUM(V9:V10)</f>
        <v>6065673475</v>
      </c>
      <c r="W11" s="85">
        <f>SUM(W9:W10)</f>
        <v>714263081</v>
      </c>
      <c r="X11" s="85">
        <f t="shared" si="8"/>
        <v>6779936556</v>
      </c>
      <c r="Y11" s="96">
        <f t="shared" si="9"/>
        <v>0.21395082248349909</v>
      </c>
      <c r="Z11" s="84">
        <f t="shared" si="10"/>
        <v>24792626703</v>
      </c>
      <c r="AA11" s="85">
        <f t="shared" si="11"/>
        <v>1946118398</v>
      </c>
      <c r="AB11" s="85">
        <f t="shared" si="12"/>
        <v>26738745101</v>
      </c>
      <c r="AC11" s="96">
        <f t="shared" si="13"/>
        <v>0.84378024178897382</v>
      </c>
      <c r="AD11" s="84">
        <f>SUM(AD9:AD10)</f>
        <v>5738342329</v>
      </c>
      <c r="AE11" s="85">
        <f>SUM(AE9:AE10)</f>
        <v>738654589</v>
      </c>
      <c r="AF11" s="85">
        <f t="shared" si="14"/>
        <v>6476996918</v>
      </c>
      <c r="AG11" s="85">
        <f>SUM(AG9:AG10)</f>
        <v>29893167284</v>
      </c>
      <c r="AH11" s="85">
        <f>SUM(AH9:AH10)</f>
        <v>29581480453</v>
      </c>
      <c r="AI11" s="86">
        <f>SUM(AI9:AI10)</f>
        <v>27961062930</v>
      </c>
      <c r="AJ11" s="116">
        <f t="shared" si="15"/>
        <v>0.94522189227227582</v>
      </c>
      <c r="AK11" s="117">
        <f t="shared" si="16"/>
        <v>4.6771619908928974E-2</v>
      </c>
    </row>
    <row r="12" spans="1:37" ht="13" x14ac:dyDescent="0.3">
      <c r="A12" s="66" t="s">
        <v>101</v>
      </c>
      <c r="B12" s="67" t="s">
        <v>102</v>
      </c>
      <c r="C12" s="68" t="s">
        <v>103</v>
      </c>
      <c r="D12" s="81">
        <v>545491207</v>
      </c>
      <c r="E12" s="82">
        <v>74151567</v>
      </c>
      <c r="F12" s="83">
        <f t="shared" si="0"/>
        <v>619642774</v>
      </c>
      <c r="G12" s="81">
        <v>653741983</v>
      </c>
      <c r="H12" s="82">
        <v>67328828</v>
      </c>
      <c r="I12" s="83">
        <f t="shared" si="1"/>
        <v>721070811</v>
      </c>
      <c r="J12" s="81">
        <v>143673438</v>
      </c>
      <c r="K12" s="82">
        <v>27760389</v>
      </c>
      <c r="L12" s="82">
        <f t="shared" si="2"/>
        <v>171433827</v>
      </c>
      <c r="M12" s="95">
        <f t="shared" si="3"/>
        <v>0.27666557925518548</v>
      </c>
      <c r="N12" s="81">
        <v>176231889</v>
      </c>
      <c r="O12" s="82">
        <v>20839428</v>
      </c>
      <c r="P12" s="82">
        <f t="shared" si="4"/>
        <v>197071317</v>
      </c>
      <c r="Q12" s="95">
        <f t="shared" si="5"/>
        <v>0.31804020843790232</v>
      </c>
      <c r="R12" s="81">
        <v>151527513</v>
      </c>
      <c r="S12" s="82">
        <v>-1378836</v>
      </c>
      <c r="T12" s="82">
        <f t="shared" si="6"/>
        <v>150148677</v>
      </c>
      <c r="U12" s="95">
        <f t="shared" si="7"/>
        <v>0.20823014149161004</v>
      </c>
      <c r="V12" s="81">
        <v>105460139</v>
      </c>
      <c r="W12" s="82">
        <v>1935277</v>
      </c>
      <c r="X12" s="82">
        <f t="shared" si="8"/>
        <v>107395416</v>
      </c>
      <c r="Y12" s="95">
        <f t="shared" si="9"/>
        <v>0.14893879264237753</v>
      </c>
      <c r="Z12" s="81">
        <f t="shared" si="10"/>
        <v>576892979</v>
      </c>
      <c r="AA12" s="82">
        <f t="shared" si="11"/>
        <v>49156258</v>
      </c>
      <c r="AB12" s="82">
        <f t="shared" si="12"/>
        <v>626049237</v>
      </c>
      <c r="AC12" s="95">
        <f t="shared" si="13"/>
        <v>0.86822157747833173</v>
      </c>
      <c r="AD12" s="81">
        <v>96292126</v>
      </c>
      <c r="AE12" s="82">
        <v>11087895</v>
      </c>
      <c r="AF12" s="82">
        <f t="shared" si="14"/>
        <v>107380021</v>
      </c>
      <c r="AG12" s="82">
        <v>628348337</v>
      </c>
      <c r="AH12" s="82">
        <v>730978864</v>
      </c>
      <c r="AI12" s="83">
        <v>623400658</v>
      </c>
      <c r="AJ12" s="114">
        <f t="shared" si="15"/>
        <v>0.85282993627022297</v>
      </c>
      <c r="AK12" s="115">
        <f t="shared" si="16"/>
        <v>1.4336931448366563E-4</v>
      </c>
    </row>
    <row r="13" spans="1:37" ht="13" x14ac:dyDescent="0.3">
      <c r="A13" s="66" t="s">
        <v>101</v>
      </c>
      <c r="B13" s="67" t="s">
        <v>104</v>
      </c>
      <c r="C13" s="68" t="s">
        <v>105</v>
      </c>
      <c r="D13" s="81">
        <v>375267618</v>
      </c>
      <c r="E13" s="82">
        <v>51354159</v>
      </c>
      <c r="F13" s="83">
        <f t="shared" si="0"/>
        <v>426621777</v>
      </c>
      <c r="G13" s="81">
        <v>377735618</v>
      </c>
      <c r="H13" s="82">
        <v>77566505</v>
      </c>
      <c r="I13" s="83">
        <f t="shared" si="1"/>
        <v>455302123</v>
      </c>
      <c r="J13" s="81">
        <v>32995619</v>
      </c>
      <c r="K13" s="82">
        <v>3980724</v>
      </c>
      <c r="L13" s="82">
        <f t="shared" si="2"/>
        <v>36976343</v>
      </c>
      <c r="M13" s="95">
        <f t="shared" si="3"/>
        <v>8.6672422725387499E-2</v>
      </c>
      <c r="N13" s="81">
        <v>46755852</v>
      </c>
      <c r="O13" s="82">
        <v>4378866</v>
      </c>
      <c r="P13" s="82">
        <f t="shared" si="4"/>
        <v>51134718</v>
      </c>
      <c r="Q13" s="95">
        <f t="shared" si="5"/>
        <v>0.11985960576035011</v>
      </c>
      <c r="R13" s="81">
        <v>25221392</v>
      </c>
      <c r="S13" s="82">
        <v>17271048</v>
      </c>
      <c r="T13" s="82">
        <f t="shared" si="6"/>
        <v>42492440</v>
      </c>
      <c r="U13" s="95">
        <f t="shared" si="7"/>
        <v>9.3328007609575769E-2</v>
      </c>
      <c r="V13" s="81">
        <v>366309405</v>
      </c>
      <c r="W13" s="82">
        <v>26055190</v>
      </c>
      <c r="X13" s="82">
        <f t="shared" si="8"/>
        <v>392364595</v>
      </c>
      <c r="Y13" s="95">
        <f t="shared" si="9"/>
        <v>0.86176754989565463</v>
      </c>
      <c r="Z13" s="81">
        <f t="shared" si="10"/>
        <v>471282268</v>
      </c>
      <c r="AA13" s="82">
        <f t="shared" si="11"/>
        <v>51685828</v>
      </c>
      <c r="AB13" s="82">
        <f t="shared" si="12"/>
        <v>522968096</v>
      </c>
      <c r="AC13" s="95">
        <f t="shared" si="13"/>
        <v>1.1486177410158924</v>
      </c>
      <c r="AD13" s="81">
        <v>65750960</v>
      </c>
      <c r="AE13" s="82">
        <v>11028654</v>
      </c>
      <c r="AF13" s="82">
        <f t="shared" si="14"/>
        <v>76779614</v>
      </c>
      <c r="AG13" s="82">
        <v>407625497</v>
      </c>
      <c r="AH13" s="82">
        <v>417887891</v>
      </c>
      <c r="AI13" s="83">
        <v>282934037</v>
      </c>
      <c r="AJ13" s="114">
        <f t="shared" si="15"/>
        <v>0.67705727563185125</v>
      </c>
      <c r="AK13" s="115">
        <f t="shared" si="16"/>
        <v>4.1102704814327407</v>
      </c>
    </row>
    <row r="14" spans="1:37" ht="13" x14ac:dyDescent="0.3">
      <c r="A14" s="66" t="s">
        <v>101</v>
      </c>
      <c r="B14" s="67" t="s">
        <v>106</v>
      </c>
      <c r="C14" s="68" t="s">
        <v>107</v>
      </c>
      <c r="D14" s="81">
        <v>801476672</v>
      </c>
      <c r="E14" s="82">
        <v>74241102</v>
      </c>
      <c r="F14" s="83">
        <f t="shared" si="0"/>
        <v>875717774</v>
      </c>
      <c r="G14" s="81">
        <v>850060010</v>
      </c>
      <c r="H14" s="82">
        <v>81584350</v>
      </c>
      <c r="I14" s="83">
        <f t="shared" si="1"/>
        <v>931644360</v>
      </c>
      <c r="J14" s="81">
        <v>74886954</v>
      </c>
      <c r="K14" s="82">
        <v>4776140</v>
      </c>
      <c r="L14" s="82">
        <f t="shared" si="2"/>
        <v>79663094</v>
      </c>
      <c r="M14" s="95">
        <f t="shared" si="3"/>
        <v>9.0968913005070512E-2</v>
      </c>
      <c r="N14" s="81">
        <v>134784346</v>
      </c>
      <c r="O14" s="82">
        <v>16521980</v>
      </c>
      <c r="P14" s="82">
        <f t="shared" si="4"/>
        <v>151306326</v>
      </c>
      <c r="Q14" s="95">
        <f t="shared" si="5"/>
        <v>0.17277978190265669</v>
      </c>
      <c r="R14" s="81">
        <v>118023628</v>
      </c>
      <c r="S14" s="82">
        <v>14357592</v>
      </c>
      <c r="T14" s="82">
        <f t="shared" si="6"/>
        <v>132381220</v>
      </c>
      <c r="U14" s="95">
        <f t="shared" si="7"/>
        <v>0.14209415704507672</v>
      </c>
      <c r="V14" s="81">
        <v>143167395</v>
      </c>
      <c r="W14" s="82">
        <v>7285837</v>
      </c>
      <c r="X14" s="82">
        <f t="shared" si="8"/>
        <v>150453232</v>
      </c>
      <c r="Y14" s="95">
        <f t="shared" si="9"/>
        <v>0.16149212989385778</v>
      </c>
      <c r="Z14" s="81">
        <f t="shared" si="10"/>
        <v>470862323</v>
      </c>
      <c r="AA14" s="82">
        <f t="shared" si="11"/>
        <v>42941549</v>
      </c>
      <c r="AB14" s="82">
        <f t="shared" si="12"/>
        <v>513803872</v>
      </c>
      <c r="AC14" s="95">
        <f t="shared" si="13"/>
        <v>0.55150215474926501</v>
      </c>
      <c r="AD14" s="81">
        <v>123209155</v>
      </c>
      <c r="AE14" s="82">
        <v>6642577</v>
      </c>
      <c r="AF14" s="82">
        <f t="shared" si="14"/>
        <v>129851732</v>
      </c>
      <c r="AG14" s="82">
        <v>752281151</v>
      </c>
      <c r="AH14" s="82">
        <v>827024767</v>
      </c>
      <c r="AI14" s="83">
        <v>519624603</v>
      </c>
      <c r="AJ14" s="114">
        <f t="shared" si="15"/>
        <v>0.62830597550895351</v>
      </c>
      <c r="AK14" s="115">
        <f t="shared" si="16"/>
        <v>0.15865402550040697</v>
      </c>
    </row>
    <row r="15" spans="1:37" ht="13" x14ac:dyDescent="0.3">
      <c r="A15" s="66" t="s">
        <v>101</v>
      </c>
      <c r="B15" s="67" t="s">
        <v>108</v>
      </c>
      <c r="C15" s="68" t="s">
        <v>109</v>
      </c>
      <c r="D15" s="81">
        <v>689437978</v>
      </c>
      <c r="E15" s="82">
        <v>140494313</v>
      </c>
      <c r="F15" s="83">
        <f t="shared" si="0"/>
        <v>829932291</v>
      </c>
      <c r="G15" s="81">
        <v>740777777</v>
      </c>
      <c r="H15" s="82">
        <v>215175108</v>
      </c>
      <c r="I15" s="83">
        <f t="shared" si="1"/>
        <v>955952885</v>
      </c>
      <c r="J15" s="81">
        <v>145057837</v>
      </c>
      <c r="K15" s="82">
        <v>44463456</v>
      </c>
      <c r="L15" s="82">
        <f t="shared" si="2"/>
        <v>189521293</v>
      </c>
      <c r="M15" s="95">
        <f t="shared" si="3"/>
        <v>0.22835753597638966</v>
      </c>
      <c r="N15" s="81">
        <v>172465612</v>
      </c>
      <c r="O15" s="82">
        <v>36206863</v>
      </c>
      <c r="P15" s="82">
        <f t="shared" si="4"/>
        <v>208672475</v>
      </c>
      <c r="Q15" s="95">
        <f t="shared" si="5"/>
        <v>0.25143313166977377</v>
      </c>
      <c r="R15" s="81">
        <v>141767926</v>
      </c>
      <c r="S15" s="82">
        <v>41986598</v>
      </c>
      <c r="T15" s="82">
        <f t="shared" si="6"/>
        <v>183754524</v>
      </c>
      <c r="U15" s="95">
        <f t="shared" si="7"/>
        <v>0.19222131852240815</v>
      </c>
      <c r="V15" s="81">
        <v>161283748</v>
      </c>
      <c r="W15" s="82">
        <v>44286632</v>
      </c>
      <c r="X15" s="82">
        <f t="shared" si="8"/>
        <v>205570380</v>
      </c>
      <c r="Y15" s="95">
        <f t="shared" si="9"/>
        <v>0.21504237627778067</v>
      </c>
      <c r="Z15" s="81">
        <f t="shared" si="10"/>
        <v>620575123</v>
      </c>
      <c r="AA15" s="82">
        <f t="shared" si="11"/>
        <v>166943549</v>
      </c>
      <c r="AB15" s="82">
        <f t="shared" si="12"/>
        <v>787518672</v>
      </c>
      <c r="AC15" s="95">
        <f t="shared" si="13"/>
        <v>0.82380490122167471</v>
      </c>
      <c r="AD15" s="81">
        <v>167411330</v>
      </c>
      <c r="AE15" s="82">
        <v>42093520</v>
      </c>
      <c r="AF15" s="82">
        <f t="shared" si="14"/>
        <v>209504850</v>
      </c>
      <c r="AG15" s="82">
        <v>640699154</v>
      </c>
      <c r="AH15" s="82">
        <v>874620707</v>
      </c>
      <c r="AI15" s="83">
        <v>728074252</v>
      </c>
      <c r="AJ15" s="114">
        <f t="shared" si="15"/>
        <v>0.83244570609051449</v>
      </c>
      <c r="AK15" s="115">
        <f t="shared" si="16"/>
        <v>-1.8779851635892908E-2</v>
      </c>
    </row>
    <row r="16" spans="1:37" ht="13" x14ac:dyDescent="0.3">
      <c r="A16" s="66" t="s">
        <v>101</v>
      </c>
      <c r="B16" s="67" t="s">
        <v>110</v>
      </c>
      <c r="C16" s="68" t="s">
        <v>111</v>
      </c>
      <c r="D16" s="81">
        <v>235908703</v>
      </c>
      <c r="E16" s="82">
        <v>63042550</v>
      </c>
      <c r="F16" s="83">
        <f t="shared" si="0"/>
        <v>298951253</v>
      </c>
      <c r="G16" s="81">
        <v>247764525</v>
      </c>
      <c r="H16" s="82">
        <v>63472985</v>
      </c>
      <c r="I16" s="83">
        <f t="shared" si="1"/>
        <v>311237510</v>
      </c>
      <c r="J16" s="81">
        <v>61348045</v>
      </c>
      <c r="K16" s="82">
        <v>63382322</v>
      </c>
      <c r="L16" s="82">
        <f t="shared" si="2"/>
        <v>124730367</v>
      </c>
      <c r="M16" s="95">
        <f t="shared" si="3"/>
        <v>0.41722643992396979</v>
      </c>
      <c r="N16" s="81">
        <v>43304474</v>
      </c>
      <c r="O16" s="82">
        <v>6035336</v>
      </c>
      <c r="P16" s="82">
        <f t="shared" si="4"/>
        <v>49339810</v>
      </c>
      <c r="Q16" s="95">
        <f t="shared" si="5"/>
        <v>0.16504299448445531</v>
      </c>
      <c r="R16" s="81">
        <v>55805510</v>
      </c>
      <c r="S16" s="82">
        <v>8429481</v>
      </c>
      <c r="T16" s="82">
        <f t="shared" si="6"/>
        <v>64234991</v>
      </c>
      <c r="U16" s="95">
        <f t="shared" si="7"/>
        <v>0.20638576307849268</v>
      </c>
      <c r="V16" s="81">
        <v>-25627813</v>
      </c>
      <c r="W16" s="82">
        <v>19893806</v>
      </c>
      <c r="X16" s="82">
        <f t="shared" si="8"/>
        <v>-5734007</v>
      </c>
      <c r="Y16" s="95">
        <f t="shared" si="9"/>
        <v>-1.8423251747515908E-2</v>
      </c>
      <c r="Z16" s="81">
        <f t="shared" si="10"/>
        <v>134830216</v>
      </c>
      <c r="AA16" s="82">
        <f t="shared" si="11"/>
        <v>97740945</v>
      </c>
      <c r="AB16" s="82">
        <f t="shared" si="12"/>
        <v>232571161</v>
      </c>
      <c r="AC16" s="95">
        <f t="shared" si="13"/>
        <v>0.74724656742048867</v>
      </c>
      <c r="AD16" s="81">
        <v>72381379</v>
      </c>
      <c r="AE16" s="82">
        <v>10693117</v>
      </c>
      <c r="AF16" s="82">
        <f t="shared" si="14"/>
        <v>83074496</v>
      </c>
      <c r="AG16" s="82">
        <v>305122808</v>
      </c>
      <c r="AH16" s="82">
        <v>347310715</v>
      </c>
      <c r="AI16" s="83">
        <v>275984866</v>
      </c>
      <c r="AJ16" s="114">
        <f t="shared" si="15"/>
        <v>0.79463389432140041</v>
      </c>
      <c r="AK16" s="115">
        <f t="shared" si="16"/>
        <v>-1.0690224711083411</v>
      </c>
    </row>
    <row r="17" spans="1:37" ht="13" x14ac:dyDescent="0.3">
      <c r="A17" s="66" t="s">
        <v>101</v>
      </c>
      <c r="B17" s="67" t="s">
        <v>112</v>
      </c>
      <c r="C17" s="68" t="s">
        <v>113</v>
      </c>
      <c r="D17" s="81">
        <v>1505473715</v>
      </c>
      <c r="E17" s="82">
        <v>150361636</v>
      </c>
      <c r="F17" s="83">
        <f t="shared" si="0"/>
        <v>1655835351</v>
      </c>
      <c r="G17" s="81">
        <v>1459766322</v>
      </c>
      <c r="H17" s="82">
        <v>259753799</v>
      </c>
      <c r="I17" s="83">
        <f t="shared" si="1"/>
        <v>1719520121</v>
      </c>
      <c r="J17" s="81">
        <v>316088700</v>
      </c>
      <c r="K17" s="82">
        <v>12684078</v>
      </c>
      <c r="L17" s="82">
        <f t="shared" si="2"/>
        <v>328772778</v>
      </c>
      <c r="M17" s="95">
        <f t="shared" si="3"/>
        <v>0.19855402760995891</v>
      </c>
      <c r="N17" s="81">
        <v>325603685</v>
      </c>
      <c r="O17" s="82">
        <v>82266419</v>
      </c>
      <c r="P17" s="82">
        <f t="shared" si="4"/>
        <v>407870104</v>
      </c>
      <c r="Q17" s="95">
        <f t="shared" si="5"/>
        <v>0.24632286280980603</v>
      </c>
      <c r="R17" s="81">
        <v>483778778</v>
      </c>
      <c r="S17" s="82">
        <v>24300428</v>
      </c>
      <c r="T17" s="82">
        <f t="shared" si="6"/>
        <v>508079206</v>
      </c>
      <c r="U17" s="95">
        <f t="shared" si="7"/>
        <v>0.29547732521124714</v>
      </c>
      <c r="V17" s="81">
        <v>183322963</v>
      </c>
      <c r="W17" s="82">
        <v>57063421</v>
      </c>
      <c r="X17" s="82">
        <f t="shared" si="8"/>
        <v>240386384</v>
      </c>
      <c r="Y17" s="95">
        <f t="shared" si="9"/>
        <v>0.13979852928978898</v>
      </c>
      <c r="Z17" s="81">
        <f t="shared" si="10"/>
        <v>1308794126</v>
      </c>
      <c r="AA17" s="82">
        <f t="shared" si="11"/>
        <v>176314346</v>
      </c>
      <c r="AB17" s="82">
        <f t="shared" si="12"/>
        <v>1485108472</v>
      </c>
      <c r="AC17" s="95">
        <f t="shared" si="13"/>
        <v>0.86367612327579157</v>
      </c>
      <c r="AD17" s="81">
        <v>294684530</v>
      </c>
      <c r="AE17" s="82">
        <v>22503133</v>
      </c>
      <c r="AF17" s="82">
        <f t="shared" si="14"/>
        <v>317187663</v>
      </c>
      <c r="AG17" s="82">
        <v>1347659271</v>
      </c>
      <c r="AH17" s="82">
        <v>1567951602</v>
      </c>
      <c r="AI17" s="83">
        <v>1217613460</v>
      </c>
      <c r="AJ17" s="114">
        <f t="shared" si="15"/>
        <v>0.77656316588271834</v>
      </c>
      <c r="AK17" s="115">
        <f t="shared" si="16"/>
        <v>-0.24213198670340463</v>
      </c>
    </row>
    <row r="18" spans="1:37" ht="13" x14ac:dyDescent="0.3">
      <c r="A18" s="66" t="s">
        <v>101</v>
      </c>
      <c r="B18" s="67" t="s">
        <v>114</v>
      </c>
      <c r="C18" s="68" t="s">
        <v>115</v>
      </c>
      <c r="D18" s="81">
        <v>244269746</v>
      </c>
      <c r="E18" s="82">
        <v>39475122</v>
      </c>
      <c r="F18" s="83">
        <f t="shared" si="0"/>
        <v>283744868</v>
      </c>
      <c r="G18" s="81">
        <v>243005502</v>
      </c>
      <c r="H18" s="82">
        <v>51578610</v>
      </c>
      <c r="I18" s="83">
        <f t="shared" si="1"/>
        <v>294584112</v>
      </c>
      <c r="J18" s="81">
        <v>9569808</v>
      </c>
      <c r="K18" s="82">
        <v>25330129</v>
      </c>
      <c r="L18" s="82">
        <f t="shared" si="2"/>
        <v>34899937</v>
      </c>
      <c r="M18" s="95">
        <f t="shared" si="3"/>
        <v>0.12299759726403228</v>
      </c>
      <c r="N18" s="81">
        <v>59865187</v>
      </c>
      <c r="O18" s="82">
        <v>5270193</v>
      </c>
      <c r="P18" s="82">
        <f t="shared" si="4"/>
        <v>65135380</v>
      </c>
      <c r="Q18" s="95">
        <f t="shared" si="5"/>
        <v>0.22955615183144035</v>
      </c>
      <c r="R18" s="81">
        <v>61000043</v>
      </c>
      <c r="S18" s="82">
        <v>9095940</v>
      </c>
      <c r="T18" s="82">
        <f t="shared" si="6"/>
        <v>70095983</v>
      </c>
      <c r="U18" s="95">
        <f t="shared" si="7"/>
        <v>0.23794895971850646</v>
      </c>
      <c r="V18" s="81">
        <v>55600568</v>
      </c>
      <c r="W18" s="82">
        <v>5377444</v>
      </c>
      <c r="X18" s="82">
        <f t="shared" si="8"/>
        <v>60978012</v>
      </c>
      <c r="Y18" s="95">
        <f t="shared" si="9"/>
        <v>0.20699694761542334</v>
      </c>
      <c r="Z18" s="81">
        <f t="shared" si="10"/>
        <v>186035606</v>
      </c>
      <c r="AA18" s="82">
        <f t="shared" si="11"/>
        <v>45073706</v>
      </c>
      <c r="AB18" s="82">
        <f t="shared" si="12"/>
        <v>231109312</v>
      </c>
      <c r="AC18" s="95">
        <f t="shared" si="13"/>
        <v>0.78452741538213033</v>
      </c>
      <c r="AD18" s="81">
        <v>58039191</v>
      </c>
      <c r="AE18" s="82">
        <v>4799993</v>
      </c>
      <c r="AF18" s="82">
        <f t="shared" si="14"/>
        <v>62839184</v>
      </c>
      <c r="AG18" s="82">
        <v>283100873</v>
      </c>
      <c r="AH18" s="82">
        <v>310952118</v>
      </c>
      <c r="AI18" s="83">
        <v>262877217</v>
      </c>
      <c r="AJ18" s="114">
        <f t="shared" si="15"/>
        <v>0.84539452148063521</v>
      </c>
      <c r="AK18" s="115">
        <f t="shared" si="16"/>
        <v>-2.961801668207531E-2</v>
      </c>
    </row>
    <row r="19" spans="1:37" ht="13" x14ac:dyDescent="0.3">
      <c r="A19" s="66" t="s">
        <v>116</v>
      </c>
      <c r="B19" s="67" t="s">
        <v>117</v>
      </c>
      <c r="C19" s="68" t="s">
        <v>118</v>
      </c>
      <c r="D19" s="81">
        <v>248694778</v>
      </c>
      <c r="E19" s="82">
        <v>9670400</v>
      </c>
      <c r="F19" s="83">
        <f t="shared" si="0"/>
        <v>258365178</v>
      </c>
      <c r="G19" s="81">
        <v>414822028</v>
      </c>
      <c r="H19" s="82">
        <v>10625400</v>
      </c>
      <c r="I19" s="83">
        <f t="shared" si="1"/>
        <v>425447428</v>
      </c>
      <c r="J19" s="81">
        <v>47677760</v>
      </c>
      <c r="K19" s="82">
        <v>1492085</v>
      </c>
      <c r="L19" s="82">
        <f t="shared" si="2"/>
        <v>49169845</v>
      </c>
      <c r="M19" s="95">
        <f t="shared" si="3"/>
        <v>0.19031142424309208</v>
      </c>
      <c r="N19" s="81">
        <v>75111512</v>
      </c>
      <c r="O19" s="82">
        <v>135300</v>
      </c>
      <c r="P19" s="82">
        <f t="shared" si="4"/>
        <v>75246812</v>
      </c>
      <c r="Q19" s="95">
        <f t="shared" si="5"/>
        <v>0.29124208061815515</v>
      </c>
      <c r="R19" s="81">
        <v>72374371</v>
      </c>
      <c r="S19" s="82">
        <v>31145</v>
      </c>
      <c r="T19" s="82">
        <f t="shared" si="6"/>
        <v>72405516</v>
      </c>
      <c r="U19" s="95">
        <f t="shared" si="7"/>
        <v>0.17018675219256468</v>
      </c>
      <c r="V19" s="81">
        <v>96151520</v>
      </c>
      <c r="W19" s="82">
        <v>1335910</v>
      </c>
      <c r="X19" s="82">
        <f t="shared" si="8"/>
        <v>97487430</v>
      </c>
      <c r="Y19" s="95">
        <f t="shared" si="9"/>
        <v>0.22914095510761909</v>
      </c>
      <c r="Z19" s="81">
        <f t="shared" si="10"/>
        <v>291315163</v>
      </c>
      <c r="AA19" s="82">
        <f t="shared" si="11"/>
        <v>2994440</v>
      </c>
      <c r="AB19" s="82">
        <f t="shared" si="12"/>
        <v>294309603</v>
      </c>
      <c r="AC19" s="95">
        <f t="shared" si="13"/>
        <v>0.69176491296123199</v>
      </c>
      <c r="AD19" s="81">
        <v>65004026</v>
      </c>
      <c r="AE19" s="82">
        <v>4251357</v>
      </c>
      <c r="AF19" s="82">
        <f t="shared" si="14"/>
        <v>69255383</v>
      </c>
      <c r="AG19" s="82">
        <v>191003828</v>
      </c>
      <c r="AH19" s="82">
        <v>291018104</v>
      </c>
      <c r="AI19" s="83">
        <v>170639587</v>
      </c>
      <c r="AJ19" s="114">
        <f t="shared" si="15"/>
        <v>0.58635385446673105</v>
      </c>
      <c r="AK19" s="115">
        <f t="shared" si="16"/>
        <v>0.40765130127141158</v>
      </c>
    </row>
    <row r="20" spans="1:37" ht="14" x14ac:dyDescent="0.3">
      <c r="A20" s="69" t="s">
        <v>0</v>
      </c>
      <c r="B20" s="70" t="s">
        <v>119</v>
      </c>
      <c r="C20" s="71" t="s">
        <v>0</v>
      </c>
      <c r="D20" s="84">
        <f>SUM(D12:D19)</f>
        <v>4646020417</v>
      </c>
      <c r="E20" s="85">
        <f>SUM(E12:E19)</f>
        <v>602790849</v>
      </c>
      <c r="F20" s="86">
        <f t="shared" si="0"/>
        <v>5248811266</v>
      </c>
      <c r="G20" s="84">
        <f>SUM(G12:G19)</f>
        <v>4987673765</v>
      </c>
      <c r="H20" s="85">
        <f>SUM(H12:H19)</f>
        <v>827085585</v>
      </c>
      <c r="I20" s="86">
        <f t="shared" si="1"/>
        <v>5814759350</v>
      </c>
      <c r="J20" s="84">
        <f>SUM(J12:J19)</f>
        <v>831298161</v>
      </c>
      <c r="K20" s="85">
        <f>SUM(K12:K19)</f>
        <v>183869323</v>
      </c>
      <c r="L20" s="85">
        <f t="shared" si="2"/>
        <v>1015167484</v>
      </c>
      <c r="M20" s="96">
        <f t="shared" si="3"/>
        <v>0.19340902778804545</v>
      </c>
      <c r="N20" s="84">
        <f>SUM(N12:N19)</f>
        <v>1034122557</v>
      </c>
      <c r="O20" s="85">
        <f>SUM(O12:O19)</f>
        <v>171654385</v>
      </c>
      <c r="P20" s="85">
        <f t="shared" si="4"/>
        <v>1205776942</v>
      </c>
      <c r="Q20" s="96">
        <f t="shared" si="5"/>
        <v>0.22972381381106416</v>
      </c>
      <c r="R20" s="84">
        <f>SUM(R12:R19)</f>
        <v>1109499161</v>
      </c>
      <c r="S20" s="85">
        <f>SUM(S12:S19)</f>
        <v>114093396</v>
      </c>
      <c r="T20" s="85">
        <f t="shared" si="6"/>
        <v>1223592557</v>
      </c>
      <c r="U20" s="96">
        <f t="shared" si="7"/>
        <v>0.21042875265336647</v>
      </c>
      <c r="V20" s="84">
        <f>SUM(V12:V19)</f>
        <v>1085667925</v>
      </c>
      <c r="W20" s="85">
        <f>SUM(W12:W19)</f>
        <v>163233517</v>
      </c>
      <c r="X20" s="85">
        <f t="shared" si="8"/>
        <v>1248901442</v>
      </c>
      <c r="Y20" s="96">
        <f t="shared" si="9"/>
        <v>0.21478127757772125</v>
      </c>
      <c r="Z20" s="84">
        <f t="shared" si="10"/>
        <v>4060587804</v>
      </c>
      <c r="AA20" s="85">
        <f t="shared" si="11"/>
        <v>632850621</v>
      </c>
      <c r="AB20" s="85">
        <f t="shared" si="12"/>
        <v>4693438425</v>
      </c>
      <c r="AC20" s="96">
        <f t="shared" si="13"/>
        <v>0.8071595301704102</v>
      </c>
      <c r="AD20" s="84">
        <f>SUM(AD12:AD19)</f>
        <v>942772697</v>
      </c>
      <c r="AE20" s="85">
        <f>SUM(AE12:AE19)</f>
        <v>113100246</v>
      </c>
      <c r="AF20" s="85">
        <f t="shared" si="14"/>
        <v>1055872943</v>
      </c>
      <c r="AG20" s="85">
        <f>SUM(AG12:AG19)</f>
        <v>4555840919</v>
      </c>
      <c r="AH20" s="85">
        <f>SUM(AH12:AH19)</f>
        <v>5367744768</v>
      </c>
      <c r="AI20" s="86">
        <f>SUM(AI12:AI19)</f>
        <v>4081148680</v>
      </c>
      <c r="AJ20" s="116">
        <f t="shared" si="15"/>
        <v>0.76030974951154762</v>
      </c>
      <c r="AK20" s="117">
        <f t="shared" si="16"/>
        <v>0.18281413524202783</v>
      </c>
    </row>
    <row r="21" spans="1:37" ht="13" x14ac:dyDescent="0.3">
      <c r="A21" s="66" t="s">
        <v>101</v>
      </c>
      <c r="B21" s="67" t="s">
        <v>120</v>
      </c>
      <c r="C21" s="68" t="s">
        <v>121</v>
      </c>
      <c r="D21" s="81">
        <v>434859562</v>
      </c>
      <c r="E21" s="82">
        <v>101616899</v>
      </c>
      <c r="F21" s="83">
        <f t="shared" si="0"/>
        <v>536476461</v>
      </c>
      <c r="G21" s="81">
        <v>500540695</v>
      </c>
      <c r="H21" s="82">
        <v>115553083</v>
      </c>
      <c r="I21" s="83">
        <f t="shared" si="1"/>
        <v>616093778</v>
      </c>
      <c r="J21" s="81">
        <v>27154324</v>
      </c>
      <c r="K21" s="82">
        <v>20332534</v>
      </c>
      <c r="L21" s="82">
        <f t="shared" si="2"/>
        <v>47486858</v>
      </c>
      <c r="M21" s="95">
        <f t="shared" si="3"/>
        <v>8.8516200527202632E-2</v>
      </c>
      <c r="N21" s="81">
        <v>55796106</v>
      </c>
      <c r="O21" s="82">
        <v>29228264</v>
      </c>
      <c r="P21" s="82">
        <f t="shared" si="4"/>
        <v>85024370</v>
      </c>
      <c r="Q21" s="95">
        <f t="shared" si="5"/>
        <v>0.15848667403135139</v>
      </c>
      <c r="R21" s="81">
        <v>51588296</v>
      </c>
      <c r="S21" s="82">
        <v>15057227</v>
      </c>
      <c r="T21" s="82">
        <f t="shared" si="6"/>
        <v>66645523</v>
      </c>
      <c r="U21" s="95">
        <f t="shared" si="7"/>
        <v>0.10817431595616601</v>
      </c>
      <c r="V21" s="81">
        <v>75183051</v>
      </c>
      <c r="W21" s="82">
        <v>17907188</v>
      </c>
      <c r="X21" s="82">
        <f t="shared" si="8"/>
        <v>93090239</v>
      </c>
      <c r="Y21" s="95">
        <f t="shared" si="9"/>
        <v>0.15109751522275558</v>
      </c>
      <c r="Z21" s="81">
        <f t="shared" si="10"/>
        <v>209721777</v>
      </c>
      <c r="AA21" s="82">
        <f t="shared" si="11"/>
        <v>82525213</v>
      </c>
      <c r="AB21" s="82">
        <f t="shared" si="12"/>
        <v>292246990</v>
      </c>
      <c r="AC21" s="95">
        <f t="shared" si="13"/>
        <v>0.47435471747289742</v>
      </c>
      <c r="AD21" s="81">
        <v>46814933</v>
      </c>
      <c r="AE21" s="82">
        <v>18336282</v>
      </c>
      <c r="AF21" s="82">
        <f t="shared" si="14"/>
        <v>65151215</v>
      </c>
      <c r="AG21" s="82">
        <v>455180653</v>
      </c>
      <c r="AH21" s="82">
        <v>504614204</v>
      </c>
      <c r="AI21" s="83">
        <v>248581618</v>
      </c>
      <c r="AJ21" s="114">
        <f t="shared" si="15"/>
        <v>0.49261716382442539</v>
      </c>
      <c r="AK21" s="115">
        <f t="shared" si="16"/>
        <v>0.42883350678878362</v>
      </c>
    </row>
    <row r="22" spans="1:37" ht="13" x14ac:dyDescent="0.3">
      <c r="A22" s="66" t="s">
        <v>101</v>
      </c>
      <c r="B22" s="67" t="s">
        <v>122</v>
      </c>
      <c r="C22" s="68" t="s">
        <v>123</v>
      </c>
      <c r="D22" s="81">
        <v>718903432</v>
      </c>
      <c r="E22" s="82">
        <v>294848472</v>
      </c>
      <c r="F22" s="83">
        <f t="shared" si="0"/>
        <v>1013751904</v>
      </c>
      <c r="G22" s="81">
        <v>845558600</v>
      </c>
      <c r="H22" s="82">
        <v>256473212</v>
      </c>
      <c r="I22" s="83">
        <f t="shared" si="1"/>
        <v>1102031812</v>
      </c>
      <c r="J22" s="81">
        <v>82299209</v>
      </c>
      <c r="K22" s="82">
        <v>77215090</v>
      </c>
      <c r="L22" s="82">
        <f t="shared" si="2"/>
        <v>159514299</v>
      </c>
      <c r="M22" s="95">
        <f t="shared" si="3"/>
        <v>0.15735043097882062</v>
      </c>
      <c r="N22" s="81">
        <v>134756247</v>
      </c>
      <c r="O22" s="82">
        <v>58477074</v>
      </c>
      <c r="P22" s="82">
        <f t="shared" si="4"/>
        <v>193233321</v>
      </c>
      <c r="Q22" s="95">
        <f t="shared" si="5"/>
        <v>0.19061204249042771</v>
      </c>
      <c r="R22" s="81">
        <v>122011308</v>
      </c>
      <c r="S22" s="82">
        <v>87015713</v>
      </c>
      <c r="T22" s="82">
        <f t="shared" si="6"/>
        <v>209027021</v>
      </c>
      <c r="U22" s="95">
        <f t="shared" si="7"/>
        <v>0.18967421695445577</v>
      </c>
      <c r="V22" s="81">
        <v>563783244</v>
      </c>
      <c r="W22" s="82">
        <v>45868723</v>
      </c>
      <c r="X22" s="82">
        <f t="shared" si="8"/>
        <v>609651967</v>
      </c>
      <c r="Y22" s="95">
        <f t="shared" si="9"/>
        <v>0.55320723082719869</v>
      </c>
      <c r="Z22" s="81">
        <f t="shared" si="10"/>
        <v>902850008</v>
      </c>
      <c r="AA22" s="82">
        <f t="shared" si="11"/>
        <v>268576600</v>
      </c>
      <c r="AB22" s="82">
        <f t="shared" si="12"/>
        <v>1171426608</v>
      </c>
      <c r="AC22" s="95">
        <f t="shared" si="13"/>
        <v>1.0629698664270502</v>
      </c>
      <c r="AD22" s="81">
        <v>94916220</v>
      </c>
      <c r="AE22" s="82">
        <v>60348152</v>
      </c>
      <c r="AF22" s="82">
        <f t="shared" si="14"/>
        <v>155264372</v>
      </c>
      <c r="AG22" s="82">
        <v>768538695</v>
      </c>
      <c r="AH22" s="82">
        <v>1014397122</v>
      </c>
      <c r="AI22" s="83">
        <v>562958891</v>
      </c>
      <c r="AJ22" s="114">
        <f t="shared" si="15"/>
        <v>0.55496893552897919</v>
      </c>
      <c r="AK22" s="115">
        <f t="shared" si="16"/>
        <v>2.9265412866256271</v>
      </c>
    </row>
    <row r="23" spans="1:37" ht="13" x14ac:dyDescent="0.3">
      <c r="A23" s="66" t="s">
        <v>101</v>
      </c>
      <c r="B23" s="67" t="s">
        <v>124</v>
      </c>
      <c r="C23" s="68" t="s">
        <v>125</v>
      </c>
      <c r="D23" s="81">
        <v>125679582</v>
      </c>
      <c r="E23" s="82">
        <v>56745910</v>
      </c>
      <c r="F23" s="83">
        <f t="shared" si="0"/>
        <v>182425492</v>
      </c>
      <c r="G23" s="81">
        <v>128337470</v>
      </c>
      <c r="H23" s="82">
        <v>77723686</v>
      </c>
      <c r="I23" s="83">
        <f t="shared" si="1"/>
        <v>206061156</v>
      </c>
      <c r="J23" s="81">
        <v>30393960</v>
      </c>
      <c r="K23" s="82">
        <v>12304521</v>
      </c>
      <c r="L23" s="82">
        <f t="shared" si="2"/>
        <v>42698481</v>
      </c>
      <c r="M23" s="95">
        <f t="shared" si="3"/>
        <v>0.23405983742666842</v>
      </c>
      <c r="N23" s="81">
        <v>30028791</v>
      </c>
      <c r="O23" s="82">
        <v>15214164</v>
      </c>
      <c r="P23" s="82">
        <f t="shared" si="4"/>
        <v>45242955</v>
      </c>
      <c r="Q23" s="95">
        <f t="shared" si="5"/>
        <v>0.24800785517410034</v>
      </c>
      <c r="R23" s="81">
        <v>26523170</v>
      </c>
      <c r="S23" s="82">
        <v>3956872</v>
      </c>
      <c r="T23" s="82">
        <f t="shared" si="6"/>
        <v>30480042</v>
      </c>
      <c r="U23" s="95">
        <f t="shared" si="7"/>
        <v>0.14791745611676566</v>
      </c>
      <c r="V23" s="81">
        <v>30975471</v>
      </c>
      <c r="W23" s="82">
        <v>11833218</v>
      </c>
      <c r="X23" s="82">
        <f t="shared" si="8"/>
        <v>42808689</v>
      </c>
      <c r="Y23" s="95">
        <f t="shared" si="9"/>
        <v>0.20774749511742038</v>
      </c>
      <c r="Z23" s="81">
        <f t="shared" si="10"/>
        <v>117921392</v>
      </c>
      <c r="AA23" s="82">
        <f t="shared" si="11"/>
        <v>43308775</v>
      </c>
      <c r="AB23" s="82">
        <f t="shared" si="12"/>
        <v>161230167</v>
      </c>
      <c r="AC23" s="95">
        <f t="shared" si="13"/>
        <v>0.78243842813344211</v>
      </c>
      <c r="AD23" s="81">
        <v>39948901</v>
      </c>
      <c r="AE23" s="82">
        <v>17245055</v>
      </c>
      <c r="AF23" s="82">
        <f t="shared" si="14"/>
        <v>57193956</v>
      </c>
      <c r="AG23" s="82">
        <v>233301473</v>
      </c>
      <c r="AH23" s="82">
        <v>237117630</v>
      </c>
      <c r="AI23" s="83">
        <v>155138346</v>
      </c>
      <c r="AJ23" s="114">
        <f t="shared" si="15"/>
        <v>0.65426744523382763</v>
      </c>
      <c r="AK23" s="115">
        <f t="shared" si="16"/>
        <v>-0.25151725822217996</v>
      </c>
    </row>
    <row r="24" spans="1:37" ht="13" x14ac:dyDescent="0.3">
      <c r="A24" s="66" t="s">
        <v>101</v>
      </c>
      <c r="B24" s="67" t="s">
        <v>126</v>
      </c>
      <c r="C24" s="68" t="s">
        <v>127</v>
      </c>
      <c r="D24" s="81">
        <v>308577094</v>
      </c>
      <c r="E24" s="82">
        <v>62147850</v>
      </c>
      <c r="F24" s="83">
        <f t="shared" si="0"/>
        <v>370724944</v>
      </c>
      <c r="G24" s="81">
        <v>298302791</v>
      </c>
      <c r="H24" s="82">
        <v>140846352</v>
      </c>
      <c r="I24" s="83">
        <f t="shared" si="1"/>
        <v>439149143</v>
      </c>
      <c r="J24" s="81">
        <v>63128283</v>
      </c>
      <c r="K24" s="82">
        <v>-736936381</v>
      </c>
      <c r="L24" s="82">
        <f t="shared" si="2"/>
        <v>-673808098</v>
      </c>
      <c r="M24" s="95">
        <f t="shared" si="3"/>
        <v>-1.8175418430975607</v>
      </c>
      <c r="N24" s="81">
        <v>30740060</v>
      </c>
      <c r="O24" s="82">
        <v>23945340</v>
      </c>
      <c r="P24" s="82">
        <f t="shared" si="4"/>
        <v>54685400</v>
      </c>
      <c r="Q24" s="95">
        <f t="shared" si="5"/>
        <v>0.14750936208921511</v>
      </c>
      <c r="R24" s="81">
        <v>9691232</v>
      </c>
      <c r="S24" s="82">
        <v>10993857</v>
      </c>
      <c r="T24" s="82">
        <f t="shared" si="6"/>
        <v>20685089</v>
      </c>
      <c r="U24" s="95">
        <f t="shared" si="7"/>
        <v>4.710265141061655E-2</v>
      </c>
      <c r="V24" s="81">
        <v>50347181</v>
      </c>
      <c r="W24" s="82">
        <v>769641094</v>
      </c>
      <c r="X24" s="82">
        <f t="shared" si="8"/>
        <v>819988275</v>
      </c>
      <c r="Y24" s="95">
        <f t="shared" si="9"/>
        <v>1.8672204832243062</v>
      </c>
      <c r="Z24" s="81">
        <f t="shared" si="10"/>
        <v>153906756</v>
      </c>
      <c r="AA24" s="82">
        <f t="shared" si="11"/>
        <v>67643910</v>
      </c>
      <c r="AB24" s="82">
        <f t="shared" si="12"/>
        <v>221550666</v>
      </c>
      <c r="AC24" s="95">
        <f t="shared" si="13"/>
        <v>0.50449982547273242</v>
      </c>
      <c r="AD24" s="81">
        <v>61834157</v>
      </c>
      <c r="AE24" s="82">
        <v>10497906</v>
      </c>
      <c r="AF24" s="82">
        <f t="shared" si="14"/>
        <v>72332063</v>
      </c>
      <c r="AG24" s="82">
        <v>339415254</v>
      </c>
      <c r="AH24" s="82">
        <v>375290840</v>
      </c>
      <c r="AI24" s="83">
        <v>259002576</v>
      </c>
      <c r="AJ24" s="114">
        <f t="shared" si="15"/>
        <v>0.69013828315127546</v>
      </c>
      <c r="AK24" s="115">
        <f t="shared" si="16"/>
        <v>10.336442526186485</v>
      </c>
    </row>
    <row r="25" spans="1:37" ht="13" x14ac:dyDescent="0.3">
      <c r="A25" s="66" t="s">
        <v>101</v>
      </c>
      <c r="B25" s="67" t="s">
        <v>128</v>
      </c>
      <c r="C25" s="68" t="s">
        <v>129</v>
      </c>
      <c r="D25" s="81">
        <v>201282852</v>
      </c>
      <c r="E25" s="82">
        <v>43301747</v>
      </c>
      <c r="F25" s="83">
        <f t="shared" si="0"/>
        <v>244584599</v>
      </c>
      <c r="G25" s="81">
        <v>219255374</v>
      </c>
      <c r="H25" s="82">
        <v>38830493</v>
      </c>
      <c r="I25" s="83">
        <f t="shared" si="1"/>
        <v>258085867</v>
      </c>
      <c r="J25" s="81">
        <v>55284900</v>
      </c>
      <c r="K25" s="82">
        <v>672607381</v>
      </c>
      <c r="L25" s="82">
        <f t="shared" si="2"/>
        <v>727892281</v>
      </c>
      <c r="M25" s="95">
        <f t="shared" si="3"/>
        <v>2.9760348115786308</v>
      </c>
      <c r="N25" s="81">
        <v>66329666</v>
      </c>
      <c r="O25" s="82">
        <v>12907998</v>
      </c>
      <c r="P25" s="82">
        <f t="shared" si="4"/>
        <v>79237664</v>
      </c>
      <c r="Q25" s="95">
        <f t="shared" si="5"/>
        <v>0.32396832966576117</v>
      </c>
      <c r="R25" s="81">
        <v>48024571</v>
      </c>
      <c r="S25" s="82">
        <v>8653298</v>
      </c>
      <c r="T25" s="82">
        <f t="shared" si="6"/>
        <v>56677869</v>
      </c>
      <c r="U25" s="95">
        <f t="shared" si="7"/>
        <v>0.21960857314205431</v>
      </c>
      <c r="V25" s="81">
        <v>42283188</v>
      </c>
      <c r="W25" s="82">
        <v>7685154</v>
      </c>
      <c r="X25" s="82">
        <f t="shared" si="8"/>
        <v>49968342</v>
      </c>
      <c r="Y25" s="95">
        <f t="shared" si="9"/>
        <v>0.1936113068911286</v>
      </c>
      <c r="Z25" s="81">
        <f t="shared" si="10"/>
        <v>211922325</v>
      </c>
      <c r="AA25" s="82">
        <f t="shared" si="11"/>
        <v>701853831</v>
      </c>
      <c r="AB25" s="82">
        <f t="shared" si="12"/>
        <v>913776156</v>
      </c>
      <c r="AC25" s="95">
        <f t="shared" si="13"/>
        <v>3.5405896751409482</v>
      </c>
      <c r="AD25" s="81">
        <v>60466615</v>
      </c>
      <c r="AE25" s="82">
        <v>11689814</v>
      </c>
      <c r="AF25" s="82">
        <f t="shared" si="14"/>
        <v>72156429</v>
      </c>
      <c r="AG25" s="82">
        <v>236154156</v>
      </c>
      <c r="AH25" s="82">
        <v>255213290</v>
      </c>
      <c r="AI25" s="83">
        <v>223433869</v>
      </c>
      <c r="AJ25" s="114">
        <f t="shared" si="15"/>
        <v>0.87547897290145038</v>
      </c>
      <c r="AK25" s="115">
        <f t="shared" si="16"/>
        <v>-0.30749979326166488</v>
      </c>
    </row>
    <row r="26" spans="1:37" ht="13" x14ac:dyDescent="0.3">
      <c r="A26" s="66" t="s">
        <v>101</v>
      </c>
      <c r="B26" s="67" t="s">
        <v>130</v>
      </c>
      <c r="C26" s="68" t="s">
        <v>131</v>
      </c>
      <c r="D26" s="81">
        <v>569190481</v>
      </c>
      <c r="E26" s="82">
        <v>47526334</v>
      </c>
      <c r="F26" s="83">
        <f t="shared" si="0"/>
        <v>616716815</v>
      </c>
      <c r="G26" s="81">
        <v>545385770</v>
      </c>
      <c r="H26" s="82">
        <v>74808941</v>
      </c>
      <c r="I26" s="83">
        <f t="shared" si="1"/>
        <v>620194711</v>
      </c>
      <c r="J26" s="81">
        <v>255654045</v>
      </c>
      <c r="K26" s="82">
        <v>14337821</v>
      </c>
      <c r="L26" s="82">
        <f t="shared" si="2"/>
        <v>269991866</v>
      </c>
      <c r="M26" s="95">
        <f t="shared" si="3"/>
        <v>0.43778904585243067</v>
      </c>
      <c r="N26" s="81">
        <v>142502435</v>
      </c>
      <c r="O26" s="82">
        <v>14312083</v>
      </c>
      <c r="P26" s="82">
        <f t="shared" si="4"/>
        <v>156814518</v>
      </c>
      <c r="Q26" s="95">
        <f t="shared" si="5"/>
        <v>0.25427313506929433</v>
      </c>
      <c r="R26" s="81">
        <v>449923808</v>
      </c>
      <c r="S26" s="82">
        <v>24671590</v>
      </c>
      <c r="T26" s="82">
        <f t="shared" si="6"/>
        <v>474595398</v>
      </c>
      <c r="U26" s="95">
        <f t="shared" si="7"/>
        <v>0.76523612598173218</v>
      </c>
      <c r="V26" s="81">
        <v>-232162988</v>
      </c>
      <c r="W26" s="82">
        <v>5675956</v>
      </c>
      <c r="X26" s="82">
        <f t="shared" si="8"/>
        <v>-226487032</v>
      </c>
      <c r="Y26" s="95">
        <f t="shared" si="9"/>
        <v>-0.36518697754583074</v>
      </c>
      <c r="Z26" s="81">
        <f t="shared" si="10"/>
        <v>615917300</v>
      </c>
      <c r="AA26" s="82">
        <f t="shared" si="11"/>
        <v>58997450</v>
      </c>
      <c r="AB26" s="82">
        <f t="shared" si="12"/>
        <v>674914750</v>
      </c>
      <c r="AC26" s="95">
        <f t="shared" si="13"/>
        <v>1.0882304186563758</v>
      </c>
      <c r="AD26" s="81">
        <v>123201415</v>
      </c>
      <c r="AE26" s="82">
        <v>26287094</v>
      </c>
      <c r="AF26" s="82">
        <f t="shared" si="14"/>
        <v>149488509</v>
      </c>
      <c r="AG26" s="82">
        <v>557737038</v>
      </c>
      <c r="AH26" s="82">
        <v>658541831</v>
      </c>
      <c r="AI26" s="83">
        <v>457493829</v>
      </c>
      <c r="AJ26" s="114">
        <f t="shared" si="15"/>
        <v>0.69470731768898064</v>
      </c>
      <c r="AK26" s="115">
        <f t="shared" si="16"/>
        <v>-2.515079878146353</v>
      </c>
    </row>
    <row r="27" spans="1:37" ht="13" x14ac:dyDescent="0.3">
      <c r="A27" s="66" t="s">
        <v>116</v>
      </c>
      <c r="B27" s="67" t="s">
        <v>132</v>
      </c>
      <c r="C27" s="68" t="s">
        <v>133</v>
      </c>
      <c r="D27" s="81">
        <v>2061591900</v>
      </c>
      <c r="E27" s="82">
        <v>493747824</v>
      </c>
      <c r="F27" s="83">
        <f t="shared" si="0"/>
        <v>2555339724</v>
      </c>
      <c r="G27" s="81">
        <v>2149271480</v>
      </c>
      <c r="H27" s="82">
        <v>424287980</v>
      </c>
      <c r="I27" s="83">
        <f t="shared" si="1"/>
        <v>2573559460</v>
      </c>
      <c r="J27" s="81">
        <v>286207814</v>
      </c>
      <c r="K27" s="82">
        <v>115867731</v>
      </c>
      <c r="L27" s="82">
        <f t="shared" si="2"/>
        <v>402075545</v>
      </c>
      <c r="M27" s="95">
        <f t="shared" si="3"/>
        <v>0.15734719780061621</v>
      </c>
      <c r="N27" s="81">
        <v>328949001</v>
      </c>
      <c r="O27" s="82">
        <v>130680109</v>
      </c>
      <c r="P27" s="82">
        <f t="shared" si="4"/>
        <v>459629110</v>
      </c>
      <c r="Q27" s="95">
        <f t="shared" si="5"/>
        <v>0.17987006020495772</v>
      </c>
      <c r="R27" s="81">
        <v>357855771</v>
      </c>
      <c r="S27" s="82">
        <v>48420305</v>
      </c>
      <c r="T27" s="82">
        <f t="shared" si="6"/>
        <v>406276076</v>
      </c>
      <c r="U27" s="95">
        <f t="shared" si="7"/>
        <v>0.1578654320269717</v>
      </c>
      <c r="V27" s="81">
        <v>16968593</v>
      </c>
      <c r="W27" s="82">
        <v>-137563</v>
      </c>
      <c r="X27" s="82">
        <f t="shared" si="8"/>
        <v>16831030</v>
      </c>
      <c r="Y27" s="95">
        <f t="shared" si="9"/>
        <v>6.5399810113577093E-3</v>
      </c>
      <c r="Z27" s="81">
        <f t="shared" si="10"/>
        <v>989981179</v>
      </c>
      <c r="AA27" s="82">
        <f t="shared" si="11"/>
        <v>294830582</v>
      </c>
      <c r="AB27" s="82">
        <f t="shared" si="12"/>
        <v>1284811761</v>
      </c>
      <c r="AC27" s="95">
        <f t="shared" si="13"/>
        <v>0.4992353124026907</v>
      </c>
      <c r="AD27" s="81">
        <v>295445300</v>
      </c>
      <c r="AE27" s="82">
        <v>115794251</v>
      </c>
      <c r="AF27" s="82">
        <f t="shared" si="14"/>
        <v>411239551</v>
      </c>
      <c r="AG27" s="82">
        <v>2451975828</v>
      </c>
      <c r="AH27" s="82">
        <v>2364946740</v>
      </c>
      <c r="AI27" s="83">
        <v>1583306322</v>
      </c>
      <c r="AJ27" s="114">
        <f t="shared" si="15"/>
        <v>0.66948920887749042</v>
      </c>
      <c r="AK27" s="115">
        <f t="shared" si="16"/>
        <v>-0.95907244339929743</v>
      </c>
    </row>
    <row r="28" spans="1:37" ht="14" x14ac:dyDescent="0.3">
      <c r="A28" s="69" t="s">
        <v>0</v>
      </c>
      <c r="B28" s="70" t="s">
        <v>134</v>
      </c>
      <c r="C28" s="71" t="s">
        <v>0</v>
      </c>
      <c r="D28" s="84">
        <f>SUM(D21:D27)</f>
        <v>4420084903</v>
      </c>
      <c r="E28" s="85">
        <f>SUM(E21:E27)</f>
        <v>1099935036</v>
      </c>
      <c r="F28" s="86">
        <f t="shared" si="0"/>
        <v>5520019939</v>
      </c>
      <c r="G28" s="84">
        <f>SUM(G21:G27)</f>
        <v>4686652180</v>
      </c>
      <c r="H28" s="85">
        <f>SUM(H21:H27)</f>
        <v>1128523747</v>
      </c>
      <c r="I28" s="86">
        <f t="shared" si="1"/>
        <v>5815175927</v>
      </c>
      <c r="J28" s="84">
        <f>SUM(J21:J27)</f>
        <v>800122535</v>
      </c>
      <c r="K28" s="85">
        <f>SUM(K21:K27)</f>
        <v>175728697</v>
      </c>
      <c r="L28" s="85">
        <f t="shared" si="2"/>
        <v>975851232</v>
      </c>
      <c r="M28" s="96">
        <f t="shared" si="3"/>
        <v>0.1767840049100953</v>
      </c>
      <c r="N28" s="84">
        <f>SUM(N21:N27)</f>
        <v>789102306</v>
      </c>
      <c r="O28" s="85">
        <f>SUM(O21:O27)</f>
        <v>284765032</v>
      </c>
      <c r="P28" s="85">
        <f t="shared" si="4"/>
        <v>1073867338</v>
      </c>
      <c r="Q28" s="96">
        <f t="shared" si="5"/>
        <v>0.19454048171328533</v>
      </c>
      <c r="R28" s="84">
        <f>SUM(R21:R27)</f>
        <v>1065618156</v>
      </c>
      <c r="S28" s="85">
        <f>SUM(S21:S27)</f>
        <v>198768862</v>
      </c>
      <c r="T28" s="85">
        <f t="shared" si="6"/>
        <v>1264387018</v>
      </c>
      <c r="U28" s="96">
        <f t="shared" si="7"/>
        <v>0.21742885062675765</v>
      </c>
      <c r="V28" s="84">
        <f>SUM(V21:V27)</f>
        <v>547377740</v>
      </c>
      <c r="W28" s="85">
        <f>SUM(W21:W27)</f>
        <v>858473770</v>
      </c>
      <c r="X28" s="85">
        <f t="shared" si="8"/>
        <v>1405851510</v>
      </c>
      <c r="Y28" s="96">
        <f t="shared" si="9"/>
        <v>0.24175562831600642</v>
      </c>
      <c r="Z28" s="84">
        <f t="shared" si="10"/>
        <v>3202220737</v>
      </c>
      <c r="AA28" s="85">
        <f t="shared" si="11"/>
        <v>1517736361</v>
      </c>
      <c r="AB28" s="85">
        <f t="shared" si="12"/>
        <v>4719957098</v>
      </c>
      <c r="AC28" s="96">
        <f t="shared" si="13"/>
        <v>0.81166196126330881</v>
      </c>
      <c r="AD28" s="84">
        <f>SUM(AD21:AD27)</f>
        <v>722627541</v>
      </c>
      <c r="AE28" s="85">
        <f>SUM(AE21:AE27)</f>
        <v>260198554</v>
      </c>
      <c r="AF28" s="85">
        <f t="shared" si="14"/>
        <v>982826095</v>
      </c>
      <c r="AG28" s="85">
        <f>SUM(AG21:AG27)</f>
        <v>5042303097</v>
      </c>
      <c r="AH28" s="85">
        <f>SUM(AH21:AH27)</f>
        <v>5410121657</v>
      </c>
      <c r="AI28" s="86">
        <f>SUM(AI21:AI27)</f>
        <v>3489915451</v>
      </c>
      <c r="AJ28" s="116">
        <f t="shared" si="15"/>
        <v>0.64507152930368938</v>
      </c>
      <c r="AK28" s="117">
        <f t="shared" si="16"/>
        <v>0.43041736188333513</v>
      </c>
    </row>
    <row r="29" spans="1:37" ht="13" x14ac:dyDescent="0.3">
      <c r="A29" s="66" t="s">
        <v>101</v>
      </c>
      <c r="B29" s="67" t="s">
        <v>135</v>
      </c>
      <c r="C29" s="68" t="s">
        <v>136</v>
      </c>
      <c r="D29" s="81">
        <v>439614957</v>
      </c>
      <c r="E29" s="82">
        <v>32064750</v>
      </c>
      <c r="F29" s="83">
        <f t="shared" si="0"/>
        <v>471679707</v>
      </c>
      <c r="G29" s="81">
        <v>459864904</v>
      </c>
      <c r="H29" s="82">
        <v>32064750</v>
      </c>
      <c r="I29" s="83">
        <f t="shared" si="1"/>
        <v>491929654</v>
      </c>
      <c r="J29" s="81">
        <v>225285919</v>
      </c>
      <c r="K29" s="82">
        <v>90058019</v>
      </c>
      <c r="L29" s="82">
        <f t="shared" si="2"/>
        <v>315343938</v>
      </c>
      <c r="M29" s="95">
        <f t="shared" si="3"/>
        <v>0.66855523636084691</v>
      </c>
      <c r="N29" s="81">
        <v>137485537</v>
      </c>
      <c r="O29" s="82">
        <v>23969329</v>
      </c>
      <c r="P29" s="82">
        <f t="shared" si="4"/>
        <v>161454866</v>
      </c>
      <c r="Q29" s="95">
        <f t="shared" si="5"/>
        <v>0.34229767277225687</v>
      </c>
      <c r="R29" s="81">
        <v>90357254</v>
      </c>
      <c r="S29" s="82">
        <v>8934713</v>
      </c>
      <c r="T29" s="82">
        <f t="shared" si="6"/>
        <v>99291967</v>
      </c>
      <c r="U29" s="95">
        <f t="shared" si="7"/>
        <v>0.2018418003318824</v>
      </c>
      <c r="V29" s="81">
        <v>49368451</v>
      </c>
      <c r="W29" s="82">
        <v>7408103</v>
      </c>
      <c r="X29" s="82">
        <f t="shared" si="8"/>
        <v>56776554</v>
      </c>
      <c r="Y29" s="95">
        <f t="shared" si="9"/>
        <v>0.11541600214245266</v>
      </c>
      <c r="Z29" s="81">
        <f t="shared" si="10"/>
        <v>502497161</v>
      </c>
      <c r="AA29" s="82">
        <f t="shared" si="11"/>
        <v>130370164</v>
      </c>
      <c r="AB29" s="82">
        <f t="shared" si="12"/>
        <v>632867325</v>
      </c>
      <c r="AC29" s="95">
        <f t="shared" si="13"/>
        <v>1.2864996445203118</v>
      </c>
      <c r="AD29" s="81">
        <v>137819309</v>
      </c>
      <c r="AE29" s="82">
        <v>10348274</v>
      </c>
      <c r="AF29" s="82">
        <f t="shared" si="14"/>
        <v>148167583</v>
      </c>
      <c r="AG29" s="82">
        <v>403425186</v>
      </c>
      <c r="AH29" s="82">
        <v>433937311</v>
      </c>
      <c r="AI29" s="83">
        <v>486278080</v>
      </c>
      <c r="AJ29" s="114">
        <f t="shared" si="15"/>
        <v>1.1206182729007139</v>
      </c>
      <c r="AK29" s="115">
        <f t="shared" si="16"/>
        <v>-0.61680852956884635</v>
      </c>
    </row>
    <row r="30" spans="1:37" ht="13" x14ac:dyDescent="0.3">
      <c r="A30" s="66" t="s">
        <v>101</v>
      </c>
      <c r="B30" s="67" t="s">
        <v>137</v>
      </c>
      <c r="C30" s="68" t="s">
        <v>138</v>
      </c>
      <c r="D30" s="81">
        <v>273630062</v>
      </c>
      <c r="E30" s="82">
        <v>86511045</v>
      </c>
      <c r="F30" s="83">
        <f t="shared" si="0"/>
        <v>360141107</v>
      </c>
      <c r="G30" s="81">
        <v>286589829</v>
      </c>
      <c r="H30" s="82">
        <v>101807194</v>
      </c>
      <c r="I30" s="83">
        <f t="shared" si="1"/>
        <v>388397023</v>
      </c>
      <c r="J30" s="81">
        <v>61874526</v>
      </c>
      <c r="K30" s="82">
        <v>-7709232</v>
      </c>
      <c r="L30" s="82">
        <f t="shared" si="2"/>
        <v>54165294</v>
      </c>
      <c r="M30" s="95">
        <f t="shared" si="3"/>
        <v>0.1504001985532854</v>
      </c>
      <c r="N30" s="81">
        <v>82471294</v>
      </c>
      <c r="O30" s="82">
        <v>18319948</v>
      </c>
      <c r="P30" s="82">
        <f t="shared" si="4"/>
        <v>100791242</v>
      </c>
      <c r="Q30" s="95">
        <f t="shared" si="5"/>
        <v>0.27986597486634596</v>
      </c>
      <c r="R30" s="81">
        <v>66992364</v>
      </c>
      <c r="S30" s="82">
        <v>40127389</v>
      </c>
      <c r="T30" s="82">
        <f t="shared" si="6"/>
        <v>107119753</v>
      </c>
      <c r="U30" s="95">
        <f t="shared" si="7"/>
        <v>0.27579962424171311</v>
      </c>
      <c r="V30" s="81">
        <v>64721988</v>
      </c>
      <c r="W30" s="82">
        <v>18404743</v>
      </c>
      <c r="X30" s="82">
        <f t="shared" si="8"/>
        <v>83126731</v>
      </c>
      <c r="Y30" s="95">
        <f t="shared" si="9"/>
        <v>0.21402514972417799</v>
      </c>
      <c r="Z30" s="81">
        <f t="shared" si="10"/>
        <v>276060172</v>
      </c>
      <c r="AA30" s="82">
        <f t="shared" si="11"/>
        <v>69142848</v>
      </c>
      <c r="AB30" s="82">
        <f t="shared" si="12"/>
        <v>345203020</v>
      </c>
      <c r="AC30" s="95">
        <f t="shared" si="13"/>
        <v>0.88878904718072471</v>
      </c>
      <c r="AD30" s="81">
        <v>61775627</v>
      </c>
      <c r="AE30" s="82">
        <v>22937481</v>
      </c>
      <c r="AF30" s="82">
        <f t="shared" si="14"/>
        <v>84713108</v>
      </c>
      <c r="AG30" s="82">
        <v>344849080</v>
      </c>
      <c r="AH30" s="82">
        <v>395642834</v>
      </c>
      <c r="AI30" s="83">
        <v>308495611</v>
      </c>
      <c r="AJ30" s="114">
        <f t="shared" si="15"/>
        <v>0.77973258830715986</v>
      </c>
      <c r="AK30" s="115">
        <f t="shared" si="16"/>
        <v>-1.8726464386125463E-2</v>
      </c>
    </row>
    <row r="31" spans="1:37" ht="13" x14ac:dyDescent="0.3">
      <c r="A31" s="66" t="s">
        <v>101</v>
      </c>
      <c r="B31" s="67" t="s">
        <v>139</v>
      </c>
      <c r="C31" s="68" t="s">
        <v>140</v>
      </c>
      <c r="D31" s="81">
        <v>215536997</v>
      </c>
      <c r="E31" s="82">
        <v>123368457</v>
      </c>
      <c r="F31" s="83">
        <f t="shared" si="0"/>
        <v>338905454</v>
      </c>
      <c r="G31" s="81">
        <v>230686342</v>
      </c>
      <c r="H31" s="82">
        <v>140852738</v>
      </c>
      <c r="I31" s="83">
        <f t="shared" si="1"/>
        <v>371539080</v>
      </c>
      <c r="J31" s="81">
        <v>60116057</v>
      </c>
      <c r="K31" s="82">
        <v>46811968</v>
      </c>
      <c r="L31" s="82">
        <f t="shared" si="2"/>
        <v>106928025</v>
      </c>
      <c r="M31" s="95">
        <f t="shared" si="3"/>
        <v>0.31550989734145735</v>
      </c>
      <c r="N31" s="81">
        <v>70678717</v>
      </c>
      <c r="O31" s="82">
        <v>49368018</v>
      </c>
      <c r="P31" s="82">
        <f t="shared" si="4"/>
        <v>120046735</v>
      </c>
      <c r="Q31" s="95">
        <f t="shared" si="5"/>
        <v>0.35421895275842918</v>
      </c>
      <c r="R31" s="81">
        <v>60811047</v>
      </c>
      <c r="S31" s="82">
        <v>13550582</v>
      </c>
      <c r="T31" s="82">
        <f t="shared" si="6"/>
        <v>74361629</v>
      </c>
      <c r="U31" s="95">
        <f t="shared" si="7"/>
        <v>0.20014483806118052</v>
      </c>
      <c r="V31" s="81">
        <v>68254396</v>
      </c>
      <c r="W31" s="82">
        <v>27101289</v>
      </c>
      <c r="X31" s="82">
        <f t="shared" si="8"/>
        <v>95355685</v>
      </c>
      <c r="Y31" s="95">
        <f t="shared" si="9"/>
        <v>0.25665048478884106</v>
      </c>
      <c r="Z31" s="81">
        <f t="shared" si="10"/>
        <v>259860217</v>
      </c>
      <c r="AA31" s="82">
        <f t="shared" si="11"/>
        <v>136831857</v>
      </c>
      <c r="AB31" s="82">
        <f t="shared" si="12"/>
        <v>396692074</v>
      </c>
      <c r="AC31" s="95">
        <f t="shared" si="13"/>
        <v>1.0676994570799927</v>
      </c>
      <c r="AD31" s="81">
        <v>64723809</v>
      </c>
      <c r="AE31" s="82">
        <v>28856565</v>
      </c>
      <c r="AF31" s="82">
        <f t="shared" si="14"/>
        <v>93580374</v>
      </c>
      <c r="AG31" s="82">
        <v>282317347</v>
      </c>
      <c r="AH31" s="82">
        <v>309377420</v>
      </c>
      <c r="AI31" s="83">
        <v>303263436</v>
      </c>
      <c r="AJ31" s="114">
        <f t="shared" si="15"/>
        <v>0.98023778205920786</v>
      </c>
      <c r="AK31" s="115">
        <f t="shared" si="16"/>
        <v>1.8970975687701452E-2</v>
      </c>
    </row>
    <row r="32" spans="1:37" ht="13" x14ac:dyDescent="0.3">
      <c r="A32" s="66" t="s">
        <v>101</v>
      </c>
      <c r="B32" s="67" t="s">
        <v>141</v>
      </c>
      <c r="C32" s="68" t="s">
        <v>142</v>
      </c>
      <c r="D32" s="81">
        <v>262635616</v>
      </c>
      <c r="E32" s="82">
        <v>190429395</v>
      </c>
      <c r="F32" s="83">
        <f t="shared" si="0"/>
        <v>453065011</v>
      </c>
      <c r="G32" s="81">
        <v>277003198</v>
      </c>
      <c r="H32" s="82">
        <v>176268474</v>
      </c>
      <c r="I32" s="83">
        <f t="shared" si="1"/>
        <v>453271672</v>
      </c>
      <c r="J32" s="81">
        <v>58321409</v>
      </c>
      <c r="K32" s="82">
        <v>-66923007</v>
      </c>
      <c r="L32" s="82">
        <f t="shared" si="2"/>
        <v>-8601598</v>
      </c>
      <c r="M32" s="95">
        <f t="shared" si="3"/>
        <v>-1.8985350426894917E-2</v>
      </c>
      <c r="N32" s="81">
        <v>59125248</v>
      </c>
      <c r="O32" s="82">
        <v>49848768</v>
      </c>
      <c r="P32" s="82">
        <f t="shared" si="4"/>
        <v>108974016</v>
      </c>
      <c r="Q32" s="95">
        <f t="shared" si="5"/>
        <v>0.24052622328851608</v>
      </c>
      <c r="R32" s="81">
        <v>52433429</v>
      </c>
      <c r="S32" s="82">
        <v>19698486</v>
      </c>
      <c r="T32" s="82">
        <f t="shared" si="6"/>
        <v>72131915</v>
      </c>
      <c r="U32" s="95">
        <f t="shared" si="7"/>
        <v>0.1591361637089026</v>
      </c>
      <c r="V32" s="81">
        <v>52327766</v>
      </c>
      <c r="W32" s="82">
        <v>21111793</v>
      </c>
      <c r="X32" s="82">
        <f t="shared" si="8"/>
        <v>73439559</v>
      </c>
      <c r="Y32" s="95">
        <f t="shared" si="9"/>
        <v>0.16202106492990809</v>
      </c>
      <c r="Z32" s="81">
        <f t="shared" si="10"/>
        <v>222207852</v>
      </c>
      <c r="AA32" s="82">
        <f t="shared" si="11"/>
        <v>23736040</v>
      </c>
      <c r="AB32" s="82">
        <f t="shared" si="12"/>
        <v>245943892</v>
      </c>
      <c r="AC32" s="95">
        <f t="shared" si="13"/>
        <v>0.54259709395649147</v>
      </c>
      <c r="AD32" s="81">
        <v>53273968</v>
      </c>
      <c r="AE32" s="82">
        <v>45800224</v>
      </c>
      <c r="AF32" s="82">
        <f t="shared" si="14"/>
        <v>99074192</v>
      </c>
      <c r="AG32" s="82">
        <v>429046140</v>
      </c>
      <c r="AH32" s="82">
        <v>490220512</v>
      </c>
      <c r="AI32" s="83">
        <v>377708352</v>
      </c>
      <c r="AJ32" s="114">
        <f t="shared" si="15"/>
        <v>0.7704866335744025</v>
      </c>
      <c r="AK32" s="115">
        <f t="shared" si="16"/>
        <v>-0.25874178211819276</v>
      </c>
    </row>
    <row r="33" spans="1:37" ht="13" x14ac:dyDescent="0.3">
      <c r="A33" s="66" t="s">
        <v>101</v>
      </c>
      <c r="B33" s="67" t="s">
        <v>143</v>
      </c>
      <c r="C33" s="68" t="s">
        <v>144</v>
      </c>
      <c r="D33" s="81">
        <v>145471522</v>
      </c>
      <c r="E33" s="82">
        <v>74651637</v>
      </c>
      <c r="F33" s="83">
        <f t="shared" si="0"/>
        <v>220123159</v>
      </c>
      <c r="G33" s="81">
        <v>150965919</v>
      </c>
      <c r="H33" s="82">
        <v>117882259</v>
      </c>
      <c r="I33" s="83">
        <f t="shared" si="1"/>
        <v>268848178</v>
      </c>
      <c r="J33" s="81">
        <v>28124150</v>
      </c>
      <c r="K33" s="82">
        <v>9018271</v>
      </c>
      <c r="L33" s="82">
        <f t="shared" si="2"/>
        <v>37142421</v>
      </c>
      <c r="M33" s="95">
        <f t="shared" si="3"/>
        <v>0.16873472636289033</v>
      </c>
      <c r="N33" s="81">
        <v>34512990</v>
      </c>
      <c r="O33" s="82">
        <v>28934729</v>
      </c>
      <c r="P33" s="82">
        <f t="shared" si="4"/>
        <v>63447719</v>
      </c>
      <c r="Q33" s="95">
        <f t="shared" si="5"/>
        <v>0.28823736352066437</v>
      </c>
      <c r="R33" s="81">
        <v>25704219</v>
      </c>
      <c r="S33" s="82">
        <v>24018785</v>
      </c>
      <c r="T33" s="82">
        <f t="shared" si="6"/>
        <v>49723004</v>
      </c>
      <c r="U33" s="95">
        <f t="shared" si="7"/>
        <v>0.18494826474144824</v>
      </c>
      <c r="V33" s="81">
        <v>38121048</v>
      </c>
      <c r="W33" s="82">
        <v>22983688</v>
      </c>
      <c r="X33" s="82">
        <f t="shared" si="8"/>
        <v>61104736</v>
      </c>
      <c r="Y33" s="95">
        <f t="shared" si="9"/>
        <v>0.22728342983228253</v>
      </c>
      <c r="Z33" s="81">
        <f t="shared" si="10"/>
        <v>126462407</v>
      </c>
      <c r="AA33" s="82">
        <f t="shared" si="11"/>
        <v>84955473</v>
      </c>
      <c r="AB33" s="82">
        <f t="shared" si="12"/>
        <v>211417880</v>
      </c>
      <c r="AC33" s="95">
        <f t="shared" si="13"/>
        <v>0.78638390474790576</v>
      </c>
      <c r="AD33" s="81">
        <v>31841947</v>
      </c>
      <c r="AE33" s="82">
        <v>14155743</v>
      </c>
      <c r="AF33" s="82">
        <f t="shared" si="14"/>
        <v>45997690</v>
      </c>
      <c r="AG33" s="82">
        <v>165446843</v>
      </c>
      <c r="AH33" s="82">
        <v>218884567</v>
      </c>
      <c r="AI33" s="83">
        <v>177729086</v>
      </c>
      <c r="AJ33" s="114">
        <f t="shared" si="15"/>
        <v>0.81197632357515637</v>
      </c>
      <c r="AK33" s="115">
        <f t="shared" si="16"/>
        <v>0.32843053640302378</v>
      </c>
    </row>
    <row r="34" spans="1:37" ht="13" x14ac:dyDescent="0.3">
      <c r="A34" s="66" t="s">
        <v>101</v>
      </c>
      <c r="B34" s="67" t="s">
        <v>145</v>
      </c>
      <c r="C34" s="68" t="s">
        <v>146</v>
      </c>
      <c r="D34" s="81">
        <v>1063611713</v>
      </c>
      <c r="E34" s="82">
        <v>208762103</v>
      </c>
      <c r="F34" s="83">
        <f t="shared" si="0"/>
        <v>1272373816</v>
      </c>
      <c r="G34" s="81">
        <v>1138783713</v>
      </c>
      <c r="H34" s="82">
        <v>204376074</v>
      </c>
      <c r="I34" s="83">
        <f t="shared" si="1"/>
        <v>1343159787</v>
      </c>
      <c r="J34" s="81">
        <v>295539158</v>
      </c>
      <c r="K34" s="82">
        <v>17055406</v>
      </c>
      <c r="L34" s="82">
        <f t="shared" si="2"/>
        <v>312594564</v>
      </c>
      <c r="M34" s="95">
        <f t="shared" si="3"/>
        <v>0.24567824335045887</v>
      </c>
      <c r="N34" s="81">
        <v>244379598</v>
      </c>
      <c r="O34" s="82">
        <v>53814736</v>
      </c>
      <c r="P34" s="82">
        <f t="shared" si="4"/>
        <v>298194334</v>
      </c>
      <c r="Q34" s="95">
        <f t="shared" si="5"/>
        <v>0.23436063384064484</v>
      </c>
      <c r="R34" s="81">
        <v>223760838</v>
      </c>
      <c r="S34" s="82">
        <v>20423257</v>
      </c>
      <c r="T34" s="82">
        <f t="shared" si="6"/>
        <v>244184095</v>
      </c>
      <c r="U34" s="95">
        <f t="shared" si="7"/>
        <v>0.18179824721032986</v>
      </c>
      <c r="V34" s="81">
        <v>332329963</v>
      </c>
      <c r="W34" s="82">
        <v>49833670</v>
      </c>
      <c r="X34" s="82">
        <f t="shared" si="8"/>
        <v>382163633</v>
      </c>
      <c r="Y34" s="95">
        <f t="shared" si="9"/>
        <v>0.2845258149468407</v>
      </c>
      <c r="Z34" s="81">
        <f t="shared" si="10"/>
        <v>1096009557</v>
      </c>
      <c r="AA34" s="82">
        <f t="shared" si="11"/>
        <v>141127069</v>
      </c>
      <c r="AB34" s="82">
        <f t="shared" si="12"/>
        <v>1237136626</v>
      </c>
      <c r="AC34" s="95">
        <f t="shared" si="13"/>
        <v>0.92106437221679571</v>
      </c>
      <c r="AD34" s="81">
        <v>179752738</v>
      </c>
      <c r="AE34" s="82">
        <v>58549649</v>
      </c>
      <c r="AF34" s="82">
        <f t="shared" si="14"/>
        <v>238302387</v>
      </c>
      <c r="AG34" s="82">
        <v>1093004620</v>
      </c>
      <c r="AH34" s="82">
        <v>1197432015</v>
      </c>
      <c r="AI34" s="83">
        <v>1083333797</v>
      </c>
      <c r="AJ34" s="114">
        <f t="shared" si="15"/>
        <v>0.90471424133419387</v>
      </c>
      <c r="AK34" s="115">
        <f t="shared" si="16"/>
        <v>0.60369200582115856</v>
      </c>
    </row>
    <row r="35" spans="1:37" ht="13" x14ac:dyDescent="0.3">
      <c r="A35" s="66" t="s">
        <v>116</v>
      </c>
      <c r="B35" s="67" t="s">
        <v>147</v>
      </c>
      <c r="C35" s="68" t="s">
        <v>148</v>
      </c>
      <c r="D35" s="81">
        <v>1365365828</v>
      </c>
      <c r="E35" s="82">
        <v>499270599</v>
      </c>
      <c r="F35" s="83">
        <f t="shared" si="0"/>
        <v>1864636427</v>
      </c>
      <c r="G35" s="81">
        <v>1371210371</v>
      </c>
      <c r="H35" s="82">
        <v>490735012</v>
      </c>
      <c r="I35" s="83">
        <f t="shared" si="1"/>
        <v>1861945383</v>
      </c>
      <c r="J35" s="81">
        <v>276418435</v>
      </c>
      <c r="K35" s="82">
        <v>149610493</v>
      </c>
      <c r="L35" s="82">
        <f t="shared" si="2"/>
        <v>426028928</v>
      </c>
      <c r="M35" s="95">
        <f t="shared" si="3"/>
        <v>0.22847828232414982</v>
      </c>
      <c r="N35" s="81">
        <v>400983197</v>
      </c>
      <c r="O35" s="82">
        <v>178989410</v>
      </c>
      <c r="P35" s="82">
        <f t="shared" si="4"/>
        <v>579972607</v>
      </c>
      <c r="Q35" s="95">
        <f t="shared" si="5"/>
        <v>0.31103790454909952</v>
      </c>
      <c r="R35" s="81">
        <v>296311948</v>
      </c>
      <c r="S35" s="82">
        <v>59244562</v>
      </c>
      <c r="T35" s="82">
        <f t="shared" si="6"/>
        <v>355556510</v>
      </c>
      <c r="U35" s="95">
        <f t="shared" si="7"/>
        <v>0.19095968831648591</v>
      </c>
      <c r="V35" s="81">
        <v>218172062</v>
      </c>
      <c r="W35" s="82">
        <v>141254772</v>
      </c>
      <c r="X35" s="82">
        <f t="shared" si="8"/>
        <v>359426834</v>
      </c>
      <c r="Y35" s="95">
        <f t="shared" si="9"/>
        <v>0.19303833360615821</v>
      </c>
      <c r="Z35" s="81">
        <f t="shared" si="10"/>
        <v>1191885642</v>
      </c>
      <c r="AA35" s="82">
        <f t="shared" si="11"/>
        <v>529099237</v>
      </c>
      <c r="AB35" s="82">
        <f t="shared" si="12"/>
        <v>1720984879</v>
      </c>
      <c r="AC35" s="95">
        <f t="shared" si="13"/>
        <v>0.92429396410496112</v>
      </c>
      <c r="AD35" s="81">
        <v>335989422</v>
      </c>
      <c r="AE35" s="82">
        <v>104131487</v>
      </c>
      <c r="AF35" s="82">
        <f t="shared" si="14"/>
        <v>440120909</v>
      </c>
      <c r="AG35" s="82">
        <v>2016986797</v>
      </c>
      <c r="AH35" s="82">
        <v>2038734248</v>
      </c>
      <c r="AI35" s="83">
        <v>1919325755</v>
      </c>
      <c r="AJ35" s="114">
        <f t="shared" si="15"/>
        <v>0.94143008431965092</v>
      </c>
      <c r="AK35" s="115">
        <f t="shared" si="16"/>
        <v>-0.18334524297731103</v>
      </c>
    </row>
    <row r="36" spans="1:37" ht="14" x14ac:dyDescent="0.3">
      <c r="A36" s="69" t="s">
        <v>0</v>
      </c>
      <c r="B36" s="70" t="s">
        <v>149</v>
      </c>
      <c r="C36" s="71" t="s">
        <v>0</v>
      </c>
      <c r="D36" s="84">
        <f>SUM(D29:D35)</f>
        <v>3765866695</v>
      </c>
      <c r="E36" s="85">
        <f>SUM(E29:E35)</f>
        <v>1215057986</v>
      </c>
      <c r="F36" s="86">
        <f t="shared" si="0"/>
        <v>4980924681</v>
      </c>
      <c r="G36" s="84">
        <f>SUM(G29:G35)</f>
        <v>3915104276</v>
      </c>
      <c r="H36" s="85">
        <f>SUM(H29:H35)</f>
        <v>1263986501</v>
      </c>
      <c r="I36" s="86">
        <f t="shared" si="1"/>
        <v>5179090777</v>
      </c>
      <c r="J36" s="84">
        <f>SUM(J29:J35)</f>
        <v>1005679654</v>
      </c>
      <c r="K36" s="85">
        <f>SUM(K29:K35)</f>
        <v>237921918</v>
      </c>
      <c r="L36" s="85">
        <f t="shared" si="2"/>
        <v>1243601572</v>
      </c>
      <c r="M36" s="96">
        <f t="shared" si="3"/>
        <v>0.24967283218390832</v>
      </c>
      <c r="N36" s="84">
        <f>SUM(N29:N35)</f>
        <v>1029636581</v>
      </c>
      <c r="O36" s="85">
        <f>SUM(O29:O35)</f>
        <v>403244938</v>
      </c>
      <c r="P36" s="85">
        <f t="shared" si="4"/>
        <v>1432881519</v>
      </c>
      <c r="Q36" s="96">
        <f t="shared" si="5"/>
        <v>0.28767379769178242</v>
      </c>
      <c r="R36" s="84">
        <f>SUM(R29:R35)</f>
        <v>816371099</v>
      </c>
      <c r="S36" s="85">
        <f>SUM(S29:S35)</f>
        <v>185997774</v>
      </c>
      <c r="T36" s="85">
        <f t="shared" si="6"/>
        <v>1002368873</v>
      </c>
      <c r="U36" s="96">
        <f t="shared" si="7"/>
        <v>0.1935414759384898</v>
      </c>
      <c r="V36" s="84">
        <f>SUM(V29:V35)</f>
        <v>823295674</v>
      </c>
      <c r="W36" s="85">
        <f>SUM(W29:W35)</f>
        <v>288098058</v>
      </c>
      <c r="X36" s="85">
        <f t="shared" si="8"/>
        <v>1111393732</v>
      </c>
      <c r="Y36" s="96">
        <f t="shared" si="9"/>
        <v>0.21459244100057603</v>
      </c>
      <c r="Z36" s="84">
        <f t="shared" si="10"/>
        <v>3674983008</v>
      </c>
      <c r="AA36" s="85">
        <f t="shared" si="11"/>
        <v>1115262688</v>
      </c>
      <c r="AB36" s="85">
        <f t="shared" si="12"/>
        <v>4790245696</v>
      </c>
      <c r="AC36" s="96">
        <f t="shared" si="13"/>
        <v>0.92492020361434191</v>
      </c>
      <c r="AD36" s="84">
        <f>SUM(AD29:AD35)</f>
        <v>865176820</v>
      </c>
      <c r="AE36" s="85">
        <f>SUM(AE29:AE35)</f>
        <v>284779423</v>
      </c>
      <c r="AF36" s="85">
        <f t="shared" si="14"/>
        <v>1149956243</v>
      </c>
      <c r="AG36" s="85">
        <f>SUM(AG29:AG35)</f>
        <v>4735076013</v>
      </c>
      <c r="AH36" s="85">
        <f>SUM(AH29:AH35)</f>
        <v>5084228907</v>
      </c>
      <c r="AI36" s="86">
        <f>SUM(AI29:AI35)</f>
        <v>4656134117</v>
      </c>
      <c r="AJ36" s="116">
        <f t="shared" si="15"/>
        <v>0.91579946579301408</v>
      </c>
      <c r="AK36" s="117">
        <f t="shared" si="16"/>
        <v>-3.353389421096431E-2</v>
      </c>
    </row>
    <row r="37" spans="1:37" ht="13" x14ac:dyDescent="0.3">
      <c r="A37" s="66" t="s">
        <v>101</v>
      </c>
      <c r="B37" s="67" t="s">
        <v>150</v>
      </c>
      <c r="C37" s="68" t="s">
        <v>151</v>
      </c>
      <c r="D37" s="81">
        <v>447187064</v>
      </c>
      <c r="E37" s="82">
        <v>68017000</v>
      </c>
      <c r="F37" s="83">
        <f t="shared" si="0"/>
        <v>515204064</v>
      </c>
      <c r="G37" s="81">
        <v>448650283</v>
      </c>
      <c r="H37" s="82">
        <v>86044074</v>
      </c>
      <c r="I37" s="83">
        <f t="shared" si="1"/>
        <v>534694357</v>
      </c>
      <c r="J37" s="81">
        <v>74108556</v>
      </c>
      <c r="K37" s="82">
        <v>14791421</v>
      </c>
      <c r="L37" s="82">
        <f t="shared" si="2"/>
        <v>88899977</v>
      </c>
      <c r="M37" s="95">
        <f t="shared" si="3"/>
        <v>0.17255294205132668</v>
      </c>
      <c r="N37" s="81">
        <v>82524575</v>
      </c>
      <c r="O37" s="82">
        <v>21679507</v>
      </c>
      <c r="P37" s="82">
        <f t="shared" si="4"/>
        <v>104204082</v>
      </c>
      <c r="Q37" s="95">
        <f t="shared" si="5"/>
        <v>0.20225788048131546</v>
      </c>
      <c r="R37" s="81">
        <v>73973284</v>
      </c>
      <c r="S37" s="82">
        <v>18994307</v>
      </c>
      <c r="T37" s="82">
        <f t="shared" si="6"/>
        <v>92967591</v>
      </c>
      <c r="U37" s="95">
        <f t="shared" si="7"/>
        <v>0.173870529551895</v>
      </c>
      <c r="V37" s="81">
        <v>141678148</v>
      </c>
      <c r="W37" s="82">
        <v>2553145</v>
      </c>
      <c r="X37" s="82">
        <f t="shared" si="8"/>
        <v>144231293</v>
      </c>
      <c r="Y37" s="95">
        <f t="shared" si="9"/>
        <v>0.26974530610204289</v>
      </c>
      <c r="Z37" s="81">
        <f t="shared" si="10"/>
        <v>372284563</v>
      </c>
      <c r="AA37" s="82">
        <f t="shared" si="11"/>
        <v>58018380</v>
      </c>
      <c r="AB37" s="82">
        <f t="shared" si="12"/>
        <v>430302943</v>
      </c>
      <c r="AC37" s="95">
        <f t="shared" si="13"/>
        <v>0.8047643244531193</v>
      </c>
      <c r="AD37" s="81">
        <v>70666897</v>
      </c>
      <c r="AE37" s="82">
        <v>23740839</v>
      </c>
      <c r="AF37" s="82">
        <f t="shared" si="14"/>
        <v>94407736</v>
      </c>
      <c r="AG37" s="82">
        <v>549698088</v>
      </c>
      <c r="AH37" s="82">
        <v>555425289</v>
      </c>
      <c r="AI37" s="83">
        <v>364648158</v>
      </c>
      <c r="AJ37" s="114">
        <f t="shared" si="15"/>
        <v>0.65652062522489862</v>
      </c>
      <c r="AK37" s="115">
        <f t="shared" si="16"/>
        <v>0.52774866881671656</v>
      </c>
    </row>
    <row r="38" spans="1:37" ht="13" x14ac:dyDescent="0.3">
      <c r="A38" s="66" t="s">
        <v>101</v>
      </c>
      <c r="B38" s="67" t="s">
        <v>152</v>
      </c>
      <c r="C38" s="68" t="s">
        <v>153</v>
      </c>
      <c r="D38" s="81">
        <v>414124101</v>
      </c>
      <c r="E38" s="82">
        <v>142990193</v>
      </c>
      <c r="F38" s="83">
        <f t="shared" si="0"/>
        <v>557114294</v>
      </c>
      <c r="G38" s="81">
        <v>459559567</v>
      </c>
      <c r="H38" s="82">
        <v>165806891</v>
      </c>
      <c r="I38" s="83">
        <f t="shared" si="1"/>
        <v>625366458</v>
      </c>
      <c r="J38" s="81">
        <v>42196916</v>
      </c>
      <c r="K38" s="82">
        <v>13166093</v>
      </c>
      <c r="L38" s="82">
        <f t="shared" si="2"/>
        <v>55363009</v>
      </c>
      <c r="M38" s="95">
        <f t="shared" si="3"/>
        <v>9.9374597988684879E-2</v>
      </c>
      <c r="N38" s="81">
        <v>82902403</v>
      </c>
      <c r="O38" s="82">
        <v>30910351</v>
      </c>
      <c r="P38" s="82">
        <f t="shared" si="4"/>
        <v>113812754</v>
      </c>
      <c r="Q38" s="95">
        <f t="shared" si="5"/>
        <v>0.20428977541186549</v>
      </c>
      <c r="R38" s="81">
        <v>64159233</v>
      </c>
      <c r="S38" s="82">
        <v>18893720</v>
      </c>
      <c r="T38" s="82">
        <f t="shared" si="6"/>
        <v>83052953</v>
      </c>
      <c r="U38" s="95">
        <f t="shared" si="7"/>
        <v>0.13280685578438875</v>
      </c>
      <c r="V38" s="81">
        <v>82431906</v>
      </c>
      <c r="W38" s="82">
        <v>45612700</v>
      </c>
      <c r="X38" s="82">
        <f t="shared" si="8"/>
        <v>128044606</v>
      </c>
      <c r="Y38" s="95">
        <f t="shared" si="9"/>
        <v>0.20475131718689013</v>
      </c>
      <c r="Z38" s="81">
        <f t="shared" si="10"/>
        <v>271690458</v>
      </c>
      <c r="AA38" s="82">
        <f t="shared" si="11"/>
        <v>108582864</v>
      </c>
      <c r="AB38" s="82">
        <f t="shared" si="12"/>
        <v>380273322</v>
      </c>
      <c r="AC38" s="95">
        <f t="shared" si="13"/>
        <v>0.60808077749510514</v>
      </c>
      <c r="AD38" s="81">
        <v>68218204</v>
      </c>
      <c r="AE38" s="82">
        <v>13399994</v>
      </c>
      <c r="AF38" s="82">
        <f t="shared" si="14"/>
        <v>81618198</v>
      </c>
      <c r="AG38" s="82">
        <v>445579175</v>
      </c>
      <c r="AH38" s="82">
        <v>512904745</v>
      </c>
      <c r="AI38" s="83">
        <v>331416258</v>
      </c>
      <c r="AJ38" s="114">
        <f t="shared" si="15"/>
        <v>0.64615557027065518</v>
      </c>
      <c r="AK38" s="115">
        <f t="shared" si="16"/>
        <v>0.56882422226474549</v>
      </c>
    </row>
    <row r="39" spans="1:37" ht="13" x14ac:dyDescent="0.3">
      <c r="A39" s="66" t="s">
        <v>101</v>
      </c>
      <c r="B39" s="67" t="s">
        <v>154</v>
      </c>
      <c r="C39" s="68" t="s">
        <v>155</v>
      </c>
      <c r="D39" s="81">
        <v>477638793</v>
      </c>
      <c r="E39" s="82">
        <v>38629286</v>
      </c>
      <c r="F39" s="83">
        <f t="shared" si="0"/>
        <v>516268079</v>
      </c>
      <c r="G39" s="81">
        <v>494560320</v>
      </c>
      <c r="H39" s="82">
        <v>37920870</v>
      </c>
      <c r="I39" s="83">
        <f t="shared" si="1"/>
        <v>532481190</v>
      </c>
      <c r="J39" s="81">
        <v>108889032</v>
      </c>
      <c r="K39" s="82">
        <v>-116931502</v>
      </c>
      <c r="L39" s="82">
        <f t="shared" si="2"/>
        <v>-8042470</v>
      </c>
      <c r="M39" s="95">
        <f t="shared" si="3"/>
        <v>-1.5578088840158565E-2</v>
      </c>
      <c r="N39" s="81">
        <v>104638291</v>
      </c>
      <c r="O39" s="82">
        <v>132966603</v>
      </c>
      <c r="P39" s="82">
        <f t="shared" si="4"/>
        <v>237604894</v>
      </c>
      <c r="Q39" s="95">
        <f t="shared" si="5"/>
        <v>0.46023549327364088</v>
      </c>
      <c r="R39" s="81">
        <v>94677424</v>
      </c>
      <c r="S39" s="82">
        <v>2681625</v>
      </c>
      <c r="T39" s="82">
        <f t="shared" si="6"/>
        <v>97359049</v>
      </c>
      <c r="U39" s="95">
        <f t="shared" si="7"/>
        <v>0.18284035347802616</v>
      </c>
      <c r="V39" s="81">
        <v>118322310</v>
      </c>
      <c r="W39" s="82">
        <v>23179464</v>
      </c>
      <c r="X39" s="82">
        <f t="shared" si="8"/>
        <v>141501774</v>
      </c>
      <c r="Y39" s="95">
        <f t="shared" si="9"/>
        <v>0.2657404179854691</v>
      </c>
      <c r="Z39" s="81">
        <f t="shared" si="10"/>
        <v>426527057</v>
      </c>
      <c r="AA39" s="82">
        <f t="shared" si="11"/>
        <v>41896190</v>
      </c>
      <c r="AB39" s="82">
        <f t="shared" si="12"/>
        <v>468423247</v>
      </c>
      <c r="AC39" s="95">
        <f t="shared" si="13"/>
        <v>0.87969914392656767</v>
      </c>
      <c r="AD39" s="81">
        <v>128980833</v>
      </c>
      <c r="AE39" s="82">
        <v>-5914643</v>
      </c>
      <c r="AF39" s="82">
        <f t="shared" si="14"/>
        <v>123066190</v>
      </c>
      <c r="AG39" s="82">
        <v>458402600</v>
      </c>
      <c r="AH39" s="82">
        <v>476603100</v>
      </c>
      <c r="AI39" s="83">
        <v>446399886</v>
      </c>
      <c r="AJ39" s="114">
        <f t="shared" si="15"/>
        <v>0.93662816293053908</v>
      </c>
      <c r="AK39" s="115">
        <f t="shared" si="16"/>
        <v>0.14980218368668119</v>
      </c>
    </row>
    <row r="40" spans="1:37" ht="13" x14ac:dyDescent="0.3">
      <c r="A40" s="66" t="s">
        <v>116</v>
      </c>
      <c r="B40" s="67" t="s">
        <v>156</v>
      </c>
      <c r="C40" s="68" t="s">
        <v>157</v>
      </c>
      <c r="D40" s="81">
        <v>832398247</v>
      </c>
      <c r="E40" s="82">
        <v>256270150</v>
      </c>
      <c r="F40" s="83">
        <f t="shared" si="0"/>
        <v>1088668397</v>
      </c>
      <c r="G40" s="81">
        <v>859333558</v>
      </c>
      <c r="H40" s="82">
        <v>281184807</v>
      </c>
      <c r="I40" s="83">
        <f t="shared" si="1"/>
        <v>1140518365</v>
      </c>
      <c r="J40" s="81">
        <v>114601917</v>
      </c>
      <c r="K40" s="82">
        <v>55468361</v>
      </c>
      <c r="L40" s="82">
        <f t="shared" si="2"/>
        <v>170070278</v>
      </c>
      <c r="M40" s="95">
        <f t="shared" si="3"/>
        <v>0.15621862310750995</v>
      </c>
      <c r="N40" s="81">
        <v>134498556</v>
      </c>
      <c r="O40" s="82">
        <v>57329588</v>
      </c>
      <c r="P40" s="82">
        <f t="shared" si="4"/>
        <v>191828144</v>
      </c>
      <c r="Q40" s="95">
        <f t="shared" si="5"/>
        <v>0.17620438374863562</v>
      </c>
      <c r="R40" s="81">
        <v>117739907</v>
      </c>
      <c r="S40" s="82">
        <v>26207602</v>
      </c>
      <c r="T40" s="82">
        <f t="shared" si="6"/>
        <v>143947509</v>
      </c>
      <c r="U40" s="95">
        <f t="shared" si="7"/>
        <v>0.12621235520394272</v>
      </c>
      <c r="V40" s="81">
        <v>319091139</v>
      </c>
      <c r="W40" s="82">
        <v>61755153</v>
      </c>
      <c r="X40" s="82">
        <f t="shared" si="8"/>
        <v>380846292</v>
      </c>
      <c r="Y40" s="95">
        <f t="shared" si="9"/>
        <v>0.33392385750842335</v>
      </c>
      <c r="Z40" s="81">
        <f t="shared" si="10"/>
        <v>685931519</v>
      </c>
      <c r="AA40" s="82">
        <f t="shared" si="11"/>
        <v>200760704</v>
      </c>
      <c r="AB40" s="82">
        <f t="shared" si="12"/>
        <v>886692223</v>
      </c>
      <c r="AC40" s="95">
        <f t="shared" si="13"/>
        <v>0.77744668583219179</v>
      </c>
      <c r="AD40" s="81">
        <v>106208128</v>
      </c>
      <c r="AE40" s="82">
        <v>50317640</v>
      </c>
      <c r="AF40" s="82">
        <f t="shared" si="14"/>
        <v>156525768</v>
      </c>
      <c r="AG40" s="82">
        <v>968472451</v>
      </c>
      <c r="AH40" s="82">
        <v>927410217</v>
      </c>
      <c r="AI40" s="83">
        <v>666576083</v>
      </c>
      <c r="AJ40" s="114">
        <f t="shared" si="15"/>
        <v>0.71874998871184526</v>
      </c>
      <c r="AK40" s="115">
        <f t="shared" si="16"/>
        <v>1.4331220147726729</v>
      </c>
    </row>
    <row r="41" spans="1:37" ht="14" x14ac:dyDescent="0.3">
      <c r="A41" s="69" t="s">
        <v>0</v>
      </c>
      <c r="B41" s="70" t="s">
        <v>158</v>
      </c>
      <c r="C41" s="71" t="s">
        <v>0</v>
      </c>
      <c r="D41" s="84">
        <f>SUM(D37:D40)</f>
        <v>2171348205</v>
      </c>
      <c r="E41" s="85">
        <f>SUM(E37:E40)</f>
        <v>505906629</v>
      </c>
      <c r="F41" s="86">
        <f t="shared" si="0"/>
        <v>2677254834</v>
      </c>
      <c r="G41" s="84">
        <f>SUM(G37:G40)</f>
        <v>2262103728</v>
      </c>
      <c r="H41" s="85">
        <f>SUM(H37:H40)</f>
        <v>570956642</v>
      </c>
      <c r="I41" s="86">
        <f t="shared" si="1"/>
        <v>2833060370</v>
      </c>
      <c r="J41" s="84">
        <f>SUM(J37:J40)</f>
        <v>339796421</v>
      </c>
      <c r="K41" s="85">
        <f>SUM(K37:K40)</f>
        <v>-33505627</v>
      </c>
      <c r="L41" s="85">
        <f t="shared" si="2"/>
        <v>306290794</v>
      </c>
      <c r="M41" s="96">
        <f t="shared" si="3"/>
        <v>0.11440479632728155</v>
      </c>
      <c r="N41" s="84">
        <f>SUM(N37:N40)</f>
        <v>404563825</v>
      </c>
      <c r="O41" s="85">
        <f>SUM(O37:O40)</f>
        <v>242886049</v>
      </c>
      <c r="P41" s="85">
        <f t="shared" si="4"/>
        <v>647449874</v>
      </c>
      <c r="Q41" s="96">
        <f t="shared" si="5"/>
        <v>0.2418334877119882</v>
      </c>
      <c r="R41" s="84">
        <f>SUM(R37:R40)</f>
        <v>350549848</v>
      </c>
      <c r="S41" s="85">
        <f>SUM(S37:S40)</f>
        <v>66777254</v>
      </c>
      <c r="T41" s="85">
        <f t="shared" si="6"/>
        <v>417327102</v>
      </c>
      <c r="U41" s="96">
        <f t="shared" si="7"/>
        <v>0.14730610982356157</v>
      </c>
      <c r="V41" s="84">
        <f>SUM(V37:V40)</f>
        <v>661523503</v>
      </c>
      <c r="W41" s="85">
        <f>SUM(W37:W40)</f>
        <v>133100462</v>
      </c>
      <c r="X41" s="85">
        <f t="shared" si="8"/>
        <v>794623965</v>
      </c>
      <c r="Y41" s="96">
        <f t="shared" si="9"/>
        <v>0.28048253874660639</v>
      </c>
      <c r="Z41" s="84">
        <f t="shared" si="10"/>
        <v>1756433597</v>
      </c>
      <c r="AA41" s="85">
        <f t="shared" si="11"/>
        <v>409258138</v>
      </c>
      <c r="AB41" s="85">
        <f t="shared" si="12"/>
        <v>2165691735</v>
      </c>
      <c r="AC41" s="96">
        <f t="shared" si="13"/>
        <v>0.76443543453329232</v>
      </c>
      <c r="AD41" s="84">
        <f>SUM(AD37:AD40)</f>
        <v>374074062</v>
      </c>
      <c r="AE41" s="85">
        <f>SUM(AE37:AE40)</f>
        <v>81543830</v>
      </c>
      <c r="AF41" s="85">
        <f t="shared" si="14"/>
        <v>455617892</v>
      </c>
      <c r="AG41" s="85">
        <f>SUM(AG37:AG40)</f>
        <v>2422152314</v>
      </c>
      <c r="AH41" s="85">
        <f>SUM(AH37:AH40)</f>
        <v>2472343351</v>
      </c>
      <c r="AI41" s="86">
        <f>SUM(AI37:AI40)</f>
        <v>1809040385</v>
      </c>
      <c r="AJ41" s="116">
        <f t="shared" si="15"/>
        <v>0.73171082174661917</v>
      </c>
      <c r="AK41" s="117">
        <f t="shared" si="16"/>
        <v>0.74405785846531236</v>
      </c>
    </row>
    <row r="42" spans="1:37" ht="13" x14ac:dyDescent="0.3">
      <c r="A42" s="66" t="s">
        <v>101</v>
      </c>
      <c r="B42" s="67" t="s">
        <v>159</v>
      </c>
      <c r="C42" s="68" t="s">
        <v>160</v>
      </c>
      <c r="D42" s="81">
        <v>564001358</v>
      </c>
      <c r="E42" s="82">
        <v>143189377</v>
      </c>
      <c r="F42" s="83">
        <f t="shared" si="0"/>
        <v>707190735</v>
      </c>
      <c r="G42" s="81">
        <v>582646111</v>
      </c>
      <c r="H42" s="82">
        <v>143997811</v>
      </c>
      <c r="I42" s="83">
        <f t="shared" si="1"/>
        <v>726643922</v>
      </c>
      <c r="J42" s="81">
        <v>103540064</v>
      </c>
      <c r="K42" s="82">
        <v>37764016</v>
      </c>
      <c r="L42" s="82">
        <f t="shared" si="2"/>
        <v>141304080</v>
      </c>
      <c r="M42" s="95">
        <f t="shared" si="3"/>
        <v>0.19981042313853278</v>
      </c>
      <c r="N42" s="81">
        <v>109005576</v>
      </c>
      <c r="O42" s="82">
        <v>27011008</v>
      </c>
      <c r="P42" s="82">
        <f t="shared" si="4"/>
        <v>136016584</v>
      </c>
      <c r="Q42" s="95">
        <f t="shared" si="5"/>
        <v>0.19233366228984886</v>
      </c>
      <c r="R42" s="81">
        <v>102667466</v>
      </c>
      <c r="S42" s="82">
        <v>22094686</v>
      </c>
      <c r="T42" s="82">
        <f t="shared" si="6"/>
        <v>124762152</v>
      </c>
      <c r="U42" s="95">
        <f t="shared" si="7"/>
        <v>0.17169640895998578</v>
      </c>
      <c r="V42" s="81">
        <v>144835676</v>
      </c>
      <c r="W42" s="82">
        <v>38756895</v>
      </c>
      <c r="X42" s="82">
        <f t="shared" si="8"/>
        <v>183592571</v>
      </c>
      <c r="Y42" s="95">
        <f t="shared" si="9"/>
        <v>0.25265823526698405</v>
      </c>
      <c r="Z42" s="81">
        <f t="shared" si="10"/>
        <v>460048782</v>
      </c>
      <c r="AA42" s="82">
        <f t="shared" si="11"/>
        <v>125626605</v>
      </c>
      <c r="AB42" s="82">
        <f t="shared" si="12"/>
        <v>585675387</v>
      </c>
      <c r="AC42" s="95">
        <f t="shared" si="13"/>
        <v>0.80600053102763036</v>
      </c>
      <c r="AD42" s="81">
        <v>147971965</v>
      </c>
      <c r="AE42" s="82">
        <v>5073445</v>
      </c>
      <c r="AF42" s="82">
        <f t="shared" si="14"/>
        <v>153045410</v>
      </c>
      <c r="AG42" s="82">
        <v>665412108</v>
      </c>
      <c r="AH42" s="82">
        <v>661378286</v>
      </c>
      <c r="AI42" s="83">
        <v>501235287</v>
      </c>
      <c r="AJ42" s="114">
        <f t="shared" si="15"/>
        <v>0.75786474640928869</v>
      </c>
      <c r="AK42" s="115">
        <f t="shared" si="16"/>
        <v>0.19959540766364703</v>
      </c>
    </row>
    <row r="43" spans="1:37" ht="13" x14ac:dyDescent="0.3">
      <c r="A43" s="66" t="s">
        <v>101</v>
      </c>
      <c r="B43" s="67" t="s">
        <v>161</v>
      </c>
      <c r="C43" s="68" t="s">
        <v>162</v>
      </c>
      <c r="D43" s="81">
        <v>362486613</v>
      </c>
      <c r="E43" s="82">
        <v>151529900</v>
      </c>
      <c r="F43" s="83">
        <f t="shared" si="0"/>
        <v>514016513</v>
      </c>
      <c r="G43" s="81">
        <v>373039282</v>
      </c>
      <c r="H43" s="82">
        <v>227224174</v>
      </c>
      <c r="I43" s="83">
        <f t="shared" si="1"/>
        <v>600263456</v>
      </c>
      <c r="J43" s="81">
        <v>60852004</v>
      </c>
      <c r="K43" s="82">
        <v>35395116</v>
      </c>
      <c r="L43" s="82">
        <f t="shared" si="2"/>
        <v>96247120</v>
      </c>
      <c r="M43" s="95">
        <f t="shared" si="3"/>
        <v>0.18724519070071199</v>
      </c>
      <c r="N43" s="81">
        <v>66038053</v>
      </c>
      <c r="O43" s="82">
        <v>46523128</v>
      </c>
      <c r="P43" s="82">
        <f t="shared" si="4"/>
        <v>112561181</v>
      </c>
      <c r="Q43" s="95">
        <f t="shared" si="5"/>
        <v>0.21898358934628234</v>
      </c>
      <c r="R43" s="81">
        <v>70881814</v>
      </c>
      <c r="S43" s="82">
        <v>20086498</v>
      </c>
      <c r="T43" s="82">
        <f t="shared" si="6"/>
        <v>90968312</v>
      </c>
      <c r="U43" s="95">
        <f t="shared" si="7"/>
        <v>0.15154730991986293</v>
      </c>
      <c r="V43" s="81">
        <v>70444071</v>
      </c>
      <c r="W43" s="82">
        <v>45952386</v>
      </c>
      <c r="X43" s="82">
        <f t="shared" si="8"/>
        <v>116396457</v>
      </c>
      <c r="Y43" s="95">
        <f t="shared" si="9"/>
        <v>0.19390895087239826</v>
      </c>
      <c r="Z43" s="81">
        <f t="shared" si="10"/>
        <v>268215942</v>
      </c>
      <c r="AA43" s="82">
        <f t="shared" si="11"/>
        <v>147957128</v>
      </c>
      <c r="AB43" s="82">
        <f t="shared" si="12"/>
        <v>416173070</v>
      </c>
      <c r="AC43" s="95">
        <f t="shared" si="13"/>
        <v>0.6933173523060514</v>
      </c>
      <c r="AD43" s="81">
        <v>68118788</v>
      </c>
      <c r="AE43" s="82">
        <v>30146912</v>
      </c>
      <c r="AF43" s="82">
        <f t="shared" si="14"/>
        <v>98265700</v>
      </c>
      <c r="AG43" s="82">
        <v>424957446</v>
      </c>
      <c r="AH43" s="82">
        <v>497265138</v>
      </c>
      <c r="AI43" s="83">
        <v>480974634</v>
      </c>
      <c r="AJ43" s="114">
        <f t="shared" si="15"/>
        <v>0.96723980276292765</v>
      </c>
      <c r="AK43" s="115">
        <f t="shared" si="16"/>
        <v>0.1845074832825695</v>
      </c>
    </row>
    <row r="44" spans="1:37" ht="13" x14ac:dyDescent="0.3">
      <c r="A44" s="66" t="s">
        <v>101</v>
      </c>
      <c r="B44" s="67" t="s">
        <v>163</v>
      </c>
      <c r="C44" s="68" t="s">
        <v>164</v>
      </c>
      <c r="D44" s="81">
        <v>580880948</v>
      </c>
      <c r="E44" s="82">
        <v>159638558</v>
      </c>
      <c r="F44" s="83">
        <f t="shared" si="0"/>
        <v>740519506</v>
      </c>
      <c r="G44" s="81">
        <v>548188803</v>
      </c>
      <c r="H44" s="82">
        <v>233624477</v>
      </c>
      <c r="I44" s="83">
        <f t="shared" si="1"/>
        <v>781813280</v>
      </c>
      <c r="J44" s="81">
        <v>93702358</v>
      </c>
      <c r="K44" s="82">
        <v>67808205</v>
      </c>
      <c r="L44" s="82">
        <f t="shared" si="2"/>
        <v>161510563</v>
      </c>
      <c r="M44" s="95">
        <f t="shared" si="3"/>
        <v>0.21810440061520811</v>
      </c>
      <c r="N44" s="81">
        <v>91166786</v>
      </c>
      <c r="O44" s="82">
        <v>69774660</v>
      </c>
      <c r="P44" s="82">
        <f t="shared" si="4"/>
        <v>160941446</v>
      </c>
      <c r="Q44" s="95">
        <f t="shared" si="5"/>
        <v>0.21733586312849942</v>
      </c>
      <c r="R44" s="81">
        <v>80801898</v>
      </c>
      <c r="S44" s="82">
        <v>24534536</v>
      </c>
      <c r="T44" s="82">
        <f t="shared" si="6"/>
        <v>105336434</v>
      </c>
      <c r="U44" s="95">
        <f t="shared" si="7"/>
        <v>0.13473349288720191</v>
      </c>
      <c r="V44" s="81">
        <v>55785383</v>
      </c>
      <c r="W44" s="82">
        <v>41404874</v>
      </c>
      <c r="X44" s="82">
        <f t="shared" si="8"/>
        <v>97190257</v>
      </c>
      <c r="Y44" s="95">
        <f t="shared" si="9"/>
        <v>0.12431389883784015</v>
      </c>
      <c r="Z44" s="81">
        <f t="shared" si="10"/>
        <v>321456425</v>
      </c>
      <c r="AA44" s="82">
        <f t="shared" si="11"/>
        <v>203522275</v>
      </c>
      <c r="AB44" s="82">
        <f t="shared" si="12"/>
        <v>524978700</v>
      </c>
      <c r="AC44" s="95">
        <f t="shared" si="13"/>
        <v>0.67148859379825321</v>
      </c>
      <c r="AD44" s="81">
        <v>147805926</v>
      </c>
      <c r="AE44" s="82">
        <v>39496713</v>
      </c>
      <c r="AF44" s="82">
        <f t="shared" si="14"/>
        <v>187302639</v>
      </c>
      <c r="AG44" s="82">
        <v>747977559</v>
      </c>
      <c r="AH44" s="82">
        <v>858423177</v>
      </c>
      <c r="AI44" s="83">
        <v>624516804</v>
      </c>
      <c r="AJ44" s="114">
        <f t="shared" si="15"/>
        <v>0.72751624226008049</v>
      </c>
      <c r="AK44" s="115">
        <f t="shared" si="16"/>
        <v>-0.48110577876054383</v>
      </c>
    </row>
    <row r="45" spans="1:37" ht="13" x14ac:dyDescent="0.3">
      <c r="A45" s="66" t="s">
        <v>101</v>
      </c>
      <c r="B45" s="67" t="s">
        <v>165</v>
      </c>
      <c r="C45" s="68" t="s">
        <v>166</v>
      </c>
      <c r="D45" s="81">
        <v>337526608</v>
      </c>
      <c r="E45" s="82">
        <v>111549242</v>
      </c>
      <c r="F45" s="83">
        <f t="shared" si="0"/>
        <v>449075850</v>
      </c>
      <c r="G45" s="81">
        <v>407862187</v>
      </c>
      <c r="H45" s="82">
        <v>158773098</v>
      </c>
      <c r="I45" s="83">
        <f t="shared" si="1"/>
        <v>566635285</v>
      </c>
      <c r="J45" s="81">
        <v>82556232</v>
      </c>
      <c r="K45" s="82">
        <v>45160898</v>
      </c>
      <c r="L45" s="82">
        <f t="shared" si="2"/>
        <v>127717130</v>
      </c>
      <c r="M45" s="95">
        <f t="shared" si="3"/>
        <v>0.28439990705356344</v>
      </c>
      <c r="N45" s="81">
        <v>130954067</v>
      </c>
      <c r="O45" s="82">
        <v>21641199</v>
      </c>
      <c r="P45" s="82">
        <f t="shared" si="4"/>
        <v>152595266</v>
      </c>
      <c r="Q45" s="95">
        <f t="shared" si="5"/>
        <v>0.33979842380747038</v>
      </c>
      <c r="R45" s="81">
        <v>70065491</v>
      </c>
      <c r="S45" s="82">
        <v>22111957</v>
      </c>
      <c r="T45" s="82">
        <f t="shared" si="6"/>
        <v>92177448</v>
      </c>
      <c r="U45" s="95">
        <f t="shared" si="7"/>
        <v>0.16267509355687229</v>
      </c>
      <c r="V45" s="81">
        <v>75145053</v>
      </c>
      <c r="W45" s="82">
        <v>25883379</v>
      </c>
      <c r="X45" s="82">
        <f t="shared" si="8"/>
        <v>101028432</v>
      </c>
      <c r="Y45" s="95">
        <f t="shared" si="9"/>
        <v>0.17829534212646148</v>
      </c>
      <c r="Z45" s="81">
        <f t="shared" si="10"/>
        <v>358720843</v>
      </c>
      <c r="AA45" s="82">
        <f t="shared" si="11"/>
        <v>114797433</v>
      </c>
      <c r="AB45" s="82">
        <f t="shared" si="12"/>
        <v>473518276</v>
      </c>
      <c r="AC45" s="95">
        <f t="shared" si="13"/>
        <v>0.83566676579274446</v>
      </c>
      <c r="AD45" s="81">
        <v>68199697</v>
      </c>
      <c r="AE45" s="82">
        <v>14415859</v>
      </c>
      <c r="AF45" s="82">
        <f t="shared" si="14"/>
        <v>82615556</v>
      </c>
      <c r="AG45" s="82">
        <v>465432140</v>
      </c>
      <c r="AH45" s="82">
        <v>519619050</v>
      </c>
      <c r="AI45" s="83">
        <v>481605947</v>
      </c>
      <c r="AJ45" s="114">
        <f t="shared" si="15"/>
        <v>0.92684428525089679</v>
      </c>
      <c r="AK45" s="115">
        <f t="shared" si="16"/>
        <v>0.22287420059244045</v>
      </c>
    </row>
    <row r="46" spans="1:37" ht="13" x14ac:dyDescent="0.3">
      <c r="A46" s="66" t="s">
        <v>101</v>
      </c>
      <c r="B46" s="67" t="s">
        <v>167</v>
      </c>
      <c r="C46" s="68" t="s">
        <v>168</v>
      </c>
      <c r="D46" s="81">
        <v>1797441311</v>
      </c>
      <c r="E46" s="82">
        <v>287498881</v>
      </c>
      <c r="F46" s="83">
        <f t="shared" si="0"/>
        <v>2084940192</v>
      </c>
      <c r="G46" s="81">
        <v>1798202155</v>
      </c>
      <c r="H46" s="82">
        <v>227257316</v>
      </c>
      <c r="I46" s="83">
        <f t="shared" si="1"/>
        <v>2025459471</v>
      </c>
      <c r="J46" s="81">
        <v>464753063</v>
      </c>
      <c r="K46" s="82">
        <v>34457026</v>
      </c>
      <c r="L46" s="82">
        <f t="shared" si="2"/>
        <v>499210089</v>
      </c>
      <c r="M46" s="95">
        <f t="shared" si="3"/>
        <v>0.23943616748120131</v>
      </c>
      <c r="N46" s="81">
        <v>401679490</v>
      </c>
      <c r="O46" s="82">
        <v>74633324</v>
      </c>
      <c r="P46" s="82">
        <f t="shared" si="4"/>
        <v>476312814</v>
      </c>
      <c r="Q46" s="95">
        <f t="shared" si="5"/>
        <v>0.22845394598254259</v>
      </c>
      <c r="R46" s="81">
        <v>441832607</v>
      </c>
      <c r="S46" s="82">
        <v>39992519</v>
      </c>
      <c r="T46" s="82">
        <f t="shared" si="6"/>
        <v>481825126</v>
      </c>
      <c r="U46" s="95">
        <f t="shared" si="7"/>
        <v>0.23788435804253127</v>
      </c>
      <c r="V46" s="81">
        <v>459234373</v>
      </c>
      <c r="W46" s="82">
        <v>31412517</v>
      </c>
      <c r="X46" s="82">
        <f t="shared" si="8"/>
        <v>490646890</v>
      </c>
      <c r="Y46" s="95">
        <f t="shared" si="9"/>
        <v>0.24223979646344648</v>
      </c>
      <c r="Z46" s="81">
        <f t="shared" si="10"/>
        <v>1767499533</v>
      </c>
      <c r="AA46" s="82">
        <f t="shared" si="11"/>
        <v>180495386</v>
      </c>
      <c r="AB46" s="82">
        <f t="shared" si="12"/>
        <v>1947994919</v>
      </c>
      <c r="AC46" s="95">
        <f t="shared" si="13"/>
        <v>0.96175457810481169</v>
      </c>
      <c r="AD46" s="81">
        <v>505208906</v>
      </c>
      <c r="AE46" s="82">
        <v>33218673</v>
      </c>
      <c r="AF46" s="82">
        <f t="shared" si="14"/>
        <v>538427579</v>
      </c>
      <c r="AG46" s="82">
        <v>1807622492</v>
      </c>
      <c r="AH46" s="82">
        <v>2082226172</v>
      </c>
      <c r="AI46" s="83">
        <v>2103219127</v>
      </c>
      <c r="AJ46" s="114">
        <f t="shared" si="15"/>
        <v>1.0100819763396962</v>
      </c>
      <c r="AK46" s="115">
        <f t="shared" si="16"/>
        <v>-8.8741161975285809E-2</v>
      </c>
    </row>
    <row r="47" spans="1:37" ht="13" x14ac:dyDescent="0.3">
      <c r="A47" s="66" t="s">
        <v>116</v>
      </c>
      <c r="B47" s="67" t="s">
        <v>169</v>
      </c>
      <c r="C47" s="68" t="s">
        <v>170</v>
      </c>
      <c r="D47" s="81">
        <v>1660126738</v>
      </c>
      <c r="E47" s="82">
        <v>1441943627</v>
      </c>
      <c r="F47" s="83">
        <f t="shared" si="0"/>
        <v>3102070365</v>
      </c>
      <c r="G47" s="81">
        <v>1745395059</v>
      </c>
      <c r="H47" s="82">
        <v>1329937160</v>
      </c>
      <c r="I47" s="83">
        <f t="shared" si="1"/>
        <v>3075332219</v>
      </c>
      <c r="J47" s="81">
        <v>263590727</v>
      </c>
      <c r="K47" s="82">
        <v>220062000</v>
      </c>
      <c r="L47" s="82">
        <f t="shared" si="2"/>
        <v>483652727</v>
      </c>
      <c r="M47" s="95">
        <f t="shared" si="3"/>
        <v>0.15591288078341189</v>
      </c>
      <c r="N47" s="81">
        <v>430422784</v>
      </c>
      <c r="O47" s="82">
        <v>304630860</v>
      </c>
      <c r="P47" s="82">
        <f t="shared" si="4"/>
        <v>735053644</v>
      </c>
      <c r="Q47" s="95">
        <f t="shared" si="5"/>
        <v>0.23695582546851737</v>
      </c>
      <c r="R47" s="81">
        <v>479569378</v>
      </c>
      <c r="S47" s="82">
        <v>194766068</v>
      </c>
      <c r="T47" s="82">
        <f t="shared" si="6"/>
        <v>674335446</v>
      </c>
      <c r="U47" s="95">
        <f t="shared" si="7"/>
        <v>0.21927239009620639</v>
      </c>
      <c r="V47" s="81">
        <v>322969820</v>
      </c>
      <c r="W47" s="82">
        <v>274343249</v>
      </c>
      <c r="X47" s="82">
        <f t="shared" si="8"/>
        <v>597313069</v>
      </c>
      <c r="Y47" s="95">
        <f t="shared" si="9"/>
        <v>0.19422716846969695</v>
      </c>
      <c r="Z47" s="81">
        <f t="shared" si="10"/>
        <v>1496552709</v>
      </c>
      <c r="AA47" s="82">
        <f t="shared" si="11"/>
        <v>993802177</v>
      </c>
      <c r="AB47" s="82">
        <f t="shared" si="12"/>
        <v>2490354886</v>
      </c>
      <c r="AC47" s="95">
        <f t="shared" si="13"/>
        <v>0.80978401963017321</v>
      </c>
      <c r="AD47" s="81">
        <v>315975313</v>
      </c>
      <c r="AE47" s="82">
        <v>253166111</v>
      </c>
      <c r="AF47" s="82">
        <f t="shared" si="14"/>
        <v>569141424</v>
      </c>
      <c r="AG47" s="82">
        <v>2971924857</v>
      </c>
      <c r="AH47" s="82">
        <v>2895855308</v>
      </c>
      <c r="AI47" s="83">
        <v>2101155176</v>
      </c>
      <c r="AJ47" s="114">
        <f t="shared" si="15"/>
        <v>0.72557325989161614</v>
      </c>
      <c r="AK47" s="115">
        <f t="shared" si="16"/>
        <v>4.9498496879749165E-2</v>
      </c>
    </row>
    <row r="48" spans="1:37" ht="14" x14ac:dyDescent="0.3">
      <c r="A48" s="69" t="s">
        <v>0</v>
      </c>
      <c r="B48" s="70" t="s">
        <v>171</v>
      </c>
      <c r="C48" s="71" t="s">
        <v>0</v>
      </c>
      <c r="D48" s="84">
        <f>SUM(D42:D47)</f>
        <v>5302463576</v>
      </c>
      <c r="E48" s="85">
        <f>SUM(E42:E47)</f>
        <v>2295349585</v>
      </c>
      <c r="F48" s="86">
        <f t="shared" si="0"/>
        <v>7597813161</v>
      </c>
      <c r="G48" s="84">
        <f>SUM(G42:G47)</f>
        <v>5455333597</v>
      </c>
      <c r="H48" s="85">
        <f>SUM(H42:H47)</f>
        <v>2320814036</v>
      </c>
      <c r="I48" s="86">
        <f t="shared" si="1"/>
        <v>7776147633</v>
      </c>
      <c r="J48" s="84">
        <f>SUM(J42:J47)</f>
        <v>1068994448</v>
      </c>
      <c r="K48" s="85">
        <f>SUM(K42:K47)</f>
        <v>440647261</v>
      </c>
      <c r="L48" s="85">
        <f t="shared" si="2"/>
        <v>1509641709</v>
      </c>
      <c r="M48" s="96">
        <f t="shared" si="3"/>
        <v>0.19869423964635974</v>
      </c>
      <c r="N48" s="84">
        <f>SUM(N42:N47)</f>
        <v>1229266756</v>
      </c>
      <c r="O48" s="85">
        <f>SUM(O42:O47)</f>
        <v>544214179</v>
      </c>
      <c r="P48" s="85">
        <f t="shared" si="4"/>
        <v>1773480935</v>
      </c>
      <c r="Q48" s="96">
        <f t="shared" si="5"/>
        <v>0.23341991931354364</v>
      </c>
      <c r="R48" s="84">
        <f>SUM(R42:R47)</f>
        <v>1245818654</v>
      </c>
      <c r="S48" s="85">
        <f>SUM(S42:S47)</f>
        <v>323586264</v>
      </c>
      <c r="T48" s="85">
        <f t="shared" si="6"/>
        <v>1569404918</v>
      </c>
      <c r="U48" s="96">
        <f t="shared" si="7"/>
        <v>0.20182293239133517</v>
      </c>
      <c r="V48" s="84">
        <f>SUM(V42:V47)</f>
        <v>1128414376</v>
      </c>
      <c r="W48" s="85">
        <f>SUM(W42:W47)</f>
        <v>457753300</v>
      </c>
      <c r="X48" s="85">
        <f t="shared" si="8"/>
        <v>1586167676</v>
      </c>
      <c r="Y48" s="96">
        <f t="shared" si="9"/>
        <v>0.20397859593980783</v>
      </c>
      <c r="Z48" s="84">
        <f t="shared" si="10"/>
        <v>4672494234</v>
      </c>
      <c r="AA48" s="85">
        <f t="shared" si="11"/>
        <v>1766201004</v>
      </c>
      <c r="AB48" s="85">
        <f t="shared" si="12"/>
        <v>6438695238</v>
      </c>
      <c r="AC48" s="96">
        <f t="shared" si="13"/>
        <v>0.82800578665402502</v>
      </c>
      <c r="AD48" s="84">
        <f>SUM(AD42:AD47)</f>
        <v>1253280595</v>
      </c>
      <c r="AE48" s="85">
        <f>SUM(AE42:AE47)</f>
        <v>375517713</v>
      </c>
      <c r="AF48" s="85">
        <f t="shared" si="14"/>
        <v>1628798308</v>
      </c>
      <c r="AG48" s="85">
        <f>SUM(AG42:AG47)</f>
        <v>7083326602</v>
      </c>
      <c r="AH48" s="85">
        <f>SUM(AH42:AH47)</f>
        <v>7514767131</v>
      </c>
      <c r="AI48" s="86">
        <f>SUM(AI42:AI47)</f>
        <v>6292706975</v>
      </c>
      <c r="AJ48" s="116">
        <f t="shared" si="15"/>
        <v>0.83737883893184872</v>
      </c>
      <c r="AK48" s="117">
        <f t="shared" si="16"/>
        <v>-2.6173057640479835E-2</v>
      </c>
    </row>
    <row r="49" spans="1:37" ht="13" x14ac:dyDescent="0.3">
      <c r="A49" s="66" t="s">
        <v>101</v>
      </c>
      <c r="B49" s="67" t="s">
        <v>172</v>
      </c>
      <c r="C49" s="68" t="s">
        <v>173</v>
      </c>
      <c r="D49" s="81">
        <v>584466312</v>
      </c>
      <c r="E49" s="82">
        <v>182983008</v>
      </c>
      <c r="F49" s="83">
        <f t="shared" si="0"/>
        <v>767449320</v>
      </c>
      <c r="G49" s="81">
        <v>585266711</v>
      </c>
      <c r="H49" s="82">
        <v>184531371</v>
      </c>
      <c r="I49" s="83">
        <f t="shared" si="1"/>
        <v>769798082</v>
      </c>
      <c r="J49" s="81">
        <v>130330517</v>
      </c>
      <c r="K49" s="82">
        <v>24832464</v>
      </c>
      <c r="L49" s="82">
        <f t="shared" si="2"/>
        <v>155162981</v>
      </c>
      <c r="M49" s="95">
        <f t="shared" si="3"/>
        <v>0.20218010096093381</v>
      </c>
      <c r="N49" s="81">
        <v>167699680</v>
      </c>
      <c r="O49" s="82">
        <v>31819192</v>
      </c>
      <c r="P49" s="82">
        <f t="shared" si="4"/>
        <v>199518872</v>
      </c>
      <c r="Q49" s="95">
        <f t="shared" si="5"/>
        <v>0.25997660926978217</v>
      </c>
      <c r="R49" s="81">
        <v>99325748</v>
      </c>
      <c r="S49" s="82">
        <v>16200894</v>
      </c>
      <c r="T49" s="82">
        <f t="shared" si="6"/>
        <v>115526642</v>
      </c>
      <c r="U49" s="95">
        <f t="shared" si="7"/>
        <v>0.15007395406838647</v>
      </c>
      <c r="V49" s="81">
        <v>102719099</v>
      </c>
      <c r="W49" s="82">
        <v>50040561</v>
      </c>
      <c r="X49" s="82">
        <f t="shared" si="8"/>
        <v>152759660</v>
      </c>
      <c r="Y49" s="95">
        <f t="shared" si="9"/>
        <v>0.19844120630064133</v>
      </c>
      <c r="Z49" s="81">
        <f t="shared" si="10"/>
        <v>500075044</v>
      </c>
      <c r="AA49" s="82">
        <f t="shared" si="11"/>
        <v>122893111</v>
      </c>
      <c r="AB49" s="82">
        <f t="shared" si="12"/>
        <v>622968155</v>
      </c>
      <c r="AC49" s="95">
        <f t="shared" si="13"/>
        <v>0.80926176560673735</v>
      </c>
      <c r="AD49" s="81">
        <v>119556482</v>
      </c>
      <c r="AE49" s="82">
        <v>44425286</v>
      </c>
      <c r="AF49" s="82">
        <f t="shared" si="14"/>
        <v>163981768</v>
      </c>
      <c r="AG49" s="82">
        <v>696467304</v>
      </c>
      <c r="AH49" s="82">
        <v>740063571</v>
      </c>
      <c r="AI49" s="83">
        <v>600573131</v>
      </c>
      <c r="AJ49" s="114">
        <f t="shared" si="15"/>
        <v>0.81151559748912439</v>
      </c>
      <c r="AK49" s="115">
        <f t="shared" si="16"/>
        <v>-6.843509578455087E-2</v>
      </c>
    </row>
    <row r="50" spans="1:37" ht="13" x14ac:dyDescent="0.3">
      <c r="A50" s="66" t="s">
        <v>101</v>
      </c>
      <c r="B50" s="67" t="s">
        <v>174</v>
      </c>
      <c r="C50" s="68" t="s">
        <v>175</v>
      </c>
      <c r="D50" s="81">
        <v>476468325</v>
      </c>
      <c r="E50" s="82">
        <v>261013008</v>
      </c>
      <c r="F50" s="83">
        <f t="shared" si="0"/>
        <v>737481333</v>
      </c>
      <c r="G50" s="81">
        <v>490641231</v>
      </c>
      <c r="H50" s="82">
        <v>263107001</v>
      </c>
      <c r="I50" s="83">
        <f t="shared" si="1"/>
        <v>753748232</v>
      </c>
      <c r="J50" s="81">
        <v>88038503</v>
      </c>
      <c r="K50" s="82">
        <v>20681713</v>
      </c>
      <c r="L50" s="82">
        <f t="shared" si="2"/>
        <v>108720216</v>
      </c>
      <c r="M50" s="95">
        <f t="shared" si="3"/>
        <v>0.14742097343364216</v>
      </c>
      <c r="N50" s="81">
        <v>105250683</v>
      </c>
      <c r="O50" s="82">
        <v>33613044</v>
      </c>
      <c r="P50" s="82">
        <f t="shared" si="4"/>
        <v>138863727</v>
      </c>
      <c r="Q50" s="95">
        <f t="shared" si="5"/>
        <v>0.18829456528088148</v>
      </c>
      <c r="R50" s="81">
        <v>85984808</v>
      </c>
      <c r="S50" s="82">
        <v>35392108</v>
      </c>
      <c r="T50" s="82">
        <f t="shared" si="6"/>
        <v>121376916</v>
      </c>
      <c r="U50" s="95">
        <f t="shared" si="7"/>
        <v>0.16103111204378917</v>
      </c>
      <c r="V50" s="81">
        <v>71655580</v>
      </c>
      <c r="W50" s="82">
        <v>27390474</v>
      </c>
      <c r="X50" s="82">
        <f t="shared" si="8"/>
        <v>99046054</v>
      </c>
      <c r="Y50" s="95">
        <f t="shared" si="9"/>
        <v>0.13140469163979412</v>
      </c>
      <c r="Z50" s="81">
        <f t="shared" si="10"/>
        <v>350929574</v>
      </c>
      <c r="AA50" s="82">
        <f t="shared" si="11"/>
        <v>117077339</v>
      </c>
      <c r="AB50" s="82">
        <f t="shared" si="12"/>
        <v>468006913</v>
      </c>
      <c r="AC50" s="95">
        <f t="shared" si="13"/>
        <v>0.62090615026477436</v>
      </c>
      <c r="AD50" s="81">
        <v>117115814</v>
      </c>
      <c r="AE50" s="82">
        <v>60405141</v>
      </c>
      <c r="AF50" s="82">
        <f t="shared" si="14"/>
        <v>177520955</v>
      </c>
      <c r="AG50" s="82">
        <v>767304163</v>
      </c>
      <c r="AH50" s="82">
        <v>910268335</v>
      </c>
      <c r="AI50" s="83">
        <v>559694137</v>
      </c>
      <c r="AJ50" s="114">
        <f t="shared" si="15"/>
        <v>0.61486719407854606</v>
      </c>
      <c r="AK50" s="115">
        <f t="shared" si="16"/>
        <v>-0.44205993033329505</v>
      </c>
    </row>
    <row r="51" spans="1:37" ht="13" x14ac:dyDescent="0.3">
      <c r="A51" s="66" t="s">
        <v>101</v>
      </c>
      <c r="B51" s="67" t="s">
        <v>176</v>
      </c>
      <c r="C51" s="68" t="s">
        <v>177</v>
      </c>
      <c r="D51" s="81">
        <v>499830312</v>
      </c>
      <c r="E51" s="82">
        <v>119462736</v>
      </c>
      <c r="F51" s="83">
        <f t="shared" si="0"/>
        <v>619293048</v>
      </c>
      <c r="G51" s="81">
        <v>518997987</v>
      </c>
      <c r="H51" s="82">
        <v>162334272</v>
      </c>
      <c r="I51" s="83">
        <f t="shared" si="1"/>
        <v>681332259</v>
      </c>
      <c r="J51" s="81">
        <v>94757198</v>
      </c>
      <c r="K51" s="82">
        <v>22550183</v>
      </c>
      <c r="L51" s="82">
        <f t="shared" si="2"/>
        <v>117307381</v>
      </c>
      <c r="M51" s="95">
        <f t="shared" si="3"/>
        <v>0.18942144010633233</v>
      </c>
      <c r="N51" s="81">
        <v>97366796</v>
      </c>
      <c r="O51" s="82">
        <v>12460591</v>
      </c>
      <c r="P51" s="82">
        <f t="shared" si="4"/>
        <v>109827387</v>
      </c>
      <c r="Q51" s="95">
        <f t="shared" si="5"/>
        <v>0.1773431614559316</v>
      </c>
      <c r="R51" s="81">
        <v>98519273</v>
      </c>
      <c r="S51" s="82">
        <v>28664227</v>
      </c>
      <c r="T51" s="82">
        <f t="shared" si="6"/>
        <v>127183500</v>
      </c>
      <c r="U51" s="95">
        <f t="shared" si="7"/>
        <v>0.18666883641568482</v>
      </c>
      <c r="V51" s="81">
        <v>120642182</v>
      </c>
      <c r="W51" s="82">
        <v>23384184</v>
      </c>
      <c r="X51" s="82">
        <f t="shared" si="8"/>
        <v>144026366</v>
      </c>
      <c r="Y51" s="95">
        <f t="shared" si="9"/>
        <v>0.21138932451457579</v>
      </c>
      <c r="Z51" s="81">
        <f t="shared" si="10"/>
        <v>411285449</v>
      </c>
      <c r="AA51" s="82">
        <f t="shared" si="11"/>
        <v>87059185</v>
      </c>
      <c r="AB51" s="82">
        <f t="shared" si="12"/>
        <v>498344634</v>
      </c>
      <c r="AC51" s="95">
        <f t="shared" si="13"/>
        <v>0.73142674138375119</v>
      </c>
      <c r="AD51" s="81">
        <v>95112567</v>
      </c>
      <c r="AE51" s="82">
        <v>59138804</v>
      </c>
      <c r="AF51" s="82">
        <f t="shared" si="14"/>
        <v>154251371</v>
      </c>
      <c r="AG51" s="82">
        <v>570979500</v>
      </c>
      <c r="AH51" s="82">
        <v>682109220</v>
      </c>
      <c r="AI51" s="83">
        <v>488297779</v>
      </c>
      <c r="AJ51" s="114">
        <f t="shared" si="15"/>
        <v>0.71586450480760255</v>
      </c>
      <c r="AK51" s="115">
        <f t="shared" si="16"/>
        <v>-6.6287935943207921E-2</v>
      </c>
    </row>
    <row r="52" spans="1:37" ht="13" x14ac:dyDescent="0.3">
      <c r="A52" s="66" t="s">
        <v>101</v>
      </c>
      <c r="B52" s="67" t="s">
        <v>178</v>
      </c>
      <c r="C52" s="68" t="s">
        <v>179</v>
      </c>
      <c r="D52" s="81">
        <v>227340841</v>
      </c>
      <c r="E52" s="82">
        <v>77341027</v>
      </c>
      <c r="F52" s="83">
        <f t="shared" si="0"/>
        <v>304681868</v>
      </c>
      <c r="G52" s="81">
        <v>366467159</v>
      </c>
      <c r="H52" s="82">
        <v>92726788</v>
      </c>
      <c r="I52" s="83">
        <f t="shared" si="1"/>
        <v>459193947</v>
      </c>
      <c r="J52" s="81">
        <v>17967296</v>
      </c>
      <c r="K52" s="82">
        <v>23257857</v>
      </c>
      <c r="L52" s="82">
        <f t="shared" si="2"/>
        <v>41225153</v>
      </c>
      <c r="M52" s="95">
        <f t="shared" si="3"/>
        <v>0.13530556731390395</v>
      </c>
      <c r="N52" s="81">
        <v>51869529</v>
      </c>
      <c r="O52" s="82">
        <v>-612812929</v>
      </c>
      <c r="P52" s="82">
        <f t="shared" si="4"/>
        <v>-560943400</v>
      </c>
      <c r="Q52" s="95">
        <f t="shared" si="5"/>
        <v>-1.8410790365772602</v>
      </c>
      <c r="R52" s="81">
        <v>51601814</v>
      </c>
      <c r="S52" s="82">
        <v>12169471</v>
      </c>
      <c r="T52" s="82">
        <f t="shared" si="6"/>
        <v>63771285</v>
      </c>
      <c r="U52" s="95">
        <f t="shared" si="7"/>
        <v>0.13887658018279583</v>
      </c>
      <c r="V52" s="81">
        <v>57216445</v>
      </c>
      <c r="W52" s="82">
        <v>19019749</v>
      </c>
      <c r="X52" s="82">
        <f t="shared" si="8"/>
        <v>76236194</v>
      </c>
      <c r="Y52" s="95">
        <f t="shared" si="9"/>
        <v>0.16602177467291396</v>
      </c>
      <c r="Z52" s="81">
        <f t="shared" si="10"/>
        <v>178655084</v>
      </c>
      <c r="AA52" s="82">
        <f t="shared" si="11"/>
        <v>-558365852</v>
      </c>
      <c r="AB52" s="82">
        <f t="shared" si="12"/>
        <v>-379710768</v>
      </c>
      <c r="AC52" s="95">
        <f t="shared" si="13"/>
        <v>-0.82690717175328965</v>
      </c>
      <c r="AD52" s="81">
        <v>50696361</v>
      </c>
      <c r="AE52" s="82">
        <v>20189182</v>
      </c>
      <c r="AF52" s="82">
        <f t="shared" si="14"/>
        <v>70885543</v>
      </c>
      <c r="AG52" s="82">
        <v>394158574</v>
      </c>
      <c r="AH52" s="82">
        <v>448336945</v>
      </c>
      <c r="AI52" s="83">
        <v>275252202</v>
      </c>
      <c r="AJ52" s="114">
        <f t="shared" si="15"/>
        <v>0.61394048621177089</v>
      </c>
      <c r="AK52" s="115">
        <f t="shared" si="16"/>
        <v>7.5482965546303182E-2</v>
      </c>
    </row>
    <row r="53" spans="1:37" ht="13" x14ac:dyDescent="0.3">
      <c r="A53" s="66" t="s">
        <v>116</v>
      </c>
      <c r="B53" s="67" t="s">
        <v>180</v>
      </c>
      <c r="C53" s="68" t="s">
        <v>181</v>
      </c>
      <c r="D53" s="81">
        <v>995038002</v>
      </c>
      <c r="E53" s="82">
        <v>605920807</v>
      </c>
      <c r="F53" s="83">
        <f t="shared" si="0"/>
        <v>1600958809</v>
      </c>
      <c r="G53" s="81">
        <v>1047455614</v>
      </c>
      <c r="H53" s="82">
        <v>571119873</v>
      </c>
      <c r="I53" s="83">
        <f t="shared" si="1"/>
        <v>1618575487</v>
      </c>
      <c r="J53" s="81">
        <v>190167681</v>
      </c>
      <c r="K53" s="82">
        <v>127909034</v>
      </c>
      <c r="L53" s="82">
        <f t="shared" si="2"/>
        <v>318076715</v>
      </c>
      <c r="M53" s="95">
        <f t="shared" si="3"/>
        <v>0.19867888743413636</v>
      </c>
      <c r="N53" s="81">
        <v>234497533</v>
      </c>
      <c r="O53" s="82">
        <v>115601968</v>
      </c>
      <c r="P53" s="82">
        <f t="shared" si="4"/>
        <v>350099501</v>
      </c>
      <c r="Q53" s="95">
        <f t="shared" si="5"/>
        <v>0.21868114222044296</v>
      </c>
      <c r="R53" s="81">
        <v>218051513</v>
      </c>
      <c r="S53" s="82">
        <v>74429301</v>
      </c>
      <c r="T53" s="82">
        <f t="shared" si="6"/>
        <v>292480814</v>
      </c>
      <c r="U53" s="95">
        <f t="shared" si="7"/>
        <v>0.18070260939272462</v>
      </c>
      <c r="V53" s="81">
        <v>272346779</v>
      </c>
      <c r="W53" s="82">
        <v>173167434</v>
      </c>
      <c r="X53" s="82">
        <f t="shared" si="8"/>
        <v>445514213</v>
      </c>
      <c r="Y53" s="95">
        <f t="shared" si="9"/>
        <v>0.27525080947923686</v>
      </c>
      <c r="Z53" s="81">
        <f t="shared" si="10"/>
        <v>915063506</v>
      </c>
      <c r="AA53" s="82">
        <f t="shared" si="11"/>
        <v>491107737</v>
      </c>
      <c r="AB53" s="82">
        <f t="shared" si="12"/>
        <v>1406171243</v>
      </c>
      <c r="AC53" s="95">
        <f t="shared" si="13"/>
        <v>0.86877087555941712</v>
      </c>
      <c r="AD53" s="81">
        <v>269727224</v>
      </c>
      <c r="AE53" s="82">
        <v>159687880</v>
      </c>
      <c r="AF53" s="82">
        <f t="shared" si="14"/>
        <v>429415104</v>
      </c>
      <c r="AG53" s="82">
        <v>1638501730</v>
      </c>
      <c r="AH53" s="82">
        <v>1578939219</v>
      </c>
      <c r="AI53" s="83">
        <v>1266908432</v>
      </c>
      <c r="AJ53" s="114">
        <f t="shared" si="15"/>
        <v>0.80237948158788497</v>
      </c>
      <c r="AK53" s="115">
        <f t="shared" si="16"/>
        <v>3.7490784208652261E-2</v>
      </c>
    </row>
    <row r="54" spans="1:37" ht="14" x14ac:dyDescent="0.3">
      <c r="A54" s="69" t="s">
        <v>0</v>
      </c>
      <c r="B54" s="70" t="s">
        <v>182</v>
      </c>
      <c r="C54" s="71" t="s">
        <v>0</v>
      </c>
      <c r="D54" s="84">
        <f>SUM(D49:D53)</f>
        <v>2783143792</v>
      </c>
      <c r="E54" s="85">
        <f>SUM(E49:E53)</f>
        <v>1246720586</v>
      </c>
      <c r="F54" s="86">
        <f t="shared" si="0"/>
        <v>4029864378</v>
      </c>
      <c r="G54" s="84">
        <f>SUM(G49:G53)</f>
        <v>3008828702</v>
      </c>
      <c r="H54" s="85">
        <f>SUM(H49:H53)</f>
        <v>1273819305</v>
      </c>
      <c r="I54" s="86">
        <f t="shared" si="1"/>
        <v>4282648007</v>
      </c>
      <c r="J54" s="84">
        <f>SUM(J49:J53)</f>
        <v>521261195</v>
      </c>
      <c r="K54" s="85">
        <f>SUM(K49:K53)</f>
        <v>219231251</v>
      </c>
      <c r="L54" s="85">
        <f t="shared" si="2"/>
        <v>740492446</v>
      </c>
      <c r="M54" s="96">
        <f t="shared" si="3"/>
        <v>0.18375120761942426</v>
      </c>
      <c r="N54" s="84">
        <f>SUM(N49:N53)</f>
        <v>656684221</v>
      </c>
      <c r="O54" s="85">
        <f>SUM(O49:O53)</f>
        <v>-419318134</v>
      </c>
      <c r="P54" s="85">
        <f t="shared" si="4"/>
        <v>237366087</v>
      </c>
      <c r="Q54" s="96">
        <f t="shared" si="5"/>
        <v>5.890175567590776E-2</v>
      </c>
      <c r="R54" s="84">
        <f>SUM(R49:R53)</f>
        <v>553483156</v>
      </c>
      <c r="S54" s="85">
        <f>SUM(S49:S53)</f>
        <v>166856001</v>
      </c>
      <c r="T54" s="85">
        <f t="shared" si="6"/>
        <v>720339157</v>
      </c>
      <c r="U54" s="96">
        <f t="shared" si="7"/>
        <v>0.16819947747809386</v>
      </c>
      <c r="V54" s="84">
        <f>SUM(V49:V53)</f>
        <v>624580085</v>
      </c>
      <c r="W54" s="85">
        <f>SUM(W49:W53)</f>
        <v>293002402</v>
      </c>
      <c r="X54" s="85">
        <f t="shared" si="8"/>
        <v>917582487</v>
      </c>
      <c r="Y54" s="96">
        <f t="shared" si="9"/>
        <v>0.2142558728852357</v>
      </c>
      <c r="Z54" s="84">
        <f t="shared" si="10"/>
        <v>2356008657</v>
      </c>
      <c r="AA54" s="85">
        <f t="shared" si="11"/>
        <v>259771520</v>
      </c>
      <c r="AB54" s="85">
        <f t="shared" si="12"/>
        <v>2615780177</v>
      </c>
      <c r="AC54" s="96">
        <f t="shared" si="13"/>
        <v>0.61078570378058161</v>
      </c>
      <c r="AD54" s="84">
        <f>SUM(AD49:AD53)</f>
        <v>652208448</v>
      </c>
      <c r="AE54" s="85">
        <f>SUM(AE49:AE53)</f>
        <v>343846293</v>
      </c>
      <c r="AF54" s="85">
        <f t="shared" si="14"/>
        <v>996054741</v>
      </c>
      <c r="AG54" s="85">
        <f>SUM(AG49:AG53)</f>
        <v>4067411271</v>
      </c>
      <c r="AH54" s="85">
        <f>SUM(AH49:AH53)</f>
        <v>4359717290</v>
      </c>
      <c r="AI54" s="86">
        <f>SUM(AI49:AI53)</f>
        <v>3190725681</v>
      </c>
      <c r="AJ54" s="116">
        <f t="shared" si="15"/>
        <v>0.73186527216309483</v>
      </c>
      <c r="AK54" s="117">
        <f t="shared" si="16"/>
        <v>-7.8783073630287581E-2</v>
      </c>
    </row>
    <row r="55" spans="1:37" ht="14" x14ac:dyDescent="0.3">
      <c r="A55" s="72" t="s">
        <v>0</v>
      </c>
      <c r="B55" s="73" t="s">
        <v>183</v>
      </c>
      <c r="C55" s="74" t="s">
        <v>0</v>
      </c>
      <c r="D55" s="87">
        <f>SUM(D9:D10,D12:D19,D21:D27,D29:D35,D37:D40,D42:D47,D49:D53)</f>
        <v>51334604439</v>
      </c>
      <c r="E55" s="88">
        <f>SUM(E9:E10,E12:E19,E21:E27,E29:E35,E37:E40,E42:E47,E49:E53)</f>
        <v>10162199892</v>
      </c>
      <c r="F55" s="89">
        <f t="shared" si="0"/>
        <v>61496804331</v>
      </c>
      <c r="G55" s="87">
        <f>SUM(G9:G10,G12:G19,G21:G27,G29:G35,G37:G40,G42:G47,G49:G53)</f>
        <v>52640550075</v>
      </c>
      <c r="H55" s="88">
        <f>SUM(H9:H10,H12:H19,H21:H27,H29:H35,H37:H40,H42:H47,H49:H53)</f>
        <v>10749560744</v>
      </c>
      <c r="I55" s="89">
        <f t="shared" si="1"/>
        <v>63390110819</v>
      </c>
      <c r="J55" s="87">
        <f>SUM(J9:J10,J12:J19,J21:J27,J29:J35,J37:J40,J42:J47,J49:J53)</f>
        <v>11125579594</v>
      </c>
      <c r="K55" s="88">
        <f>SUM(K9:K10,K12:K19,K21:K27,K29:K35,K37:K40,K42:K47,K49:K53)</f>
        <v>1409795855</v>
      </c>
      <c r="L55" s="88">
        <f t="shared" si="2"/>
        <v>12535375449</v>
      </c>
      <c r="M55" s="97">
        <f t="shared" si="3"/>
        <v>0.2038378349146352</v>
      </c>
      <c r="N55" s="87">
        <f>SUM(N9:N10,N12:N19,N21:N27,N29:N35,N37:N40,N42:N47,N49:N53)</f>
        <v>11009924270</v>
      </c>
      <c r="O55" s="88">
        <f>SUM(O9:O10,O12:O19,O21:O27,O29:O35,O37:O40,O42:O47,O49:O53)</f>
        <v>1856453819</v>
      </c>
      <c r="P55" s="88">
        <f t="shared" si="4"/>
        <v>12866378089</v>
      </c>
      <c r="Q55" s="97">
        <f t="shared" si="5"/>
        <v>0.20922027134528959</v>
      </c>
      <c r="R55" s="87">
        <f>SUM(R9:R10,R12:R19,R21:R27,R29:R35,R37:R40,R42:R47,R49:R53)</f>
        <v>11443318098</v>
      </c>
      <c r="S55" s="88">
        <f>SUM(S9:S10,S12:S19,S21:S27,S29:S35,S37:S40,S42:S47,S49:S53)</f>
        <v>1473024466</v>
      </c>
      <c r="T55" s="88">
        <f t="shared" si="6"/>
        <v>12916342564</v>
      </c>
      <c r="U55" s="97">
        <f t="shared" si="7"/>
        <v>0.20375958327128477</v>
      </c>
      <c r="V55" s="87">
        <f>SUM(V9:V10,V12:V19,V21:V27,V29:V35,V37:V40,V42:V47,V49:V53)</f>
        <v>10936532778</v>
      </c>
      <c r="W55" s="88">
        <f>SUM(W9:W10,W12:W19,W21:W27,W29:W35,W37:W40,W42:W47,W49:W53)</f>
        <v>2907924590</v>
      </c>
      <c r="X55" s="88">
        <f t="shared" si="8"/>
        <v>13844457368</v>
      </c>
      <c r="Y55" s="97">
        <f t="shared" si="9"/>
        <v>0.21840090179887148</v>
      </c>
      <c r="Z55" s="87">
        <f t="shared" si="10"/>
        <v>44515354740</v>
      </c>
      <c r="AA55" s="88">
        <f t="shared" si="11"/>
        <v>7647198730</v>
      </c>
      <c r="AB55" s="88">
        <f t="shared" si="12"/>
        <v>52162553470</v>
      </c>
      <c r="AC55" s="97">
        <f t="shared" si="13"/>
        <v>0.82288156300817272</v>
      </c>
      <c r="AD55" s="87">
        <f>SUM(AD9:AD10,AD12:AD19,AD21:AD27,AD29:AD35,AD37:AD40,AD42:AD47,AD49:AD53)</f>
        <v>10548482492</v>
      </c>
      <c r="AE55" s="88">
        <f>SUM(AE9:AE10,AE12:AE19,AE21:AE27,AE29:AE35,AE37:AE40,AE42:AE47,AE49:AE53)</f>
        <v>2197640648</v>
      </c>
      <c r="AF55" s="88">
        <f t="shared" si="14"/>
        <v>12746123140</v>
      </c>
      <c r="AG55" s="88">
        <f>SUM(AG9:AG10,AG12:AG19,AG21:AG27,AG29:AG35,AG37:AG40,AG42:AG47,AG49:AG53)</f>
        <v>57799277500</v>
      </c>
      <c r="AH55" s="88">
        <f>SUM(AH9:AH10,AH12:AH19,AH21:AH27,AH29:AH35,AH37:AH40,AH42:AH47,AH49:AH53)</f>
        <v>59790403557</v>
      </c>
      <c r="AI55" s="89">
        <f>SUM(AI9:AI10,AI12:AI19,AI21:AI27,AI29:AI35,AI37:AI40,AI42:AI47,AI49:AI53)</f>
        <v>51480734219</v>
      </c>
      <c r="AJ55" s="118">
        <f t="shared" si="15"/>
        <v>0.86102001586127208</v>
      </c>
      <c r="AK55" s="119">
        <f t="shared" si="16"/>
        <v>8.6170062530872338E-2</v>
      </c>
    </row>
    <row r="56" spans="1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1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1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1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1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1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1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1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1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6" orientation="landscape" r:id="rId1"/>
  <rowBreaks count="1" manualBreakCount="1">
    <brk id="56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4" width="14.54296875" bestFit="1" customWidth="1"/>
    <col min="5" max="5" width="13.54296875" bestFit="1" customWidth="1"/>
    <col min="6" max="7" width="14.54296875" bestFit="1" customWidth="1"/>
    <col min="8" max="8" width="13.54296875" bestFit="1" customWidth="1"/>
    <col min="9" max="9" width="14.54296875" bestFit="1" customWidth="1"/>
    <col min="10" max="10" width="13.54296875" bestFit="1" customWidth="1"/>
    <col min="11" max="11" width="12.7265625" bestFit="1" customWidth="1"/>
    <col min="12" max="12" width="13.54296875" bestFit="1" customWidth="1"/>
    <col min="13" max="13" width="14.1796875" bestFit="1" customWidth="1"/>
    <col min="14" max="14" width="13.54296875" bestFit="1" customWidth="1"/>
    <col min="15" max="15" width="12.7265625" bestFit="1" customWidth="1"/>
    <col min="16" max="16" width="13.54296875" bestFit="1" customWidth="1"/>
    <col min="17" max="17" width="14.1796875" bestFit="1" customWidth="1"/>
    <col min="18" max="18" width="13.54296875" bestFit="1" customWidth="1"/>
    <col min="19" max="19" width="12.7265625" bestFit="1" customWidth="1"/>
    <col min="20" max="20" width="13.54296875" bestFit="1" customWidth="1"/>
    <col min="21" max="21" width="12.54296875" bestFit="1" customWidth="1"/>
    <col min="22" max="22" width="13.54296875" bestFit="1" customWidth="1"/>
    <col min="23" max="23" width="12.7265625" bestFit="1" customWidth="1"/>
    <col min="24" max="24" width="13.54296875" bestFit="1" customWidth="1"/>
    <col min="25" max="25" width="12.54296875" bestFit="1" customWidth="1"/>
    <col min="26" max="26" width="14.54296875" bestFit="1" customWidth="1"/>
    <col min="27" max="27" width="13.54296875" bestFit="1" customWidth="1"/>
    <col min="28" max="28" width="14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26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99</v>
      </c>
      <c r="B9" s="67" t="s">
        <v>54</v>
      </c>
      <c r="C9" s="68" t="s">
        <v>55</v>
      </c>
      <c r="D9" s="81">
        <v>9754653080</v>
      </c>
      <c r="E9" s="82">
        <v>1339880477</v>
      </c>
      <c r="F9" s="83">
        <f>$D9       +$E9</f>
        <v>11094533557</v>
      </c>
      <c r="G9" s="81">
        <v>10594053786</v>
      </c>
      <c r="H9" s="82">
        <v>1140830020</v>
      </c>
      <c r="I9" s="83">
        <f>$G9       +$H9</f>
        <v>11734883806</v>
      </c>
      <c r="J9" s="81">
        <v>3132831847</v>
      </c>
      <c r="K9" s="82">
        <v>49782221</v>
      </c>
      <c r="L9" s="82">
        <f>$J9       +$K9</f>
        <v>3182614068</v>
      </c>
      <c r="M9" s="95">
        <f>IF(($F9       =0),0,($L9       /$F9       ))</f>
        <v>0.28686326032985471</v>
      </c>
      <c r="N9" s="81">
        <v>2534973333</v>
      </c>
      <c r="O9" s="82">
        <v>226400439</v>
      </c>
      <c r="P9" s="82">
        <f>$N9       +$O9</f>
        <v>2761373772</v>
      </c>
      <c r="Q9" s="95">
        <f>IF(($F9       =0),0,($P9       /$F9       ))</f>
        <v>0.24889498578854044</v>
      </c>
      <c r="R9" s="81">
        <v>3288367784</v>
      </c>
      <c r="S9" s="82">
        <v>110318465</v>
      </c>
      <c r="T9" s="82">
        <f>$R9       +$S9</f>
        <v>3398686249</v>
      </c>
      <c r="U9" s="95">
        <f>IF(($I9       =0),0,($T9       /$I9       ))</f>
        <v>0.28962248840182508</v>
      </c>
      <c r="V9" s="81">
        <v>2128649566</v>
      </c>
      <c r="W9" s="82">
        <v>248337271</v>
      </c>
      <c r="X9" s="82">
        <f>$V9       +$W9</f>
        <v>2376986837</v>
      </c>
      <c r="Y9" s="95">
        <f>IF(($I9       =0),0,($X9       /$I9       ))</f>
        <v>0.20255733898146105</v>
      </c>
      <c r="Z9" s="81">
        <f>$J9       +$N9       +$R9       +$V9</f>
        <v>11084822530</v>
      </c>
      <c r="AA9" s="82">
        <f>$K9       +$O9       +$S9       +$W9</f>
        <v>634838396</v>
      </c>
      <c r="AB9" s="82">
        <f>$Z9       +$AA9</f>
        <v>11719660926</v>
      </c>
      <c r="AC9" s="95">
        <f>IF(($I9       =0),0,($AB9       /$I9       ))</f>
        <v>0.99870276687424753</v>
      </c>
      <c r="AD9" s="81">
        <v>2963858478</v>
      </c>
      <c r="AE9" s="82">
        <v>250923544</v>
      </c>
      <c r="AF9" s="82">
        <f>$AD9       +$AE9</f>
        <v>3214782022</v>
      </c>
      <c r="AG9" s="82">
        <v>9900511301</v>
      </c>
      <c r="AH9" s="82">
        <v>9633124849</v>
      </c>
      <c r="AI9" s="83">
        <v>10470382835</v>
      </c>
      <c r="AJ9" s="114">
        <f>IF(($AH9       =0),0,($AI9       /$AH9       ))</f>
        <v>1.0869144747030777</v>
      </c>
      <c r="AK9" s="115">
        <f>IF(($AF9       =0),0,(($X9       /$AF9       )-1))</f>
        <v>-0.26060715136100754</v>
      </c>
    </row>
    <row r="10" spans="1:37" ht="14" x14ac:dyDescent="0.3">
      <c r="A10" s="69" t="s">
        <v>0</v>
      </c>
      <c r="B10" s="70" t="s">
        <v>100</v>
      </c>
      <c r="C10" s="71" t="s">
        <v>0</v>
      </c>
      <c r="D10" s="84">
        <f>D9</f>
        <v>9754653080</v>
      </c>
      <c r="E10" s="85">
        <f>E9</f>
        <v>1339880477</v>
      </c>
      <c r="F10" s="86">
        <f t="shared" ref="F10:F37" si="0">$D10      +$E10</f>
        <v>11094533557</v>
      </c>
      <c r="G10" s="84">
        <f>G9</f>
        <v>10594053786</v>
      </c>
      <c r="H10" s="85">
        <f>H9</f>
        <v>1140830020</v>
      </c>
      <c r="I10" s="86">
        <f t="shared" ref="I10:I37" si="1">$G10      +$H10</f>
        <v>11734883806</v>
      </c>
      <c r="J10" s="84">
        <f>J9</f>
        <v>3132831847</v>
      </c>
      <c r="K10" s="85">
        <f>K9</f>
        <v>49782221</v>
      </c>
      <c r="L10" s="85">
        <f t="shared" ref="L10:L37" si="2">$J10      +$K10</f>
        <v>3182614068</v>
      </c>
      <c r="M10" s="96">
        <f t="shared" ref="M10:M37" si="3">IF(($F10      =0),0,($L10      /$F10      ))</f>
        <v>0.28686326032985471</v>
      </c>
      <c r="N10" s="84">
        <f>N9</f>
        <v>2534973333</v>
      </c>
      <c r="O10" s="85">
        <f>O9</f>
        <v>226400439</v>
      </c>
      <c r="P10" s="85">
        <f t="shared" ref="P10:P37" si="4">$N10      +$O10</f>
        <v>2761373772</v>
      </c>
      <c r="Q10" s="96">
        <f t="shared" ref="Q10:Q37" si="5">IF(($F10      =0),0,($P10      /$F10      ))</f>
        <v>0.24889498578854044</v>
      </c>
      <c r="R10" s="84">
        <f>R9</f>
        <v>3288367784</v>
      </c>
      <c r="S10" s="85">
        <f>S9</f>
        <v>110318465</v>
      </c>
      <c r="T10" s="85">
        <f t="shared" ref="T10:T37" si="6">$R10      +$S10</f>
        <v>3398686249</v>
      </c>
      <c r="U10" s="96">
        <f t="shared" ref="U10:U37" si="7">IF(($I10      =0),0,($T10      /$I10      ))</f>
        <v>0.28962248840182508</v>
      </c>
      <c r="V10" s="84">
        <f>V9</f>
        <v>2128649566</v>
      </c>
      <c r="W10" s="85">
        <f>W9</f>
        <v>248337271</v>
      </c>
      <c r="X10" s="85">
        <f t="shared" ref="X10:X37" si="8">$V10      +$W10</f>
        <v>2376986837</v>
      </c>
      <c r="Y10" s="96">
        <f t="shared" ref="Y10:Y37" si="9">IF(($I10      =0),0,($X10      /$I10      ))</f>
        <v>0.20255733898146105</v>
      </c>
      <c r="Z10" s="84">
        <f t="shared" ref="Z10:Z37" si="10">$J10      +$N10      +$R10      +$V10</f>
        <v>11084822530</v>
      </c>
      <c r="AA10" s="85">
        <f t="shared" ref="AA10:AA37" si="11">$K10      +$O10      +$S10      +$W10</f>
        <v>634838396</v>
      </c>
      <c r="AB10" s="85">
        <f t="shared" ref="AB10:AB37" si="12">$Z10      +$AA10</f>
        <v>11719660926</v>
      </c>
      <c r="AC10" s="96">
        <f t="shared" ref="AC10:AC37" si="13">IF(($I10      =0),0,($AB10      /$I10      ))</f>
        <v>0.99870276687424753</v>
      </c>
      <c r="AD10" s="84">
        <f>AD9</f>
        <v>2963858478</v>
      </c>
      <c r="AE10" s="85">
        <f>AE9</f>
        <v>250923544</v>
      </c>
      <c r="AF10" s="85">
        <f t="shared" ref="AF10:AF37" si="14">$AD10      +$AE10</f>
        <v>3214782022</v>
      </c>
      <c r="AG10" s="85">
        <f>AG9</f>
        <v>9900511301</v>
      </c>
      <c r="AH10" s="85">
        <f>AH9</f>
        <v>9633124849</v>
      </c>
      <c r="AI10" s="86">
        <f>AI9</f>
        <v>10470382835</v>
      </c>
      <c r="AJ10" s="116">
        <f t="shared" ref="AJ10:AJ37" si="15">IF(($AH10      =0),0,($AI10      /$AH10      ))</f>
        <v>1.0869144747030777</v>
      </c>
      <c r="AK10" s="117">
        <f t="shared" ref="AK10:AK37" si="16">IF(($AF10      =0),0,(($X10      /$AF10      )-1))</f>
        <v>-0.26060715136100754</v>
      </c>
    </row>
    <row r="11" spans="1:37" ht="13" x14ac:dyDescent="0.3">
      <c r="A11" s="66" t="s">
        <v>101</v>
      </c>
      <c r="B11" s="67" t="s">
        <v>184</v>
      </c>
      <c r="C11" s="68" t="s">
        <v>185</v>
      </c>
      <c r="D11" s="81">
        <v>244145863</v>
      </c>
      <c r="E11" s="82">
        <v>43047300</v>
      </c>
      <c r="F11" s="83">
        <f t="shared" si="0"/>
        <v>287193163</v>
      </c>
      <c r="G11" s="81">
        <v>240440511</v>
      </c>
      <c r="H11" s="82">
        <v>41817300</v>
      </c>
      <c r="I11" s="83">
        <f t="shared" si="1"/>
        <v>282257811</v>
      </c>
      <c r="J11" s="81">
        <v>39461615</v>
      </c>
      <c r="K11" s="82">
        <v>959139</v>
      </c>
      <c r="L11" s="82">
        <f t="shared" si="2"/>
        <v>40420754</v>
      </c>
      <c r="M11" s="95">
        <f t="shared" si="3"/>
        <v>0.14074413742224079</v>
      </c>
      <c r="N11" s="81">
        <v>10218506</v>
      </c>
      <c r="O11" s="82">
        <v>664466</v>
      </c>
      <c r="P11" s="82">
        <f t="shared" si="4"/>
        <v>10882972</v>
      </c>
      <c r="Q11" s="95">
        <f t="shared" si="5"/>
        <v>3.7894258645704601E-2</v>
      </c>
      <c r="R11" s="81">
        <v>16077536</v>
      </c>
      <c r="S11" s="82">
        <v>836563</v>
      </c>
      <c r="T11" s="82">
        <f t="shared" si="6"/>
        <v>16914099</v>
      </c>
      <c r="U11" s="95">
        <f t="shared" si="7"/>
        <v>5.9924290279428263E-2</v>
      </c>
      <c r="V11" s="81">
        <v>3207394</v>
      </c>
      <c r="W11" s="82">
        <v>335311</v>
      </c>
      <c r="X11" s="82">
        <f t="shared" si="8"/>
        <v>3542705</v>
      </c>
      <c r="Y11" s="95">
        <f t="shared" si="9"/>
        <v>1.2551308987512838E-2</v>
      </c>
      <c r="Z11" s="81">
        <f t="shared" si="10"/>
        <v>68965051</v>
      </c>
      <c r="AA11" s="82">
        <f t="shared" si="11"/>
        <v>2795479</v>
      </c>
      <c r="AB11" s="82">
        <f t="shared" si="12"/>
        <v>71760530</v>
      </c>
      <c r="AC11" s="95">
        <f t="shared" si="13"/>
        <v>0.25423753463460397</v>
      </c>
      <c r="AD11" s="81">
        <v>17140733</v>
      </c>
      <c r="AE11" s="82">
        <v>3316987</v>
      </c>
      <c r="AF11" s="82">
        <f t="shared" si="14"/>
        <v>20457720</v>
      </c>
      <c r="AG11" s="82">
        <v>325427437</v>
      </c>
      <c r="AH11" s="82">
        <v>301589751</v>
      </c>
      <c r="AI11" s="83">
        <v>28823828</v>
      </c>
      <c r="AJ11" s="114">
        <f t="shared" si="15"/>
        <v>9.5572969255178705E-2</v>
      </c>
      <c r="AK11" s="115">
        <f t="shared" si="16"/>
        <v>-0.82682796518869162</v>
      </c>
    </row>
    <row r="12" spans="1:37" ht="13" x14ac:dyDescent="0.3">
      <c r="A12" s="66" t="s">
        <v>101</v>
      </c>
      <c r="B12" s="67" t="s">
        <v>186</v>
      </c>
      <c r="C12" s="68" t="s">
        <v>187</v>
      </c>
      <c r="D12" s="81">
        <v>591510322</v>
      </c>
      <c r="E12" s="82">
        <v>37259450</v>
      </c>
      <c r="F12" s="83">
        <f t="shared" si="0"/>
        <v>628769772</v>
      </c>
      <c r="G12" s="81">
        <v>591510322</v>
      </c>
      <c r="H12" s="82">
        <v>37259450</v>
      </c>
      <c r="I12" s="83">
        <f t="shared" si="1"/>
        <v>628769772</v>
      </c>
      <c r="J12" s="81">
        <v>0</v>
      </c>
      <c r="K12" s="82">
        <v>0</v>
      </c>
      <c r="L12" s="82">
        <f t="shared" si="2"/>
        <v>0</v>
      </c>
      <c r="M12" s="95">
        <f t="shared" si="3"/>
        <v>0</v>
      </c>
      <c r="N12" s="81">
        <v>0</v>
      </c>
      <c r="O12" s="82">
        <v>0</v>
      </c>
      <c r="P12" s="82">
        <f t="shared" si="4"/>
        <v>0</v>
      </c>
      <c r="Q12" s="95">
        <f t="shared" si="5"/>
        <v>0</v>
      </c>
      <c r="R12" s="81">
        <v>24766946</v>
      </c>
      <c r="S12" s="82">
        <v>0</v>
      </c>
      <c r="T12" s="82">
        <f t="shared" si="6"/>
        <v>24766946</v>
      </c>
      <c r="U12" s="95">
        <f t="shared" si="7"/>
        <v>3.938953032239597E-2</v>
      </c>
      <c r="V12" s="81">
        <v>34863441</v>
      </c>
      <c r="W12" s="82">
        <v>0</v>
      </c>
      <c r="X12" s="82">
        <f t="shared" si="8"/>
        <v>34863441</v>
      </c>
      <c r="Y12" s="95">
        <f t="shared" si="9"/>
        <v>5.5447069106241961E-2</v>
      </c>
      <c r="Z12" s="81">
        <f t="shared" si="10"/>
        <v>59630387</v>
      </c>
      <c r="AA12" s="82">
        <f t="shared" si="11"/>
        <v>0</v>
      </c>
      <c r="AB12" s="82">
        <f t="shared" si="12"/>
        <v>59630387</v>
      </c>
      <c r="AC12" s="95">
        <f t="shared" si="13"/>
        <v>9.4836599428637924E-2</v>
      </c>
      <c r="AD12" s="81">
        <v>0</v>
      </c>
      <c r="AE12" s="82">
        <v>0</v>
      </c>
      <c r="AF12" s="82">
        <f t="shared" si="14"/>
        <v>0</v>
      </c>
      <c r="AG12" s="82">
        <v>606957787</v>
      </c>
      <c r="AH12" s="82">
        <v>612259710</v>
      </c>
      <c r="AI12" s="83">
        <v>69493048</v>
      </c>
      <c r="AJ12" s="114">
        <f t="shared" si="15"/>
        <v>0.11350256576575976</v>
      </c>
      <c r="AK12" s="115">
        <f t="shared" si="16"/>
        <v>0</v>
      </c>
    </row>
    <row r="13" spans="1:37" ht="13" x14ac:dyDescent="0.3">
      <c r="A13" s="66" t="s">
        <v>101</v>
      </c>
      <c r="B13" s="67" t="s">
        <v>188</v>
      </c>
      <c r="C13" s="68" t="s">
        <v>189</v>
      </c>
      <c r="D13" s="81">
        <v>245217540</v>
      </c>
      <c r="E13" s="82">
        <v>60528216</v>
      </c>
      <c r="F13" s="83">
        <f t="shared" si="0"/>
        <v>305745756</v>
      </c>
      <c r="G13" s="81">
        <v>245217540</v>
      </c>
      <c r="H13" s="82">
        <v>60528216</v>
      </c>
      <c r="I13" s="83">
        <f t="shared" si="1"/>
        <v>305745756</v>
      </c>
      <c r="J13" s="81">
        <v>9667881</v>
      </c>
      <c r="K13" s="82">
        <v>4021763</v>
      </c>
      <c r="L13" s="82">
        <f t="shared" si="2"/>
        <v>13689644</v>
      </c>
      <c r="M13" s="95">
        <f t="shared" si="3"/>
        <v>4.4774600240076595E-2</v>
      </c>
      <c r="N13" s="81">
        <v>12347190</v>
      </c>
      <c r="O13" s="82">
        <v>28432</v>
      </c>
      <c r="P13" s="82">
        <f t="shared" si="4"/>
        <v>12375622</v>
      </c>
      <c r="Q13" s="95">
        <f t="shared" si="5"/>
        <v>4.0476839848596298E-2</v>
      </c>
      <c r="R13" s="81">
        <v>0</v>
      </c>
      <c r="S13" s="82">
        <v>0</v>
      </c>
      <c r="T13" s="82">
        <f t="shared" si="6"/>
        <v>0</v>
      </c>
      <c r="U13" s="95">
        <f t="shared" si="7"/>
        <v>0</v>
      </c>
      <c r="V13" s="81">
        <v>37823067</v>
      </c>
      <c r="W13" s="82">
        <v>705380</v>
      </c>
      <c r="X13" s="82">
        <f t="shared" si="8"/>
        <v>38528447</v>
      </c>
      <c r="Y13" s="95">
        <f t="shared" si="9"/>
        <v>0.12601465840134179</v>
      </c>
      <c r="Z13" s="81">
        <f t="shared" si="10"/>
        <v>59838138</v>
      </c>
      <c r="AA13" s="82">
        <f t="shared" si="11"/>
        <v>4755575</v>
      </c>
      <c r="AB13" s="82">
        <f t="shared" si="12"/>
        <v>64593713</v>
      </c>
      <c r="AC13" s="95">
        <f t="shared" si="13"/>
        <v>0.21126609849001468</v>
      </c>
      <c r="AD13" s="81">
        <v>8226536</v>
      </c>
      <c r="AE13" s="82">
        <v>23443</v>
      </c>
      <c r="AF13" s="82">
        <f t="shared" si="14"/>
        <v>8249979</v>
      </c>
      <c r="AG13" s="82">
        <v>332324577</v>
      </c>
      <c r="AH13" s="82">
        <v>362153250</v>
      </c>
      <c r="AI13" s="83">
        <v>385825618</v>
      </c>
      <c r="AJ13" s="114">
        <f t="shared" si="15"/>
        <v>1.0653656097246125</v>
      </c>
      <c r="AK13" s="115">
        <f t="shared" si="16"/>
        <v>3.6701266754739619</v>
      </c>
    </row>
    <row r="14" spans="1:37" ht="13" x14ac:dyDescent="0.3">
      <c r="A14" s="66" t="s">
        <v>116</v>
      </c>
      <c r="B14" s="67" t="s">
        <v>190</v>
      </c>
      <c r="C14" s="68" t="s">
        <v>191</v>
      </c>
      <c r="D14" s="81">
        <v>63913401</v>
      </c>
      <c r="E14" s="82">
        <v>200000</v>
      </c>
      <c r="F14" s="83">
        <f t="shared" si="0"/>
        <v>64113401</v>
      </c>
      <c r="G14" s="81">
        <v>65103348</v>
      </c>
      <c r="H14" s="82">
        <v>380000</v>
      </c>
      <c r="I14" s="83">
        <f t="shared" si="1"/>
        <v>65483348</v>
      </c>
      <c r="J14" s="81">
        <v>16726005</v>
      </c>
      <c r="K14" s="82">
        <v>66241</v>
      </c>
      <c r="L14" s="82">
        <f t="shared" si="2"/>
        <v>16792246</v>
      </c>
      <c r="M14" s="95">
        <f t="shared" si="3"/>
        <v>0.26191475944319348</v>
      </c>
      <c r="N14" s="81">
        <v>19294239</v>
      </c>
      <c r="O14" s="82">
        <v>24947</v>
      </c>
      <c r="P14" s="82">
        <f t="shared" si="4"/>
        <v>19319186</v>
      </c>
      <c r="Q14" s="95">
        <f t="shared" si="5"/>
        <v>0.30132836035324345</v>
      </c>
      <c r="R14" s="81">
        <v>13427396</v>
      </c>
      <c r="S14" s="82">
        <v>96047</v>
      </c>
      <c r="T14" s="82">
        <f t="shared" si="6"/>
        <v>13523443</v>
      </c>
      <c r="U14" s="95">
        <f t="shared" si="7"/>
        <v>0.20651728130944069</v>
      </c>
      <c r="V14" s="81">
        <v>15648153</v>
      </c>
      <c r="W14" s="82">
        <v>51486</v>
      </c>
      <c r="X14" s="82">
        <f t="shared" si="8"/>
        <v>15699639</v>
      </c>
      <c r="Y14" s="95">
        <f t="shared" si="9"/>
        <v>0.23975009646727288</v>
      </c>
      <c r="Z14" s="81">
        <f t="shared" si="10"/>
        <v>65095793</v>
      </c>
      <c r="AA14" s="82">
        <f t="shared" si="11"/>
        <v>238721</v>
      </c>
      <c r="AB14" s="82">
        <f t="shared" si="12"/>
        <v>65334514</v>
      </c>
      <c r="AC14" s="95">
        <f t="shared" si="13"/>
        <v>0.99772714736576995</v>
      </c>
      <c r="AD14" s="81">
        <v>9045574</v>
      </c>
      <c r="AE14" s="82">
        <v>8649910</v>
      </c>
      <c r="AF14" s="82">
        <f t="shared" si="14"/>
        <v>17695484</v>
      </c>
      <c r="AG14" s="82">
        <v>89082002</v>
      </c>
      <c r="AH14" s="82">
        <v>92331748</v>
      </c>
      <c r="AI14" s="83">
        <v>85072476</v>
      </c>
      <c r="AJ14" s="114">
        <f t="shared" si="15"/>
        <v>0.92137837572402503</v>
      </c>
      <c r="AK14" s="115">
        <f t="shared" si="16"/>
        <v>-0.11278838148761572</v>
      </c>
    </row>
    <row r="15" spans="1:37" ht="14" x14ac:dyDescent="0.3">
      <c r="A15" s="69" t="s">
        <v>0</v>
      </c>
      <c r="B15" s="70" t="s">
        <v>192</v>
      </c>
      <c r="C15" s="71" t="s">
        <v>0</v>
      </c>
      <c r="D15" s="84">
        <f>SUM(D11:D14)</f>
        <v>1144787126</v>
      </c>
      <c r="E15" s="85">
        <f>SUM(E11:E14)</f>
        <v>141034966</v>
      </c>
      <c r="F15" s="86">
        <f t="shared" si="0"/>
        <v>1285822092</v>
      </c>
      <c r="G15" s="84">
        <f>SUM(G11:G14)</f>
        <v>1142271721</v>
      </c>
      <c r="H15" s="85">
        <f>SUM(H11:H14)</f>
        <v>139984966</v>
      </c>
      <c r="I15" s="86">
        <f t="shared" si="1"/>
        <v>1282256687</v>
      </c>
      <c r="J15" s="84">
        <f>SUM(J11:J14)</f>
        <v>65855501</v>
      </c>
      <c r="K15" s="85">
        <f>SUM(K11:K14)</f>
        <v>5047143</v>
      </c>
      <c r="L15" s="85">
        <f t="shared" si="2"/>
        <v>70902644</v>
      </c>
      <c r="M15" s="96">
        <f t="shared" si="3"/>
        <v>5.5141877279240276E-2</v>
      </c>
      <c r="N15" s="84">
        <f>SUM(N11:N14)</f>
        <v>41859935</v>
      </c>
      <c r="O15" s="85">
        <f>SUM(O11:O14)</f>
        <v>717845</v>
      </c>
      <c r="P15" s="85">
        <f t="shared" si="4"/>
        <v>42577780</v>
      </c>
      <c r="Q15" s="96">
        <f t="shared" si="5"/>
        <v>3.3113274585112665E-2</v>
      </c>
      <c r="R15" s="84">
        <f>SUM(R11:R14)</f>
        <v>54271878</v>
      </c>
      <c r="S15" s="85">
        <f>SUM(S11:S14)</f>
        <v>932610</v>
      </c>
      <c r="T15" s="85">
        <f t="shared" si="6"/>
        <v>55204488</v>
      </c>
      <c r="U15" s="96">
        <f t="shared" si="7"/>
        <v>4.3052602930196297E-2</v>
      </c>
      <c r="V15" s="84">
        <f>SUM(V11:V14)</f>
        <v>91542055</v>
      </c>
      <c r="W15" s="85">
        <f>SUM(W11:W14)</f>
        <v>1092177</v>
      </c>
      <c r="X15" s="85">
        <f t="shared" si="8"/>
        <v>92634232</v>
      </c>
      <c r="Y15" s="96">
        <f t="shared" si="9"/>
        <v>7.2243126465364266E-2</v>
      </c>
      <c r="Z15" s="84">
        <f t="shared" si="10"/>
        <v>253529369</v>
      </c>
      <c r="AA15" s="85">
        <f t="shared" si="11"/>
        <v>7789775</v>
      </c>
      <c r="AB15" s="85">
        <f t="shared" si="12"/>
        <v>261319144</v>
      </c>
      <c r="AC15" s="96">
        <f t="shared" si="13"/>
        <v>0.20379628092358704</v>
      </c>
      <c r="AD15" s="84">
        <f>SUM(AD11:AD14)</f>
        <v>34412843</v>
      </c>
      <c r="AE15" s="85">
        <f>SUM(AE11:AE14)</f>
        <v>11990340</v>
      </c>
      <c r="AF15" s="85">
        <f t="shared" si="14"/>
        <v>46403183</v>
      </c>
      <c r="AG15" s="85">
        <f>SUM(AG11:AG14)</f>
        <v>1353791803</v>
      </c>
      <c r="AH15" s="85">
        <f>SUM(AH11:AH14)</f>
        <v>1368334459</v>
      </c>
      <c r="AI15" s="86">
        <f>SUM(AI11:AI14)</f>
        <v>569214970</v>
      </c>
      <c r="AJ15" s="116">
        <f t="shared" si="15"/>
        <v>0.41599110967065106</v>
      </c>
      <c r="AK15" s="117">
        <f t="shared" si="16"/>
        <v>0.99629046998780235</v>
      </c>
    </row>
    <row r="16" spans="1:37" ht="13" x14ac:dyDescent="0.3">
      <c r="A16" s="66" t="s">
        <v>101</v>
      </c>
      <c r="B16" s="67" t="s">
        <v>193</v>
      </c>
      <c r="C16" s="68" t="s">
        <v>194</v>
      </c>
      <c r="D16" s="81">
        <v>410069903</v>
      </c>
      <c r="E16" s="82">
        <v>96746131</v>
      </c>
      <c r="F16" s="83">
        <f t="shared" si="0"/>
        <v>506816034</v>
      </c>
      <c r="G16" s="81">
        <v>409569903</v>
      </c>
      <c r="H16" s="82">
        <v>-4000000</v>
      </c>
      <c r="I16" s="83">
        <f t="shared" si="1"/>
        <v>405569903</v>
      </c>
      <c r="J16" s="81">
        <v>3841290</v>
      </c>
      <c r="K16" s="82">
        <v>75000</v>
      </c>
      <c r="L16" s="82">
        <f t="shared" si="2"/>
        <v>3916290</v>
      </c>
      <c r="M16" s="95">
        <f t="shared" si="3"/>
        <v>7.7272417154821112E-3</v>
      </c>
      <c r="N16" s="81">
        <v>464762</v>
      </c>
      <c r="O16" s="82">
        <v>1477290</v>
      </c>
      <c r="P16" s="82">
        <f t="shared" si="4"/>
        <v>1942052</v>
      </c>
      <c r="Q16" s="95">
        <f t="shared" si="5"/>
        <v>3.8318677186917885E-3</v>
      </c>
      <c r="R16" s="81">
        <v>2255651</v>
      </c>
      <c r="S16" s="82">
        <v>2076898</v>
      </c>
      <c r="T16" s="82">
        <f t="shared" si="6"/>
        <v>4332549</v>
      </c>
      <c r="U16" s="95">
        <f t="shared" si="7"/>
        <v>1.0682619612432139E-2</v>
      </c>
      <c r="V16" s="81">
        <v>18214916</v>
      </c>
      <c r="W16" s="82">
        <v>17109641</v>
      </c>
      <c r="X16" s="82">
        <f t="shared" si="8"/>
        <v>35324557</v>
      </c>
      <c r="Y16" s="95">
        <f t="shared" si="9"/>
        <v>8.7098566088618268E-2</v>
      </c>
      <c r="Z16" s="81">
        <f t="shared" si="10"/>
        <v>24776619</v>
      </c>
      <c r="AA16" s="82">
        <f t="shared" si="11"/>
        <v>20738829</v>
      </c>
      <c r="AB16" s="82">
        <f t="shared" si="12"/>
        <v>45515448</v>
      </c>
      <c r="AC16" s="95">
        <f t="shared" si="13"/>
        <v>0.1122259015358938</v>
      </c>
      <c r="AD16" s="81">
        <v>5034300</v>
      </c>
      <c r="AE16" s="82">
        <v>3290237</v>
      </c>
      <c r="AF16" s="82">
        <f t="shared" si="14"/>
        <v>8324537</v>
      </c>
      <c r="AG16" s="82">
        <v>522071260</v>
      </c>
      <c r="AH16" s="82">
        <v>502309182</v>
      </c>
      <c r="AI16" s="83">
        <v>13363963</v>
      </c>
      <c r="AJ16" s="114">
        <f t="shared" si="15"/>
        <v>2.6605054175577462E-2</v>
      </c>
      <c r="AK16" s="115">
        <f t="shared" si="16"/>
        <v>3.243426030781051</v>
      </c>
    </row>
    <row r="17" spans="1:37" ht="13" x14ac:dyDescent="0.3">
      <c r="A17" s="66" t="s">
        <v>101</v>
      </c>
      <c r="B17" s="67" t="s">
        <v>195</v>
      </c>
      <c r="C17" s="68" t="s">
        <v>196</v>
      </c>
      <c r="D17" s="81">
        <v>252456738</v>
      </c>
      <c r="E17" s="82">
        <v>89829708</v>
      </c>
      <c r="F17" s="83">
        <f t="shared" si="0"/>
        <v>342286446</v>
      </c>
      <c r="G17" s="81">
        <v>263537913</v>
      </c>
      <c r="H17" s="82">
        <v>89829708</v>
      </c>
      <c r="I17" s="83">
        <f t="shared" si="1"/>
        <v>353367621</v>
      </c>
      <c r="J17" s="81">
        <v>52342072</v>
      </c>
      <c r="K17" s="82">
        <v>60221071</v>
      </c>
      <c r="L17" s="82">
        <f t="shared" si="2"/>
        <v>112563143</v>
      </c>
      <c r="M17" s="95">
        <f t="shared" si="3"/>
        <v>0.32885655951448339</v>
      </c>
      <c r="N17" s="81">
        <v>53939230</v>
      </c>
      <c r="O17" s="82">
        <v>15767111</v>
      </c>
      <c r="P17" s="82">
        <f t="shared" si="4"/>
        <v>69706341</v>
      </c>
      <c r="Q17" s="95">
        <f t="shared" si="5"/>
        <v>0.20364914186523178</v>
      </c>
      <c r="R17" s="81">
        <v>52725730</v>
      </c>
      <c r="S17" s="82">
        <v>42157562</v>
      </c>
      <c r="T17" s="82">
        <f t="shared" si="6"/>
        <v>94883292</v>
      </c>
      <c r="U17" s="95">
        <f t="shared" si="7"/>
        <v>0.26851156235392604</v>
      </c>
      <c r="V17" s="81">
        <v>70827440</v>
      </c>
      <c r="W17" s="82">
        <v>44447478</v>
      </c>
      <c r="X17" s="82">
        <f t="shared" si="8"/>
        <v>115274918</v>
      </c>
      <c r="Y17" s="95">
        <f t="shared" si="9"/>
        <v>0.32621811153433322</v>
      </c>
      <c r="Z17" s="81">
        <f t="shared" si="10"/>
        <v>229834472</v>
      </c>
      <c r="AA17" s="82">
        <f t="shared" si="11"/>
        <v>162593222</v>
      </c>
      <c r="AB17" s="82">
        <f t="shared" si="12"/>
        <v>392427694</v>
      </c>
      <c r="AC17" s="95">
        <f t="shared" si="13"/>
        <v>1.1105366498760225</v>
      </c>
      <c r="AD17" s="81">
        <v>44344821</v>
      </c>
      <c r="AE17" s="82">
        <v>27084325</v>
      </c>
      <c r="AF17" s="82">
        <f t="shared" si="14"/>
        <v>71429146</v>
      </c>
      <c r="AG17" s="82">
        <v>265004217</v>
      </c>
      <c r="AH17" s="82">
        <v>498141282</v>
      </c>
      <c r="AI17" s="83">
        <v>384087299</v>
      </c>
      <c r="AJ17" s="114">
        <f t="shared" si="15"/>
        <v>0.77104089317375624</v>
      </c>
      <c r="AK17" s="115">
        <f t="shared" si="16"/>
        <v>0.61383587030425923</v>
      </c>
    </row>
    <row r="18" spans="1:37" ht="13" x14ac:dyDescent="0.3">
      <c r="A18" s="66" t="s">
        <v>101</v>
      </c>
      <c r="B18" s="67" t="s">
        <v>197</v>
      </c>
      <c r="C18" s="68" t="s">
        <v>198</v>
      </c>
      <c r="D18" s="81">
        <v>253790671</v>
      </c>
      <c r="E18" s="82">
        <v>51019274</v>
      </c>
      <c r="F18" s="83">
        <f t="shared" si="0"/>
        <v>304809945</v>
      </c>
      <c r="G18" s="81">
        <v>271860434</v>
      </c>
      <c r="H18" s="82">
        <v>52998145</v>
      </c>
      <c r="I18" s="83">
        <f t="shared" si="1"/>
        <v>324858579</v>
      </c>
      <c r="J18" s="81">
        <v>38559150</v>
      </c>
      <c r="K18" s="82">
        <v>5063406</v>
      </c>
      <c r="L18" s="82">
        <f t="shared" si="2"/>
        <v>43622556</v>
      </c>
      <c r="M18" s="95">
        <f t="shared" si="3"/>
        <v>0.14311395253196216</v>
      </c>
      <c r="N18" s="81">
        <v>31761769</v>
      </c>
      <c r="O18" s="82">
        <v>12214200</v>
      </c>
      <c r="P18" s="82">
        <f t="shared" si="4"/>
        <v>43975969</v>
      </c>
      <c r="Q18" s="95">
        <f t="shared" si="5"/>
        <v>0.14427340617117987</v>
      </c>
      <c r="R18" s="81">
        <v>118725906</v>
      </c>
      <c r="S18" s="82">
        <v>18919819</v>
      </c>
      <c r="T18" s="82">
        <f t="shared" si="6"/>
        <v>137645725</v>
      </c>
      <c r="U18" s="95">
        <f t="shared" si="7"/>
        <v>0.42370968137492221</v>
      </c>
      <c r="V18" s="81">
        <v>70586170</v>
      </c>
      <c r="W18" s="82">
        <v>11221799</v>
      </c>
      <c r="X18" s="82">
        <f t="shared" si="8"/>
        <v>81807969</v>
      </c>
      <c r="Y18" s="95">
        <f t="shared" si="9"/>
        <v>0.25182640782283294</v>
      </c>
      <c r="Z18" s="81">
        <f t="shared" si="10"/>
        <v>259632995</v>
      </c>
      <c r="AA18" s="82">
        <f t="shared" si="11"/>
        <v>47419224</v>
      </c>
      <c r="AB18" s="82">
        <f t="shared" si="12"/>
        <v>307052219</v>
      </c>
      <c r="AC18" s="95">
        <f t="shared" si="13"/>
        <v>0.94518734873860299</v>
      </c>
      <c r="AD18" s="81">
        <v>58248303</v>
      </c>
      <c r="AE18" s="82">
        <v>1047508</v>
      </c>
      <c r="AF18" s="82">
        <f t="shared" si="14"/>
        <v>59295811</v>
      </c>
      <c r="AG18" s="82">
        <v>285756225</v>
      </c>
      <c r="AH18" s="82">
        <v>293881590</v>
      </c>
      <c r="AI18" s="83">
        <v>242655410</v>
      </c>
      <c r="AJ18" s="114">
        <f t="shared" si="15"/>
        <v>0.82569108871365504</v>
      </c>
      <c r="AK18" s="115">
        <f t="shared" si="16"/>
        <v>0.37965848886019948</v>
      </c>
    </row>
    <row r="19" spans="1:37" ht="13" x14ac:dyDescent="0.3">
      <c r="A19" s="66" t="s">
        <v>101</v>
      </c>
      <c r="B19" s="67" t="s">
        <v>61</v>
      </c>
      <c r="C19" s="68" t="s">
        <v>62</v>
      </c>
      <c r="D19" s="81">
        <v>3423312595</v>
      </c>
      <c r="E19" s="82">
        <v>200574000</v>
      </c>
      <c r="F19" s="83">
        <f t="shared" si="0"/>
        <v>3623886595</v>
      </c>
      <c r="G19" s="81">
        <v>4062256577</v>
      </c>
      <c r="H19" s="82">
        <v>244700941</v>
      </c>
      <c r="I19" s="83">
        <f t="shared" si="1"/>
        <v>4306957518</v>
      </c>
      <c r="J19" s="81">
        <v>105129254</v>
      </c>
      <c r="K19" s="82">
        <v>27680411</v>
      </c>
      <c r="L19" s="82">
        <f t="shared" si="2"/>
        <v>132809665</v>
      </c>
      <c r="M19" s="95">
        <f t="shared" si="3"/>
        <v>3.6648405384219811E-2</v>
      </c>
      <c r="N19" s="81">
        <v>1087141693</v>
      </c>
      <c r="O19" s="82">
        <v>83119317</v>
      </c>
      <c r="P19" s="82">
        <f t="shared" si="4"/>
        <v>1170261010</v>
      </c>
      <c r="Q19" s="95">
        <f t="shared" si="5"/>
        <v>0.32292981011454636</v>
      </c>
      <c r="R19" s="81">
        <v>450215959</v>
      </c>
      <c r="S19" s="82">
        <v>29301143</v>
      </c>
      <c r="T19" s="82">
        <f t="shared" si="6"/>
        <v>479517102</v>
      </c>
      <c r="U19" s="95">
        <f t="shared" si="7"/>
        <v>0.11133546128466829</v>
      </c>
      <c r="V19" s="81">
        <v>1818584748</v>
      </c>
      <c r="W19" s="82">
        <v>45983844</v>
      </c>
      <c r="X19" s="82">
        <f t="shared" si="8"/>
        <v>1864568592</v>
      </c>
      <c r="Y19" s="95">
        <f t="shared" si="9"/>
        <v>0.43292012614645903</v>
      </c>
      <c r="Z19" s="81">
        <f t="shared" si="10"/>
        <v>3461071654</v>
      </c>
      <c r="AA19" s="82">
        <f t="shared" si="11"/>
        <v>186084715</v>
      </c>
      <c r="AB19" s="82">
        <f t="shared" si="12"/>
        <v>3647156369</v>
      </c>
      <c r="AC19" s="95">
        <f t="shared" si="13"/>
        <v>0.84680574483437476</v>
      </c>
      <c r="AD19" s="81">
        <v>746001174</v>
      </c>
      <c r="AE19" s="82">
        <v>71156696</v>
      </c>
      <c r="AF19" s="82">
        <f t="shared" si="14"/>
        <v>817157870</v>
      </c>
      <c r="AG19" s="82">
        <v>4177132901</v>
      </c>
      <c r="AH19" s="82">
        <v>4265909710</v>
      </c>
      <c r="AI19" s="83">
        <v>2767374272</v>
      </c>
      <c r="AJ19" s="114">
        <f t="shared" si="15"/>
        <v>0.64871843525258299</v>
      </c>
      <c r="AK19" s="115">
        <f t="shared" si="16"/>
        <v>1.2817727888981842</v>
      </c>
    </row>
    <row r="20" spans="1:37" ht="13" x14ac:dyDescent="0.3">
      <c r="A20" s="66" t="s">
        <v>101</v>
      </c>
      <c r="B20" s="67" t="s">
        <v>199</v>
      </c>
      <c r="C20" s="68" t="s">
        <v>200</v>
      </c>
      <c r="D20" s="81">
        <v>572584064</v>
      </c>
      <c r="E20" s="82">
        <v>59616900</v>
      </c>
      <c r="F20" s="83">
        <f t="shared" si="0"/>
        <v>632200964</v>
      </c>
      <c r="G20" s="81">
        <v>572788784</v>
      </c>
      <c r="H20" s="82">
        <v>59616900</v>
      </c>
      <c r="I20" s="83">
        <f t="shared" si="1"/>
        <v>632405684</v>
      </c>
      <c r="J20" s="81">
        <v>122996440</v>
      </c>
      <c r="K20" s="82">
        <v>19875942</v>
      </c>
      <c r="L20" s="82">
        <f t="shared" si="2"/>
        <v>142872382</v>
      </c>
      <c r="M20" s="95">
        <f t="shared" si="3"/>
        <v>0.22599203439367105</v>
      </c>
      <c r="N20" s="81">
        <v>70283476</v>
      </c>
      <c r="O20" s="82">
        <v>19978575</v>
      </c>
      <c r="P20" s="82">
        <f t="shared" si="4"/>
        <v>90262051</v>
      </c>
      <c r="Q20" s="95">
        <f t="shared" si="5"/>
        <v>0.14277430143241604</v>
      </c>
      <c r="R20" s="81">
        <v>228209126</v>
      </c>
      <c r="S20" s="82">
        <v>16016128</v>
      </c>
      <c r="T20" s="82">
        <f t="shared" si="6"/>
        <v>244225254</v>
      </c>
      <c r="U20" s="95">
        <f t="shared" si="7"/>
        <v>0.38618447015729224</v>
      </c>
      <c r="V20" s="81">
        <v>45330322</v>
      </c>
      <c r="W20" s="82">
        <v>0</v>
      </c>
      <c r="X20" s="82">
        <f t="shared" si="8"/>
        <v>45330322</v>
      </c>
      <c r="Y20" s="95">
        <f t="shared" si="9"/>
        <v>7.1679181808239414E-2</v>
      </c>
      <c r="Z20" s="81">
        <f t="shared" si="10"/>
        <v>466819364</v>
      </c>
      <c r="AA20" s="82">
        <f t="shared" si="11"/>
        <v>55870645</v>
      </c>
      <c r="AB20" s="82">
        <f t="shared" si="12"/>
        <v>522690009</v>
      </c>
      <c r="AC20" s="95">
        <f t="shared" si="13"/>
        <v>0.82651061213421984</v>
      </c>
      <c r="AD20" s="81">
        <v>60343183</v>
      </c>
      <c r="AE20" s="82">
        <v>4736633</v>
      </c>
      <c r="AF20" s="82">
        <f t="shared" si="14"/>
        <v>65079816</v>
      </c>
      <c r="AG20" s="82">
        <v>625203557</v>
      </c>
      <c r="AH20" s="82">
        <v>730723291</v>
      </c>
      <c r="AI20" s="83">
        <v>419357932</v>
      </c>
      <c r="AJ20" s="114">
        <f t="shared" si="15"/>
        <v>0.57389430057184254</v>
      </c>
      <c r="AK20" s="115">
        <f t="shared" si="16"/>
        <v>-0.30346573198670379</v>
      </c>
    </row>
    <row r="21" spans="1:37" ht="13" x14ac:dyDescent="0.3">
      <c r="A21" s="66" t="s">
        <v>116</v>
      </c>
      <c r="B21" s="67" t="s">
        <v>201</v>
      </c>
      <c r="C21" s="68" t="s">
        <v>202</v>
      </c>
      <c r="D21" s="81">
        <v>211794107</v>
      </c>
      <c r="E21" s="82">
        <v>3800000</v>
      </c>
      <c r="F21" s="83">
        <f t="shared" si="0"/>
        <v>215594107</v>
      </c>
      <c r="G21" s="81">
        <v>232690110</v>
      </c>
      <c r="H21" s="82">
        <v>8750000</v>
      </c>
      <c r="I21" s="83">
        <f t="shared" si="1"/>
        <v>241440110</v>
      </c>
      <c r="J21" s="81">
        <v>61799139</v>
      </c>
      <c r="K21" s="82">
        <v>252199</v>
      </c>
      <c r="L21" s="82">
        <f t="shared" si="2"/>
        <v>62051338</v>
      </c>
      <c r="M21" s="95">
        <f t="shared" si="3"/>
        <v>0.28781555703653811</v>
      </c>
      <c r="N21" s="81">
        <v>47237845</v>
      </c>
      <c r="O21" s="82">
        <v>242816</v>
      </c>
      <c r="P21" s="82">
        <f t="shared" si="4"/>
        <v>47480661</v>
      </c>
      <c r="Q21" s="95">
        <f t="shared" si="5"/>
        <v>0.22023171996997115</v>
      </c>
      <c r="R21" s="81">
        <v>39915835</v>
      </c>
      <c r="S21" s="82">
        <v>1100</v>
      </c>
      <c r="T21" s="82">
        <f t="shared" si="6"/>
        <v>39916935</v>
      </c>
      <c r="U21" s="95">
        <f t="shared" si="7"/>
        <v>0.16532851563064646</v>
      </c>
      <c r="V21" s="81">
        <v>49500364</v>
      </c>
      <c r="W21" s="82">
        <v>56013</v>
      </c>
      <c r="X21" s="82">
        <f t="shared" si="8"/>
        <v>49556377</v>
      </c>
      <c r="Y21" s="95">
        <f t="shared" si="9"/>
        <v>0.20525329035014109</v>
      </c>
      <c r="Z21" s="81">
        <f t="shared" si="10"/>
        <v>198453183</v>
      </c>
      <c r="AA21" s="82">
        <f t="shared" si="11"/>
        <v>552128</v>
      </c>
      <c r="AB21" s="82">
        <f t="shared" si="12"/>
        <v>199005311</v>
      </c>
      <c r="AC21" s="95">
        <f t="shared" si="13"/>
        <v>0.8242429602935486</v>
      </c>
      <c r="AD21" s="81">
        <v>65124666</v>
      </c>
      <c r="AE21" s="82">
        <v>5937252</v>
      </c>
      <c r="AF21" s="82">
        <f t="shared" si="14"/>
        <v>71061918</v>
      </c>
      <c r="AG21" s="82">
        <v>215103110</v>
      </c>
      <c r="AH21" s="82">
        <v>241440110</v>
      </c>
      <c r="AI21" s="83">
        <v>222297560</v>
      </c>
      <c r="AJ21" s="114">
        <f t="shared" si="15"/>
        <v>0.92071512061521177</v>
      </c>
      <c r="AK21" s="115">
        <f t="shared" si="16"/>
        <v>-0.30263102383473517</v>
      </c>
    </row>
    <row r="22" spans="1:37" ht="14" x14ac:dyDescent="0.3">
      <c r="A22" s="69" t="s">
        <v>0</v>
      </c>
      <c r="B22" s="70" t="s">
        <v>203</v>
      </c>
      <c r="C22" s="71" t="s">
        <v>0</v>
      </c>
      <c r="D22" s="84">
        <f>SUM(D16:D21)</f>
        <v>5124008078</v>
      </c>
      <c r="E22" s="85">
        <f>SUM(E16:E21)</f>
        <v>501586013</v>
      </c>
      <c r="F22" s="86">
        <f t="shared" si="0"/>
        <v>5625594091</v>
      </c>
      <c r="G22" s="84">
        <f>SUM(G16:G21)</f>
        <v>5812703721</v>
      </c>
      <c r="H22" s="85">
        <f>SUM(H16:H21)</f>
        <v>451895694</v>
      </c>
      <c r="I22" s="86">
        <f t="shared" si="1"/>
        <v>6264599415</v>
      </c>
      <c r="J22" s="84">
        <f>SUM(J16:J21)</f>
        <v>384667345</v>
      </c>
      <c r="K22" s="85">
        <f>SUM(K16:K21)</f>
        <v>113168029</v>
      </c>
      <c r="L22" s="85">
        <f t="shared" si="2"/>
        <v>497835374</v>
      </c>
      <c r="M22" s="96">
        <f t="shared" si="3"/>
        <v>8.8494720014807404E-2</v>
      </c>
      <c r="N22" s="84">
        <f>SUM(N16:N21)</f>
        <v>1290828775</v>
      </c>
      <c r="O22" s="85">
        <f>SUM(O16:O21)</f>
        <v>132799309</v>
      </c>
      <c r="P22" s="85">
        <f t="shared" si="4"/>
        <v>1423628084</v>
      </c>
      <c r="Q22" s="96">
        <f t="shared" si="5"/>
        <v>0.25306270963942534</v>
      </c>
      <c r="R22" s="84">
        <f>SUM(R16:R21)</f>
        <v>892048207</v>
      </c>
      <c r="S22" s="85">
        <f>SUM(S16:S21)</f>
        <v>108472650</v>
      </c>
      <c r="T22" s="85">
        <f t="shared" si="6"/>
        <v>1000520857</v>
      </c>
      <c r="U22" s="96">
        <f t="shared" si="7"/>
        <v>0.15971026888077566</v>
      </c>
      <c r="V22" s="84">
        <f>SUM(V16:V21)</f>
        <v>2073043960</v>
      </c>
      <c r="W22" s="85">
        <f>SUM(W16:W21)</f>
        <v>118818775</v>
      </c>
      <c r="X22" s="85">
        <f t="shared" si="8"/>
        <v>2191862735</v>
      </c>
      <c r="Y22" s="96">
        <f t="shared" si="9"/>
        <v>0.34988074891936249</v>
      </c>
      <c r="Z22" s="84">
        <f t="shared" si="10"/>
        <v>4640588287</v>
      </c>
      <c r="AA22" s="85">
        <f t="shared" si="11"/>
        <v>473258763</v>
      </c>
      <c r="AB22" s="85">
        <f t="shared" si="12"/>
        <v>5113847050</v>
      </c>
      <c r="AC22" s="96">
        <f t="shared" si="13"/>
        <v>0.81630870726632088</v>
      </c>
      <c r="AD22" s="84">
        <f>SUM(AD16:AD21)</f>
        <v>979096447</v>
      </c>
      <c r="AE22" s="85">
        <f>SUM(AE16:AE21)</f>
        <v>113252651</v>
      </c>
      <c r="AF22" s="85">
        <f t="shared" si="14"/>
        <v>1092349098</v>
      </c>
      <c r="AG22" s="85">
        <f>SUM(AG16:AG21)</f>
        <v>6090271270</v>
      </c>
      <c r="AH22" s="85">
        <f>SUM(AH16:AH21)</f>
        <v>6532405165</v>
      </c>
      <c r="AI22" s="86">
        <f>SUM(AI16:AI21)</f>
        <v>4049136436</v>
      </c>
      <c r="AJ22" s="116">
        <f t="shared" si="15"/>
        <v>0.61985384153678713</v>
      </c>
      <c r="AK22" s="117">
        <f t="shared" si="16"/>
        <v>1.0065588363766835</v>
      </c>
    </row>
    <row r="23" spans="1:37" ht="13" x14ac:dyDescent="0.3">
      <c r="A23" s="66" t="s">
        <v>101</v>
      </c>
      <c r="B23" s="67" t="s">
        <v>204</v>
      </c>
      <c r="C23" s="68" t="s">
        <v>205</v>
      </c>
      <c r="D23" s="81">
        <v>925731824</v>
      </c>
      <c r="E23" s="82">
        <v>231766128</v>
      </c>
      <c r="F23" s="83">
        <f t="shared" si="0"/>
        <v>1157497952</v>
      </c>
      <c r="G23" s="81">
        <v>1034024384</v>
      </c>
      <c r="H23" s="82">
        <v>243984860</v>
      </c>
      <c r="I23" s="83">
        <f t="shared" si="1"/>
        <v>1278009244</v>
      </c>
      <c r="J23" s="81">
        <v>199435287</v>
      </c>
      <c r="K23" s="82">
        <v>37915658</v>
      </c>
      <c r="L23" s="82">
        <f t="shared" si="2"/>
        <v>237350945</v>
      </c>
      <c r="M23" s="95">
        <f t="shared" si="3"/>
        <v>0.20505517490539801</v>
      </c>
      <c r="N23" s="81">
        <v>206052468</v>
      </c>
      <c r="O23" s="82">
        <v>41171124</v>
      </c>
      <c r="P23" s="82">
        <f t="shared" si="4"/>
        <v>247223592</v>
      </c>
      <c r="Q23" s="95">
        <f t="shared" si="5"/>
        <v>0.2135844746617746</v>
      </c>
      <c r="R23" s="81">
        <v>149585461</v>
      </c>
      <c r="S23" s="82">
        <v>38714980</v>
      </c>
      <c r="T23" s="82">
        <f t="shared" si="6"/>
        <v>188300441</v>
      </c>
      <c r="U23" s="95">
        <f t="shared" si="7"/>
        <v>0.14733887245654384</v>
      </c>
      <c r="V23" s="81">
        <v>265877748</v>
      </c>
      <c r="W23" s="82">
        <v>47049583</v>
      </c>
      <c r="X23" s="82">
        <f t="shared" si="8"/>
        <v>312927331</v>
      </c>
      <c r="Y23" s="95">
        <f t="shared" si="9"/>
        <v>0.24485529542852039</v>
      </c>
      <c r="Z23" s="81">
        <f t="shared" si="10"/>
        <v>820950964</v>
      </c>
      <c r="AA23" s="82">
        <f t="shared" si="11"/>
        <v>164851345</v>
      </c>
      <c r="AB23" s="82">
        <f t="shared" si="12"/>
        <v>985802309</v>
      </c>
      <c r="AC23" s="95">
        <f t="shared" si="13"/>
        <v>0.77135772970981731</v>
      </c>
      <c r="AD23" s="81">
        <v>279755808</v>
      </c>
      <c r="AE23" s="82">
        <v>73246327</v>
      </c>
      <c r="AF23" s="82">
        <f t="shared" si="14"/>
        <v>353002135</v>
      </c>
      <c r="AG23" s="82">
        <v>889717584</v>
      </c>
      <c r="AH23" s="82">
        <v>1038559135</v>
      </c>
      <c r="AI23" s="83">
        <v>1020203695</v>
      </c>
      <c r="AJ23" s="114">
        <f t="shared" si="15"/>
        <v>0.9823260521414604</v>
      </c>
      <c r="AK23" s="115">
        <f t="shared" si="16"/>
        <v>-0.1135256703192461</v>
      </c>
    </row>
    <row r="24" spans="1:37" ht="13" x14ac:dyDescent="0.3">
      <c r="A24" s="66" t="s">
        <v>101</v>
      </c>
      <c r="B24" s="67" t="s">
        <v>206</v>
      </c>
      <c r="C24" s="68" t="s">
        <v>207</v>
      </c>
      <c r="D24" s="81">
        <v>1149167676</v>
      </c>
      <c r="E24" s="82">
        <v>115910000</v>
      </c>
      <c r="F24" s="83">
        <f t="shared" si="0"/>
        <v>1265077676</v>
      </c>
      <c r="G24" s="81">
        <v>1149167676</v>
      </c>
      <c r="H24" s="82">
        <v>115910000</v>
      </c>
      <c r="I24" s="83">
        <f t="shared" si="1"/>
        <v>1265077676</v>
      </c>
      <c r="J24" s="81">
        <v>411670477</v>
      </c>
      <c r="K24" s="82">
        <v>44840922</v>
      </c>
      <c r="L24" s="82">
        <f t="shared" si="2"/>
        <v>456511399</v>
      </c>
      <c r="M24" s="95">
        <f t="shared" si="3"/>
        <v>0.36085641827419301</v>
      </c>
      <c r="N24" s="81">
        <v>98106184</v>
      </c>
      <c r="O24" s="82">
        <v>27205626</v>
      </c>
      <c r="P24" s="82">
        <f t="shared" si="4"/>
        <v>125311810</v>
      </c>
      <c r="Q24" s="95">
        <f t="shared" si="5"/>
        <v>9.9054637021355516E-2</v>
      </c>
      <c r="R24" s="81">
        <v>367588295</v>
      </c>
      <c r="S24" s="82">
        <v>45136964</v>
      </c>
      <c r="T24" s="82">
        <f t="shared" si="6"/>
        <v>412725259</v>
      </c>
      <c r="U24" s="95">
        <f t="shared" si="7"/>
        <v>0.32624499414532393</v>
      </c>
      <c r="V24" s="81">
        <v>362107645</v>
      </c>
      <c r="W24" s="82">
        <v>47656270</v>
      </c>
      <c r="X24" s="82">
        <f t="shared" si="8"/>
        <v>409763915</v>
      </c>
      <c r="Y24" s="95">
        <f t="shared" si="9"/>
        <v>0.32390415448292204</v>
      </c>
      <c r="Z24" s="81">
        <f t="shared" si="10"/>
        <v>1239472601</v>
      </c>
      <c r="AA24" s="82">
        <f t="shared" si="11"/>
        <v>164839782</v>
      </c>
      <c r="AB24" s="82">
        <f t="shared" si="12"/>
        <v>1404312383</v>
      </c>
      <c r="AC24" s="95">
        <f t="shared" si="13"/>
        <v>1.1100602039237946</v>
      </c>
      <c r="AD24" s="81">
        <v>185033316</v>
      </c>
      <c r="AE24" s="82">
        <v>24944633</v>
      </c>
      <c r="AF24" s="82">
        <f t="shared" si="14"/>
        <v>209977949</v>
      </c>
      <c r="AG24" s="82">
        <v>1180958542</v>
      </c>
      <c r="AH24" s="82">
        <v>1214582215</v>
      </c>
      <c r="AI24" s="83">
        <v>946069765</v>
      </c>
      <c r="AJ24" s="114">
        <f t="shared" si="15"/>
        <v>0.77892608117928019</v>
      </c>
      <c r="AK24" s="115">
        <f t="shared" si="16"/>
        <v>0.95146165086125301</v>
      </c>
    </row>
    <row r="25" spans="1:37" ht="13" x14ac:dyDescent="0.3">
      <c r="A25" s="66" t="s">
        <v>101</v>
      </c>
      <c r="B25" s="67" t="s">
        <v>208</v>
      </c>
      <c r="C25" s="68" t="s">
        <v>209</v>
      </c>
      <c r="D25" s="81">
        <v>637910587</v>
      </c>
      <c r="E25" s="82">
        <v>134248999</v>
      </c>
      <c r="F25" s="83">
        <f t="shared" si="0"/>
        <v>772159586</v>
      </c>
      <c r="G25" s="81">
        <v>684210568</v>
      </c>
      <c r="H25" s="82">
        <v>134498999</v>
      </c>
      <c r="I25" s="83">
        <f t="shared" si="1"/>
        <v>818709567</v>
      </c>
      <c r="J25" s="81">
        <v>210078051</v>
      </c>
      <c r="K25" s="82">
        <v>23991769</v>
      </c>
      <c r="L25" s="82">
        <f t="shared" si="2"/>
        <v>234069820</v>
      </c>
      <c r="M25" s="95">
        <f t="shared" si="3"/>
        <v>0.30313658503230706</v>
      </c>
      <c r="N25" s="81">
        <v>149728403</v>
      </c>
      <c r="O25" s="82">
        <v>41957984</v>
      </c>
      <c r="P25" s="82">
        <f t="shared" si="4"/>
        <v>191686387</v>
      </c>
      <c r="Q25" s="95">
        <f t="shared" si="5"/>
        <v>0.24824711170522204</v>
      </c>
      <c r="R25" s="81">
        <v>113896589</v>
      </c>
      <c r="S25" s="82">
        <v>14008435</v>
      </c>
      <c r="T25" s="82">
        <f t="shared" si="6"/>
        <v>127905024</v>
      </c>
      <c r="U25" s="95">
        <f t="shared" si="7"/>
        <v>0.1562275917559908</v>
      </c>
      <c r="V25" s="81">
        <v>231439285</v>
      </c>
      <c r="W25" s="82">
        <v>18875011</v>
      </c>
      <c r="X25" s="82">
        <f t="shared" si="8"/>
        <v>250314296</v>
      </c>
      <c r="Y25" s="95">
        <f t="shared" si="9"/>
        <v>0.30574248315825531</v>
      </c>
      <c r="Z25" s="81">
        <f t="shared" si="10"/>
        <v>705142328</v>
      </c>
      <c r="AA25" s="82">
        <f t="shared" si="11"/>
        <v>98833199</v>
      </c>
      <c r="AB25" s="82">
        <f t="shared" si="12"/>
        <v>803975527</v>
      </c>
      <c r="AC25" s="95">
        <f t="shared" si="13"/>
        <v>0.98200333721030042</v>
      </c>
      <c r="AD25" s="81">
        <v>287328382</v>
      </c>
      <c r="AE25" s="82">
        <v>30045822</v>
      </c>
      <c r="AF25" s="82">
        <f t="shared" si="14"/>
        <v>317374204</v>
      </c>
      <c r="AG25" s="82">
        <v>828894321</v>
      </c>
      <c r="AH25" s="82">
        <v>828894321</v>
      </c>
      <c r="AI25" s="83">
        <v>559280600</v>
      </c>
      <c r="AJ25" s="114">
        <f t="shared" si="15"/>
        <v>0.67473088647207657</v>
      </c>
      <c r="AK25" s="115">
        <f t="shared" si="16"/>
        <v>-0.2112960258105917</v>
      </c>
    </row>
    <row r="26" spans="1:37" ht="13" x14ac:dyDescent="0.3">
      <c r="A26" s="66" t="s">
        <v>101</v>
      </c>
      <c r="B26" s="67" t="s">
        <v>210</v>
      </c>
      <c r="C26" s="68" t="s">
        <v>211</v>
      </c>
      <c r="D26" s="81">
        <v>1963590962</v>
      </c>
      <c r="E26" s="82">
        <v>225992846</v>
      </c>
      <c r="F26" s="83">
        <f t="shared" si="0"/>
        <v>2189583808</v>
      </c>
      <c r="G26" s="81">
        <v>2697954776</v>
      </c>
      <c r="H26" s="82">
        <v>267123282</v>
      </c>
      <c r="I26" s="83">
        <f t="shared" si="1"/>
        <v>2965078058</v>
      </c>
      <c r="J26" s="81">
        <v>594215350</v>
      </c>
      <c r="K26" s="82">
        <v>24953063</v>
      </c>
      <c r="L26" s="82">
        <f t="shared" si="2"/>
        <v>619168413</v>
      </c>
      <c r="M26" s="95">
        <f t="shared" si="3"/>
        <v>0.28277904263712933</v>
      </c>
      <c r="N26" s="81">
        <v>453104717</v>
      </c>
      <c r="O26" s="82">
        <v>72732584</v>
      </c>
      <c r="P26" s="82">
        <f t="shared" si="4"/>
        <v>525837301</v>
      </c>
      <c r="Q26" s="95">
        <f t="shared" si="5"/>
        <v>0.24015399596889966</v>
      </c>
      <c r="R26" s="81">
        <v>505662400</v>
      </c>
      <c r="S26" s="82">
        <v>48235109</v>
      </c>
      <c r="T26" s="82">
        <f t="shared" si="6"/>
        <v>553897509</v>
      </c>
      <c r="U26" s="95">
        <f t="shared" si="7"/>
        <v>0.18680705808251608</v>
      </c>
      <c r="V26" s="81">
        <v>707891379</v>
      </c>
      <c r="W26" s="82">
        <v>72702937</v>
      </c>
      <c r="X26" s="82">
        <f t="shared" si="8"/>
        <v>780594316</v>
      </c>
      <c r="Y26" s="95">
        <f t="shared" si="9"/>
        <v>0.26326265303333207</v>
      </c>
      <c r="Z26" s="81">
        <f t="shared" si="10"/>
        <v>2260873846</v>
      </c>
      <c r="AA26" s="82">
        <f t="shared" si="11"/>
        <v>218623693</v>
      </c>
      <c r="AB26" s="82">
        <f t="shared" si="12"/>
        <v>2479497539</v>
      </c>
      <c r="AC26" s="95">
        <f t="shared" si="13"/>
        <v>0.83623347868031073</v>
      </c>
      <c r="AD26" s="81">
        <v>439930548</v>
      </c>
      <c r="AE26" s="82">
        <v>130160728</v>
      </c>
      <c r="AF26" s="82">
        <f t="shared" si="14"/>
        <v>570091276</v>
      </c>
      <c r="AG26" s="82">
        <v>2470337009</v>
      </c>
      <c r="AH26" s="82">
        <v>3244210276</v>
      </c>
      <c r="AI26" s="83">
        <v>2084357216</v>
      </c>
      <c r="AJ26" s="114">
        <f t="shared" si="15"/>
        <v>0.6424852394493803</v>
      </c>
      <c r="AK26" s="115">
        <f t="shared" si="16"/>
        <v>0.36924445060267863</v>
      </c>
    </row>
    <row r="27" spans="1:37" ht="13" x14ac:dyDescent="0.3">
      <c r="A27" s="66" t="s">
        <v>101</v>
      </c>
      <c r="B27" s="67" t="s">
        <v>212</v>
      </c>
      <c r="C27" s="68" t="s">
        <v>213</v>
      </c>
      <c r="D27" s="81">
        <v>273872872</v>
      </c>
      <c r="E27" s="82">
        <v>47490000</v>
      </c>
      <c r="F27" s="83">
        <f t="shared" si="0"/>
        <v>321362872</v>
      </c>
      <c r="G27" s="81">
        <v>268518061</v>
      </c>
      <c r="H27" s="82">
        <v>50490000</v>
      </c>
      <c r="I27" s="83">
        <f t="shared" si="1"/>
        <v>319008061</v>
      </c>
      <c r="J27" s="81">
        <v>56283608</v>
      </c>
      <c r="K27" s="82">
        <v>4847340</v>
      </c>
      <c r="L27" s="82">
        <f t="shared" si="2"/>
        <v>61130948</v>
      </c>
      <c r="M27" s="95">
        <f t="shared" si="3"/>
        <v>0.19022405301381548</v>
      </c>
      <c r="N27" s="81">
        <v>51066839</v>
      </c>
      <c r="O27" s="82">
        <v>10315818</v>
      </c>
      <c r="P27" s="82">
        <f t="shared" si="4"/>
        <v>61382657</v>
      </c>
      <c r="Q27" s="95">
        <f t="shared" si="5"/>
        <v>0.19100730777636316</v>
      </c>
      <c r="R27" s="81">
        <v>46736964</v>
      </c>
      <c r="S27" s="82">
        <v>10092995</v>
      </c>
      <c r="T27" s="82">
        <f t="shared" si="6"/>
        <v>56829959</v>
      </c>
      <c r="U27" s="95">
        <f t="shared" si="7"/>
        <v>0.17814584002001127</v>
      </c>
      <c r="V27" s="81">
        <v>42989987</v>
      </c>
      <c r="W27" s="82">
        <v>6631398</v>
      </c>
      <c r="X27" s="82">
        <f t="shared" si="8"/>
        <v>49621385</v>
      </c>
      <c r="Y27" s="95">
        <f t="shared" si="9"/>
        <v>0.15554900037463318</v>
      </c>
      <c r="Z27" s="81">
        <f t="shared" si="10"/>
        <v>197077398</v>
      </c>
      <c r="AA27" s="82">
        <f t="shared" si="11"/>
        <v>31887551</v>
      </c>
      <c r="AB27" s="82">
        <f t="shared" si="12"/>
        <v>228964949</v>
      </c>
      <c r="AC27" s="95">
        <f t="shared" si="13"/>
        <v>0.71774032380956043</v>
      </c>
      <c r="AD27" s="81">
        <v>33248177</v>
      </c>
      <c r="AE27" s="82">
        <v>4762107</v>
      </c>
      <c r="AF27" s="82">
        <f t="shared" si="14"/>
        <v>38010284</v>
      </c>
      <c r="AG27" s="82">
        <v>310385568</v>
      </c>
      <c r="AH27" s="82">
        <v>299347633</v>
      </c>
      <c r="AI27" s="83">
        <v>202085439</v>
      </c>
      <c r="AJ27" s="114">
        <f t="shared" si="15"/>
        <v>0.67508614307299364</v>
      </c>
      <c r="AK27" s="115">
        <f t="shared" si="16"/>
        <v>0.30547261893649624</v>
      </c>
    </row>
    <row r="28" spans="1:37" ht="13" x14ac:dyDescent="0.3">
      <c r="A28" s="66" t="s">
        <v>101</v>
      </c>
      <c r="B28" s="67" t="s">
        <v>214</v>
      </c>
      <c r="C28" s="68" t="s">
        <v>215</v>
      </c>
      <c r="D28" s="81">
        <v>464757816</v>
      </c>
      <c r="E28" s="82">
        <v>32448696</v>
      </c>
      <c r="F28" s="83">
        <f t="shared" si="0"/>
        <v>497206512</v>
      </c>
      <c r="G28" s="81">
        <v>531712415</v>
      </c>
      <c r="H28" s="82">
        <v>46004696</v>
      </c>
      <c r="I28" s="83">
        <f t="shared" si="1"/>
        <v>577717111</v>
      </c>
      <c r="J28" s="81">
        <v>91197484</v>
      </c>
      <c r="K28" s="82">
        <v>12213162</v>
      </c>
      <c r="L28" s="82">
        <f t="shared" si="2"/>
        <v>103410646</v>
      </c>
      <c r="M28" s="95">
        <f t="shared" si="3"/>
        <v>0.20798328964766255</v>
      </c>
      <c r="N28" s="81">
        <v>30637986</v>
      </c>
      <c r="O28" s="82">
        <v>4400459</v>
      </c>
      <c r="P28" s="82">
        <f t="shared" si="4"/>
        <v>35038445</v>
      </c>
      <c r="Q28" s="95">
        <f t="shared" si="5"/>
        <v>7.0470607593329349E-2</v>
      </c>
      <c r="R28" s="81">
        <v>228640726</v>
      </c>
      <c r="S28" s="82">
        <v>7165176</v>
      </c>
      <c r="T28" s="82">
        <f t="shared" si="6"/>
        <v>235805902</v>
      </c>
      <c r="U28" s="95">
        <f t="shared" si="7"/>
        <v>0.40816845738190366</v>
      </c>
      <c r="V28" s="81">
        <v>37809306</v>
      </c>
      <c r="W28" s="82">
        <v>775553</v>
      </c>
      <c r="X28" s="82">
        <f t="shared" si="8"/>
        <v>38584859</v>
      </c>
      <c r="Y28" s="95">
        <f t="shared" si="9"/>
        <v>6.6788499536064458E-2</v>
      </c>
      <c r="Z28" s="81">
        <f t="shared" si="10"/>
        <v>388285502</v>
      </c>
      <c r="AA28" s="82">
        <f t="shared" si="11"/>
        <v>24554350</v>
      </c>
      <c r="AB28" s="82">
        <f t="shared" si="12"/>
        <v>412839852</v>
      </c>
      <c r="AC28" s="95">
        <f t="shared" si="13"/>
        <v>0.71460554679676092</v>
      </c>
      <c r="AD28" s="81">
        <v>125351705</v>
      </c>
      <c r="AE28" s="82">
        <v>740997</v>
      </c>
      <c r="AF28" s="82">
        <f t="shared" si="14"/>
        <v>126092702</v>
      </c>
      <c r="AG28" s="82">
        <v>430439083</v>
      </c>
      <c r="AH28" s="82">
        <v>458748127</v>
      </c>
      <c r="AI28" s="83">
        <v>238254307</v>
      </c>
      <c r="AJ28" s="114">
        <f t="shared" si="15"/>
        <v>0.51935755805276562</v>
      </c>
      <c r="AK28" s="115">
        <f t="shared" si="16"/>
        <v>-0.69399609661786776</v>
      </c>
    </row>
    <row r="29" spans="1:37" ht="13" x14ac:dyDescent="0.3">
      <c r="A29" s="66" t="s">
        <v>116</v>
      </c>
      <c r="B29" s="67" t="s">
        <v>216</v>
      </c>
      <c r="C29" s="68" t="s">
        <v>217</v>
      </c>
      <c r="D29" s="81">
        <v>169927404</v>
      </c>
      <c r="E29" s="82">
        <v>8103084</v>
      </c>
      <c r="F29" s="83">
        <f t="shared" si="0"/>
        <v>178030488</v>
      </c>
      <c r="G29" s="81">
        <v>185350704</v>
      </c>
      <c r="H29" s="82">
        <v>8872392</v>
      </c>
      <c r="I29" s="83">
        <f t="shared" si="1"/>
        <v>194223096</v>
      </c>
      <c r="J29" s="81">
        <v>27569171</v>
      </c>
      <c r="K29" s="82">
        <v>68785</v>
      </c>
      <c r="L29" s="82">
        <f t="shared" si="2"/>
        <v>27637956</v>
      </c>
      <c r="M29" s="95">
        <f t="shared" si="3"/>
        <v>0.15524282559962427</v>
      </c>
      <c r="N29" s="81">
        <v>47207411</v>
      </c>
      <c r="O29" s="82">
        <v>253598</v>
      </c>
      <c r="P29" s="82">
        <f t="shared" si="4"/>
        <v>47461009</v>
      </c>
      <c r="Q29" s="95">
        <f t="shared" si="5"/>
        <v>0.26658922038117427</v>
      </c>
      <c r="R29" s="81">
        <v>38893291</v>
      </c>
      <c r="S29" s="82">
        <v>144379</v>
      </c>
      <c r="T29" s="82">
        <f t="shared" si="6"/>
        <v>39037670</v>
      </c>
      <c r="U29" s="95">
        <f t="shared" si="7"/>
        <v>0.20099396417818405</v>
      </c>
      <c r="V29" s="81">
        <v>41039641</v>
      </c>
      <c r="W29" s="82">
        <v>727238</v>
      </c>
      <c r="X29" s="82">
        <f t="shared" si="8"/>
        <v>41766879</v>
      </c>
      <c r="Y29" s="95">
        <f t="shared" si="9"/>
        <v>0.21504589237934915</v>
      </c>
      <c r="Z29" s="81">
        <f t="shared" si="10"/>
        <v>154709514</v>
      </c>
      <c r="AA29" s="82">
        <f t="shared" si="11"/>
        <v>1194000</v>
      </c>
      <c r="AB29" s="82">
        <f t="shared" si="12"/>
        <v>155903514</v>
      </c>
      <c r="AC29" s="95">
        <f t="shared" si="13"/>
        <v>0.80270326861641628</v>
      </c>
      <c r="AD29" s="81">
        <v>31024029</v>
      </c>
      <c r="AE29" s="82">
        <v>894037</v>
      </c>
      <c r="AF29" s="82">
        <f t="shared" si="14"/>
        <v>31918066</v>
      </c>
      <c r="AG29" s="82">
        <v>199209600</v>
      </c>
      <c r="AH29" s="82">
        <v>201351516</v>
      </c>
      <c r="AI29" s="83">
        <v>147752879</v>
      </c>
      <c r="AJ29" s="114">
        <f t="shared" si="15"/>
        <v>0.73380564465181375</v>
      </c>
      <c r="AK29" s="115">
        <f t="shared" si="16"/>
        <v>0.30856546884764269</v>
      </c>
    </row>
    <row r="30" spans="1:37" ht="14" x14ac:dyDescent="0.3">
      <c r="A30" s="69" t="s">
        <v>0</v>
      </c>
      <c r="B30" s="70" t="s">
        <v>218</v>
      </c>
      <c r="C30" s="71" t="s">
        <v>0</v>
      </c>
      <c r="D30" s="84">
        <f>SUM(D23:D29)</f>
        <v>5584959141</v>
      </c>
      <c r="E30" s="85">
        <f>SUM(E23:E29)</f>
        <v>795959753</v>
      </c>
      <c r="F30" s="86">
        <f t="shared" si="0"/>
        <v>6380918894</v>
      </c>
      <c r="G30" s="84">
        <f>SUM(G23:G29)</f>
        <v>6550938584</v>
      </c>
      <c r="H30" s="85">
        <f>SUM(H23:H29)</f>
        <v>866884229</v>
      </c>
      <c r="I30" s="86">
        <f t="shared" si="1"/>
        <v>7417822813</v>
      </c>
      <c r="J30" s="84">
        <f>SUM(J23:J29)</f>
        <v>1590449428</v>
      </c>
      <c r="K30" s="85">
        <f>SUM(K23:K29)</f>
        <v>148830699</v>
      </c>
      <c r="L30" s="85">
        <f t="shared" si="2"/>
        <v>1739280127</v>
      </c>
      <c r="M30" s="96">
        <f t="shared" si="3"/>
        <v>0.27257518170861739</v>
      </c>
      <c r="N30" s="84">
        <f>SUM(N23:N29)</f>
        <v>1035904008</v>
      </c>
      <c r="O30" s="85">
        <f>SUM(O23:O29)</f>
        <v>198037193</v>
      </c>
      <c r="P30" s="85">
        <f t="shared" si="4"/>
        <v>1233941201</v>
      </c>
      <c r="Q30" s="96">
        <f t="shared" si="5"/>
        <v>0.19337985978168115</v>
      </c>
      <c r="R30" s="84">
        <f>SUM(R23:R29)</f>
        <v>1451003726</v>
      </c>
      <c r="S30" s="85">
        <f>SUM(S23:S29)</f>
        <v>163498038</v>
      </c>
      <c r="T30" s="85">
        <f t="shared" si="6"/>
        <v>1614501764</v>
      </c>
      <c r="U30" s="96">
        <f t="shared" si="7"/>
        <v>0.21765170248749105</v>
      </c>
      <c r="V30" s="84">
        <f>SUM(V23:V29)</f>
        <v>1689154991</v>
      </c>
      <c r="W30" s="85">
        <f>SUM(W23:W29)</f>
        <v>194417990</v>
      </c>
      <c r="X30" s="85">
        <f t="shared" si="8"/>
        <v>1883572981</v>
      </c>
      <c r="Y30" s="96">
        <f t="shared" si="9"/>
        <v>0.25392531319283751</v>
      </c>
      <c r="Z30" s="84">
        <f t="shared" si="10"/>
        <v>5766512153</v>
      </c>
      <c r="AA30" s="85">
        <f t="shared" si="11"/>
        <v>704783920</v>
      </c>
      <c r="AB30" s="85">
        <f t="shared" si="12"/>
        <v>6471296073</v>
      </c>
      <c r="AC30" s="96">
        <f t="shared" si="13"/>
        <v>0.87239830825546572</v>
      </c>
      <c r="AD30" s="84">
        <f>SUM(AD23:AD29)</f>
        <v>1381671965</v>
      </c>
      <c r="AE30" s="85">
        <f>SUM(AE23:AE29)</f>
        <v>264794651</v>
      </c>
      <c r="AF30" s="85">
        <f t="shared" si="14"/>
        <v>1646466616</v>
      </c>
      <c r="AG30" s="85">
        <f>SUM(AG23:AG29)</f>
        <v>6309941707</v>
      </c>
      <c r="AH30" s="85">
        <f>SUM(AH23:AH29)</f>
        <v>7285693223</v>
      </c>
      <c r="AI30" s="86">
        <f>SUM(AI23:AI29)</f>
        <v>5198003901</v>
      </c>
      <c r="AJ30" s="116">
        <f t="shared" si="15"/>
        <v>0.71345357838984591</v>
      </c>
      <c r="AK30" s="117">
        <f t="shared" si="16"/>
        <v>0.1440092150644614</v>
      </c>
    </row>
    <row r="31" spans="1:37" ht="13" x14ac:dyDescent="0.3">
      <c r="A31" s="66" t="s">
        <v>101</v>
      </c>
      <c r="B31" s="67" t="s">
        <v>219</v>
      </c>
      <c r="C31" s="68" t="s">
        <v>220</v>
      </c>
      <c r="D31" s="81">
        <v>1311466113</v>
      </c>
      <c r="E31" s="82">
        <v>98591030</v>
      </c>
      <c r="F31" s="83">
        <f t="shared" si="0"/>
        <v>1410057143</v>
      </c>
      <c r="G31" s="81">
        <v>1299818500</v>
      </c>
      <c r="H31" s="82">
        <v>116234750</v>
      </c>
      <c r="I31" s="83">
        <f t="shared" si="1"/>
        <v>1416053250</v>
      </c>
      <c r="J31" s="81">
        <v>172096585</v>
      </c>
      <c r="K31" s="82">
        <v>15707518</v>
      </c>
      <c r="L31" s="82">
        <f t="shared" si="2"/>
        <v>187804103</v>
      </c>
      <c r="M31" s="95">
        <f t="shared" si="3"/>
        <v>0.13318900154672667</v>
      </c>
      <c r="N31" s="81">
        <v>201861025</v>
      </c>
      <c r="O31" s="82">
        <v>24478697</v>
      </c>
      <c r="P31" s="82">
        <f t="shared" si="4"/>
        <v>226339722</v>
      </c>
      <c r="Q31" s="95">
        <f t="shared" si="5"/>
        <v>0.16051812022202563</v>
      </c>
      <c r="R31" s="81">
        <v>192763438</v>
      </c>
      <c r="S31" s="82">
        <v>2035511</v>
      </c>
      <c r="T31" s="82">
        <f t="shared" si="6"/>
        <v>194798949</v>
      </c>
      <c r="U31" s="95">
        <f t="shared" si="7"/>
        <v>0.13756470598828116</v>
      </c>
      <c r="V31" s="81">
        <v>204502783</v>
      </c>
      <c r="W31" s="82">
        <v>21910093</v>
      </c>
      <c r="X31" s="82">
        <f t="shared" si="8"/>
        <v>226412876</v>
      </c>
      <c r="Y31" s="95">
        <f t="shared" si="9"/>
        <v>0.15989008605432034</v>
      </c>
      <c r="Z31" s="81">
        <f t="shared" si="10"/>
        <v>771223831</v>
      </c>
      <c r="AA31" s="82">
        <f t="shared" si="11"/>
        <v>64131819</v>
      </c>
      <c r="AB31" s="82">
        <f t="shared" si="12"/>
        <v>835355650</v>
      </c>
      <c r="AC31" s="95">
        <f t="shared" si="13"/>
        <v>0.58991824636538204</v>
      </c>
      <c r="AD31" s="81">
        <v>162515088</v>
      </c>
      <c r="AE31" s="82">
        <v>21040831</v>
      </c>
      <c r="AF31" s="82">
        <f t="shared" si="14"/>
        <v>183555919</v>
      </c>
      <c r="AG31" s="82">
        <v>1261557018</v>
      </c>
      <c r="AH31" s="82">
        <v>1334531077</v>
      </c>
      <c r="AI31" s="83">
        <v>754682461</v>
      </c>
      <c r="AJ31" s="114">
        <f t="shared" si="15"/>
        <v>0.56550384925955532</v>
      </c>
      <c r="AK31" s="115">
        <f t="shared" si="16"/>
        <v>0.23348174895956375</v>
      </c>
    </row>
    <row r="32" spans="1:37" ht="13" x14ac:dyDescent="0.3">
      <c r="A32" s="66" t="s">
        <v>101</v>
      </c>
      <c r="B32" s="67" t="s">
        <v>221</v>
      </c>
      <c r="C32" s="68" t="s">
        <v>222</v>
      </c>
      <c r="D32" s="81">
        <v>1098744916</v>
      </c>
      <c r="E32" s="82">
        <v>139253649</v>
      </c>
      <c r="F32" s="83">
        <f t="shared" si="0"/>
        <v>1237998565</v>
      </c>
      <c r="G32" s="81">
        <v>1253736024</v>
      </c>
      <c r="H32" s="82">
        <v>146458200</v>
      </c>
      <c r="I32" s="83">
        <f t="shared" si="1"/>
        <v>1400194224</v>
      </c>
      <c r="J32" s="81">
        <v>267779216</v>
      </c>
      <c r="K32" s="82">
        <v>14322374</v>
      </c>
      <c r="L32" s="82">
        <f t="shared" si="2"/>
        <v>282101590</v>
      </c>
      <c r="M32" s="95">
        <f t="shared" si="3"/>
        <v>0.22786907673031107</v>
      </c>
      <c r="N32" s="81">
        <v>275495309</v>
      </c>
      <c r="O32" s="82">
        <v>43412974</v>
      </c>
      <c r="P32" s="82">
        <f t="shared" si="4"/>
        <v>318908283</v>
      </c>
      <c r="Q32" s="95">
        <f t="shared" si="5"/>
        <v>0.25759988098209147</v>
      </c>
      <c r="R32" s="81">
        <v>250288256</v>
      </c>
      <c r="S32" s="82">
        <v>25689986</v>
      </c>
      <c r="T32" s="82">
        <f t="shared" si="6"/>
        <v>275978242</v>
      </c>
      <c r="U32" s="95">
        <f t="shared" si="7"/>
        <v>0.19709997175363295</v>
      </c>
      <c r="V32" s="81">
        <v>173553448</v>
      </c>
      <c r="W32" s="82">
        <v>50227024</v>
      </c>
      <c r="X32" s="82">
        <f t="shared" si="8"/>
        <v>223780472</v>
      </c>
      <c r="Y32" s="95">
        <f t="shared" si="9"/>
        <v>0.15982102208700441</v>
      </c>
      <c r="Z32" s="81">
        <f t="shared" si="10"/>
        <v>967116229</v>
      </c>
      <c r="AA32" s="82">
        <f t="shared" si="11"/>
        <v>133652358</v>
      </c>
      <c r="AB32" s="82">
        <f t="shared" si="12"/>
        <v>1100768587</v>
      </c>
      <c r="AC32" s="95">
        <f t="shared" si="13"/>
        <v>0.78615421213164494</v>
      </c>
      <c r="AD32" s="81">
        <v>269911034</v>
      </c>
      <c r="AE32" s="82">
        <v>20116463</v>
      </c>
      <c r="AF32" s="82">
        <f t="shared" si="14"/>
        <v>290027497</v>
      </c>
      <c r="AG32" s="82">
        <v>1286420885</v>
      </c>
      <c r="AH32" s="82">
        <v>1220333470</v>
      </c>
      <c r="AI32" s="83">
        <v>877415031</v>
      </c>
      <c r="AJ32" s="114">
        <f t="shared" si="15"/>
        <v>0.71899612078983621</v>
      </c>
      <c r="AK32" s="115">
        <f t="shared" si="16"/>
        <v>-0.22841635943229199</v>
      </c>
    </row>
    <row r="33" spans="1:37" ht="13" x14ac:dyDescent="0.3">
      <c r="A33" s="66" t="s">
        <v>101</v>
      </c>
      <c r="B33" s="67" t="s">
        <v>223</v>
      </c>
      <c r="C33" s="68" t="s">
        <v>224</v>
      </c>
      <c r="D33" s="81">
        <v>1844405948</v>
      </c>
      <c r="E33" s="82">
        <v>156492450</v>
      </c>
      <c r="F33" s="83">
        <f t="shared" si="0"/>
        <v>2000898398</v>
      </c>
      <c r="G33" s="81">
        <v>1740213455</v>
      </c>
      <c r="H33" s="82">
        <v>166851810</v>
      </c>
      <c r="I33" s="83">
        <f t="shared" si="1"/>
        <v>1907065265</v>
      </c>
      <c r="J33" s="81">
        <v>389157187</v>
      </c>
      <c r="K33" s="82">
        <v>9233222</v>
      </c>
      <c r="L33" s="82">
        <f t="shared" si="2"/>
        <v>398390409</v>
      </c>
      <c r="M33" s="95">
        <f t="shared" si="3"/>
        <v>0.19910576638884389</v>
      </c>
      <c r="N33" s="81">
        <v>395057921</v>
      </c>
      <c r="O33" s="82">
        <v>43269682</v>
      </c>
      <c r="P33" s="82">
        <f t="shared" si="4"/>
        <v>438327603</v>
      </c>
      <c r="Q33" s="95">
        <f t="shared" si="5"/>
        <v>0.2190653975424893</v>
      </c>
      <c r="R33" s="81">
        <v>396109327</v>
      </c>
      <c r="S33" s="82">
        <v>2828966</v>
      </c>
      <c r="T33" s="82">
        <f t="shared" si="6"/>
        <v>398938293</v>
      </c>
      <c r="U33" s="95">
        <f t="shared" si="7"/>
        <v>0.209189638300082</v>
      </c>
      <c r="V33" s="81">
        <v>422237464</v>
      </c>
      <c r="W33" s="82">
        <v>39167066</v>
      </c>
      <c r="X33" s="82">
        <f t="shared" si="8"/>
        <v>461404530</v>
      </c>
      <c r="Y33" s="95">
        <f t="shared" si="9"/>
        <v>0.24194480307940588</v>
      </c>
      <c r="Z33" s="81">
        <f t="shared" si="10"/>
        <v>1602561899</v>
      </c>
      <c r="AA33" s="82">
        <f t="shared" si="11"/>
        <v>94498936</v>
      </c>
      <c r="AB33" s="82">
        <f t="shared" si="12"/>
        <v>1697060835</v>
      </c>
      <c r="AC33" s="95">
        <f t="shared" si="13"/>
        <v>0.88988083740280388</v>
      </c>
      <c r="AD33" s="81">
        <v>354615716</v>
      </c>
      <c r="AE33" s="82">
        <v>37544451</v>
      </c>
      <c r="AF33" s="82">
        <f t="shared" si="14"/>
        <v>392160167</v>
      </c>
      <c r="AG33" s="82">
        <v>1939674450</v>
      </c>
      <c r="AH33" s="82">
        <v>1925467095</v>
      </c>
      <c r="AI33" s="83">
        <v>1561688813</v>
      </c>
      <c r="AJ33" s="114">
        <f t="shared" si="15"/>
        <v>0.81107011231474724</v>
      </c>
      <c r="AK33" s="115">
        <f t="shared" si="16"/>
        <v>0.17657163788386487</v>
      </c>
    </row>
    <row r="34" spans="1:37" ht="13" x14ac:dyDescent="0.3">
      <c r="A34" s="66" t="s">
        <v>101</v>
      </c>
      <c r="B34" s="67" t="s">
        <v>225</v>
      </c>
      <c r="C34" s="68" t="s">
        <v>226</v>
      </c>
      <c r="D34" s="81">
        <v>343711736</v>
      </c>
      <c r="E34" s="82">
        <v>111716152</v>
      </c>
      <c r="F34" s="83">
        <f t="shared" si="0"/>
        <v>455427888</v>
      </c>
      <c r="G34" s="81">
        <v>341427623</v>
      </c>
      <c r="H34" s="82">
        <v>84987237</v>
      </c>
      <c r="I34" s="83">
        <f t="shared" si="1"/>
        <v>426414860</v>
      </c>
      <c r="J34" s="81">
        <v>56855941</v>
      </c>
      <c r="K34" s="82">
        <v>2737181</v>
      </c>
      <c r="L34" s="82">
        <f t="shared" si="2"/>
        <v>59593122</v>
      </c>
      <c r="M34" s="95">
        <f t="shared" si="3"/>
        <v>0.13085084064944219</v>
      </c>
      <c r="N34" s="81">
        <v>42964508</v>
      </c>
      <c r="O34" s="82">
        <v>4013346</v>
      </c>
      <c r="P34" s="82">
        <f t="shared" si="4"/>
        <v>46977854</v>
      </c>
      <c r="Q34" s="95">
        <f t="shared" si="5"/>
        <v>0.10315102618397405</v>
      </c>
      <c r="R34" s="81">
        <v>39401979</v>
      </c>
      <c r="S34" s="82">
        <v>4263162</v>
      </c>
      <c r="T34" s="82">
        <f t="shared" si="6"/>
        <v>43665141</v>
      </c>
      <c r="U34" s="95">
        <f t="shared" si="7"/>
        <v>0.10240060817767936</v>
      </c>
      <c r="V34" s="81">
        <v>45872383</v>
      </c>
      <c r="W34" s="82">
        <v>1502203</v>
      </c>
      <c r="X34" s="82">
        <f t="shared" si="8"/>
        <v>47374586</v>
      </c>
      <c r="Y34" s="95">
        <f t="shared" si="9"/>
        <v>0.11109975388756387</v>
      </c>
      <c r="Z34" s="81">
        <f t="shared" si="10"/>
        <v>185094811</v>
      </c>
      <c r="AA34" s="82">
        <f t="shared" si="11"/>
        <v>12515892</v>
      </c>
      <c r="AB34" s="82">
        <f t="shared" si="12"/>
        <v>197610703</v>
      </c>
      <c r="AC34" s="95">
        <f t="shared" si="13"/>
        <v>0.46342358472216472</v>
      </c>
      <c r="AD34" s="81">
        <v>20789532</v>
      </c>
      <c r="AE34" s="82">
        <v>516122</v>
      </c>
      <c r="AF34" s="82">
        <f t="shared" si="14"/>
        <v>21305654</v>
      </c>
      <c r="AG34" s="82">
        <v>334805558</v>
      </c>
      <c r="AH34" s="82">
        <v>356842873</v>
      </c>
      <c r="AI34" s="83">
        <v>145573847</v>
      </c>
      <c r="AJ34" s="114">
        <f t="shared" si="15"/>
        <v>0.40794943100909292</v>
      </c>
      <c r="AK34" s="115">
        <f t="shared" si="16"/>
        <v>1.2235687296902502</v>
      </c>
    </row>
    <row r="35" spans="1:37" ht="13" x14ac:dyDescent="0.3">
      <c r="A35" s="66" t="s">
        <v>116</v>
      </c>
      <c r="B35" s="67" t="s">
        <v>227</v>
      </c>
      <c r="C35" s="68" t="s">
        <v>228</v>
      </c>
      <c r="D35" s="81">
        <v>192501000</v>
      </c>
      <c r="E35" s="82">
        <v>4200000</v>
      </c>
      <c r="F35" s="83">
        <f t="shared" si="0"/>
        <v>196701000</v>
      </c>
      <c r="G35" s="81">
        <v>231234386</v>
      </c>
      <c r="H35" s="82">
        <v>4682000</v>
      </c>
      <c r="I35" s="83">
        <f t="shared" si="1"/>
        <v>235916386</v>
      </c>
      <c r="J35" s="81">
        <v>41822953</v>
      </c>
      <c r="K35" s="82">
        <v>220099</v>
      </c>
      <c r="L35" s="82">
        <f t="shared" si="2"/>
        <v>42043052</v>
      </c>
      <c r="M35" s="95">
        <f t="shared" si="3"/>
        <v>0.21374091641628665</v>
      </c>
      <c r="N35" s="81">
        <v>48833777</v>
      </c>
      <c r="O35" s="82">
        <v>344487</v>
      </c>
      <c r="P35" s="82">
        <f t="shared" si="4"/>
        <v>49178264</v>
      </c>
      <c r="Q35" s="95">
        <f t="shared" si="5"/>
        <v>0.2500153227487405</v>
      </c>
      <c r="R35" s="81">
        <v>40856063</v>
      </c>
      <c r="S35" s="82">
        <v>87493</v>
      </c>
      <c r="T35" s="82">
        <f t="shared" si="6"/>
        <v>40943556</v>
      </c>
      <c r="U35" s="95">
        <f t="shared" si="7"/>
        <v>0.17355113264578409</v>
      </c>
      <c r="V35" s="81">
        <v>54487416</v>
      </c>
      <c r="W35" s="82">
        <v>1554131</v>
      </c>
      <c r="X35" s="82">
        <f t="shared" si="8"/>
        <v>56041547</v>
      </c>
      <c r="Y35" s="95">
        <f t="shared" si="9"/>
        <v>0.23754834477669559</v>
      </c>
      <c r="Z35" s="81">
        <f t="shared" si="10"/>
        <v>186000209</v>
      </c>
      <c r="AA35" s="82">
        <f t="shared" si="11"/>
        <v>2206210</v>
      </c>
      <c r="AB35" s="82">
        <f t="shared" si="12"/>
        <v>188206419</v>
      </c>
      <c r="AC35" s="95">
        <f t="shared" si="13"/>
        <v>0.79776747258242586</v>
      </c>
      <c r="AD35" s="81">
        <v>49158649</v>
      </c>
      <c r="AE35" s="82">
        <v>520811</v>
      </c>
      <c r="AF35" s="82">
        <f t="shared" si="14"/>
        <v>49679460</v>
      </c>
      <c r="AG35" s="82">
        <v>186697000</v>
      </c>
      <c r="AH35" s="82">
        <v>205777250</v>
      </c>
      <c r="AI35" s="83">
        <v>169313702</v>
      </c>
      <c r="AJ35" s="114">
        <f t="shared" si="15"/>
        <v>0.82280087813400171</v>
      </c>
      <c r="AK35" s="115">
        <f t="shared" si="16"/>
        <v>0.12806272451431644</v>
      </c>
    </row>
    <row r="36" spans="1:37" ht="14" x14ac:dyDescent="0.3">
      <c r="A36" s="69" t="s">
        <v>0</v>
      </c>
      <c r="B36" s="70" t="s">
        <v>229</v>
      </c>
      <c r="C36" s="71" t="s">
        <v>0</v>
      </c>
      <c r="D36" s="84">
        <f>SUM(D31:D35)</f>
        <v>4790829713</v>
      </c>
      <c r="E36" s="85">
        <f>SUM(E31:E35)</f>
        <v>510253281</v>
      </c>
      <c r="F36" s="86">
        <f t="shared" si="0"/>
        <v>5301082994</v>
      </c>
      <c r="G36" s="84">
        <f>SUM(G31:G35)</f>
        <v>4866429988</v>
      </c>
      <c r="H36" s="85">
        <f>SUM(H31:H35)</f>
        <v>519213997</v>
      </c>
      <c r="I36" s="86">
        <f t="shared" si="1"/>
        <v>5385643985</v>
      </c>
      <c r="J36" s="84">
        <f>SUM(J31:J35)</f>
        <v>927711882</v>
      </c>
      <c r="K36" s="85">
        <f>SUM(K31:K35)</f>
        <v>42220394</v>
      </c>
      <c r="L36" s="85">
        <f t="shared" si="2"/>
        <v>969932276</v>
      </c>
      <c r="M36" s="96">
        <f t="shared" si="3"/>
        <v>0.18296870226287953</v>
      </c>
      <c r="N36" s="84">
        <f>SUM(N31:N35)</f>
        <v>964212540</v>
      </c>
      <c r="O36" s="85">
        <f>SUM(O31:O35)</f>
        <v>115519186</v>
      </c>
      <c r="P36" s="85">
        <f t="shared" si="4"/>
        <v>1079731726</v>
      </c>
      <c r="Q36" s="96">
        <f t="shared" si="5"/>
        <v>0.20368134723076173</v>
      </c>
      <c r="R36" s="84">
        <f>SUM(R31:R35)</f>
        <v>919419063</v>
      </c>
      <c r="S36" s="85">
        <f>SUM(S31:S35)</f>
        <v>34905118</v>
      </c>
      <c r="T36" s="85">
        <f t="shared" si="6"/>
        <v>954324181</v>
      </c>
      <c r="U36" s="96">
        <f t="shared" si="7"/>
        <v>0.17719778426831903</v>
      </c>
      <c r="V36" s="84">
        <f>SUM(V31:V35)</f>
        <v>900653494</v>
      </c>
      <c r="W36" s="85">
        <f>SUM(W31:W35)</f>
        <v>114360517</v>
      </c>
      <c r="X36" s="85">
        <f t="shared" si="8"/>
        <v>1015014011</v>
      </c>
      <c r="Y36" s="96">
        <f t="shared" si="9"/>
        <v>0.1884666000624993</v>
      </c>
      <c r="Z36" s="84">
        <f t="shared" si="10"/>
        <v>3711996979</v>
      </c>
      <c r="AA36" s="85">
        <f t="shared" si="11"/>
        <v>307005215</v>
      </c>
      <c r="AB36" s="85">
        <f t="shared" si="12"/>
        <v>4019002194</v>
      </c>
      <c r="AC36" s="96">
        <f t="shared" si="13"/>
        <v>0.74624356997856778</v>
      </c>
      <c r="AD36" s="84">
        <f>SUM(AD31:AD35)</f>
        <v>856990019</v>
      </c>
      <c r="AE36" s="85">
        <f>SUM(AE31:AE35)</f>
        <v>79738678</v>
      </c>
      <c r="AF36" s="85">
        <f t="shared" si="14"/>
        <v>936728697</v>
      </c>
      <c r="AG36" s="85">
        <f>SUM(AG31:AG35)</f>
        <v>5009154911</v>
      </c>
      <c r="AH36" s="85">
        <f>SUM(AH31:AH35)</f>
        <v>5042951765</v>
      </c>
      <c r="AI36" s="86">
        <f>SUM(AI31:AI35)</f>
        <v>3508673854</v>
      </c>
      <c r="AJ36" s="116">
        <f t="shared" si="15"/>
        <v>0.69575796428423697</v>
      </c>
      <c r="AK36" s="117">
        <f t="shared" si="16"/>
        <v>8.3573092455392128E-2</v>
      </c>
    </row>
    <row r="37" spans="1:37" ht="14" x14ac:dyDescent="0.3">
      <c r="A37" s="72" t="s">
        <v>0</v>
      </c>
      <c r="B37" s="73" t="s">
        <v>230</v>
      </c>
      <c r="C37" s="74" t="s">
        <v>0</v>
      </c>
      <c r="D37" s="87">
        <f>SUM(D9,D11:D14,D16:D21,D23:D29,D31:D35)</f>
        <v>26399237138</v>
      </c>
      <c r="E37" s="88">
        <f>SUM(E9,E11:E14,E16:E21,E23:E29,E31:E35)</f>
        <v>3288714490</v>
      </c>
      <c r="F37" s="89">
        <f t="shared" si="0"/>
        <v>29687951628</v>
      </c>
      <c r="G37" s="87">
        <f>SUM(G9,G11:G14,G16:G21,G23:G29,G31:G35)</f>
        <v>28966397800</v>
      </c>
      <c r="H37" s="88">
        <f>SUM(H9,H11:H14,H16:H21,H23:H29,H31:H35)</f>
        <v>3118808906</v>
      </c>
      <c r="I37" s="89">
        <f t="shared" si="1"/>
        <v>32085206706</v>
      </c>
      <c r="J37" s="87">
        <f>SUM(J9,J11:J14,J16:J21,J23:J29,J31:J35)</f>
        <v>6101516003</v>
      </c>
      <c r="K37" s="88">
        <f>SUM(K9,K11:K14,K16:K21,K23:K29,K31:K35)</f>
        <v>359048486</v>
      </c>
      <c r="L37" s="88">
        <f t="shared" si="2"/>
        <v>6460564489</v>
      </c>
      <c r="M37" s="97">
        <f t="shared" si="3"/>
        <v>0.21761570383679688</v>
      </c>
      <c r="N37" s="87">
        <f>SUM(N9,N11:N14,N16:N21,N23:N29,N31:N35)</f>
        <v>5867778591</v>
      </c>
      <c r="O37" s="88">
        <f>SUM(O9,O11:O14,O16:O21,O23:O29,O31:O35)</f>
        <v>673473972</v>
      </c>
      <c r="P37" s="88">
        <f t="shared" si="4"/>
        <v>6541252563</v>
      </c>
      <c r="Q37" s="97">
        <f t="shared" si="5"/>
        <v>0.22033357656210473</v>
      </c>
      <c r="R37" s="87">
        <f>SUM(R9,R11:R14,R16:R21,R23:R29,R31:R35)</f>
        <v>6605110658</v>
      </c>
      <c r="S37" s="88">
        <f>SUM(S9,S11:S14,S16:S21,S23:S29,S31:S35)</f>
        <v>418126881</v>
      </c>
      <c r="T37" s="88">
        <f t="shared" si="6"/>
        <v>7023237539</v>
      </c>
      <c r="U37" s="97">
        <f t="shared" si="7"/>
        <v>0.21889332374744028</v>
      </c>
      <c r="V37" s="87">
        <f>SUM(V9,V11:V14,V16:V21,V23:V29,V31:V35)</f>
        <v>6883044066</v>
      </c>
      <c r="W37" s="88">
        <f>SUM(W9,W11:W14,W16:W21,W23:W29,W31:W35)</f>
        <v>677026730</v>
      </c>
      <c r="X37" s="88">
        <f t="shared" si="8"/>
        <v>7560070796</v>
      </c>
      <c r="Y37" s="97">
        <f t="shared" si="9"/>
        <v>0.23562481193509816</v>
      </c>
      <c r="Z37" s="87">
        <f t="shared" si="10"/>
        <v>25457449318</v>
      </c>
      <c r="AA37" s="88">
        <f t="shared" si="11"/>
        <v>2127676069</v>
      </c>
      <c r="AB37" s="88">
        <f t="shared" si="12"/>
        <v>27585125387</v>
      </c>
      <c r="AC37" s="97">
        <f t="shared" si="13"/>
        <v>0.85974591467542349</v>
      </c>
      <c r="AD37" s="87">
        <f>SUM(AD9,AD11:AD14,AD16:AD21,AD23:AD29,AD31:AD35)</f>
        <v>6216029752</v>
      </c>
      <c r="AE37" s="88">
        <f>SUM(AE9,AE11:AE14,AE16:AE21,AE23:AE29,AE31:AE35)</f>
        <v>720699864</v>
      </c>
      <c r="AF37" s="88">
        <f t="shared" si="14"/>
        <v>6936729616</v>
      </c>
      <c r="AG37" s="88">
        <f>SUM(AG9,AG11:AG14,AG16:AG21,AG23:AG29,AG31:AG35)</f>
        <v>28663670992</v>
      </c>
      <c r="AH37" s="88">
        <f>SUM(AH9,AH11:AH14,AH16:AH21,AH23:AH29,AH31:AH35)</f>
        <v>29862509461</v>
      </c>
      <c r="AI37" s="89">
        <f>SUM(AI9,AI11:AI14,AI16:AI21,AI23:AI29,AI31:AI35)</f>
        <v>23795411996</v>
      </c>
      <c r="AJ37" s="118">
        <f t="shared" si="15"/>
        <v>0.79683229659839738</v>
      </c>
      <c r="AK37" s="119">
        <f t="shared" si="16"/>
        <v>8.9860959631787418E-2</v>
      </c>
    </row>
    <row r="38" spans="1:37" x14ac:dyDescent="0.25">
      <c r="D38" s="80"/>
      <c r="E38" s="80"/>
      <c r="F38" s="80"/>
      <c r="G38" s="80"/>
      <c r="H38" s="80"/>
      <c r="I38" s="80"/>
      <c r="J38" s="80"/>
      <c r="K38" s="80"/>
      <c r="L38" s="80"/>
      <c r="M38" s="94"/>
      <c r="N38" s="80"/>
      <c r="O38" s="80"/>
      <c r="P38" s="80"/>
      <c r="Q38" s="94"/>
      <c r="R38" s="80"/>
      <c r="S38" s="80"/>
      <c r="T38" s="80"/>
      <c r="U38" s="94"/>
      <c r="V38" s="80"/>
      <c r="W38" s="80"/>
      <c r="X38" s="80"/>
      <c r="Y38" s="94"/>
      <c r="Z38" s="80"/>
      <c r="AA38" s="80"/>
      <c r="AB38" s="80"/>
      <c r="AC38" s="94"/>
      <c r="AD38" s="80"/>
      <c r="AE38" s="80"/>
      <c r="AF38" s="80"/>
      <c r="AG38" s="80"/>
      <c r="AH38" s="80"/>
      <c r="AI38" s="80"/>
      <c r="AJ38" s="94"/>
      <c r="AK38" s="94"/>
    </row>
    <row r="39" spans="1:37" x14ac:dyDescent="0.25">
      <c r="D39" s="80"/>
      <c r="E39" s="80"/>
      <c r="F39" s="80"/>
      <c r="G39" s="80"/>
      <c r="H39" s="80"/>
      <c r="I39" s="80"/>
      <c r="J39" s="80"/>
      <c r="K39" s="80"/>
      <c r="L39" s="80"/>
      <c r="M39" s="94"/>
      <c r="N39" s="80"/>
      <c r="O39" s="80"/>
      <c r="P39" s="80"/>
      <c r="Q39" s="94"/>
      <c r="R39" s="80"/>
      <c r="S39" s="80"/>
      <c r="T39" s="80"/>
      <c r="U39" s="94"/>
      <c r="V39" s="80"/>
      <c r="W39" s="80"/>
      <c r="X39" s="80"/>
      <c r="Y39" s="94"/>
      <c r="Z39" s="80"/>
      <c r="AA39" s="80"/>
      <c r="AB39" s="80"/>
      <c r="AC39" s="94"/>
      <c r="AD39" s="80"/>
      <c r="AE39" s="80"/>
      <c r="AF39" s="80"/>
      <c r="AG39" s="80"/>
      <c r="AH39" s="80"/>
      <c r="AI39" s="80"/>
      <c r="AJ39" s="94"/>
      <c r="AK39" s="94"/>
    </row>
    <row r="40" spans="1:37" x14ac:dyDescent="0.25">
      <c r="D40" s="80"/>
      <c r="E40" s="80"/>
      <c r="F40" s="80"/>
      <c r="G40" s="80"/>
      <c r="H40" s="80"/>
      <c r="I40" s="80"/>
      <c r="J40" s="80"/>
      <c r="K40" s="80"/>
      <c r="L40" s="80"/>
      <c r="M40" s="94"/>
      <c r="N40" s="80"/>
      <c r="O40" s="80"/>
      <c r="P40" s="80"/>
      <c r="Q40" s="94"/>
      <c r="R40" s="80"/>
      <c r="S40" s="80"/>
      <c r="T40" s="80"/>
      <c r="U40" s="94"/>
      <c r="V40" s="80"/>
      <c r="W40" s="80"/>
      <c r="X40" s="80"/>
      <c r="Y40" s="94"/>
      <c r="Z40" s="80"/>
      <c r="AA40" s="80"/>
      <c r="AB40" s="80"/>
      <c r="AC40" s="94"/>
      <c r="AD40" s="80"/>
      <c r="AE40" s="80"/>
      <c r="AF40" s="80"/>
      <c r="AG40" s="80"/>
      <c r="AH40" s="80"/>
      <c r="AI40" s="80"/>
      <c r="AJ40" s="94"/>
      <c r="AK40" s="94"/>
    </row>
    <row r="41" spans="1:37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94"/>
      <c r="N41" s="80"/>
      <c r="O41" s="80"/>
      <c r="P41" s="80"/>
      <c r="Q41" s="94"/>
      <c r="R41" s="80"/>
      <c r="S41" s="80"/>
      <c r="T41" s="80"/>
      <c r="U41" s="94"/>
      <c r="V41" s="80"/>
      <c r="W41" s="80"/>
      <c r="X41" s="80"/>
      <c r="Y41" s="94"/>
      <c r="Z41" s="80"/>
      <c r="AA41" s="80"/>
      <c r="AB41" s="80"/>
      <c r="AC41" s="94"/>
      <c r="AD41" s="80"/>
      <c r="AE41" s="80"/>
      <c r="AF41" s="80"/>
      <c r="AG41" s="80"/>
      <c r="AH41" s="80"/>
      <c r="AI41" s="80"/>
      <c r="AJ41" s="94"/>
      <c r="AK41" s="94"/>
    </row>
    <row r="42" spans="1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1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1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1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1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1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1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7" orientation="landscape" r:id="rId1"/>
  <rowBreaks count="1" manualBreakCount="1">
    <brk id="39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view="pageBreakPreview" topLeftCell="C1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4" width="15.54296875" bestFit="1" customWidth="1"/>
    <col min="5" max="5" width="14.54296875" bestFit="1" customWidth="1"/>
    <col min="6" max="7" width="15.54296875" bestFit="1" customWidth="1"/>
    <col min="8" max="8" width="14.54296875" bestFit="1" customWidth="1"/>
    <col min="9" max="10" width="15.54296875" bestFit="1" customWidth="1"/>
    <col min="11" max="11" width="13.54296875" bestFit="1" customWidth="1"/>
    <col min="12" max="12" width="15.54296875" bestFit="1" customWidth="1"/>
    <col min="13" max="13" width="14.1796875" bestFit="1" customWidth="1"/>
    <col min="14" max="14" width="16.1796875" bestFit="1" customWidth="1"/>
    <col min="15" max="15" width="13.54296875" bestFit="1" customWidth="1"/>
    <col min="16" max="16" width="16.1796875" bestFit="1" customWidth="1"/>
    <col min="17" max="17" width="14.1796875" bestFit="1" customWidth="1"/>
    <col min="18" max="19" width="14.54296875" bestFit="1" customWidth="1"/>
    <col min="20" max="20" width="15.54296875" bestFit="1" customWidth="1"/>
    <col min="21" max="21" width="12.54296875" bestFit="1" customWidth="1"/>
    <col min="22" max="22" width="14.54296875" bestFit="1" customWidth="1"/>
    <col min="23" max="24" width="15.1796875" bestFit="1" customWidth="1"/>
    <col min="25" max="25" width="12.54296875" bestFit="1" customWidth="1"/>
    <col min="26" max="26" width="15.54296875" bestFit="1" customWidth="1"/>
    <col min="27" max="27" width="14.54296875" bestFit="1" customWidth="1"/>
    <col min="28" max="28" width="15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28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99</v>
      </c>
      <c r="B9" s="67" t="s">
        <v>48</v>
      </c>
      <c r="C9" s="68" t="s">
        <v>49</v>
      </c>
      <c r="D9" s="81">
        <v>60073376514</v>
      </c>
      <c r="E9" s="82">
        <v>2910313343</v>
      </c>
      <c r="F9" s="83">
        <f>$D9       +$E9</f>
        <v>62983689857</v>
      </c>
      <c r="G9" s="81">
        <v>59675559261</v>
      </c>
      <c r="H9" s="82">
        <v>2786642415</v>
      </c>
      <c r="I9" s="83">
        <f>$G9       +$H9</f>
        <v>62462201676</v>
      </c>
      <c r="J9" s="81">
        <v>14835416058</v>
      </c>
      <c r="K9" s="82">
        <v>38234275</v>
      </c>
      <c r="L9" s="82">
        <f>$J9       +$K9</f>
        <v>14873650333</v>
      </c>
      <c r="M9" s="95">
        <f>IF(($F9       =0),0,($L9       /$F9       ))</f>
        <v>0.23615082518616434</v>
      </c>
      <c r="N9" s="81">
        <v>14315562549</v>
      </c>
      <c r="O9" s="82">
        <v>334441187</v>
      </c>
      <c r="P9" s="82">
        <f>$N9       +$O9</f>
        <v>14650003736</v>
      </c>
      <c r="Q9" s="95">
        <f>IF(($F9       =0),0,($P9       /$F9       ))</f>
        <v>0.23259995991441268</v>
      </c>
      <c r="R9" s="81">
        <v>11614253640</v>
      </c>
      <c r="S9" s="82">
        <v>970394272</v>
      </c>
      <c r="T9" s="82">
        <f>$R9       +$S9</f>
        <v>12584647912</v>
      </c>
      <c r="U9" s="95">
        <f>IF(($I9       =0),0,($T9       /$I9       ))</f>
        <v>0.20147621400344312</v>
      </c>
      <c r="V9" s="81">
        <v>12809289210</v>
      </c>
      <c r="W9" s="82">
        <v>124737680</v>
      </c>
      <c r="X9" s="82">
        <f>$V9       +$W9</f>
        <v>12934026890</v>
      </c>
      <c r="Y9" s="95">
        <f>IF(($I9       =0),0,($X9       /$I9       ))</f>
        <v>0.2070696604178407</v>
      </c>
      <c r="Z9" s="81">
        <f>$J9       +$N9       +$R9       +$V9</f>
        <v>53574521457</v>
      </c>
      <c r="AA9" s="82">
        <f>$K9       +$O9       +$S9       +$W9</f>
        <v>1467807414</v>
      </c>
      <c r="AB9" s="82">
        <f>$Z9       +$AA9</f>
        <v>55042328871</v>
      </c>
      <c r="AC9" s="95">
        <f>IF(($I9       =0),0,($AB9       /$I9       ))</f>
        <v>0.88121019423093827</v>
      </c>
      <c r="AD9" s="81">
        <v>16428418067</v>
      </c>
      <c r="AE9" s="82">
        <v>727194564</v>
      </c>
      <c r="AF9" s="82">
        <f>$AD9       +$AE9</f>
        <v>17155612631</v>
      </c>
      <c r="AG9" s="82">
        <v>57695331991</v>
      </c>
      <c r="AH9" s="82">
        <v>57788837073</v>
      </c>
      <c r="AI9" s="83">
        <v>52904723014</v>
      </c>
      <c r="AJ9" s="114">
        <f>IF(($AH9       =0),0,($AI9       /$AH9       ))</f>
        <v>0.91548343406131727</v>
      </c>
      <c r="AK9" s="115">
        <f>IF(($AF9       =0),0,(($X9       /$AF9       )-1))</f>
        <v>-0.24607607036846013</v>
      </c>
    </row>
    <row r="10" spans="1:37" ht="13" x14ac:dyDescent="0.3">
      <c r="A10" s="66" t="s">
        <v>99</v>
      </c>
      <c r="B10" s="67" t="s">
        <v>52</v>
      </c>
      <c r="C10" s="68" t="s">
        <v>53</v>
      </c>
      <c r="D10" s="81">
        <v>75709915895</v>
      </c>
      <c r="E10" s="82">
        <v>7414826000</v>
      </c>
      <c r="F10" s="83">
        <f t="shared" ref="F10:F23" si="0">$D10      +$E10</f>
        <v>83124741895</v>
      </c>
      <c r="G10" s="81">
        <v>75434140201</v>
      </c>
      <c r="H10" s="82">
        <v>7490894399</v>
      </c>
      <c r="I10" s="83">
        <f t="shared" ref="I10:I23" si="1">$G10      +$H10</f>
        <v>82925034600</v>
      </c>
      <c r="J10" s="81">
        <v>23396118236</v>
      </c>
      <c r="K10" s="82">
        <v>806420182</v>
      </c>
      <c r="L10" s="82">
        <f t="shared" ref="L10:L23" si="2">$J10      +$K10</f>
        <v>24202538418</v>
      </c>
      <c r="M10" s="95">
        <f t="shared" ref="M10:M23" si="3">IF(($F10      =0),0,($L10      /$F10      ))</f>
        <v>0.29115926096434347</v>
      </c>
      <c r="N10" s="81">
        <v>21461864181</v>
      </c>
      <c r="O10" s="82">
        <v>1299509868</v>
      </c>
      <c r="P10" s="82">
        <f t="shared" ref="P10:P23" si="4">$N10      +$O10</f>
        <v>22761374049</v>
      </c>
      <c r="Q10" s="95">
        <f t="shared" ref="Q10:Q23" si="5">IF(($F10      =0),0,($P10      /$F10      ))</f>
        <v>0.27382189141412672</v>
      </c>
      <c r="R10" s="81">
        <v>20625350342</v>
      </c>
      <c r="S10" s="82">
        <v>1087934138</v>
      </c>
      <c r="T10" s="82">
        <f t="shared" ref="T10:T23" si="6">$R10      +$S10</f>
        <v>21713284480</v>
      </c>
      <c r="U10" s="95">
        <f t="shared" ref="U10:U23" si="7">IF(($I10      =0),0,($T10      /$I10      ))</f>
        <v>0.26184233247217725</v>
      </c>
      <c r="V10" s="81">
        <v>21800950854</v>
      </c>
      <c r="W10" s="82">
        <v>4710411467</v>
      </c>
      <c r="X10" s="82">
        <f t="shared" ref="X10:X23" si="8">$V10      +$W10</f>
        <v>26511362321</v>
      </c>
      <c r="Y10" s="95">
        <f t="shared" ref="Y10:Y23" si="9">IF(($I10      =0),0,($X10      /$I10      ))</f>
        <v>0.31970275862869524</v>
      </c>
      <c r="Z10" s="81">
        <f t="shared" ref="Z10:Z23" si="10">$J10      +$N10      +$R10      +$V10</f>
        <v>87284283613</v>
      </c>
      <c r="AA10" s="82">
        <f t="shared" ref="AA10:AA23" si="11">$K10      +$O10      +$S10      +$W10</f>
        <v>7904275655</v>
      </c>
      <c r="AB10" s="82">
        <f t="shared" ref="AB10:AB23" si="12">$Z10      +$AA10</f>
        <v>95188559268</v>
      </c>
      <c r="AC10" s="95">
        <f t="shared" ref="AC10:AC23" si="13">IF(($I10      =0),0,($AB10      /$I10      ))</f>
        <v>1.1478868803269695</v>
      </c>
      <c r="AD10" s="81">
        <v>20522699029</v>
      </c>
      <c r="AE10" s="82">
        <v>1712815404</v>
      </c>
      <c r="AF10" s="82">
        <f t="shared" ref="AF10:AF23" si="14">$AD10      +$AE10</f>
        <v>22235514433</v>
      </c>
      <c r="AG10" s="82">
        <v>81021892139</v>
      </c>
      <c r="AH10" s="82">
        <v>77054929351</v>
      </c>
      <c r="AI10" s="83">
        <v>88221726417</v>
      </c>
      <c r="AJ10" s="114">
        <f t="shared" ref="AJ10:AJ23" si="15">IF(($AH10      =0),0,($AI10      /$AH10      ))</f>
        <v>1.1449199572311992</v>
      </c>
      <c r="AK10" s="115">
        <f t="shared" ref="AK10:AK23" si="16">IF(($AF10      =0),0,(($X10      /$AF10      )-1))</f>
        <v>0.19229813193141876</v>
      </c>
    </row>
    <row r="11" spans="1:37" ht="13" x14ac:dyDescent="0.3">
      <c r="A11" s="66" t="s">
        <v>99</v>
      </c>
      <c r="B11" s="67" t="s">
        <v>58</v>
      </c>
      <c r="C11" s="68" t="s">
        <v>59</v>
      </c>
      <c r="D11" s="81">
        <v>48319289278</v>
      </c>
      <c r="E11" s="82">
        <v>2277552577</v>
      </c>
      <c r="F11" s="83">
        <f t="shared" si="0"/>
        <v>50596841855</v>
      </c>
      <c r="G11" s="81">
        <v>49016051476</v>
      </c>
      <c r="H11" s="82">
        <v>2218580918</v>
      </c>
      <c r="I11" s="83">
        <f t="shared" si="1"/>
        <v>51234632394</v>
      </c>
      <c r="J11" s="81">
        <v>739385404395</v>
      </c>
      <c r="K11" s="82">
        <v>248906396</v>
      </c>
      <c r="L11" s="82">
        <f t="shared" si="2"/>
        <v>739634310791</v>
      </c>
      <c r="M11" s="95">
        <f t="shared" si="3"/>
        <v>14.618191248193666</v>
      </c>
      <c r="N11" s="81">
        <v>-717081615233</v>
      </c>
      <c r="O11" s="82">
        <v>-47488620</v>
      </c>
      <c r="P11" s="82">
        <f t="shared" si="4"/>
        <v>-717129103853</v>
      </c>
      <c r="Q11" s="95">
        <f t="shared" si="5"/>
        <v>-14.173396551273743</v>
      </c>
      <c r="R11" s="81">
        <v>12340212011</v>
      </c>
      <c r="S11" s="82">
        <v>69040728496</v>
      </c>
      <c r="T11" s="82">
        <f t="shared" si="6"/>
        <v>81380940507</v>
      </c>
      <c r="U11" s="95">
        <f t="shared" si="7"/>
        <v>1.5883970803415071</v>
      </c>
      <c r="V11" s="81">
        <v>12626063827</v>
      </c>
      <c r="W11" s="82">
        <v>-66997036975</v>
      </c>
      <c r="X11" s="82">
        <f t="shared" si="8"/>
        <v>-54370973148</v>
      </c>
      <c r="Y11" s="95">
        <f t="shared" si="9"/>
        <v>-1.0612152485038087</v>
      </c>
      <c r="Z11" s="81">
        <f t="shared" si="10"/>
        <v>47270065000</v>
      </c>
      <c r="AA11" s="82">
        <f t="shared" si="11"/>
        <v>2245109297</v>
      </c>
      <c r="AB11" s="82">
        <f t="shared" si="12"/>
        <v>49515174297</v>
      </c>
      <c r="AC11" s="95">
        <f t="shared" si="13"/>
        <v>0.96643953480963474</v>
      </c>
      <c r="AD11" s="81">
        <v>2697817614</v>
      </c>
      <c r="AE11" s="82">
        <v>1937462500</v>
      </c>
      <c r="AF11" s="82">
        <f t="shared" si="14"/>
        <v>4635280114</v>
      </c>
      <c r="AG11" s="82">
        <v>46846129283</v>
      </c>
      <c r="AH11" s="82">
        <v>47033457193</v>
      </c>
      <c r="AI11" s="83">
        <v>42301625164</v>
      </c>
      <c r="AJ11" s="114">
        <f t="shared" si="15"/>
        <v>0.89939433944685143</v>
      </c>
      <c r="AK11" s="115">
        <f t="shared" si="16"/>
        <v>-12.729813907854803</v>
      </c>
    </row>
    <row r="12" spans="1:37" ht="14" x14ac:dyDescent="0.3">
      <c r="A12" s="69" t="s">
        <v>0</v>
      </c>
      <c r="B12" s="70" t="s">
        <v>100</v>
      </c>
      <c r="C12" s="71" t="s">
        <v>0</v>
      </c>
      <c r="D12" s="84">
        <f>SUM(D9:D11)</f>
        <v>184102581687</v>
      </c>
      <c r="E12" s="85">
        <f>SUM(E9:E11)</f>
        <v>12602691920</v>
      </c>
      <c r="F12" s="86">
        <f t="shared" si="0"/>
        <v>196705273607</v>
      </c>
      <c r="G12" s="84">
        <f>SUM(G9:G11)</f>
        <v>184125750938</v>
      </c>
      <c r="H12" s="85">
        <f>SUM(H9:H11)</f>
        <v>12496117732</v>
      </c>
      <c r="I12" s="86">
        <f t="shared" si="1"/>
        <v>196621868670</v>
      </c>
      <c r="J12" s="84">
        <f>SUM(J9:J11)</f>
        <v>777616938689</v>
      </c>
      <c r="K12" s="85">
        <f>SUM(K9:K11)</f>
        <v>1093560853</v>
      </c>
      <c r="L12" s="85">
        <f t="shared" si="2"/>
        <v>778710499542</v>
      </c>
      <c r="M12" s="96">
        <f t="shared" si="3"/>
        <v>3.9587677811719262</v>
      </c>
      <c r="N12" s="84">
        <f>SUM(N9:N11)</f>
        <v>-681304188503</v>
      </c>
      <c r="O12" s="85">
        <f>SUM(O9:O11)</f>
        <v>1586462435</v>
      </c>
      <c r="P12" s="85">
        <f t="shared" si="4"/>
        <v>-679717726068</v>
      </c>
      <c r="Q12" s="96">
        <f t="shared" si="5"/>
        <v>-3.4555134877879117</v>
      </c>
      <c r="R12" s="84">
        <f>SUM(R9:R11)</f>
        <v>44579815993</v>
      </c>
      <c r="S12" s="85">
        <f>SUM(S9:S11)</f>
        <v>71099056906</v>
      </c>
      <c r="T12" s="85">
        <f t="shared" si="6"/>
        <v>115678872899</v>
      </c>
      <c r="U12" s="96">
        <f t="shared" si="7"/>
        <v>0.5883316727761827</v>
      </c>
      <c r="V12" s="84">
        <f>SUM(V9:V11)</f>
        <v>47236303891</v>
      </c>
      <c r="W12" s="85">
        <f>SUM(W9:W11)</f>
        <v>-62161887828</v>
      </c>
      <c r="X12" s="85">
        <f t="shared" si="8"/>
        <v>-14925583937</v>
      </c>
      <c r="Y12" s="96">
        <f t="shared" si="9"/>
        <v>-7.59100909678075E-2</v>
      </c>
      <c r="Z12" s="84">
        <f t="shared" si="10"/>
        <v>188128870070</v>
      </c>
      <c r="AA12" s="85">
        <f t="shared" si="11"/>
        <v>11617192366</v>
      </c>
      <c r="AB12" s="85">
        <f t="shared" si="12"/>
        <v>199746062436</v>
      </c>
      <c r="AC12" s="96">
        <f t="shared" si="13"/>
        <v>1.0158893503918605</v>
      </c>
      <c r="AD12" s="84">
        <f>SUM(AD9:AD11)</f>
        <v>39648934710</v>
      </c>
      <c r="AE12" s="85">
        <f>SUM(AE9:AE11)</f>
        <v>4377472468</v>
      </c>
      <c r="AF12" s="85">
        <f t="shared" si="14"/>
        <v>44026407178</v>
      </c>
      <c r="AG12" s="85">
        <f>SUM(AG9:AG11)</f>
        <v>185563353413</v>
      </c>
      <c r="AH12" s="85">
        <f>SUM(AH9:AH11)</f>
        <v>181877223617</v>
      </c>
      <c r="AI12" s="86">
        <f>SUM(AI9:AI11)</f>
        <v>183428074595</v>
      </c>
      <c r="AJ12" s="116">
        <f t="shared" si="15"/>
        <v>1.0085269114359574</v>
      </c>
      <c r="AK12" s="117">
        <f t="shared" si="16"/>
        <v>-1.3390143528327316</v>
      </c>
    </row>
    <row r="13" spans="1:37" ht="13" x14ac:dyDescent="0.3">
      <c r="A13" s="66" t="s">
        <v>101</v>
      </c>
      <c r="B13" s="67" t="s">
        <v>63</v>
      </c>
      <c r="C13" s="68" t="s">
        <v>64</v>
      </c>
      <c r="D13" s="81">
        <v>8343899520</v>
      </c>
      <c r="E13" s="82">
        <v>308853700</v>
      </c>
      <c r="F13" s="83">
        <f t="shared" si="0"/>
        <v>8652753220</v>
      </c>
      <c r="G13" s="81">
        <v>7940233024</v>
      </c>
      <c r="H13" s="82">
        <v>325377828</v>
      </c>
      <c r="I13" s="83">
        <f t="shared" si="1"/>
        <v>8265610852</v>
      </c>
      <c r="J13" s="81">
        <v>1806723970</v>
      </c>
      <c r="K13" s="82">
        <v>17767126</v>
      </c>
      <c r="L13" s="82">
        <f t="shared" si="2"/>
        <v>1824491096</v>
      </c>
      <c r="M13" s="95">
        <f t="shared" si="3"/>
        <v>0.21085671226389141</v>
      </c>
      <c r="N13" s="81">
        <v>2646649422</v>
      </c>
      <c r="O13" s="82">
        <v>69957997</v>
      </c>
      <c r="P13" s="82">
        <f t="shared" si="4"/>
        <v>2716607419</v>
      </c>
      <c r="Q13" s="95">
        <f t="shared" si="5"/>
        <v>0.3139587308142367</v>
      </c>
      <c r="R13" s="81">
        <v>2209617447</v>
      </c>
      <c r="S13" s="82">
        <v>48377817</v>
      </c>
      <c r="T13" s="82">
        <f t="shared" si="6"/>
        <v>2257995264</v>
      </c>
      <c r="U13" s="95">
        <f t="shared" si="7"/>
        <v>0.27317947873793758</v>
      </c>
      <c r="V13" s="81">
        <v>2953722684</v>
      </c>
      <c r="W13" s="82">
        <v>84395990</v>
      </c>
      <c r="X13" s="82">
        <f t="shared" si="8"/>
        <v>3038118674</v>
      </c>
      <c r="Y13" s="95">
        <f t="shared" si="9"/>
        <v>0.36756130047725116</v>
      </c>
      <c r="Z13" s="81">
        <f t="shared" si="10"/>
        <v>9616713523</v>
      </c>
      <c r="AA13" s="82">
        <f t="shared" si="11"/>
        <v>220498930</v>
      </c>
      <c r="AB13" s="82">
        <f t="shared" si="12"/>
        <v>9837212453</v>
      </c>
      <c r="AC13" s="95">
        <f t="shared" si="13"/>
        <v>1.1901373811494798</v>
      </c>
      <c r="AD13" s="81">
        <v>1720176558</v>
      </c>
      <c r="AE13" s="82">
        <v>121278294</v>
      </c>
      <c r="AF13" s="82">
        <f t="shared" si="14"/>
        <v>1841454852</v>
      </c>
      <c r="AG13" s="82">
        <v>8174227467</v>
      </c>
      <c r="AH13" s="82">
        <v>8135522932</v>
      </c>
      <c r="AI13" s="83">
        <v>7667550695</v>
      </c>
      <c r="AJ13" s="114">
        <f t="shared" si="15"/>
        <v>0.94247791556713667</v>
      </c>
      <c r="AK13" s="115">
        <f t="shared" si="16"/>
        <v>0.64984695155588867</v>
      </c>
    </row>
    <row r="14" spans="1:37" ht="13" x14ac:dyDescent="0.3">
      <c r="A14" s="66" t="s">
        <v>101</v>
      </c>
      <c r="B14" s="67" t="s">
        <v>231</v>
      </c>
      <c r="C14" s="68" t="s">
        <v>232</v>
      </c>
      <c r="D14" s="81">
        <v>1873019955</v>
      </c>
      <c r="E14" s="82">
        <v>266618087</v>
      </c>
      <c r="F14" s="83">
        <f t="shared" si="0"/>
        <v>2139638042</v>
      </c>
      <c r="G14" s="81">
        <v>1886881692</v>
      </c>
      <c r="H14" s="82">
        <v>273801053</v>
      </c>
      <c r="I14" s="83">
        <f t="shared" si="1"/>
        <v>2160682745</v>
      </c>
      <c r="J14" s="81">
        <v>452693615</v>
      </c>
      <c r="K14" s="82">
        <v>25159317</v>
      </c>
      <c r="L14" s="82">
        <f t="shared" si="2"/>
        <v>477852932</v>
      </c>
      <c r="M14" s="95">
        <f t="shared" si="3"/>
        <v>0.22333353708430653</v>
      </c>
      <c r="N14" s="81">
        <v>392502026</v>
      </c>
      <c r="O14" s="82">
        <v>72073323</v>
      </c>
      <c r="P14" s="82">
        <f t="shared" si="4"/>
        <v>464575349</v>
      </c>
      <c r="Q14" s="95">
        <f t="shared" si="5"/>
        <v>0.21712800944861868</v>
      </c>
      <c r="R14" s="81">
        <v>362643002</v>
      </c>
      <c r="S14" s="82">
        <v>55664357</v>
      </c>
      <c r="T14" s="82">
        <f t="shared" si="6"/>
        <v>418307359</v>
      </c>
      <c r="U14" s="95">
        <f t="shared" si="7"/>
        <v>0.19359962029039113</v>
      </c>
      <c r="V14" s="81">
        <v>546718577</v>
      </c>
      <c r="W14" s="82">
        <v>94193603</v>
      </c>
      <c r="X14" s="82">
        <f t="shared" si="8"/>
        <v>640912180</v>
      </c>
      <c r="Y14" s="95">
        <f t="shared" si="9"/>
        <v>0.29662484299609659</v>
      </c>
      <c r="Z14" s="81">
        <f t="shared" si="10"/>
        <v>1754557220</v>
      </c>
      <c r="AA14" s="82">
        <f t="shared" si="11"/>
        <v>247090600</v>
      </c>
      <c r="AB14" s="82">
        <f t="shared" si="12"/>
        <v>2001647820</v>
      </c>
      <c r="AC14" s="95">
        <f t="shared" si="13"/>
        <v>0.92639598508016963</v>
      </c>
      <c r="AD14" s="81">
        <v>406515382</v>
      </c>
      <c r="AE14" s="82">
        <v>95166055</v>
      </c>
      <c r="AF14" s="82">
        <f t="shared" si="14"/>
        <v>501681437</v>
      </c>
      <c r="AG14" s="82">
        <v>2060657081</v>
      </c>
      <c r="AH14" s="82">
        <v>1995521901</v>
      </c>
      <c r="AI14" s="83">
        <v>1687396641</v>
      </c>
      <c r="AJ14" s="114">
        <f t="shared" si="15"/>
        <v>0.84559164204332127</v>
      </c>
      <c r="AK14" s="115">
        <f t="shared" si="16"/>
        <v>0.27752819365329628</v>
      </c>
    </row>
    <row r="15" spans="1:37" ht="13" x14ac:dyDescent="0.3">
      <c r="A15" s="66" t="s">
        <v>101</v>
      </c>
      <c r="B15" s="67" t="s">
        <v>233</v>
      </c>
      <c r="C15" s="68" t="s">
        <v>234</v>
      </c>
      <c r="D15" s="81">
        <v>1387109313</v>
      </c>
      <c r="E15" s="82">
        <v>108734000</v>
      </c>
      <c r="F15" s="83">
        <f t="shared" si="0"/>
        <v>1495843313</v>
      </c>
      <c r="G15" s="81">
        <v>1457819051</v>
      </c>
      <c r="H15" s="82">
        <v>121237281</v>
      </c>
      <c r="I15" s="83">
        <f t="shared" si="1"/>
        <v>1579056332</v>
      </c>
      <c r="J15" s="81">
        <v>341123375</v>
      </c>
      <c r="K15" s="82">
        <v>25856591</v>
      </c>
      <c r="L15" s="82">
        <f t="shared" si="2"/>
        <v>366979966</v>
      </c>
      <c r="M15" s="95">
        <f t="shared" si="3"/>
        <v>0.24533315943633197</v>
      </c>
      <c r="N15" s="81">
        <v>346596062</v>
      </c>
      <c r="O15" s="82">
        <v>21703923</v>
      </c>
      <c r="P15" s="82">
        <f t="shared" si="4"/>
        <v>368299985</v>
      </c>
      <c r="Q15" s="95">
        <f t="shared" si="5"/>
        <v>0.24621561750431811</v>
      </c>
      <c r="R15" s="81">
        <v>86973057</v>
      </c>
      <c r="S15" s="82">
        <v>14708221</v>
      </c>
      <c r="T15" s="82">
        <f t="shared" si="6"/>
        <v>101681278</v>
      </c>
      <c r="U15" s="95">
        <f t="shared" si="7"/>
        <v>6.4393698907000113E-2</v>
      </c>
      <c r="V15" s="81">
        <v>597699492</v>
      </c>
      <c r="W15" s="82">
        <v>14123618</v>
      </c>
      <c r="X15" s="82">
        <f t="shared" si="8"/>
        <v>611823110</v>
      </c>
      <c r="Y15" s="95">
        <f t="shared" si="9"/>
        <v>0.38746123086380174</v>
      </c>
      <c r="Z15" s="81">
        <f t="shared" si="10"/>
        <v>1372391986</v>
      </c>
      <c r="AA15" s="82">
        <f t="shared" si="11"/>
        <v>76392353</v>
      </c>
      <c r="AB15" s="82">
        <f t="shared" si="12"/>
        <v>1448784339</v>
      </c>
      <c r="AC15" s="95">
        <f t="shared" si="13"/>
        <v>0.91750009777358599</v>
      </c>
      <c r="AD15" s="81">
        <v>364184877</v>
      </c>
      <c r="AE15" s="82">
        <v>52637731</v>
      </c>
      <c r="AF15" s="82">
        <f t="shared" si="14"/>
        <v>416822608</v>
      </c>
      <c r="AG15" s="82">
        <v>1417295546</v>
      </c>
      <c r="AH15" s="82">
        <v>1353577303</v>
      </c>
      <c r="AI15" s="83">
        <v>1218623688</v>
      </c>
      <c r="AJ15" s="114">
        <f t="shared" si="15"/>
        <v>0.90029855354334354</v>
      </c>
      <c r="AK15" s="115">
        <f t="shared" si="16"/>
        <v>0.46782611657187267</v>
      </c>
    </row>
    <row r="16" spans="1:37" ht="13" x14ac:dyDescent="0.3">
      <c r="A16" s="66" t="s">
        <v>116</v>
      </c>
      <c r="B16" s="67" t="s">
        <v>235</v>
      </c>
      <c r="C16" s="68" t="s">
        <v>236</v>
      </c>
      <c r="D16" s="81">
        <v>437387735</v>
      </c>
      <c r="E16" s="82">
        <v>6820000</v>
      </c>
      <c r="F16" s="83">
        <f t="shared" si="0"/>
        <v>444207735</v>
      </c>
      <c r="G16" s="81">
        <v>429175852</v>
      </c>
      <c r="H16" s="82">
        <v>7829307</v>
      </c>
      <c r="I16" s="83">
        <f t="shared" si="1"/>
        <v>437005159</v>
      </c>
      <c r="J16" s="81">
        <v>99198746</v>
      </c>
      <c r="K16" s="82">
        <v>268836</v>
      </c>
      <c r="L16" s="82">
        <f t="shared" si="2"/>
        <v>99467582</v>
      </c>
      <c r="M16" s="95">
        <f t="shared" si="3"/>
        <v>0.22392131915487695</v>
      </c>
      <c r="N16" s="81">
        <v>109820416</v>
      </c>
      <c r="O16" s="82">
        <v>2347348</v>
      </c>
      <c r="P16" s="82">
        <f t="shared" si="4"/>
        <v>112167764</v>
      </c>
      <c r="Q16" s="95">
        <f t="shared" si="5"/>
        <v>0.25251195592080361</v>
      </c>
      <c r="R16" s="81">
        <v>98428723</v>
      </c>
      <c r="S16" s="82">
        <v>1626187</v>
      </c>
      <c r="T16" s="82">
        <f t="shared" si="6"/>
        <v>100054910</v>
      </c>
      <c r="U16" s="95">
        <f t="shared" si="7"/>
        <v>0.22895590118193548</v>
      </c>
      <c r="V16" s="81">
        <v>115177857</v>
      </c>
      <c r="W16" s="82">
        <v>-2551957</v>
      </c>
      <c r="X16" s="82">
        <f t="shared" si="8"/>
        <v>112625900</v>
      </c>
      <c r="Y16" s="95">
        <f t="shared" si="9"/>
        <v>0.25772212908818315</v>
      </c>
      <c r="Z16" s="81">
        <f t="shared" si="10"/>
        <v>422625742</v>
      </c>
      <c r="AA16" s="82">
        <f t="shared" si="11"/>
        <v>1690414</v>
      </c>
      <c r="AB16" s="82">
        <f t="shared" si="12"/>
        <v>424316156</v>
      </c>
      <c r="AC16" s="95">
        <f t="shared" si="13"/>
        <v>0.97096372265023989</v>
      </c>
      <c r="AD16" s="81">
        <v>106311495</v>
      </c>
      <c r="AE16" s="82">
        <v>299994</v>
      </c>
      <c r="AF16" s="82">
        <f t="shared" si="14"/>
        <v>106611489</v>
      </c>
      <c r="AG16" s="82">
        <v>425358989</v>
      </c>
      <c r="AH16" s="82">
        <v>427192035</v>
      </c>
      <c r="AI16" s="83">
        <v>413461004</v>
      </c>
      <c r="AJ16" s="114">
        <f t="shared" si="15"/>
        <v>0.96785747421531398</v>
      </c>
      <c r="AK16" s="115">
        <f t="shared" si="16"/>
        <v>5.6414285706111844E-2</v>
      </c>
    </row>
    <row r="17" spans="1:37" ht="14" x14ac:dyDescent="0.3">
      <c r="A17" s="69" t="s">
        <v>0</v>
      </c>
      <c r="B17" s="70" t="s">
        <v>237</v>
      </c>
      <c r="C17" s="71" t="s">
        <v>0</v>
      </c>
      <c r="D17" s="84">
        <f>SUM(D13:D16)</f>
        <v>12041416523</v>
      </c>
      <c r="E17" s="85">
        <f>SUM(E13:E16)</f>
        <v>691025787</v>
      </c>
      <c r="F17" s="86">
        <f t="shared" si="0"/>
        <v>12732442310</v>
      </c>
      <c r="G17" s="84">
        <f>SUM(G13:G16)</f>
        <v>11714109619</v>
      </c>
      <c r="H17" s="85">
        <f>SUM(H13:H16)</f>
        <v>728245469</v>
      </c>
      <c r="I17" s="86">
        <f t="shared" si="1"/>
        <v>12442355088</v>
      </c>
      <c r="J17" s="84">
        <f>SUM(J13:J16)</f>
        <v>2699739706</v>
      </c>
      <c r="K17" s="85">
        <f>SUM(K13:K16)</f>
        <v>69051870</v>
      </c>
      <c r="L17" s="85">
        <f t="shared" si="2"/>
        <v>2768791576</v>
      </c>
      <c r="M17" s="96">
        <f t="shared" si="3"/>
        <v>0.21745958148386066</v>
      </c>
      <c r="N17" s="84">
        <f>SUM(N13:N16)</f>
        <v>3495567926</v>
      </c>
      <c r="O17" s="85">
        <f>SUM(O13:O16)</f>
        <v>166082591</v>
      </c>
      <c r="P17" s="85">
        <f t="shared" si="4"/>
        <v>3661650517</v>
      </c>
      <c r="Q17" s="96">
        <f t="shared" si="5"/>
        <v>0.28758430062739471</v>
      </c>
      <c r="R17" s="84">
        <f>SUM(R13:R16)</f>
        <v>2757662229</v>
      </c>
      <c r="S17" s="85">
        <f>SUM(S13:S16)</f>
        <v>120376582</v>
      </c>
      <c r="T17" s="85">
        <f t="shared" si="6"/>
        <v>2878038811</v>
      </c>
      <c r="U17" s="96">
        <f t="shared" si="7"/>
        <v>0.23130981157865504</v>
      </c>
      <c r="V17" s="84">
        <f>SUM(V13:V16)</f>
        <v>4213318610</v>
      </c>
      <c r="W17" s="85">
        <f>SUM(W13:W16)</f>
        <v>190161254</v>
      </c>
      <c r="X17" s="85">
        <f t="shared" si="8"/>
        <v>4403479864</v>
      </c>
      <c r="Y17" s="96">
        <f t="shared" si="9"/>
        <v>0.35391048019895571</v>
      </c>
      <c r="Z17" s="84">
        <f t="shared" si="10"/>
        <v>13166288471</v>
      </c>
      <c r="AA17" s="85">
        <f t="shared" si="11"/>
        <v>545672297</v>
      </c>
      <c r="AB17" s="85">
        <f t="shared" si="12"/>
        <v>13711960768</v>
      </c>
      <c r="AC17" s="96">
        <f t="shared" si="13"/>
        <v>1.1020390168115737</v>
      </c>
      <c r="AD17" s="84">
        <f>SUM(AD13:AD16)</f>
        <v>2597188312</v>
      </c>
      <c r="AE17" s="85">
        <f>SUM(AE13:AE16)</f>
        <v>269382074</v>
      </c>
      <c r="AF17" s="85">
        <f t="shared" si="14"/>
        <v>2866570386</v>
      </c>
      <c r="AG17" s="85">
        <f>SUM(AG13:AG16)</f>
        <v>12077539083</v>
      </c>
      <c r="AH17" s="85">
        <f>SUM(AH13:AH16)</f>
        <v>11911814171</v>
      </c>
      <c r="AI17" s="86">
        <f>SUM(AI13:AI16)</f>
        <v>10987032028</v>
      </c>
      <c r="AJ17" s="116">
        <f t="shared" si="15"/>
        <v>0.92236429063413061</v>
      </c>
      <c r="AK17" s="117">
        <f t="shared" si="16"/>
        <v>0.53614922051315705</v>
      </c>
    </row>
    <row r="18" spans="1:37" ht="13" x14ac:dyDescent="0.3">
      <c r="A18" s="66" t="s">
        <v>101</v>
      </c>
      <c r="B18" s="67" t="s">
        <v>65</v>
      </c>
      <c r="C18" s="68" t="s">
        <v>66</v>
      </c>
      <c r="D18" s="81">
        <v>4103136931</v>
      </c>
      <c r="E18" s="82">
        <v>412503079</v>
      </c>
      <c r="F18" s="83">
        <f t="shared" si="0"/>
        <v>4515640010</v>
      </c>
      <c r="G18" s="81">
        <v>4515989818</v>
      </c>
      <c r="H18" s="82">
        <v>450645379</v>
      </c>
      <c r="I18" s="83">
        <f t="shared" si="1"/>
        <v>4966635197</v>
      </c>
      <c r="J18" s="81">
        <v>647948765</v>
      </c>
      <c r="K18" s="82">
        <v>61697382</v>
      </c>
      <c r="L18" s="82">
        <f t="shared" si="2"/>
        <v>709646147</v>
      </c>
      <c r="M18" s="95">
        <f t="shared" si="3"/>
        <v>0.15715294962142032</v>
      </c>
      <c r="N18" s="81">
        <v>1258635176</v>
      </c>
      <c r="O18" s="82">
        <v>99745536</v>
      </c>
      <c r="P18" s="82">
        <f t="shared" si="4"/>
        <v>1358380712</v>
      </c>
      <c r="Q18" s="95">
        <f t="shared" si="5"/>
        <v>0.30081687401826346</v>
      </c>
      <c r="R18" s="81">
        <v>894799673</v>
      </c>
      <c r="S18" s="82">
        <v>50360764</v>
      </c>
      <c r="T18" s="82">
        <f t="shared" si="6"/>
        <v>945160437</v>
      </c>
      <c r="U18" s="95">
        <f t="shared" si="7"/>
        <v>0.19030196491397353</v>
      </c>
      <c r="V18" s="81">
        <v>1295983245</v>
      </c>
      <c r="W18" s="82">
        <v>150057820</v>
      </c>
      <c r="X18" s="82">
        <f t="shared" si="8"/>
        <v>1446041065</v>
      </c>
      <c r="Y18" s="95">
        <f t="shared" si="9"/>
        <v>0.29115105250199436</v>
      </c>
      <c r="Z18" s="81">
        <f t="shared" si="10"/>
        <v>4097366859</v>
      </c>
      <c r="AA18" s="82">
        <f t="shared" si="11"/>
        <v>361861502</v>
      </c>
      <c r="AB18" s="82">
        <f t="shared" si="12"/>
        <v>4459228361</v>
      </c>
      <c r="AC18" s="95">
        <f t="shared" si="13"/>
        <v>0.89783690247544468</v>
      </c>
      <c r="AD18" s="81">
        <v>955518167</v>
      </c>
      <c r="AE18" s="82">
        <v>195284864</v>
      </c>
      <c r="AF18" s="82">
        <f t="shared" si="14"/>
        <v>1150803031</v>
      </c>
      <c r="AG18" s="82">
        <v>4517488018</v>
      </c>
      <c r="AH18" s="82">
        <v>4370243331</v>
      </c>
      <c r="AI18" s="83">
        <v>4393309405</v>
      </c>
      <c r="AJ18" s="114">
        <f t="shared" si="15"/>
        <v>1.0052779839137063</v>
      </c>
      <c r="AK18" s="115">
        <f t="shared" si="16"/>
        <v>0.25654957976905091</v>
      </c>
    </row>
    <row r="19" spans="1:37" ht="13" x14ac:dyDescent="0.3">
      <c r="A19" s="66" t="s">
        <v>101</v>
      </c>
      <c r="B19" s="67" t="s">
        <v>238</v>
      </c>
      <c r="C19" s="68" t="s">
        <v>239</v>
      </c>
      <c r="D19" s="81">
        <v>2598895124</v>
      </c>
      <c r="E19" s="82">
        <v>187505150</v>
      </c>
      <c r="F19" s="83">
        <f t="shared" si="0"/>
        <v>2786400274</v>
      </c>
      <c r="G19" s="81">
        <v>2452937285</v>
      </c>
      <c r="H19" s="82">
        <v>183151886</v>
      </c>
      <c r="I19" s="83">
        <f t="shared" si="1"/>
        <v>2636089171</v>
      </c>
      <c r="J19" s="81">
        <v>435524642</v>
      </c>
      <c r="K19" s="82">
        <v>-226627736</v>
      </c>
      <c r="L19" s="82">
        <f t="shared" si="2"/>
        <v>208896906</v>
      </c>
      <c r="M19" s="95">
        <f t="shared" si="3"/>
        <v>7.4970171353062387E-2</v>
      </c>
      <c r="N19" s="81">
        <v>371148634</v>
      </c>
      <c r="O19" s="82">
        <v>33167692</v>
      </c>
      <c r="P19" s="82">
        <f t="shared" si="4"/>
        <v>404316326</v>
      </c>
      <c r="Q19" s="95">
        <f t="shared" si="5"/>
        <v>0.14510346190125303</v>
      </c>
      <c r="R19" s="81">
        <v>897120170</v>
      </c>
      <c r="S19" s="82">
        <v>-45085774</v>
      </c>
      <c r="T19" s="82">
        <f t="shared" si="6"/>
        <v>852034396</v>
      </c>
      <c r="U19" s="95">
        <f t="shared" si="7"/>
        <v>0.32321911010194732</v>
      </c>
      <c r="V19" s="81">
        <v>644951877</v>
      </c>
      <c r="W19" s="82">
        <v>57237392</v>
      </c>
      <c r="X19" s="82">
        <f t="shared" si="8"/>
        <v>702189269</v>
      </c>
      <c r="Y19" s="95">
        <f t="shared" si="9"/>
        <v>0.26637538544783923</v>
      </c>
      <c r="Z19" s="81">
        <f t="shared" si="10"/>
        <v>2348745323</v>
      </c>
      <c r="AA19" s="82">
        <f t="shared" si="11"/>
        <v>-181308426</v>
      </c>
      <c r="AB19" s="82">
        <f t="shared" si="12"/>
        <v>2167436897</v>
      </c>
      <c r="AC19" s="95">
        <f t="shared" si="13"/>
        <v>0.82221683577486238</v>
      </c>
      <c r="AD19" s="81">
        <v>1022102515</v>
      </c>
      <c r="AE19" s="82">
        <v>108147236</v>
      </c>
      <c r="AF19" s="82">
        <f t="shared" si="14"/>
        <v>1130249751</v>
      </c>
      <c r="AG19" s="82">
        <v>2443201928</v>
      </c>
      <c r="AH19" s="82">
        <v>2446084523</v>
      </c>
      <c r="AI19" s="83">
        <v>1849851106</v>
      </c>
      <c r="AJ19" s="114">
        <f t="shared" si="15"/>
        <v>0.75624987141950861</v>
      </c>
      <c r="AK19" s="115">
        <f t="shared" si="16"/>
        <v>-0.37873087927802607</v>
      </c>
    </row>
    <row r="20" spans="1:37" ht="13" x14ac:dyDescent="0.3">
      <c r="A20" s="66" t="s">
        <v>101</v>
      </c>
      <c r="B20" s="67" t="s">
        <v>240</v>
      </c>
      <c r="C20" s="68" t="s">
        <v>241</v>
      </c>
      <c r="D20" s="81">
        <v>2926016919</v>
      </c>
      <c r="E20" s="82">
        <v>241426961</v>
      </c>
      <c r="F20" s="83">
        <f t="shared" si="0"/>
        <v>3167443880</v>
      </c>
      <c r="G20" s="81">
        <v>3019843761</v>
      </c>
      <c r="H20" s="82">
        <v>552359961</v>
      </c>
      <c r="I20" s="83">
        <f t="shared" si="1"/>
        <v>3572203722</v>
      </c>
      <c r="J20" s="81">
        <v>898284821</v>
      </c>
      <c r="K20" s="82">
        <v>48797937</v>
      </c>
      <c r="L20" s="82">
        <f t="shared" si="2"/>
        <v>947082758</v>
      </c>
      <c r="M20" s="95">
        <f t="shared" si="3"/>
        <v>0.29900537906294333</v>
      </c>
      <c r="N20" s="81">
        <v>745761894</v>
      </c>
      <c r="O20" s="82">
        <v>151454171</v>
      </c>
      <c r="P20" s="82">
        <f t="shared" si="4"/>
        <v>897216065</v>
      </c>
      <c r="Q20" s="95">
        <f t="shared" si="5"/>
        <v>0.28326186634757361</v>
      </c>
      <c r="R20" s="81">
        <v>850592169</v>
      </c>
      <c r="S20" s="82">
        <v>103469381</v>
      </c>
      <c r="T20" s="82">
        <f t="shared" si="6"/>
        <v>954061550</v>
      </c>
      <c r="U20" s="95">
        <f t="shared" si="7"/>
        <v>0.26707926653909914</v>
      </c>
      <c r="V20" s="81">
        <v>871983562</v>
      </c>
      <c r="W20" s="82">
        <v>172344277</v>
      </c>
      <c r="X20" s="82">
        <f t="shared" si="8"/>
        <v>1044327839</v>
      </c>
      <c r="Y20" s="95">
        <f t="shared" si="9"/>
        <v>0.29234834300416196</v>
      </c>
      <c r="Z20" s="81">
        <f t="shared" si="10"/>
        <v>3366622446</v>
      </c>
      <c r="AA20" s="82">
        <f t="shared" si="11"/>
        <v>476065766</v>
      </c>
      <c r="AB20" s="82">
        <f t="shared" si="12"/>
        <v>3842688212</v>
      </c>
      <c r="AC20" s="95">
        <f t="shared" si="13"/>
        <v>1.0757192229363004</v>
      </c>
      <c r="AD20" s="81">
        <v>708959206</v>
      </c>
      <c r="AE20" s="82">
        <v>86554913</v>
      </c>
      <c r="AF20" s="82">
        <f t="shared" si="14"/>
        <v>795514119</v>
      </c>
      <c r="AG20" s="82">
        <v>2972278808</v>
      </c>
      <c r="AH20" s="82">
        <v>3147311811</v>
      </c>
      <c r="AI20" s="83">
        <v>3397244567</v>
      </c>
      <c r="AJ20" s="114">
        <f t="shared" si="15"/>
        <v>1.0794115013092993</v>
      </c>
      <c r="AK20" s="115">
        <f t="shared" si="16"/>
        <v>0.31277096667092597</v>
      </c>
    </row>
    <row r="21" spans="1:37" ht="13" x14ac:dyDescent="0.3">
      <c r="A21" s="66" t="s">
        <v>116</v>
      </c>
      <c r="B21" s="67" t="s">
        <v>242</v>
      </c>
      <c r="C21" s="68" t="s">
        <v>243</v>
      </c>
      <c r="D21" s="81">
        <v>389736720</v>
      </c>
      <c r="E21" s="82">
        <v>4700004</v>
      </c>
      <c r="F21" s="83">
        <f t="shared" si="0"/>
        <v>394436724</v>
      </c>
      <c r="G21" s="81">
        <v>358433418</v>
      </c>
      <c r="H21" s="82">
        <v>5700004</v>
      </c>
      <c r="I21" s="83">
        <f t="shared" si="1"/>
        <v>364133422</v>
      </c>
      <c r="J21" s="81">
        <v>90239845</v>
      </c>
      <c r="K21" s="82">
        <v>113917</v>
      </c>
      <c r="L21" s="82">
        <f t="shared" si="2"/>
        <v>90353762</v>
      </c>
      <c r="M21" s="95">
        <f t="shared" si="3"/>
        <v>0.22907035907741694</v>
      </c>
      <c r="N21" s="81">
        <v>76219273</v>
      </c>
      <c r="O21" s="82">
        <v>32000</v>
      </c>
      <c r="P21" s="82">
        <f t="shared" si="4"/>
        <v>76251273</v>
      </c>
      <c r="Q21" s="95">
        <f t="shared" si="5"/>
        <v>0.19331687026180655</v>
      </c>
      <c r="R21" s="81">
        <v>71729615</v>
      </c>
      <c r="S21" s="82">
        <v>325802</v>
      </c>
      <c r="T21" s="82">
        <f t="shared" si="6"/>
        <v>72055417</v>
      </c>
      <c r="U21" s="95">
        <f t="shared" si="7"/>
        <v>0.19788190988961182</v>
      </c>
      <c r="V21" s="81">
        <v>88557420</v>
      </c>
      <c r="W21" s="82">
        <v>672225</v>
      </c>
      <c r="X21" s="82">
        <f t="shared" si="8"/>
        <v>89229645</v>
      </c>
      <c r="Y21" s="95">
        <f t="shared" si="9"/>
        <v>0.24504656702454519</v>
      </c>
      <c r="Z21" s="81">
        <f t="shared" si="10"/>
        <v>326746153</v>
      </c>
      <c r="AA21" s="82">
        <f t="shared" si="11"/>
        <v>1143944</v>
      </c>
      <c r="AB21" s="82">
        <f t="shared" si="12"/>
        <v>327890097</v>
      </c>
      <c r="AC21" s="95">
        <f t="shared" si="13"/>
        <v>0.90046690907708005</v>
      </c>
      <c r="AD21" s="81">
        <v>76761418</v>
      </c>
      <c r="AE21" s="82">
        <v>1415187</v>
      </c>
      <c r="AF21" s="82">
        <f t="shared" si="14"/>
        <v>78176605</v>
      </c>
      <c r="AG21" s="82">
        <v>375591340</v>
      </c>
      <c r="AH21" s="82">
        <v>432439291</v>
      </c>
      <c r="AI21" s="83">
        <v>341578059</v>
      </c>
      <c r="AJ21" s="114">
        <f t="shared" si="15"/>
        <v>0.78988673348833138</v>
      </c>
      <c r="AK21" s="115">
        <f t="shared" si="16"/>
        <v>0.14138552064265264</v>
      </c>
    </row>
    <row r="22" spans="1:37" ht="14" x14ac:dyDescent="0.3">
      <c r="A22" s="69" t="s">
        <v>0</v>
      </c>
      <c r="B22" s="70" t="s">
        <v>244</v>
      </c>
      <c r="C22" s="71" t="s">
        <v>0</v>
      </c>
      <c r="D22" s="84">
        <f>SUM(D18:D21)</f>
        <v>10017785694</v>
      </c>
      <c r="E22" s="85">
        <f>SUM(E18:E21)</f>
        <v>846135194</v>
      </c>
      <c r="F22" s="86">
        <f t="shared" si="0"/>
        <v>10863920888</v>
      </c>
      <c r="G22" s="84">
        <f>SUM(G18:G21)</f>
        <v>10347204282</v>
      </c>
      <c r="H22" s="85">
        <f>SUM(H18:H21)</f>
        <v>1191857230</v>
      </c>
      <c r="I22" s="86">
        <f t="shared" si="1"/>
        <v>11539061512</v>
      </c>
      <c r="J22" s="84">
        <f>SUM(J18:J21)</f>
        <v>2071998073</v>
      </c>
      <c r="K22" s="85">
        <f>SUM(K18:K21)</f>
        <v>-116018500</v>
      </c>
      <c r="L22" s="85">
        <f t="shared" si="2"/>
        <v>1955979573</v>
      </c>
      <c r="M22" s="96">
        <f t="shared" si="3"/>
        <v>0.18004361345824263</v>
      </c>
      <c r="N22" s="84">
        <f>SUM(N18:N21)</f>
        <v>2451764977</v>
      </c>
      <c r="O22" s="85">
        <f>SUM(O18:O21)</f>
        <v>284399399</v>
      </c>
      <c r="P22" s="85">
        <f t="shared" si="4"/>
        <v>2736164376</v>
      </c>
      <c r="Q22" s="96">
        <f t="shared" si="5"/>
        <v>0.25185790693876414</v>
      </c>
      <c r="R22" s="84">
        <f>SUM(R18:R21)</f>
        <v>2714241627</v>
      </c>
      <c r="S22" s="85">
        <f>SUM(S18:S21)</f>
        <v>109070173</v>
      </c>
      <c r="T22" s="85">
        <f t="shared" si="6"/>
        <v>2823311800</v>
      </c>
      <c r="U22" s="96">
        <f t="shared" si="7"/>
        <v>0.24467430016417785</v>
      </c>
      <c r="V22" s="84">
        <f>SUM(V18:V21)</f>
        <v>2901476104</v>
      </c>
      <c r="W22" s="85">
        <f>SUM(W18:W21)</f>
        <v>380311714</v>
      </c>
      <c r="X22" s="85">
        <f t="shared" si="8"/>
        <v>3281787818</v>
      </c>
      <c r="Y22" s="96">
        <f t="shared" si="9"/>
        <v>0.28440682239080867</v>
      </c>
      <c r="Z22" s="84">
        <f t="shared" si="10"/>
        <v>10139480781</v>
      </c>
      <c r="AA22" s="85">
        <f t="shared" si="11"/>
        <v>657762786</v>
      </c>
      <c r="AB22" s="85">
        <f t="shared" si="12"/>
        <v>10797243567</v>
      </c>
      <c r="AC22" s="96">
        <f t="shared" si="13"/>
        <v>0.9357124542382802</v>
      </c>
      <c r="AD22" s="84">
        <f>SUM(AD18:AD21)</f>
        <v>2763341306</v>
      </c>
      <c r="AE22" s="85">
        <f>SUM(AE18:AE21)</f>
        <v>391402200</v>
      </c>
      <c r="AF22" s="85">
        <f t="shared" si="14"/>
        <v>3154743506</v>
      </c>
      <c r="AG22" s="85">
        <f>SUM(AG18:AG21)</f>
        <v>10308560094</v>
      </c>
      <c r="AH22" s="85">
        <f>SUM(AH18:AH21)</f>
        <v>10396078956</v>
      </c>
      <c r="AI22" s="86">
        <f>SUM(AI18:AI21)</f>
        <v>9981983137</v>
      </c>
      <c r="AJ22" s="116">
        <f t="shared" si="15"/>
        <v>0.96016807675734239</v>
      </c>
      <c r="AK22" s="117">
        <f t="shared" si="16"/>
        <v>4.0270884703740517E-2</v>
      </c>
    </row>
    <row r="23" spans="1:37" ht="14" x14ac:dyDescent="0.3">
      <c r="A23" s="72" t="s">
        <v>0</v>
      </c>
      <c r="B23" s="73" t="s">
        <v>245</v>
      </c>
      <c r="C23" s="74" t="s">
        <v>0</v>
      </c>
      <c r="D23" s="87">
        <f>SUM(D9:D11,D13:D16,D18:D21)</f>
        <v>206161783904</v>
      </c>
      <c r="E23" s="88">
        <f>SUM(E9:E11,E13:E16,E18:E21)</f>
        <v>14139852901</v>
      </c>
      <c r="F23" s="89">
        <f t="shared" si="0"/>
        <v>220301636805</v>
      </c>
      <c r="G23" s="87">
        <f>SUM(G9:G11,G13:G16,G18:G21)</f>
        <v>206187064839</v>
      </c>
      <c r="H23" s="88">
        <f>SUM(H9:H11,H13:H16,H18:H21)</f>
        <v>14416220431</v>
      </c>
      <c r="I23" s="89">
        <f t="shared" si="1"/>
        <v>220603285270</v>
      </c>
      <c r="J23" s="87">
        <f>SUM(J9:J11,J13:J16,J18:J21)</f>
        <v>782388676468</v>
      </c>
      <c r="K23" s="88">
        <f>SUM(K9:K11,K13:K16,K18:K21)</f>
        <v>1046594223</v>
      </c>
      <c r="L23" s="88">
        <f t="shared" si="2"/>
        <v>783435270691</v>
      </c>
      <c r="M23" s="97">
        <f t="shared" si="3"/>
        <v>3.5561935991626688</v>
      </c>
      <c r="N23" s="87">
        <f>SUM(N9:N11,N13:N16,N18:N21)</f>
        <v>-675356855600</v>
      </c>
      <c r="O23" s="88">
        <f>SUM(O9:O11,O13:O16,O18:O21)</f>
        <v>2036944425</v>
      </c>
      <c r="P23" s="88">
        <f t="shared" si="4"/>
        <v>-673319911175</v>
      </c>
      <c r="Q23" s="97">
        <f t="shared" si="5"/>
        <v>-3.0563545552364149</v>
      </c>
      <c r="R23" s="87">
        <f>SUM(R9:R11,R13:R16,R18:R21)</f>
        <v>50051719849</v>
      </c>
      <c r="S23" s="88">
        <f>SUM(S9:S11,S13:S16,S18:S21)</f>
        <v>71328503661</v>
      </c>
      <c r="T23" s="88">
        <f t="shared" si="6"/>
        <v>121380223510</v>
      </c>
      <c r="U23" s="97">
        <f t="shared" si="7"/>
        <v>0.55021947366486745</v>
      </c>
      <c r="V23" s="87">
        <f>SUM(V9:V11,V13:V16,V18:V21)</f>
        <v>54351098605</v>
      </c>
      <c r="W23" s="88">
        <f>SUM(W9:W11,W13:W16,W18:W21)</f>
        <v>-61591414860</v>
      </c>
      <c r="X23" s="88">
        <f t="shared" si="8"/>
        <v>-7240316255</v>
      </c>
      <c r="Y23" s="97">
        <f t="shared" si="9"/>
        <v>-3.282052779104562E-2</v>
      </c>
      <c r="Z23" s="87">
        <f t="shared" si="10"/>
        <v>211434639322</v>
      </c>
      <c r="AA23" s="88">
        <f t="shared" si="11"/>
        <v>12820627449</v>
      </c>
      <c r="AB23" s="88">
        <f t="shared" si="12"/>
        <v>224255266771</v>
      </c>
      <c r="AC23" s="97">
        <f t="shared" si="13"/>
        <v>1.0165545200132913</v>
      </c>
      <c r="AD23" s="87">
        <f>SUM(AD9:AD11,AD13:AD16,AD18:AD21)</f>
        <v>45009464328</v>
      </c>
      <c r="AE23" s="88">
        <f>SUM(AE9:AE11,AE13:AE16,AE18:AE21)</f>
        <v>5038256742</v>
      </c>
      <c r="AF23" s="88">
        <f t="shared" si="14"/>
        <v>50047721070</v>
      </c>
      <c r="AG23" s="88">
        <f>SUM(AG9:AG11,AG13:AG16,AG18:AG21)</f>
        <v>207949452590</v>
      </c>
      <c r="AH23" s="88">
        <f>SUM(AH9:AH11,AH13:AH16,AH18:AH21)</f>
        <v>204185116744</v>
      </c>
      <c r="AI23" s="89">
        <f>SUM(AI9:AI11,AI13:AI16,AI18:AI21)</f>
        <v>204397089760</v>
      </c>
      <c r="AJ23" s="118">
        <f t="shared" si="15"/>
        <v>1.0010381413659339</v>
      </c>
      <c r="AK23" s="119">
        <f t="shared" si="16"/>
        <v>-1.1446682506257022</v>
      </c>
    </row>
    <row r="24" spans="1:37" x14ac:dyDescent="0.25">
      <c r="D24" s="80"/>
      <c r="E24" s="80"/>
      <c r="F24" s="80"/>
      <c r="G24" s="80"/>
      <c r="H24" s="80"/>
      <c r="I24" s="80"/>
      <c r="J24" s="80"/>
      <c r="K24" s="80"/>
      <c r="L24" s="80"/>
      <c r="M24" s="94"/>
      <c r="N24" s="80"/>
      <c r="O24" s="80"/>
      <c r="P24" s="80"/>
      <c r="Q24" s="94"/>
      <c r="R24" s="80"/>
      <c r="S24" s="80"/>
      <c r="T24" s="80"/>
      <c r="U24" s="94"/>
      <c r="V24" s="80"/>
      <c r="W24" s="80"/>
      <c r="X24" s="80"/>
      <c r="Y24" s="94"/>
      <c r="Z24" s="80"/>
      <c r="AA24" s="80"/>
      <c r="AB24" s="80"/>
      <c r="AC24" s="94"/>
      <c r="AD24" s="80"/>
      <c r="AE24" s="80"/>
      <c r="AF24" s="80"/>
      <c r="AG24" s="80"/>
      <c r="AH24" s="80"/>
      <c r="AI24" s="80"/>
      <c r="AJ24" s="94"/>
      <c r="AK24" s="94"/>
    </row>
    <row r="25" spans="1:37" x14ac:dyDescent="0.25">
      <c r="D25" s="80"/>
      <c r="E25" s="80"/>
      <c r="F25" s="80"/>
      <c r="G25" s="80"/>
      <c r="H25" s="80"/>
      <c r="I25" s="80"/>
      <c r="J25" s="80"/>
      <c r="K25" s="80"/>
      <c r="L25" s="80"/>
      <c r="M25" s="94"/>
      <c r="N25" s="80"/>
      <c r="O25" s="80"/>
      <c r="P25" s="80"/>
      <c r="Q25" s="94"/>
      <c r="R25" s="80"/>
      <c r="S25" s="80"/>
      <c r="T25" s="80"/>
      <c r="U25" s="94"/>
      <c r="V25" s="80"/>
      <c r="W25" s="80"/>
      <c r="X25" s="80"/>
      <c r="Y25" s="94"/>
      <c r="Z25" s="80"/>
      <c r="AA25" s="80"/>
      <c r="AB25" s="80"/>
      <c r="AC25" s="94"/>
      <c r="AD25" s="80"/>
      <c r="AE25" s="80"/>
      <c r="AF25" s="80"/>
      <c r="AG25" s="80"/>
      <c r="AH25" s="80"/>
      <c r="AI25" s="80"/>
      <c r="AJ25" s="94"/>
      <c r="AK25" s="94"/>
    </row>
    <row r="26" spans="1:37" x14ac:dyDescent="0.25">
      <c r="D26" s="80"/>
      <c r="E26" s="80"/>
      <c r="F26" s="80"/>
      <c r="G26" s="80"/>
      <c r="H26" s="80"/>
      <c r="I26" s="80"/>
      <c r="J26" s="80"/>
      <c r="K26" s="80"/>
      <c r="L26" s="80"/>
      <c r="M26" s="94"/>
      <c r="N26" s="80"/>
      <c r="O26" s="80"/>
      <c r="P26" s="80"/>
      <c r="Q26" s="94"/>
      <c r="R26" s="80"/>
      <c r="S26" s="80"/>
      <c r="T26" s="80"/>
      <c r="U26" s="94"/>
      <c r="V26" s="80"/>
      <c r="W26" s="80"/>
      <c r="X26" s="80"/>
      <c r="Y26" s="94"/>
      <c r="Z26" s="80"/>
      <c r="AA26" s="80"/>
      <c r="AB26" s="80"/>
      <c r="AC26" s="94"/>
      <c r="AD26" s="80"/>
      <c r="AE26" s="80"/>
      <c r="AF26" s="80"/>
      <c r="AG26" s="80"/>
      <c r="AH26" s="80"/>
      <c r="AI26" s="80"/>
      <c r="AJ26" s="94"/>
      <c r="AK26" s="94"/>
    </row>
    <row r="27" spans="1:37" x14ac:dyDescent="0.25">
      <c r="D27" s="80"/>
      <c r="E27" s="80"/>
      <c r="F27" s="80"/>
      <c r="G27" s="80"/>
      <c r="H27" s="80"/>
      <c r="I27" s="80"/>
      <c r="J27" s="80"/>
      <c r="K27" s="80"/>
      <c r="L27" s="80"/>
      <c r="M27" s="94"/>
      <c r="N27" s="80"/>
      <c r="O27" s="80"/>
      <c r="P27" s="80"/>
      <c r="Q27" s="94"/>
      <c r="R27" s="80"/>
      <c r="S27" s="80"/>
      <c r="T27" s="80"/>
      <c r="U27" s="94"/>
      <c r="V27" s="80"/>
      <c r="W27" s="80"/>
      <c r="X27" s="80"/>
      <c r="Y27" s="94"/>
      <c r="Z27" s="80"/>
      <c r="AA27" s="80"/>
      <c r="AB27" s="80"/>
      <c r="AC27" s="94"/>
      <c r="AD27" s="80"/>
      <c r="AE27" s="80"/>
      <c r="AF27" s="80"/>
      <c r="AG27" s="80"/>
      <c r="AH27" s="80"/>
      <c r="AI27" s="80"/>
      <c r="AJ27" s="94"/>
      <c r="AK27" s="94"/>
    </row>
    <row r="28" spans="1:37" x14ac:dyDescent="0.25">
      <c r="D28" s="80"/>
      <c r="E28" s="80"/>
      <c r="F28" s="80"/>
      <c r="G28" s="80"/>
      <c r="H28" s="80"/>
      <c r="I28" s="80"/>
      <c r="J28" s="80"/>
      <c r="K28" s="80"/>
      <c r="L28" s="80"/>
      <c r="M28" s="94"/>
      <c r="N28" s="80"/>
      <c r="O28" s="80"/>
      <c r="P28" s="80"/>
      <c r="Q28" s="94"/>
      <c r="R28" s="80"/>
      <c r="S28" s="80"/>
      <c r="T28" s="80"/>
      <c r="U28" s="94"/>
      <c r="V28" s="80"/>
      <c r="W28" s="80"/>
      <c r="X28" s="80"/>
      <c r="Y28" s="94"/>
      <c r="Z28" s="80"/>
      <c r="AA28" s="80"/>
      <c r="AB28" s="80"/>
      <c r="AC28" s="94"/>
      <c r="AD28" s="80"/>
      <c r="AE28" s="80"/>
      <c r="AF28" s="80"/>
      <c r="AG28" s="80"/>
      <c r="AH28" s="80"/>
      <c r="AI28" s="80"/>
      <c r="AJ28" s="94"/>
      <c r="AK28" s="94"/>
    </row>
    <row r="29" spans="1:37" x14ac:dyDescent="0.25">
      <c r="D29" s="80"/>
      <c r="E29" s="80"/>
      <c r="F29" s="80"/>
      <c r="G29" s="80"/>
      <c r="H29" s="80"/>
      <c r="I29" s="80"/>
      <c r="J29" s="80"/>
      <c r="K29" s="80"/>
      <c r="L29" s="80"/>
      <c r="M29" s="94"/>
      <c r="N29" s="80"/>
      <c r="O29" s="80"/>
      <c r="P29" s="80"/>
      <c r="Q29" s="94"/>
      <c r="R29" s="80"/>
      <c r="S29" s="80"/>
      <c r="T29" s="80"/>
      <c r="U29" s="94"/>
      <c r="V29" s="80"/>
      <c r="W29" s="80"/>
      <c r="X29" s="80"/>
      <c r="Y29" s="94"/>
      <c r="Z29" s="80"/>
      <c r="AA29" s="80"/>
      <c r="AB29" s="80"/>
      <c r="AC29" s="94"/>
      <c r="AD29" s="80"/>
      <c r="AE29" s="80"/>
      <c r="AF29" s="80"/>
      <c r="AG29" s="80"/>
      <c r="AH29" s="80"/>
      <c r="AI29" s="80"/>
      <c r="AJ29" s="94"/>
      <c r="AK29" s="94"/>
    </row>
    <row r="30" spans="1:37" x14ac:dyDescent="0.25">
      <c r="D30" s="80"/>
      <c r="E30" s="80"/>
      <c r="F30" s="80"/>
      <c r="G30" s="80"/>
      <c r="H30" s="80"/>
      <c r="I30" s="80"/>
      <c r="J30" s="80"/>
      <c r="K30" s="80"/>
      <c r="L30" s="80"/>
      <c r="M30" s="94"/>
      <c r="N30" s="80"/>
      <c r="O30" s="80"/>
      <c r="P30" s="80"/>
      <c r="Q30" s="94"/>
      <c r="R30" s="80"/>
      <c r="S30" s="80"/>
      <c r="T30" s="80"/>
      <c r="U30" s="94"/>
      <c r="V30" s="80"/>
      <c r="W30" s="80"/>
      <c r="X30" s="80"/>
      <c r="Y30" s="94"/>
      <c r="Z30" s="80"/>
      <c r="AA30" s="80"/>
      <c r="AB30" s="80"/>
      <c r="AC30" s="94"/>
      <c r="AD30" s="80"/>
      <c r="AE30" s="80"/>
      <c r="AF30" s="80"/>
      <c r="AG30" s="80"/>
      <c r="AH30" s="80"/>
      <c r="AI30" s="80"/>
      <c r="AJ30" s="94"/>
      <c r="AK30" s="94"/>
    </row>
    <row r="31" spans="1:37" x14ac:dyDescent="0.25">
      <c r="D31" s="80"/>
      <c r="E31" s="80"/>
      <c r="F31" s="80"/>
      <c r="G31" s="80"/>
      <c r="H31" s="80"/>
      <c r="I31" s="80"/>
      <c r="J31" s="80"/>
      <c r="K31" s="80"/>
      <c r="L31" s="80"/>
      <c r="M31" s="94"/>
      <c r="N31" s="80"/>
      <c r="O31" s="80"/>
      <c r="P31" s="80"/>
      <c r="Q31" s="94"/>
      <c r="R31" s="80"/>
      <c r="S31" s="80"/>
      <c r="T31" s="80"/>
      <c r="U31" s="94"/>
      <c r="V31" s="80"/>
      <c r="W31" s="80"/>
      <c r="X31" s="80"/>
      <c r="Y31" s="94"/>
      <c r="Z31" s="80"/>
      <c r="AA31" s="80"/>
      <c r="AB31" s="80"/>
      <c r="AC31" s="94"/>
      <c r="AD31" s="80"/>
      <c r="AE31" s="80"/>
      <c r="AF31" s="80"/>
      <c r="AG31" s="80"/>
      <c r="AH31" s="80"/>
      <c r="AI31" s="80"/>
      <c r="AJ31" s="94"/>
      <c r="AK31" s="94"/>
    </row>
    <row r="32" spans="1:37" x14ac:dyDescent="0.25">
      <c r="D32" s="80"/>
      <c r="E32" s="80"/>
      <c r="F32" s="80"/>
      <c r="G32" s="80"/>
      <c r="H32" s="80"/>
      <c r="I32" s="80"/>
      <c r="J32" s="80"/>
      <c r="K32" s="80"/>
      <c r="L32" s="80"/>
      <c r="M32" s="94"/>
      <c r="N32" s="80"/>
      <c r="O32" s="80"/>
      <c r="P32" s="80"/>
      <c r="Q32" s="94"/>
      <c r="R32" s="80"/>
      <c r="S32" s="80"/>
      <c r="T32" s="80"/>
      <c r="U32" s="94"/>
      <c r="V32" s="80"/>
      <c r="W32" s="80"/>
      <c r="X32" s="80"/>
      <c r="Y32" s="94"/>
      <c r="Z32" s="80"/>
      <c r="AA32" s="80"/>
      <c r="AB32" s="80"/>
      <c r="AC32" s="94"/>
      <c r="AD32" s="80"/>
      <c r="AE32" s="80"/>
      <c r="AF32" s="80"/>
      <c r="AG32" s="80"/>
      <c r="AH32" s="80"/>
      <c r="AI32" s="80"/>
      <c r="AJ32" s="94"/>
      <c r="AK32" s="94"/>
    </row>
    <row r="33" spans="4:37" x14ac:dyDescent="0.25">
      <c r="D33" s="80"/>
      <c r="E33" s="80"/>
      <c r="F33" s="80"/>
      <c r="G33" s="80"/>
      <c r="H33" s="80"/>
      <c r="I33" s="80"/>
      <c r="J33" s="80"/>
      <c r="K33" s="80"/>
      <c r="L33" s="80"/>
      <c r="M33" s="94"/>
      <c r="N33" s="80"/>
      <c r="O33" s="80"/>
      <c r="P33" s="80"/>
      <c r="Q33" s="94"/>
      <c r="R33" s="80"/>
      <c r="S33" s="80"/>
      <c r="T33" s="80"/>
      <c r="U33" s="94"/>
      <c r="V33" s="80"/>
      <c r="W33" s="80"/>
      <c r="X33" s="80"/>
      <c r="Y33" s="94"/>
      <c r="Z33" s="80"/>
      <c r="AA33" s="80"/>
      <c r="AB33" s="80"/>
      <c r="AC33" s="94"/>
      <c r="AD33" s="80"/>
      <c r="AE33" s="80"/>
      <c r="AF33" s="80"/>
      <c r="AG33" s="80"/>
      <c r="AH33" s="80"/>
      <c r="AI33" s="80"/>
      <c r="AJ33" s="94"/>
      <c r="AK33" s="94"/>
    </row>
    <row r="34" spans="4:37" x14ac:dyDescent="0.25">
      <c r="D34" s="80"/>
      <c r="E34" s="80"/>
      <c r="F34" s="80"/>
      <c r="G34" s="80"/>
      <c r="H34" s="80"/>
      <c r="I34" s="80"/>
      <c r="J34" s="80"/>
      <c r="K34" s="80"/>
      <c r="L34" s="80"/>
      <c r="M34" s="94"/>
      <c r="N34" s="80"/>
      <c r="O34" s="80"/>
      <c r="P34" s="80"/>
      <c r="Q34" s="94"/>
      <c r="R34" s="80"/>
      <c r="S34" s="80"/>
      <c r="T34" s="80"/>
      <c r="U34" s="94"/>
      <c r="V34" s="80"/>
      <c r="W34" s="80"/>
      <c r="X34" s="80"/>
      <c r="Y34" s="94"/>
      <c r="Z34" s="80"/>
      <c r="AA34" s="80"/>
      <c r="AB34" s="80"/>
      <c r="AC34" s="94"/>
      <c r="AD34" s="80"/>
      <c r="AE34" s="80"/>
      <c r="AF34" s="80"/>
      <c r="AG34" s="80"/>
      <c r="AH34" s="80"/>
      <c r="AI34" s="80"/>
      <c r="AJ34" s="94"/>
      <c r="AK34" s="94"/>
    </row>
    <row r="35" spans="4:37" x14ac:dyDescent="0.25">
      <c r="D35" s="80"/>
      <c r="E35" s="80"/>
      <c r="F35" s="80"/>
      <c r="G35" s="80"/>
      <c r="H35" s="80"/>
      <c r="I35" s="80"/>
      <c r="J35" s="80"/>
      <c r="K35" s="80"/>
      <c r="L35" s="80"/>
      <c r="M35" s="94"/>
      <c r="N35" s="80"/>
      <c r="O35" s="80"/>
      <c r="P35" s="80"/>
      <c r="Q35" s="94"/>
      <c r="R35" s="80"/>
      <c r="S35" s="80"/>
      <c r="T35" s="80"/>
      <c r="U35" s="94"/>
      <c r="V35" s="80"/>
      <c r="W35" s="80"/>
      <c r="X35" s="80"/>
      <c r="Y35" s="94"/>
      <c r="Z35" s="80"/>
      <c r="AA35" s="80"/>
      <c r="AB35" s="80"/>
      <c r="AC35" s="94"/>
      <c r="AD35" s="80"/>
      <c r="AE35" s="80"/>
      <c r="AF35" s="80"/>
      <c r="AG35" s="80"/>
      <c r="AH35" s="80"/>
      <c r="AI35" s="80"/>
      <c r="AJ35" s="94"/>
      <c r="AK35" s="94"/>
    </row>
    <row r="36" spans="4:37" x14ac:dyDescent="0.25">
      <c r="D36" s="80"/>
      <c r="E36" s="80"/>
      <c r="F36" s="80"/>
      <c r="G36" s="80"/>
      <c r="H36" s="80"/>
      <c r="I36" s="80"/>
      <c r="J36" s="80"/>
      <c r="K36" s="80"/>
      <c r="L36" s="80"/>
      <c r="M36" s="94"/>
      <c r="N36" s="80"/>
      <c r="O36" s="80"/>
      <c r="P36" s="80"/>
      <c r="Q36" s="94"/>
      <c r="R36" s="80"/>
      <c r="S36" s="80"/>
      <c r="T36" s="80"/>
      <c r="U36" s="94"/>
      <c r="V36" s="80"/>
      <c r="W36" s="80"/>
      <c r="X36" s="80"/>
      <c r="Y36" s="94"/>
      <c r="Z36" s="80"/>
      <c r="AA36" s="80"/>
      <c r="AB36" s="80"/>
      <c r="AC36" s="94"/>
      <c r="AD36" s="80"/>
      <c r="AE36" s="80"/>
      <c r="AF36" s="80"/>
      <c r="AG36" s="80"/>
      <c r="AH36" s="80"/>
      <c r="AI36" s="80"/>
      <c r="AJ36" s="94"/>
      <c r="AK36" s="94"/>
    </row>
    <row r="37" spans="4:37" x14ac:dyDescent="0.25">
      <c r="D37" s="80"/>
      <c r="E37" s="80"/>
      <c r="F37" s="80"/>
      <c r="G37" s="80"/>
      <c r="H37" s="80"/>
      <c r="I37" s="80"/>
      <c r="J37" s="80"/>
      <c r="K37" s="80"/>
      <c r="L37" s="80"/>
      <c r="M37" s="94"/>
      <c r="N37" s="80"/>
      <c r="O37" s="80"/>
      <c r="P37" s="80"/>
      <c r="Q37" s="94"/>
      <c r="R37" s="80"/>
      <c r="S37" s="80"/>
      <c r="T37" s="80"/>
      <c r="U37" s="94"/>
      <c r="V37" s="80"/>
      <c r="W37" s="80"/>
      <c r="X37" s="80"/>
      <c r="Y37" s="94"/>
      <c r="Z37" s="80"/>
      <c r="AA37" s="80"/>
      <c r="AB37" s="80"/>
      <c r="AC37" s="94"/>
      <c r="AD37" s="80"/>
      <c r="AE37" s="80"/>
      <c r="AF37" s="80"/>
      <c r="AG37" s="80"/>
      <c r="AH37" s="80"/>
      <c r="AI37" s="80"/>
      <c r="AJ37" s="94"/>
      <c r="AK37" s="94"/>
    </row>
    <row r="38" spans="4:37" x14ac:dyDescent="0.25">
      <c r="D38" s="80"/>
      <c r="E38" s="80"/>
      <c r="F38" s="80"/>
      <c r="G38" s="80"/>
      <c r="H38" s="80"/>
      <c r="I38" s="80"/>
      <c r="J38" s="80"/>
      <c r="K38" s="80"/>
      <c r="L38" s="80"/>
      <c r="M38" s="94"/>
      <c r="N38" s="80"/>
      <c r="O38" s="80"/>
      <c r="P38" s="80"/>
      <c r="Q38" s="94"/>
      <c r="R38" s="80"/>
      <c r="S38" s="80"/>
      <c r="T38" s="80"/>
      <c r="U38" s="94"/>
      <c r="V38" s="80"/>
      <c r="W38" s="80"/>
      <c r="X38" s="80"/>
      <c r="Y38" s="94"/>
      <c r="Z38" s="80"/>
      <c r="AA38" s="80"/>
      <c r="AB38" s="80"/>
      <c r="AC38" s="94"/>
      <c r="AD38" s="80"/>
      <c r="AE38" s="80"/>
      <c r="AF38" s="80"/>
      <c r="AG38" s="80"/>
      <c r="AH38" s="80"/>
      <c r="AI38" s="80"/>
      <c r="AJ38" s="94"/>
      <c r="AK38" s="94"/>
    </row>
    <row r="39" spans="4:37" x14ac:dyDescent="0.25">
      <c r="D39" s="80"/>
      <c r="E39" s="80"/>
      <c r="F39" s="80"/>
      <c r="G39" s="80"/>
      <c r="H39" s="80"/>
      <c r="I39" s="80"/>
      <c r="J39" s="80"/>
      <c r="K39" s="80"/>
      <c r="L39" s="80"/>
      <c r="M39" s="94"/>
      <c r="N39" s="80"/>
      <c r="O39" s="80"/>
      <c r="P39" s="80"/>
      <c r="Q39" s="94"/>
      <c r="R39" s="80"/>
      <c r="S39" s="80"/>
      <c r="T39" s="80"/>
      <c r="U39" s="94"/>
      <c r="V39" s="80"/>
      <c r="W39" s="80"/>
      <c r="X39" s="80"/>
      <c r="Y39" s="94"/>
      <c r="Z39" s="80"/>
      <c r="AA39" s="80"/>
      <c r="AB39" s="80"/>
      <c r="AC39" s="94"/>
      <c r="AD39" s="80"/>
      <c r="AE39" s="80"/>
      <c r="AF39" s="80"/>
      <c r="AG39" s="80"/>
      <c r="AH39" s="80"/>
      <c r="AI39" s="80"/>
      <c r="AJ39" s="94"/>
      <c r="AK39" s="94"/>
    </row>
    <row r="40" spans="4:37" x14ac:dyDescent="0.25">
      <c r="D40" s="80"/>
      <c r="E40" s="80"/>
      <c r="F40" s="80"/>
      <c r="G40" s="80"/>
      <c r="H40" s="80"/>
      <c r="I40" s="80"/>
      <c r="J40" s="80"/>
      <c r="K40" s="80"/>
      <c r="L40" s="80"/>
      <c r="M40" s="94"/>
      <c r="N40" s="80"/>
      <c r="O40" s="80"/>
      <c r="P40" s="80"/>
      <c r="Q40" s="94"/>
      <c r="R40" s="80"/>
      <c r="S40" s="80"/>
      <c r="T40" s="80"/>
      <c r="U40" s="94"/>
      <c r="V40" s="80"/>
      <c r="W40" s="80"/>
      <c r="X40" s="80"/>
      <c r="Y40" s="94"/>
      <c r="Z40" s="80"/>
      <c r="AA40" s="80"/>
      <c r="AB40" s="80"/>
      <c r="AC40" s="94"/>
      <c r="AD40" s="80"/>
      <c r="AE40" s="80"/>
      <c r="AF40" s="80"/>
      <c r="AG40" s="80"/>
      <c r="AH40" s="80"/>
      <c r="AI40" s="80"/>
      <c r="AJ40" s="94"/>
      <c r="AK40" s="94"/>
    </row>
    <row r="41" spans="4:37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94"/>
      <c r="N41" s="80"/>
      <c r="O41" s="80"/>
      <c r="P41" s="80"/>
      <c r="Q41" s="94"/>
      <c r="R41" s="80"/>
      <c r="S41" s="80"/>
      <c r="T41" s="80"/>
      <c r="U41" s="94"/>
      <c r="V41" s="80"/>
      <c r="W41" s="80"/>
      <c r="X41" s="80"/>
      <c r="Y41" s="94"/>
      <c r="Z41" s="80"/>
      <c r="AA41" s="80"/>
      <c r="AB41" s="80"/>
      <c r="AC41" s="94"/>
      <c r="AD41" s="80"/>
      <c r="AE41" s="80"/>
      <c r="AF41" s="80"/>
      <c r="AG41" s="80"/>
      <c r="AH41" s="80"/>
      <c r="AI41" s="80"/>
      <c r="AJ41" s="94"/>
      <c r="AK41" s="94"/>
    </row>
    <row r="42" spans="4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4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4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4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4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4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4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4" orientation="landscape" r:id="rId1"/>
  <rowBreaks count="1" manualBreakCount="1">
    <brk id="24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view="pageBreakPreview" topLeftCell="B1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5" width="14.54296875" bestFit="1" customWidth="1"/>
    <col min="6" max="7" width="15.54296875" bestFit="1" customWidth="1"/>
    <col min="8" max="8" width="14.54296875" bestFit="1" customWidth="1"/>
    <col min="9" max="9" width="15.54296875" bestFit="1" customWidth="1"/>
    <col min="10" max="10" width="14.54296875" bestFit="1" customWidth="1"/>
    <col min="11" max="11" width="13.54296875" bestFit="1" customWidth="1"/>
    <col min="12" max="12" width="14.54296875" bestFit="1" customWidth="1"/>
    <col min="13" max="13" width="14.1796875" bestFit="1" customWidth="1"/>
    <col min="14" max="14" width="14.54296875" bestFit="1" customWidth="1"/>
    <col min="15" max="15" width="13.54296875" bestFit="1" customWidth="1"/>
    <col min="16" max="16" width="14.54296875" bestFit="1" customWidth="1"/>
    <col min="17" max="17" width="14.1796875" bestFit="1" customWidth="1"/>
    <col min="18" max="18" width="14.54296875" bestFit="1" customWidth="1"/>
    <col min="19" max="19" width="13.54296875" bestFit="1" customWidth="1"/>
    <col min="20" max="20" width="14.54296875" bestFit="1" customWidth="1"/>
    <col min="21" max="21" width="12.54296875" bestFit="1" customWidth="1"/>
    <col min="22" max="22" width="14.54296875" bestFit="1" customWidth="1"/>
    <col min="23" max="23" width="13.54296875" bestFit="1" customWidth="1"/>
    <col min="24" max="24" width="14.54296875" bestFit="1" customWidth="1"/>
    <col min="25" max="25" width="12.54296875" bestFit="1" customWidth="1"/>
    <col min="26" max="27" width="14.54296875" bestFit="1" customWidth="1"/>
    <col min="28" max="28" width="15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30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99</v>
      </c>
      <c r="B9" s="67" t="s">
        <v>50</v>
      </c>
      <c r="C9" s="68" t="s">
        <v>51</v>
      </c>
      <c r="D9" s="81">
        <v>55634316230</v>
      </c>
      <c r="E9" s="82">
        <v>7680538000</v>
      </c>
      <c r="F9" s="83">
        <f>$D9       +$E9</f>
        <v>63314854230</v>
      </c>
      <c r="G9" s="81">
        <v>56540140679</v>
      </c>
      <c r="H9" s="82">
        <v>7689745695</v>
      </c>
      <c r="I9" s="83">
        <f>$G9       +$H9</f>
        <v>64229886374</v>
      </c>
      <c r="J9" s="81">
        <v>14490558815</v>
      </c>
      <c r="K9" s="82">
        <v>600527338</v>
      </c>
      <c r="L9" s="82">
        <f>$J9       +$K9</f>
        <v>15091086153</v>
      </c>
      <c r="M9" s="95">
        <f>IF(($F9       =0),0,($L9       /$F9       ))</f>
        <v>0.23834985228236544</v>
      </c>
      <c r="N9" s="81">
        <v>13340550114</v>
      </c>
      <c r="O9" s="82">
        <v>1145069750</v>
      </c>
      <c r="P9" s="82">
        <f>$N9       +$O9</f>
        <v>14485619864</v>
      </c>
      <c r="Q9" s="95">
        <f>IF(($F9       =0),0,($P9       /$F9       ))</f>
        <v>0.22878706806113736</v>
      </c>
      <c r="R9" s="81">
        <v>12081257518</v>
      </c>
      <c r="S9" s="82">
        <v>1240294391</v>
      </c>
      <c r="T9" s="82">
        <f>$R9       +$S9</f>
        <v>13321551909</v>
      </c>
      <c r="U9" s="95">
        <f>IF(($I9       =0),0,($T9       /$I9       ))</f>
        <v>0.20740425775363835</v>
      </c>
      <c r="V9" s="81">
        <v>8803510989</v>
      </c>
      <c r="W9" s="82">
        <v>2275543374</v>
      </c>
      <c r="X9" s="82">
        <f>$V9       +$W9</f>
        <v>11079054363</v>
      </c>
      <c r="Y9" s="95">
        <f>IF(($I9       =0),0,($X9       /$I9       ))</f>
        <v>0.17249064241665477</v>
      </c>
      <c r="Z9" s="81">
        <f>$J9       +$N9       +$R9       +$V9</f>
        <v>48715877436</v>
      </c>
      <c r="AA9" s="82">
        <f>$K9       +$O9       +$S9       +$W9</f>
        <v>5261434853</v>
      </c>
      <c r="AB9" s="82">
        <f>$Z9       +$AA9</f>
        <v>53977312289</v>
      </c>
      <c r="AC9" s="95">
        <f>IF(($I9       =0),0,($AB9       /$I9       ))</f>
        <v>0.84037689207013444</v>
      </c>
      <c r="AD9" s="81">
        <v>11430566773</v>
      </c>
      <c r="AE9" s="82">
        <v>3189334925</v>
      </c>
      <c r="AF9" s="82">
        <f>$AD9       +$AE9</f>
        <v>14619901698</v>
      </c>
      <c r="AG9" s="82">
        <v>60432692580</v>
      </c>
      <c r="AH9" s="82">
        <v>60554666405</v>
      </c>
      <c r="AI9" s="83">
        <v>52958201779</v>
      </c>
      <c r="AJ9" s="114">
        <f>IF(($AH9       =0),0,($AI9       /$AH9       ))</f>
        <v>0.87455195318567946</v>
      </c>
      <c r="AK9" s="115">
        <f>IF(($AF9       =0),0,(($X9       /$AF9       )-1))</f>
        <v>-0.24219364864022219</v>
      </c>
    </row>
    <row r="10" spans="1:37" ht="14" x14ac:dyDescent="0.3">
      <c r="A10" s="69" t="s">
        <v>0</v>
      </c>
      <c r="B10" s="70" t="s">
        <v>100</v>
      </c>
      <c r="C10" s="71" t="s">
        <v>0</v>
      </c>
      <c r="D10" s="84">
        <f>D9</f>
        <v>55634316230</v>
      </c>
      <c r="E10" s="85">
        <f>E9</f>
        <v>7680538000</v>
      </c>
      <c r="F10" s="86">
        <f t="shared" ref="F10:F41" si="0">$D10      +$E10</f>
        <v>63314854230</v>
      </c>
      <c r="G10" s="84">
        <f>G9</f>
        <v>56540140679</v>
      </c>
      <c r="H10" s="85">
        <f>H9</f>
        <v>7689745695</v>
      </c>
      <c r="I10" s="86">
        <f t="shared" ref="I10:I41" si="1">$G10      +$H10</f>
        <v>64229886374</v>
      </c>
      <c r="J10" s="84">
        <f>J9</f>
        <v>14490558815</v>
      </c>
      <c r="K10" s="85">
        <f>K9</f>
        <v>600527338</v>
      </c>
      <c r="L10" s="85">
        <f t="shared" ref="L10:L41" si="2">$J10      +$K10</f>
        <v>15091086153</v>
      </c>
      <c r="M10" s="96">
        <f t="shared" ref="M10:M41" si="3">IF(($F10      =0),0,($L10      /$F10      ))</f>
        <v>0.23834985228236544</v>
      </c>
      <c r="N10" s="84">
        <f>N9</f>
        <v>13340550114</v>
      </c>
      <c r="O10" s="85">
        <f>O9</f>
        <v>1145069750</v>
      </c>
      <c r="P10" s="85">
        <f t="shared" ref="P10:P41" si="4">$N10      +$O10</f>
        <v>14485619864</v>
      </c>
      <c r="Q10" s="96">
        <f t="shared" ref="Q10:Q41" si="5">IF(($F10      =0),0,($P10      /$F10      ))</f>
        <v>0.22878706806113736</v>
      </c>
      <c r="R10" s="84">
        <f>R9</f>
        <v>12081257518</v>
      </c>
      <c r="S10" s="85">
        <f>S9</f>
        <v>1240294391</v>
      </c>
      <c r="T10" s="85">
        <f t="shared" ref="T10:T41" si="6">$R10      +$S10</f>
        <v>13321551909</v>
      </c>
      <c r="U10" s="96">
        <f t="shared" ref="U10:U41" si="7">IF(($I10      =0),0,($T10      /$I10      ))</f>
        <v>0.20740425775363835</v>
      </c>
      <c r="V10" s="84">
        <f>V9</f>
        <v>8803510989</v>
      </c>
      <c r="W10" s="85">
        <f>W9</f>
        <v>2275543374</v>
      </c>
      <c r="X10" s="85">
        <f t="shared" ref="X10:X41" si="8">$V10      +$W10</f>
        <v>11079054363</v>
      </c>
      <c r="Y10" s="96">
        <f t="shared" ref="Y10:Y41" si="9">IF(($I10      =0),0,($X10      /$I10      ))</f>
        <v>0.17249064241665477</v>
      </c>
      <c r="Z10" s="84">
        <f t="shared" ref="Z10:Z41" si="10">$J10      +$N10      +$R10      +$V10</f>
        <v>48715877436</v>
      </c>
      <c r="AA10" s="85">
        <f t="shared" ref="AA10:AA41" si="11">$K10      +$O10      +$S10      +$W10</f>
        <v>5261434853</v>
      </c>
      <c r="AB10" s="85">
        <f t="shared" ref="AB10:AB41" si="12">$Z10      +$AA10</f>
        <v>53977312289</v>
      </c>
      <c r="AC10" s="96">
        <f t="shared" ref="AC10:AC41" si="13">IF(($I10      =0),0,($AB10      /$I10      ))</f>
        <v>0.84037689207013444</v>
      </c>
      <c r="AD10" s="84">
        <f>AD9</f>
        <v>11430566773</v>
      </c>
      <c r="AE10" s="85">
        <f>AE9</f>
        <v>3189334925</v>
      </c>
      <c r="AF10" s="85">
        <f t="shared" ref="AF10:AF41" si="14">$AD10      +$AE10</f>
        <v>14619901698</v>
      </c>
      <c r="AG10" s="85">
        <f>AG9</f>
        <v>60432692580</v>
      </c>
      <c r="AH10" s="85">
        <f>AH9</f>
        <v>60554666405</v>
      </c>
      <c r="AI10" s="86">
        <f>AI9</f>
        <v>52958201779</v>
      </c>
      <c r="AJ10" s="116">
        <f t="shared" ref="AJ10:AJ41" si="15">IF(($AH10      =0),0,($AI10      /$AH10      ))</f>
        <v>0.87455195318567946</v>
      </c>
      <c r="AK10" s="117">
        <f t="shared" ref="AK10:AK41" si="16">IF(($AF10      =0),0,(($X10      /$AF10      )-1))</f>
        <v>-0.24219364864022219</v>
      </c>
    </row>
    <row r="11" spans="1:37" ht="13" x14ac:dyDescent="0.3">
      <c r="A11" s="66" t="s">
        <v>101</v>
      </c>
      <c r="B11" s="67" t="s">
        <v>246</v>
      </c>
      <c r="C11" s="68" t="s">
        <v>247</v>
      </c>
      <c r="D11" s="81">
        <v>452715210</v>
      </c>
      <c r="E11" s="82">
        <v>50040980</v>
      </c>
      <c r="F11" s="83">
        <f t="shared" si="0"/>
        <v>502756190</v>
      </c>
      <c r="G11" s="81">
        <v>448190281</v>
      </c>
      <c r="H11" s="82">
        <v>64129457</v>
      </c>
      <c r="I11" s="83">
        <f t="shared" si="1"/>
        <v>512319738</v>
      </c>
      <c r="J11" s="81">
        <v>77354379</v>
      </c>
      <c r="K11" s="82">
        <v>4840400</v>
      </c>
      <c r="L11" s="82">
        <f t="shared" si="2"/>
        <v>82194779</v>
      </c>
      <c r="M11" s="95">
        <f t="shared" si="3"/>
        <v>0.16348834809970217</v>
      </c>
      <c r="N11" s="81">
        <v>114332132</v>
      </c>
      <c r="O11" s="82">
        <v>21605471</v>
      </c>
      <c r="P11" s="82">
        <f t="shared" si="4"/>
        <v>135937603</v>
      </c>
      <c r="Q11" s="95">
        <f t="shared" si="5"/>
        <v>0.27038474255284656</v>
      </c>
      <c r="R11" s="81">
        <v>84038564</v>
      </c>
      <c r="S11" s="82">
        <v>9630443</v>
      </c>
      <c r="T11" s="82">
        <f t="shared" si="6"/>
        <v>93669007</v>
      </c>
      <c r="U11" s="95">
        <f t="shared" si="7"/>
        <v>0.18283310216714704</v>
      </c>
      <c r="V11" s="81">
        <v>108722675</v>
      </c>
      <c r="W11" s="82">
        <v>14195724</v>
      </c>
      <c r="X11" s="82">
        <f t="shared" si="8"/>
        <v>122918399</v>
      </c>
      <c r="Y11" s="95">
        <f t="shared" si="9"/>
        <v>0.23992516759133728</v>
      </c>
      <c r="Z11" s="81">
        <f t="shared" si="10"/>
        <v>384447750</v>
      </c>
      <c r="AA11" s="82">
        <f t="shared" si="11"/>
        <v>50272038</v>
      </c>
      <c r="AB11" s="82">
        <f t="shared" si="12"/>
        <v>434719788</v>
      </c>
      <c r="AC11" s="95">
        <f t="shared" si="13"/>
        <v>0.84853218753012405</v>
      </c>
      <c r="AD11" s="81">
        <v>94990891</v>
      </c>
      <c r="AE11" s="82">
        <v>15937897</v>
      </c>
      <c r="AF11" s="82">
        <f t="shared" si="14"/>
        <v>110928788</v>
      </c>
      <c r="AG11" s="82">
        <v>503383732</v>
      </c>
      <c r="AH11" s="82">
        <v>520544101</v>
      </c>
      <c r="AI11" s="83">
        <v>415426576</v>
      </c>
      <c r="AJ11" s="114">
        <f t="shared" si="15"/>
        <v>0.79806221067905259</v>
      </c>
      <c r="AK11" s="115">
        <f t="shared" si="16"/>
        <v>0.10808385466178527</v>
      </c>
    </row>
    <row r="12" spans="1:37" ht="13" x14ac:dyDescent="0.3">
      <c r="A12" s="66" t="s">
        <v>101</v>
      </c>
      <c r="B12" s="67" t="s">
        <v>248</v>
      </c>
      <c r="C12" s="68" t="s">
        <v>249</v>
      </c>
      <c r="D12" s="81">
        <v>206491901</v>
      </c>
      <c r="E12" s="82">
        <v>63419827</v>
      </c>
      <c r="F12" s="83">
        <f t="shared" si="0"/>
        <v>269911728</v>
      </c>
      <c r="G12" s="81">
        <v>207923728</v>
      </c>
      <c r="H12" s="82">
        <v>84776901</v>
      </c>
      <c r="I12" s="83">
        <f t="shared" si="1"/>
        <v>292700629</v>
      </c>
      <c r="J12" s="81">
        <v>54242564</v>
      </c>
      <c r="K12" s="82">
        <v>28144399</v>
      </c>
      <c r="L12" s="82">
        <f t="shared" si="2"/>
        <v>82386963</v>
      </c>
      <c r="M12" s="95">
        <f t="shared" si="3"/>
        <v>0.3052366920491873</v>
      </c>
      <c r="N12" s="81">
        <v>58504812</v>
      </c>
      <c r="O12" s="82">
        <v>22786878</v>
      </c>
      <c r="P12" s="82">
        <f t="shared" si="4"/>
        <v>81291690</v>
      </c>
      <c r="Q12" s="95">
        <f t="shared" si="5"/>
        <v>0.30117879872192882</v>
      </c>
      <c r="R12" s="81">
        <v>43637380</v>
      </c>
      <c r="S12" s="82">
        <v>17394537</v>
      </c>
      <c r="T12" s="82">
        <f t="shared" si="6"/>
        <v>61031917</v>
      </c>
      <c r="U12" s="95">
        <f t="shared" si="7"/>
        <v>0.20851310504016718</v>
      </c>
      <c r="V12" s="81">
        <v>40678488</v>
      </c>
      <c r="W12" s="82">
        <v>19329421</v>
      </c>
      <c r="X12" s="82">
        <f t="shared" si="8"/>
        <v>60007909</v>
      </c>
      <c r="Y12" s="95">
        <f t="shared" si="9"/>
        <v>0.20501462263683759</v>
      </c>
      <c r="Z12" s="81">
        <f t="shared" si="10"/>
        <v>197063244</v>
      </c>
      <c r="AA12" s="82">
        <f t="shared" si="11"/>
        <v>87655235</v>
      </c>
      <c r="AB12" s="82">
        <f t="shared" si="12"/>
        <v>284718479</v>
      </c>
      <c r="AC12" s="95">
        <f t="shared" si="13"/>
        <v>0.97272930356429133</v>
      </c>
      <c r="AD12" s="81">
        <v>38811701</v>
      </c>
      <c r="AE12" s="82">
        <v>20599779</v>
      </c>
      <c r="AF12" s="82">
        <f t="shared" si="14"/>
        <v>59411480</v>
      </c>
      <c r="AG12" s="82">
        <v>375577975</v>
      </c>
      <c r="AH12" s="82">
        <v>397371894</v>
      </c>
      <c r="AI12" s="83">
        <v>294959646</v>
      </c>
      <c r="AJ12" s="114">
        <f t="shared" si="15"/>
        <v>0.74227606545318481</v>
      </c>
      <c r="AK12" s="115">
        <f t="shared" si="16"/>
        <v>1.0038952067849438E-2</v>
      </c>
    </row>
    <row r="13" spans="1:37" ht="13" x14ac:dyDescent="0.3">
      <c r="A13" s="66" t="s">
        <v>101</v>
      </c>
      <c r="B13" s="67" t="s">
        <v>250</v>
      </c>
      <c r="C13" s="68" t="s">
        <v>251</v>
      </c>
      <c r="D13" s="81">
        <v>270511716</v>
      </c>
      <c r="E13" s="82">
        <v>28555260</v>
      </c>
      <c r="F13" s="83">
        <f t="shared" si="0"/>
        <v>299066976</v>
      </c>
      <c r="G13" s="81">
        <v>290904114</v>
      </c>
      <c r="H13" s="82">
        <v>28387956</v>
      </c>
      <c r="I13" s="83">
        <f t="shared" si="1"/>
        <v>319292070</v>
      </c>
      <c r="J13" s="81">
        <v>66098776</v>
      </c>
      <c r="K13" s="82">
        <v>4327525</v>
      </c>
      <c r="L13" s="82">
        <f t="shared" si="2"/>
        <v>70426301</v>
      </c>
      <c r="M13" s="95">
        <f t="shared" si="3"/>
        <v>0.23548671920232342</v>
      </c>
      <c r="N13" s="81">
        <v>63355801</v>
      </c>
      <c r="O13" s="82">
        <v>8640380</v>
      </c>
      <c r="P13" s="82">
        <f t="shared" si="4"/>
        <v>71996181</v>
      </c>
      <c r="Q13" s="95">
        <f t="shared" si="5"/>
        <v>0.24073597815092765</v>
      </c>
      <c r="R13" s="81">
        <v>51845449</v>
      </c>
      <c r="S13" s="82">
        <v>4491894</v>
      </c>
      <c r="T13" s="82">
        <f t="shared" si="6"/>
        <v>56337343</v>
      </c>
      <c r="U13" s="95">
        <f t="shared" si="7"/>
        <v>0.1764445418265477</v>
      </c>
      <c r="V13" s="81">
        <v>85787853</v>
      </c>
      <c r="W13" s="82">
        <v>7800988</v>
      </c>
      <c r="X13" s="82">
        <f t="shared" si="8"/>
        <v>93588841</v>
      </c>
      <c r="Y13" s="95">
        <f t="shared" si="9"/>
        <v>0.29311357779728137</v>
      </c>
      <c r="Z13" s="81">
        <f t="shared" si="10"/>
        <v>267087879</v>
      </c>
      <c r="AA13" s="82">
        <f t="shared" si="11"/>
        <v>25260787</v>
      </c>
      <c r="AB13" s="82">
        <f t="shared" si="12"/>
        <v>292348666</v>
      </c>
      <c r="AC13" s="95">
        <f t="shared" si="13"/>
        <v>0.91561517954392035</v>
      </c>
      <c r="AD13" s="81">
        <v>64548889</v>
      </c>
      <c r="AE13" s="82">
        <v>21470461</v>
      </c>
      <c r="AF13" s="82">
        <f t="shared" si="14"/>
        <v>86019350</v>
      </c>
      <c r="AG13" s="82">
        <v>318618906</v>
      </c>
      <c r="AH13" s="82">
        <v>336118074</v>
      </c>
      <c r="AI13" s="83">
        <v>286795028</v>
      </c>
      <c r="AJ13" s="114">
        <f t="shared" si="15"/>
        <v>0.85325678737526023</v>
      </c>
      <c r="AK13" s="115">
        <f t="shared" si="16"/>
        <v>8.7997537763305544E-2</v>
      </c>
    </row>
    <row r="14" spans="1:37" ht="13" x14ac:dyDescent="0.3">
      <c r="A14" s="66" t="s">
        <v>101</v>
      </c>
      <c r="B14" s="67" t="s">
        <v>252</v>
      </c>
      <c r="C14" s="68" t="s">
        <v>253</v>
      </c>
      <c r="D14" s="81">
        <v>1249698143</v>
      </c>
      <c r="E14" s="82">
        <v>187558367</v>
      </c>
      <c r="F14" s="83">
        <f t="shared" si="0"/>
        <v>1437256510</v>
      </c>
      <c r="G14" s="81">
        <v>1347014090</v>
      </c>
      <c r="H14" s="82">
        <v>173065362</v>
      </c>
      <c r="I14" s="83">
        <f t="shared" si="1"/>
        <v>1520079452</v>
      </c>
      <c r="J14" s="81">
        <v>292491760</v>
      </c>
      <c r="K14" s="82">
        <v>21010284</v>
      </c>
      <c r="L14" s="82">
        <f t="shared" si="2"/>
        <v>313502044</v>
      </c>
      <c r="M14" s="95">
        <f t="shared" si="3"/>
        <v>0.21812532545077845</v>
      </c>
      <c r="N14" s="81">
        <v>304541597</v>
      </c>
      <c r="O14" s="82">
        <v>41912600</v>
      </c>
      <c r="P14" s="82">
        <f t="shared" si="4"/>
        <v>346454197</v>
      </c>
      <c r="Q14" s="95">
        <f t="shared" si="5"/>
        <v>0.2410524458156742</v>
      </c>
      <c r="R14" s="81">
        <v>363152568</v>
      </c>
      <c r="S14" s="82">
        <v>38177454</v>
      </c>
      <c r="T14" s="82">
        <f t="shared" si="6"/>
        <v>401330022</v>
      </c>
      <c r="U14" s="95">
        <f t="shared" si="7"/>
        <v>0.26401910865380213</v>
      </c>
      <c r="V14" s="81">
        <v>291960822</v>
      </c>
      <c r="W14" s="82">
        <v>34615544</v>
      </c>
      <c r="X14" s="82">
        <f t="shared" si="8"/>
        <v>326576366</v>
      </c>
      <c r="Y14" s="95">
        <f t="shared" si="9"/>
        <v>0.2148416423696253</v>
      </c>
      <c r="Z14" s="81">
        <f t="shared" si="10"/>
        <v>1252146747</v>
      </c>
      <c r="AA14" s="82">
        <f t="shared" si="11"/>
        <v>135715882</v>
      </c>
      <c r="AB14" s="82">
        <f t="shared" si="12"/>
        <v>1387862629</v>
      </c>
      <c r="AC14" s="95">
        <f t="shared" si="13"/>
        <v>0.91301979457321158</v>
      </c>
      <c r="AD14" s="81">
        <v>342875669</v>
      </c>
      <c r="AE14" s="82">
        <v>47256866</v>
      </c>
      <c r="AF14" s="82">
        <f t="shared" si="14"/>
        <v>390132535</v>
      </c>
      <c r="AG14" s="82">
        <v>1404083694</v>
      </c>
      <c r="AH14" s="82">
        <v>1527357148</v>
      </c>
      <c r="AI14" s="83">
        <v>1365226838</v>
      </c>
      <c r="AJ14" s="114">
        <f t="shared" si="15"/>
        <v>0.89384911694537084</v>
      </c>
      <c r="AK14" s="115">
        <f t="shared" si="16"/>
        <v>-0.16290917392982873</v>
      </c>
    </row>
    <row r="15" spans="1:37" ht="13" x14ac:dyDescent="0.3">
      <c r="A15" s="66" t="s">
        <v>116</v>
      </c>
      <c r="B15" s="67" t="s">
        <v>254</v>
      </c>
      <c r="C15" s="68" t="s">
        <v>255</v>
      </c>
      <c r="D15" s="81">
        <v>857923357</v>
      </c>
      <c r="E15" s="82">
        <v>270733150</v>
      </c>
      <c r="F15" s="83">
        <f t="shared" si="0"/>
        <v>1128656507</v>
      </c>
      <c r="G15" s="81">
        <v>856277078</v>
      </c>
      <c r="H15" s="82">
        <v>400690791</v>
      </c>
      <c r="I15" s="83">
        <f t="shared" si="1"/>
        <v>1256967869</v>
      </c>
      <c r="J15" s="81">
        <v>373958173</v>
      </c>
      <c r="K15" s="82">
        <v>107550865</v>
      </c>
      <c r="L15" s="82">
        <f t="shared" si="2"/>
        <v>481509038</v>
      </c>
      <c r="M15" s="95">
        <f t="shared" si="3"/>
        <v>0.4266214167141642</v>
      </c>
      <c r="N15" s="81">
        <v>397817740</v>
      </c>
      <c r="O15" s="82">
        <v>96395846</v>
      </c>
      <c r="P15" s="82">
        <f t="shared" si="4"/>
        <v>494213586</v>
      </c>
      <c r="Q15" s="95">
        <f t="shared" si="5"/>
        <v>0.43787776257422489</v>
      </c>
      <c r="R15" s="81">
        <v>365426187</v>
      </c>
      <c r="S15" s="82">
        <v>62186673</v>
      </c>
      <c r="T15" s="82">
        <f t="shared" si="6"/>
        <v>427612860</v>
      </c>
      <c r="U15" s="95">
        <f t="shared" si="7"/>
        <v>0.34019394651686202</v>
      </c>
      <c r="V15" s="81">
        <v>374608970</v>
      </c>
      <c r="W15" s="82">
        <v>113243345</v>
      </c>
      <c r="X15" s="82">
        <f t="shared" si="8"/>
        <v>487852315</v>
      </c>
      <c r="Y15" s="95">
        <f t="shared" si="9"/>
        <v>0.38811836565728475</v>
      </c>
      <c r="Z15" s="81">
        <f t="shared" si="10"/>
        <v>1511811070</v>
      </c>
      <c r="AA15" s="82">
        <f t="shared" si="11"/>
        <v>379376729</v>
      </c>
      <c r="AB15" s="82">
        <f t="shared" si="12"/>
        <v>1891187799</v>
      </c>
      <c r="AC15" s="95">
        <f t="shared" si="13"/>
        <v>1.5045633588904412</v>
      </c>
      <c r="AD15" s="81">
        <v>372907911</v>
      </c>
      <c r="AE15" s="82">
        <v>58355578</v>
      </c>
      <c r="AF15" s="82">
        <f t="shared" si="14"/>
        <v>431263489</v>
      </c>
      <c r="AG15" s="82">
        <v>1564749083</v>
      </c>
      <c r="AH15" s="82">
        <v>1242514031</v>
      </c>
      <c r="AI15" s="83">
        <v>1751281473</v>
      </c>
      <c r="AJ15" s="114">
        <f t="shared" si="15"/>
        <v>1.4094661543504132</v>
      </c>
      <c r="AK15" s="115">
        <f t="shared" si="16"/>
        <v>0.1312163617912947</v>
      </c>
    </row>
    <row r="16" spans="1:37" ht="14" x14ac:dyDescent="0.3">
      <c r="A16" s="69" t="s">
        <v>0</v>
      </c>
      <c r="B16" s="70" t="s">
        <v>256</v>
      </c>
      <c r="C16" s="71" t="s">
        <v>0</v>
      </c>
      <c r="D16" s="84">
        <f>SUM(D11:D15)</f>
        <v>3037340327</v>
      </c>
      <c r="E16" s="85">
        <f>SUM(E11:E15)</f>
        <v>600307584</v>
      </c>
      <c r="F16" s="86">
        <f t="shared" si="0"/>
        <v>3637647911</v>
      </c>
      <c r="G16" s="84">
        <f>SUM(G11:G15)</f>
        <v>3150309291</v>
      </c>
      <c r="H16" s="85">
        <f>SUM(H11:H15)</f>
        <v>751050467</v>
      </c>
      <c r="I16" s="86">
        <f t="shared" si="1"/>
        <v>3901359758</v>
      </c>
      <c r="J16" s="84">
        <f>SUM(J11:J15)</f>
        <v>864145652</v>
      </c>
      <c r="K16" s="85">
        <f>SUM(K11:K15)</f>
        <v>165873473</v>
      </c>
      <c r="L16" s="85">
        <f t="shared" si="2"/>
        <v>1030019125</v>
      </c>
      <c r="M16" s="96">
        <f t="shared" si="3"/>
        <v>0.28315525586885198</v>
      </c>
      <c r="N16" s="84">
        <f>SUM(N11:N15)</f>
        <v>938552082</v>
      </c>
      <c r="O16" s="85">
        <f>SUM(O11:O15)</f>
        <v>191341175</v>
      </c>
      <c r="P16" s="85">
        <f t="shared" si="4"/>
        <v>1129893257</v>
      </c>
      <c r="Q16" s="96">
        <f t="shared" si="5"/>
        <v>0.3106109454912554</v>
      </c>
      <c r="R16" s="84">
        <f>SUM(R11:R15)</f>
        <v>908100148</v>
      </c>
      <c r="S16" s="85">
        <f>SUM(S11:S15)</f>
        <v>131881001</v>
      </c>
      <c r="T16" s="85">
        <f t="shared" si="6"/>
        <v>1039981149</v>
      </c>
      <c r="U16" s="96">
        <f t="shared" si="7"/>
        <v>0.26656889226056346</v>
      </c>
      <c r="V16" s="84">
        <f>SUM(V11:V15)</f>
        <v>901758808</v>
      </c>
      <c r="W16" s="85">
        <f>SUM(W11:W15)</f>
        <v>189185022</v>
      </c>
      <c r="X16" s="85">
        <f t="shared" si="8"/>
        <v>1090943830</v>
      </c>
      <c r="Y16" s="96">
        <f t="shared" si="9"/>
        <v>0.27963169194098197</v>
      </c>
      <c r="Z16" s="84">
        <f t="shared" si="10"/>
        <v>3612556690</v>
      </c>
      <c r="AA16" s="85">
        <f t="shared" si="11"/>
        <v>678280671</v>
      </c>
      <c r="AB16" s="85">
        <f t="shared" si="12"/>
        <v>4290837361</v>
      </c>
      <c r="AC16" s="96">
        <f t="shared" si="13"/>
        <v>1.0998312452988603</v>
      </c>
      <c r="AD16" s="84">
        <f>SUM(AD11:AD15)</f>
        <v>914135061</v>
      </c>
      <c r="AE16" s="85">
        <f>SUM(AE11:AE15)</f>
        <v>163620581</v>
      </c>
      <c r="AF16" s="85">
        <f t="shared" si="14"/>
        <v>1077755642</v>
      </c>
      <c r="AG16" s="85">
        <f>SUM(AG11:AG15)</f>
        <v>4166413390</v>
      </c>
      <c r="AH16" s="85">
        <f>SUM(AH11:AH15)</f>
        <v>4023905248</v>
      </c>
      <c r="AI16" s="86">
        <f>SUM(AI11:AI15)</f>
        <v>4113689561</v>
      </c>
      <c r="AJ16" s="116">
        <f t="shared" si="15"/>
        <v>1.022312730411489</v>
      </c>
      <c r="AK16" s="117">
        <f t="shared" si="16"/>
        <v>1.2236714414713301E-2</v>
      </c>
    </row>
    <row r="17" spans="1:37" ht="13" x14ac:dyDescent="0.3">
      <c r="A17" s="66" t="s">
        <v>101</v>
      </c>
      <c r="B17" s="67" t="s">
        <v>257</v>
      </c>
      <c r="C17" s="68" t="s">
        <v>258</v>
      </c>
      <c r="D17" s="81">
        <v>289246384</v>
      </c>
      <c r="E17" s="82">
        <v>48924316</v>
      </c>
      <c r="F17" s="83">
        <f t="shared" si="0"/>
        <v>338170700</v>
      </c>
      <c r="G17" s="81">
        <v>292050095</v>
      </c>
      <c r="H17" s="82">
        <v>45753453</v>
      </c>
      <c r="I17" s="83">
        <f t="shared" si="1"/>
        <v>337803548</v>
      </c>
      <c r="J17" s="81">
        <v>50491203</v>
      </c>
      <c r="K17" s="82">
        <v>8919741</v>
      </c>
      <c r="L17" s="82">
        <f t="shared" si="2"/>
        <v>59410944</v>
      </c>
      <c r="M17" s="95">
        <f t="shared" si="3"/>
        <v>0.17568329840521371</v>
      </c>
      <c r="N17" s="81">
        <v>60316666</v>
      </c>
      <c r="O17" s="82">
        <v>6624667</v>
      </c>
      <c r="P17" s="82">
        <f t="shared" si="4"/>
        <v>66941333</v>
      </c>
      <c r="Q17" s="95">
        <f t="shared" si="5"/>
        <v>0.19795130979709361</v>
      </c>
      <c r="R17" s="81">
        <v>48777225</v>
      </c>
      <c r="S17" s="82">
        <v>9801813</v>
      </c>
      <c r="T17" s="82">
        <f t="shared" si="6"/>
        <v>58579038</v>
      </c>
      <c r="U17" s="95">
        <f t="shared" si="7"/>
        <v>0.17341155339197326</v>
      </c>
      <c r="V17" s="81">
        <v>69016002</v>
      </c>
      <c r="W17" s="82">
        <v>14549792</v>
      </c>
      <c r="X17" s="82">
        <f t="shared" si="8"/>
        <v>83565794</v>
      </c>
      <c r="Y17" s="95">
        <f t="shared" si="9"/>
        <v>0.24737985878111618</v>
      </c>
      <c r="Z17" s="81">
        <f t="shared" si="10"/>
        <v>228601096</v>
      </c>
      <c r="AA17" s="82">
        <f t="shared" si="11"/>
        <v>39896013</v>
      </c>
      <c r="AB17" s="82">
        <f t="shared" si="12"/>
        <v>268497109</v>
      </c>
      <c r="AC17" s="95">
        <f t="shared" si="13"/>
        <v>0.79483211644656848</v>
      </c>
      <c r="AD17" s="81">
        <v>60055088</v>
      </c>
      <c r="AE17" s="82">
        <v>8991381</v>
      </c>
      <c r="AF17" s="82">
        <f t="shared" si="14"/>
        <v>69046469</v>
      </c>
      <c r="AG17" s="82">
        <v>288884852</v>
      </c>
      <c r="AH17" s="82">
        <v>396288534</v>
      </c>
      <c r="AI17" s="83">
        <v>501745603</v>
      </c>
      <c r="AJ17" s="114">
        <f t="shared" si="15"/>
        <v>1.2661118350701512</v>
      </c>
      <c r="AK17" s="115">
        <f t="shared" si="16"/>
        <v>0.21028338176134675</v>
      </c>
    </row>
    <row r="18" spans="1:37" ht="13" x14ac:dyDescent="0.3">
      <c r="A18" s="66" t="s">
        <v>101</v>
      </c>
      <c r="B18" s="67" t="s">
        <v>259</v>
      </c>
      <c r="C18" s="68" t="s">
        <v>260</v>
      </c>
      <c r="D18" s="81">
        <v>614180376</v>
      </c>
      <c r="E18" s="82">
        <v>79810523</v>
      </c>
      <c r="F18" s="83">
        <f t="shared" si="0"/>
        <v>693990899</v>
      </c>
      <c r="G18" s="81">
        <v>645189405</v>
      </c>
      <c r="H18" s="82">
        <v>95164799</v>
      </c>
      <c r="I18" s="83">
        <f t="shared" si="1"/>
        <v>740354204</v>
      </c>
      <c r="J18" s="81">
        <v>146626938</v>
      </c>
      <c r="K18" s="82">
        <v>8986201</v>
      </c>
      <c r="L18" s="82">
        <f t="shared" si="2"/>
        <v>155613139</v>
      </c>
      <c r="M18" s="95">
        <f t="shared" si="3"/>
        <v>0.22422936557846704</v>
      </c>
      <c r="N18" s="81">
        <v>135416883</v>
      </c>
      <c r="O18" s="82">
        <v>26854006</v>
      </c>
      <c r="P18" s="82">
        <f t="shared" si="4"/>
        <v>162270889</v>
      </c>
      <c r="Q18" s="95">
        <f t="shared" si="5"/>
        <v>0.23382279109686135</v>
      </c>
      <c r="R18" s="81">
        <v>129455690</v>
      </c>
      <c r="S18" s="82">
        <v>19130486</v>
      </c>
      <c r="T18" s="82">
        <f t="shared" si="6"/>
        <v>148586176</v>
      </c>
      <c r="U18" s="95">
        <f t="shared" si="7"/>
        <v>0.20069606574422855</v>
      </c>
      <c r="V18" s="81">
        <v>173318449</v>
      </c>
      <c r="W18" s="82">
        <v>20669749</v>
      </c>
      <c r="X18" s="82">
        <f t="shared" si="8"/>
        <v>193988198</v>
      </c>
      <c r="Y18" s="95">
        <f t="shared" si="9"/>
        <v>0.26202079619716728</v>
      </c>
      <c r="Z18" s="81">
        <f t="shared" si="10"/>
        <v>584817960</v>
      </c>
      <c r="AA18" s="82">
        <f t="shared" si="11"/>
        <v>75640442</v>
      </c>
      <c r="AB18" s="82">
        <f t="shared" si="12"/>
        <v>660458402</v>
      </c>
      <c r="AC18" s="95">
        <f t="shared" si="13"/>
        <v>0.8920843542613287</v>
      </c>
      <c r="AD18" s="81">
        <v>149294358</v>
      </c>
      <c r="AE18" s="82">
        <v>23128201</v>
      </c>
      <c r="AF18" s="82">
        <f t="shared" si="14"/>
        <v>172422559</v>
      </c>
      <c r="AG18" s="82">
        <v>655407355</v>
      </c>
      <c r="AH18" s="82">
        <v>682166798</v>
      </c>
      <c r="AI18" s="83">
        <v>573958381</v>
      </c>
      <c r="AJ18" s="114">
        <f t="shared" si="15"/>
        <v>0.84137542706967106</v>
      </c>
      <c r="AK18" s="115">
        <f t="shared" si="16"/>
        <v>0.12507434714502752</v>
      </c>
    </row>
    <row r="19" spans="1:37" ht="13" x14ac:dyDescent="0.3">
      <c r="A19" s="66" t="s">
        <v>101</v>
      </c>
      <c r="B19" s="67" t="s">
        <v>261</v>
      </c>
      <c r="C19" s="68" t="s">
        <v>262</v>
      </c>
      <c r="D19" s="81">
        <v>192830031</v>
      </c>
      <c r="E19" s="82">
        <v>18099110</v>
      </c>
      <c r="F19" s="83">
        <f t="shared" si="0"/>
        <v>210929141</v>
      </c>
      <c r="G19" s="81">
        <v>235919141</v>
      </c>
      <c r="H19" s="82">
        <v>37453182</v>
      </c>
      <c r="I19" s="83">
        <f t="shared" si="1"/>
        <v>273372323</v>
      </c>
      <c r="J19" s="81">
        <v>49767843</v>
      </c>
      <c r="K19" s="82">
        <v>-312543</v>
      </c>
      <c r="L19" s="82">
        <f t="shared" si="2"/>
        <v>49455300</v>
      </c>
      <c r="M19" s="95">
        <f t="shared" si="3"/>
        <v>0.2344640468620692</v>
      </c>
      <c r="N19" s="81">
        <v>74164375</v>
      </c>
      <c r="O19" s="82">
        <v>4517196</v>
      </c>
      <c r="P19" s="82">
        <f t="shared" si="4"/>
        <v>78681571</v>
      </c>
      <c r="Q19" s="95">
        <f t="shared" si="5"/>
        <v>0.37302371131355433</v>
      </c>
      <c r="R19" s="81">
        <v>43442733</v>
      </c>
      <c r="S19" s="82">
        <v>3633544</v>
      </c>
      <c r="T19" s="82">
        <f t="shared" si="6"/>
        <v>47076277</v>
      </c>
      <c r="U19" s="95">
        <f t="shared" si="7"/>
        <v>0.17220571740175761</v>
      </c>
      <c r="V19" s="81">
        <v>50504859</v>
      </c>
      <c r="W19" s="82">
        <v>17244908</v>
      </c>
      <c r="X19" s="82">
        <f t="shared" si="8"/>
        <v>67749767</v>
      </c>
      <c r="Y19" s="95">
        <f t="shared" si="9"/>
        <v>0.24782964952893202</v>
      </c>
      <c r="Z19" s="81">
        <f t="shared" si="10"/>
        <v>217879810</v>
      </c>
      <c r="AA19" s="82">
        <f t="shared" si="11"/>
        <v>25083105</v>
      </c>
      <c r="AB19" s="82">
        <f t="shared" si="12"/>
        <v>242962915</v>
      </c>
      <c r="AC19" s="95">
        <f t="shared" si="13"/>
        <v>0.88876193585990781</v>
      </c>
      <c r="AD19" s="81">
        <v>42491885</v>
      </c>
      <c r="AE19" s="82">
        <v>4523713</v>
      </c>
      <c r="AF19" s="82">
        <f t="shared" si="14"/>
        <v>47015598</v>
      </c>
      <c r="AG19" s="82">
        <v>211255799</v>
      </c>
      <c r="AH19" s="82">
        <v>297756648</v>
      </c>
      <c r="AI19" s="83">
        <v>194655822</v>
      </c>
      <c r="AJ19" s="114">
        <f t="shared" si="15"/>
        <v>0.65374131293955184</v>
      </c>
      <c r="AK19" s="115">
        <f t="shared" si="16"/>
        <v>0.44100617416373189</v>
      </c>
    </row>
    <row r="20" spans="1:37" ht="13" x14ac:dyDescent="0.3">
      <c r="A20" s="66" t="s">
        <v>101</v>
      </c>
      <c r="B20" s="67" t="s">
        <v>263</v>
      </c>
      <c r="C20" s="68" t="s">
        <v>264</v>
      </c>
      <c r="D20" s="81">
        <v>73316164</v>
      </c>
      <c r="E20" s="82">
        <v>29840000</v>
      </c>
      <c r="F20" s="83">
        <f t="shared" si="0"/>
        <v>103156164</v>
      </c>
      <c r="G20" s="81">
        <v>71682666</v>
      </c>
      <c r="H20" s="82">
        <v>28640000</v>
      </c>
      <c r="I20" s="83">
        <f t="shared" si="1"/>
        <v>100322666</v>
      </c>
      <c r="J20" s="81">
        <v>19929195</v>
      </c>
      <c r="K20" s="82">
        <v>22384990</v>
      </c>
      <c r="L20" s="82">
        <f t="shared" si="2"/>
        <v>42314185</v>
      </c>
      <c r="M20" s="95">
        <f t="shared" si="3"/>
        <v>0.41019541013564637</v>
      </c>
      <c r="N20" s="81">
        <v>27923100</v>
      </c>
      <c r="O20" s="82">
        <v>6837714</v>
      </c>
      <c r="P20" s="82">
        <f t="shared" si="4"/>
        <v>34760814</v>
      </c>
      <c r="Q20" s="95">
        <f t="shared" si="5"/>
        <v>0.33697272806693357</v>
      </c>
      <c r="R20" s="81">
        <v>18385831</v>
      </c>
      <c r="S20" s="82">
        <v>4874757</v>
      </c>
      <c r="T20" s="82">
        <f t="shared" si="6"/>
        <v>23260588</v>
      </c>
      <c r="U20" s="95">
        <f t="shared" si="7"/>
        <v>0.23185775385993032</v>
      </c>
      <c r="V20" s="81">
        <v>6979400</v>
      </c>
      <c r="W20" s="82">
        <v>3587577</v>
      </c>
      <c r="X20" s="82">
        <f t="shared" si="8"/>
        <v>10566977</v>
      </c>
      <c r="Y20" s="95">
        <f t="shared" si="9"/>
        <v>0.10532990620484507</v>
      </c>
      <c r="Z20" s="81">
        <f t="shared" si="10"/>
        <v>73217526</v>
      </c>
      <c r="AA20" s="82">
        <f t="shared" si="11"/>
        <v>37685038</v>
      </c>
      <c r="AB20" s="82">
        <f t="shared" si="12"/>
        <v>110902564</v>
      </c>
      <c r="AC20" s="95">
        <f t="shared" si="13"/>
        <v>1.1054587006290284</v>
      </c>
      <c r="AD20" s="81">
        <v>14117652</v>
      </c>
      <c r="AE20" s="82">
        <v>7331540</v>
      </c>
      <c r="AF20" s="82">
        <f t="shared" si="14"/>
        <v>21449192</v>
      </c>
      <c r="AG20" s="82">
        <v>81768386</v>
      </c>
      <c r="AH20" s="82">
        <v>137622962</v>
      </c>
      <c r="AI20" s="83">
        <v>100712654</v>
      </c>
      <c r="AJ20" s="114">
        <f t="shared" si="15"/>
        <v>0.73180123822651044</v>
      </c>
      <c r="AK20" s="115">
        <f t="shared" si="16"/>
        <v>-0.50734848193815418</v>
      </c>
    </row>
    <row r="21" spans="1:37" ht="13" x14ac:dyDescent="0.3">
      <c r="A21" s="66" t="s">
        <v>101</v>
      </c>
      <c r="B21" s="67" t="s">
        <v>67</v>
      </c>
      <c r="C21" s="68" t="s">
        <v>68</v>
      </c>
      <c r="D21" s="81">
        <v>8380270950</v>
      </c>
      <c r="E21" s="82">
        <v>823981891</v>
      </c>
      <c r="F21" s="83">
        <f t="shared" si="0"/>
        <v>9204252841</v>
      </c>
      <c r="G21" s="81">
        <v>7870439698</v>
      </c>
      <c r="H21" s="82">
        <v>797048795</v>
      </c>
      <c r="I21" s="83">
        <f t="shared" si="1"/>
        <v>8667488493</v>
      </c>
      <c r="J21" s="81">
        <v>2060247597</v>
      </c>
      <c r="K21" s="82">
        <v>77767362</v>
      </c>
      <c r="L21" s="82">
        <f t="shared" si="2"/>
        <v>2138014959</v>
      </c>
      <c r="M21" s="95">
        <f t="shared" si="3"/>
        <v>0.23228555276929078</v>
      </c>
      <c r="N21" s="81">
        <v>1698571421</v>
      </c>
      <c r="O21" s="82">
        <v>205038863</v>
      </c>
      <c r="P21" s="82">
        <f t="shared" si="4"/>
        <v>1903610284</v>
      </c>
      <c r="Q21" s="95">
        <f t="shared" si="5"/>
        <v>0.20681855625699885</v>
      </c>
      <c r="R21" s="81">
        <v>1709646914</v>
      </c>
      <c r="S21" s="82">
        <v>76254122</v>
      </c>
      <c r="T21" s="82">
        <f t="shared" si="6"/>
        <v>1785901036</v>
      </c>
      <c r="U21" s="95">
        <f t="shared" si="7"/>
        <v>0.20604596561533617</v>
      </c>
      <c r="V21" s="81">
        <v>1686980068</v>
      </c>
      <c r="W21" s="82">
        <v>298622147</v>
      </c>
      <c r="X21" s="82">
        <f t="shared" si="8"/>
        <v>1985602215</v>
      </c>
      <c r="Y21" s="95">
        <f t="shared" si="9"/>
        <v>0.22908622452785529</v>
      </c>
      <c r="Z21" s="81">
        <f t="shared" si="10"/>
        <v>7155446000</v>
      </c>
      <c r="AA21" s="82">
        <f t="shared" si="11"/>
        <v>657682494</v>
      </c>
      <c r="AB21" s="82">
        <f t="shared" si="12"/>
        <v>7813128494</v>
      </c>
      <c r="AC21" s="95">
        <f t="shared" si="13"/>
        <v>0.9014293471874818</v>
      </c>
      <c r="AD21" s="81">
        <v>1884183543</v>
      </c>
      <c r="AE21" s="82">
        <v>152738158</v>
      </c>
      <c r="AF21" s="82">
        <f t="shared" si="14"/>
        <v>2036921701</v>
      </c>
      <c r="AG21" s="82">
        <v>8472547849</v>
      </c>
      <c r="AH21" s="82">
        <v>8366616444</v>
      </c>
      <c r="AI21" s="83">
        <v>7329777022</v>
      </c>
      <c r="AJ21" s="114">
        <f t="shared" si="15"/>
        <v>0.87607422559169013</v>
      </c>
      <c r="AK21" s="115">
        <f t="shared" si="16"/>
        <v>-2.5194628725692003E-2</v>
      </c>
    </row>
    <row r="22" spans="1:37" ht="13" x14ac:dyDescent="0.3">
      <c r="A22" s="66" t="s">
        <v>101</v>
      </c>
      <c r="B22" s="67" t="s">
        <v>265</v>
      </c>
      <c r="C22" s="68" t="s">
        <v>266</v>
      </c>
      <c r="D22" s="81">
        <v>157981103</v>
      </c>
      <c r="E22" s="82">
        <v>21859000</v>
      </c>
      <c r="F22" s="83">
        <f t="shared" si="0"/>
        <v>179840103</v>
      </c>
      <c r="G22" s="81">
        <v>177367986</v>
      </c>
      <c r="H22" s="82">
        <v>26184000</v>
      </c>
      <c r="I22" s="83">
        <f t="shared" si="1"/>
        <v>203551986</v>
      </c>
      <c r="J22" s="81">
        <v>48042513</v>
      </c>
      <c r="K22" s="82">
        <v>4311274</v>
      </c>
      <c r="L22" s="82">
        <f t="shared" si="2"/>
        <v>52353787</v>
      </c>
      <c r="M22" s="95">
        <f t="shared" si="3"/>
        <v>0.2911129727277792</v>
      </c>
      <c r="N22" s="81">
        <v>49590638</v>
      </c>
      <c r="O22" s="82">
        <v>6640994</v>
      </c>
      <c r="P22" s="82">
        <f t="shared" si="4"/>
        <v>56231632</v>
      </c>
      <c r="Q22" s="95">
        <f t="shared" si="5"/>
        <v>0.31267571060054389</v>
      </c>
      <c r="R22" s="81">
        <v>35450583</v>
      </c>
      <c r="S22" s="82">
        <v>7323887</v>
      </c>
      <c r="T22" s="82">
        <f t="shared" si="6"/>
        <v>42774470</v>
      </c>
      <c r="U22" s="95">
        <f t="shared" si="7"/>
        <v>0.21014027345328873</v>
      </c>
      <c r="V22" s="81">
        <v>34226660</v>
      </c>
      <c r="W22" s="82">
        <v>9388833</v>
      </c>
      <c r="X22" s="82">
        <f t="shared" si="8"/>
        <v>43615493</v>
      </c>
      <c r="Y22" s="95">
        <f t="shared" si="9"/>
        <v>0.21427200911712058</v>
      </c>
      <c r="Z22" s="81">
        <f t="shared" si="10"/>
        <v>167310394</v>
      </c>
      <c r="AA22" s="82">
        <f t="shared" si="11"/>
        <v>27664988</v>
      </c>
      <c r="AB22" s="82">
        <f t="shared" si="12"/>
        <v>194975382</v>
      </c>
      <c r="AC22" s="95">
        <f t="shared" si="13"/>
        <v>0.95786528950889238</v>
      </c>
      <c r="AD22" s="81">
        <v>132623176</v>
      </c>
      <c r="AE22" s="82">
        <v>5461921</v>
      </c>
      <c r="AF22" s="82">
        <f t="shared" si="14"/>
        <v>138085097</v>
      </c>
      <c r="AG22" s="82">
        <v>164224174</v>
      </c>
      <c r="AH22" s="82">
        <v>278441227</v>
      </c>
      <c r="AI22" s="83">
        <v>262304027</v>
      </c>
      <c r="AJ22" s="114">
        <f t="shared" si="15"/>
        <v>0.94204450190847633</v>
      </c>
      <c r="AK22" s="115">
        <f t="shared" si="16"/>
        <v>-0.68414047607179507</v>
      </c>
    </row>
    <row r="23" spans="1:37" ht="13" x14ac:dyDescent="0.3">
      <c r="A23" s="66" t="s">
        <v>101</v>
      </c>
      <c r="B23" s="67" t="s">
        <v>267</v>
      </c>
      <c r="C23" s="68" t="s">
        <v>268</v>
      </c>
      <c r="D23" s="81">
        <v>172980884</v>
      </c>
      <c r="E23" s="82">
        <v>24090184</v>
      </c>
      <c r="F23" s="83">
        <f t="shared" si="0"/>
        <v>197071068</v>
      </c>
      <c r="G23" s="81">
        <v>175900970</v>
      </c>
      <c r="H23" s="82">
        <v>44730633</v>
      </c>
      <c r="I23" s="83">
        <f t="shared" si="1"/>
        <v>220631603</v>
      </c>
      <c r="J23" s="81">
        <v>38174994</v>
      </c>
      <c r="K23" s="82">
        <v>5581536</v>
      </c>
      <c r="L23" s="82">
        <f t="shared" si="2"/>
        <v>43756530</v>
      </c>
      <c r="M23" s="95">
        <f t="shared" si="3"/>
        <v>0.22203426633888237</v>
      </c>
      <c r="N23" s="81">
        <v>43647431</v>
      </c>
      <c r="O23" s="82">
        <v>7055442</v>
      </c>
      <c r="P23" s="82">
        <f t="shared" si="4"/>
        <v>50702873</v>
      </c>
      <c r="Q23" s="95">
        <f t="shared" si="5"/>
        <v>0.25728217497659273</v>
      </c>
      <c r="R23" s="81">
        <v>38952890</v>
      </c>
      <c r="S23" s="82">
        <v>3509890</v>
      </c>
      <c r="T23" s="82">
        <f t="shared" si="6"/>
        <v>42462780</v>
      </c>
      <c r="U23" s="95">
        <f t="shared" si="7"/>
        <v>0.19246009829335284</v>
      </c>
      <c r="V23" s="81">
        <v>71522724</v>
      </c>
      <c r="W23" s="82">
        <v>6373625</v>
      </c>
      <c r="X23" s="82">
        <f t="shared" si="8"/>
        <v>77896349</v>
      </c>
      <c r="Y23" s="95">
        <f t="shared" si="9"/>
        <v>0.35306070363818187</v>
      </c>
      <c r="Z23" s="81">
        <f t="shared" si="10"/>
        <v>192298039</v>
      </c>
      <c r="AA23" s="82">
        <f t="shared" si="11"/>
        <v>22520493</v>
      </c>
      <c r="AB23" s="82">
        <f t="shared" si="12"/>
        <v>214818532</v>
      </c>
      <c r="AC23" s="95">
        <f t="shared" si="13"/>
        <v>0.97365259137422844</v>
      </c>
      <c r="AD23" s="81">
        <v>45193165</v>
      </c>
      <c r="AE23" s="82">
        <v>5854331</v>
      </c>
      <c r="AF23" s="82">
        <f t="shared" si="14"/>
        <v>51047496</v>
      </c>
      <c r="AG23" s="82">
        <v>190459827</v>
      </c>
      <c r="AH23" s="82">
        <v>203515722</v>
      </c>
      <c r="AI23" s="83">
        <v>190975653</v>
      </c>
      <c r="AJ23" s="114">
        <f t="shared" si="15"/>
        <v>0.93838279973278915</v>
      </c>
      <c r="AK23" s="115">
        <f t="shared" si="16"/>
        <v>0.52595827619047175</v>
      </c>
    </row>
    <row r="24" spans="1:37" ht="13" x14ac:dyDescent="0.3">
      <c r="A24" s="66" t="s">
        <v>116</v>
      </c>
      <c r="B24" s="67" t="s">
        <v>269</v>
      </c>
      <c r="C24" s="68" t="s">
        <v>270</v>
      </c>
      <c r="D24" s="81">
        <v>1386035693</v>
      </c>
      <c r="E24" s="82">
        <v>184263826</v>
      </c>
      <c r="F24" s="83">
        <f t="shared" si="0"/>
        <v>1570299519</v>
      </c>
      <c r="G24" s="81">
        <v>1454414052</v>
      </c>
      <c r="H24" s="82">
        <v>136312591</v>
      </c>
      <c r="I24" s="83">
        <f t="shared" si="1"/>
        <v>1590726643</v>
      </c>
      <c r="J24" s="81">
        <v>276245378</v>
      </c>
      <c r="K24" s="82">
        <v>37498609</v>
      </c>
      <c r="L24" s="82">
        <f t="shared" si="2"/>
        <v>313743987</v>
      </c>
      <c r="M24" s="95">
        <f t="shared" si="3"/>
        <v>0.19979881748916209</v>
      </c>
      <c r="N24" s="81">
        <v>482275370</v>
      </c>
      <c r="O24" s="82">
        <v>31311975</v>
      </c>
      <c r="P24" s="82">
        <f t="shared" si="4"/>
        <v>513587345</v>
      </c>
      <c r="Q24" s="95">
        <f t="shared" si="5"/>
        <v>0.32706330148216772</v>
      </c>
      <c r="R24" s="81">
        <v>472348870</v>
      </c>
      <c r="S24" s="82">
        <v>21010508</v>
      </c>
      <c r="T24" s="82">
        <f t="shared" si="6"/>
        <v>493359378</v>
      </c>
      <c r="U24" s="95">
        <f t="shared" si="7"/>
        <v>0.31014717718536383</v>
      </c>
      <c r="V24" s="81">
        <v>561673304</v>
      </c>
      <c r="W24" s="82">
        <v>233587582</v>
      </c>
      <c r="X24" s="82">
        <f t="shared" si="8"/>
        <v>795260886</v>
      </c>
      <c r="Y24" s="95">
        <f t="shared" si="9"/>
        <v>0.49993560458646319</v>
      </c>
      <c r="Z24" s="81">
        <f t="shared" si="10"/>
        <v>1792542922</v>
      </c>
      <c r="AA24" s="82">
        <f t="shared" si="11"/>
        <v>323408674</v>
      </c>
      <c r="AB24" s="82">
        <f t="shared" si="12"/>
        <v>2115951596</v>
      </c>
      <c r="AC24" s="95">
        <f t="shared" si="13"/>
        <v>1.3301792644960433</v>
      </c>
      <c r="AD24" s="81">
        <v>225470760</v>
      </c>
      <c r="AE24" s="82">
        <v>-80682422</v>
      </c>
      <c r="AF24" s="82">
        <f t="shared" si="14"/>
        <v>144788338</v>
      </c>
      <c r="AG24" s="82">
        <v>1315511056</v>
      </c>
      <c r="AH24" s="82">
        <v>1432633272</v>
      </c>
      <c r="AI24" s="83">
        <v>1007591256</v>
      </c>
      <c r="AJ24" s="114">
        <f t="shared" si="15"/>
        <v>0.70331415282109966</v>
      </c>
      <c r="AK24" s="115">
        <f t="shared" si="16"/>
        <v>4.4925755553599904</v>
      </c>
    </row>
    <row r="25" spans="1:37" ht="14" x14ac:dyDescent="0.3">
      <c r="A25" s="69" t="s">
        <v>0</v>
      </c>
      <c r="B25" s="70" t="s">
        <v>271</v>
      </c>
      <c r="C25" s="71" t="s">
        <v>0</v>
      </c>
      <c r="D25" s="84">
        <f>SUM(D17:D24)</f>
        <v>11266841585</v>
      </c>
      <c r="E25" s="85">
        <f>SUM(E17:E24)</f>
        <v>1230868850</v>
      </c>
      <c r="F25" s="86">
        <f t="shared" si="0"/>
        <v>12497710435</v>
      </c>
      <c r="G25" s="84">
        <f>SUM(G17:G24)</f>
        <v>10922964013</v>
      </c>
      <c r="H25" s="85">
        <f>SUM(H17:H24)</f>
        <v>1211287453</v>
      </c>
      <c r="I25" s="86">
        <f t="shared" si="1"/>
        <v>12134251466</v>
      </c>
      <c r="J25" s="84">
        <f>SUM(J17:J24)</f>
        <v>2689525661</v>
      </c>
      <c r="K25" s="85">
        <f>SUM(K17:K24)</f>
        <v>165137170</v>
      </c>
      <c r="L25" s="85">
        <f t="shared" si="2"/>
        <v>2854662831</v>
      </c>
      <c r="M25" s="96">
        <f t="shared" si="3"/>
        <v>0.22841486413427212</v>
      </c>
      <c r="N25" s="84">
        <f>SUM(N17:N24)</f>
        <v>2571905884</v>
      </c>
      <c r="O25" s="85">
        <f>SUM(O17:O24)</f>
        <v>294880857</v>
      </c>
      <c r="P25" s="85">
        <f t="shared" si="4"/>
        <v>2866786741</v>
      </c>
      <c r="Q25" s="96">
        <f t="shared" si="5"/>
        <v>0.22938495462109015</v>
      </c>
      <c r="R25" s="84">
        <f>SUM(R17:R24)</f>
        <v>2496460736</v>
      </c>
      <c r="S25" s="85">
        <f>SUM(S17:S24)</f>
        <v>145539007</v>
      </c>
      <c r="T25" s="85">
        <f t="shared" si="6"/>
        <v>2641999743</v>
      </c>
      <c r="U25" s="96">
        <f t="shared" si="7"/>
        <v>0.21773075581982504</v>
      </c>
      <c r="V25" s="84">
        <f>SUM(V17:V24)</f>
        <v>2654221466</v>
      </c>
      <c r="W25" s="85">
        <f>SUM(W17:W24)</f>
        <v>604024213</v>
      </c>
      <c r="X25" s="85">
        <f t="shared" si="8"/>
        <v>3258245679</v>
      </c>
      <c r="Y25" s="96">
        <f t="shared" si="9"/>
        <v>0.26851641307496865</v>
      </c>
      <c r="Z25" s="84">
        <f t="shared" si="10"/>
        <v>10412113747</v>
      </c>
      <c r="AA25" s="85">
        <f t="shared" si="11"/>
        <v>1209581247</v>
      </c>
      <c r="AB25" s="85">
        <f t="shared" si="12"/>
        <v>11621694994</v>
      </c>
      <c r="AC25" s="96">
        <f t="shared" si="13"/>
        <v>0.95775953107316292</v>
      </c>
      <c r="AD25" s="84">
        <f>SUM(AD17:AD24)</f>
        <v>2553429627</v>
      </c>
      <c r="AE25" s="85">
        <f>SUM(AE17:AE24)</f>
        <v>127346823</v>
      </c>
      <c r="AF25" s="85">
        <f t="shared" si="14"/>
        <v>2680776450</v>
      </c>
      <c r="AG25" s="85">
        <f>SUM(AG17:AG24)</f>
        <v>11380059298</v>
      </c>
      <c r="AH25" s="85">
        <f>SUM(AH17:AH24)</f>
        <v>11795041607</v>
      </c>
      <c r="AI25" s="86">
        <f>SUM(AI17:AI24)</f>
        <v>10161720418</v>
      </c>
      <c r="AJ25" s="116">
        <f t="shared" si="15"/>
        <v>0.86152476240264608</v>
      </c>
      <c r="AK25" s="117">
        <f t="shared" si="16"/>
        <v>0.21541118395008274</v>
      </c>
    </row>
    <row r="26" spans="1:37" ht="13" x14ac:dyDescent="0.3">
      <c r="A26" s="66" t="s">
        <v>101</v>
      </c>
      <c r="B26" s="67" t="s">
        <v>272</v>
      </c>
      <c r="C26" s="68" t="s">
        <v>273</v>
      </c>
      <c r="D26" s="81">
        <v>251944293</v>
      </c>
      <c r="E26" s="82">
        <v>66997392</v>
      </c>
      <c r="F26" s="83">
        <f t="shared" si="0"/>
        <v>318941685</v>
      </c>
      <c r="G26" s="81">
        <v>281170106</v>
      </c>
      <c r="H26" s="82">
        <v>87073179</v>
      </c>
      <c r="I26" s="83">
        <f t="shared" si="1"/>
        <v>368243285</v>
      </c>
      <c r="J26" s="81">
        <v>58915966</v>
      </c>
      <c r="K26" s="82">
        <v>-68583876</v>
      </c>
      <c r="L26" s="82">
        <f t="shared" si="2"/>
        <v>-9667910</v>
      </c>
      <c r="M26" s="95">
        <f t="shared" si="3"/>
        <v>-3.0312469190096617E-2</v>
      </c>
      <c r="N26" s="81">
        <v>83089342</v>
      </c>
      <c r="O26" s="82">
        <v>14586965</v>
      </c>
      <c r="P26" s="82">
        <f t="shared" si="4"/>
        <v>97676307</v>
      </c>
      <c r="Q26" s="95">
        <f t="shared" si="5"/>
        <v>0.30625130421569069</v>
      </c>
      <c r="R26" s="81">
        <v>65907797</v>
      </c>
      <c r="S26" s="82">
        <v>50561534</v>
      </c>
      <c r="T26" s="82">
        <f t="shared" si="6"/>
        <v>116469331</v>
      </c>
      <c r="U26" s="95">
        <f t="shared" si="7"/>
        <v>0.31628365198838587</v>
      </c>
      <c r="V26" s="81">
        <v>81962040</v>
      </c>
      <c r="W26" s="82">
        <v>20524862</v>
      </c>
      <c r="X26" s="82">
        <f t="shared" si="8"/>
        <v>102486902</v>
      </c>
      <c r="Y26" s="95">
        <f t="shared" si="9"/>
        <v>0.27831302341331221</v>
      </c>
      <c r="Z26" s="81">
        <f t="shared" si="10"/>
        <v>289875145</v>
      </c>
      <c r="AA26" s="82">
        <f t="shared" si="11"/>
        <v>17089485</v>
      </c>
      <c r="AB26" s="82">
        <f t="shared" si="12"/>
        <v>306964630</v>
      </c>
      <c r="AC26" s="95">
        <f t="shared" si="13"/>
        <v>0.83359192822755745</v>
      </c>
      <c r="AD26" s="81">
        <v>53972912</v>
      </c>
      <c r="AE26" s="82">
        <v>22126269</v>
      </c>
      <c r="AF26" s="82">
        <f t="shared" si="14"/>
        <v>76099181</v>
      </c>
      <c r="AG26" s="82">
        <v>273257669</v>
      </c>
      <c r="AH26" s="82">
        <v>320301770</v>
      </c>
      <c r="AI26" s="83">
        <v>298531734</v>
      </c>
      <c r="AJ26" s="114">
        <f t="shared" si="15"/>
        <v>0.93203273275698728</v>
      </c>
      <c r="AK26" s="115">
        <f t="shared" si="16"/>
        <v>0.34675433629174002</v>
      </c>
    </row>
    <row r="27" spans="1:37" ht="13" x14ac:dyDescent="0.3">
      <c r="A27" s="66" t="s">
        <v>101</v>
      </c>
      <c r="B27" s="67" t="s">
        <v>274</v>
      </c>
      <c r="C27" s="68" t="s">
        <v>275</v>
      </c>
      <c r="D27" s="81">
        <v>846295494</v>
      </c>
      <c r="E27" s="82">
        <v>47803521</v>
      </c>
      <c r="F27" s="83">
        <f t="shared" si="0"/>
        <v>894099015</v>
      </c>
      <c r="G27" s="81">
        <v>848772142</v>
      </c>
      <c r="H27" s="82">
        <v>48993550</v>
      </c>
      <c r="I27" s="83">
        <f t="shared" si="1"/>
        <v>897765692</v>
      </c>
      <c r="J27" s="81">
        <v>176830005</v>
      </c>
      <c r="K27" s="82">
        <v>8669619</v>
      </c>
      <c r="L27" s="82">
        <f t="shared" si="2"/>
        <v>185499624</v>
      </c>
      <c r="M27" s="95">
        <f t="shared" si="3"/>
        <v>0.20747100811871491</v>
      </c>
      <c r="N27" s="81">
        <v>210488479</v>
      </c>
      <c r="O27" s="82">
        <v>20217185</v>
      </c>
      <c r="P27" s="82">
        <f t="shared" si="4"/>
        <v>230705664</v>
      </c>
      <c r="Q27" s="95">
        <f t="shared" si="5"/>
        <v>0.2580314485638931</v>
      </c>
      <c r="R27" s="81">
        <v>130138625</v>
      </c>
      <c r="S27" s="82">
        <v>14109126</v>
      </c>
      <c r="T27" s="82">
        <f t="shared" si="6"/>
        <v>144247751</v>
      </c>
      <c r="U27" s="95">
        <f t="shared" si="7"/>
        <v>0.16067416285272795</v>
      </c>
      <c r="V27" s="81">
        <v>219452850</v>
      </c>
      <c r="W27" s="82">
        <v>17988382</v>
      </c>
      <c r="X27" s="82">
        <f t="shared" si="8"/>
        <v>237441232</v>
      </c>
      <c r="Y27" s="95">
        <f t="shared" si="9"/>
        <v>0.26448018020274272</v>
      </c>
      <c r="Z27" s="81">
        <f t="shared" si="10"/>
        <v>736909959</v>
      </c>
      <c r="AA27" s="82">
        <f t="shared" si="11"/>
        <v>60984312</v>
      </c>
      <c r="AB27" s="82">
        <f t="shared" si="12"/>
        <v>797894271</v>
      </c>
      <c r="AC27" s="95">
        <f t="shared" si="13"/>
        <v>0.88875558301018254</v>
      </c>
      <c r="AD27" s="81">
        <v>205170211</v>
      </c>
      <c r="AE27" s="82">
        <v>10687654</v>
      </c>
      <c r="AF27" s="82">
        <f t="shared" si="14"/>
        <v>215857865</v>
      </c>
      <c r="AG27" s="82">
        <v>810802358</v>
      </c>
      <c r="AH27" s="82">
        <v>881838462</v>
      </c>
      <c r="AI27" s="83">
        <v>755025143</v>
      </c>
      <c r="AJ27" s="114">
        <f t="shared" si="15"/>
        <v>0.85619438880859333</v>
      </c>
      <c r="AK27" s="115">
        <f t="shared" si="16"/>
        <v>9.9988791235380736E-2</v>
      </c>
    </row>
    <row r="28" spans="1:37" ht="13" x14ac:dyDescent="0.3">
      <c r="A28" s="66" t="s">
        <v>101</v>
      </c>
      <c r="B28" s="67" t="s">
        <v>276</v>
      </c>
      <c r="C28" s="68" t="s">
        <v>277</v>
      </c>
      <c r="D28" s="81">
        <v>1468840978</v>
      </c>
      <c r="E28" s="82">
        <v>136472892</v>
      </c>
      <c r="F28" s="83">
        <f t="shared" si="0"/>
        <v>1605313870</v>
      </c>
      <c r="G28" s="81">
        <v>1468626884</v>
      </c>
      <c r="H28" s="82">
        <v>193275105</v>
      </c>
      <c r="I28" s="83">
        <f t="shared" si="1"/>
        <v>1661901989</v>
      </c>
      <c r="J28" s="81">
        <v>289557012</v>
      </c>
      <c r="K28" s="82">
        <v>26141291</v>
      </c>
      <c r="L28" s="82">
        <f t="shared" si="2"/>
        <v>315698303</v>
      </c>
      <c r="M28" s="95">
        <f t="shared" si="3"/>
        <v>0.19665830396145523</v>
      </c>
      <c r="N28" s="81">
        <v>313440770</v>
      </c>
      <c r="O28" s="82">
        <v>37837152</v>
      </c>
      <c r="P28" s="82">
        <f t="shared" si="4"/>
        <v>351277922</v>
      </c>
      <c r="Q28" s="95">
        <f t="shared" si="5"/>
        <v>0.21882195660590661</v>
      </c>
      <c r="R28" s="81">
        <v>314520255</v>
      </c>
      <c r="S28" s="82">
        <v>21099319</v>
      </c>
      <c r="T28" s="82">
        <f t="shared" si="6"/>
        <v>335619574</v>
      </c>
      <c r="U28" s="95">
        <f t="shared" si="7"/>
        <v>0.20194907775635379</v>
      </c>
      <c r="V28" s="81">
        <v>361783921</v>
      </c>
      <c r="W28" s="82">
        <v>44450165</v>
      </c>
      <c r="X28" s="82">
        <f t="shared" si="8"/>
        <v>406234086</v>
      </c>
      <c r="Y28" s="95">
        <f t="shared" si="9"/>
        <v>0.24443925615880588</v>
      </c>
      <c r="Z28" s="81">
        <f t="shared" si="10"/>
        <v>1279301958</v>
      </c>
      <c r="AA28" s="82">
        <f t="shared" si="11"/>
        <v>129527927</v>
      </c>
      <c r="AB28" s="82">
        <f t="shared" si="12"/>
        <v>1408829885</v>
      </c>
      <c r="AC28" s="95">
        <f t="shared" si="13"/>
        <v>0.84772140254054418</v>
      </c>
      <c r="AD28" s="81">
        <v>372856759</v>
      </c>
      <c r="AE28" s="82">
        <v>52113122</v>
      </c>
      <c r="AF28" s="82">
        <f t="shared" si="14"/>
        <v>424969881</v>
      </c>
      <c r="AG28" s="82">
        <v>1501548576</v>
      </c>
      <c r="AH28" s="82">
        <v>1553035583</v>
      </c>
      <c r="AI28" s="83">
        <v>1309735300</v>
      </c>
      <c r="AJ28" s="114">
        <f t="shared" si="15"/>
        <v>0.84333888697513504</v>
      </c>
      <c r="AK28" s="115">
        <f t="shared" si="16"/>
        <v>-4.4087347921957787E-2</v>
      </c>
    </row>
    <row r="29" spans="1:37" ht="13" x14ac:dyDescent="0.3">
      <c r="A29" s="66" t="s">
        <v>116</v>
      </c>
      <c r="B29" s="67" t="s">
        <v>278</v>
      </c>
      <c r="C29" s="68" t="s">
        <v>279</v>
      </c>
      <c r="D29" s="81">
        <v>967231632</v>
      </c>
      <c r="E29" s="82">
        <v>308529000</v>
      </c>
      <c r="F29" s="83">
        <f t="shared" si="0"/>
        <v>1275760632</v>
      </c>
      <c r="G29" s="81">
        <v>1083473638</v>
      </c>
      <c r="H29" s="82">
        <v>251427222</v>
      </c>
      <c r="I29" s="83">
        <f t="shared" si="1"/>
        <v>1334900860</v>
      </c>
      <c r="J29" s="81">
        <v>125150205</v>
      </c>
      <c r="K29" s="82">
        <v>40620168</v>
      </c>
      <c r="L29" s="82">
        <f t="shared" si="2"/>
        <v>165770373</v>
      </c>
      <c r="M29" s="95">
        <f t="shared" si="3"/>
        <v>0.12993846090086905</v>
      </c>
      <c r="N29" s="81">
        <v>235428138</v>
      </c>
      <c r="O29" s="82">
        <v>74783180</v>
      </c>
      <c r="P29" s="82">
        <f t="shared" si="4"/>
        <v>310211318</v>
      </c>
      <c r="Q29" s="95">
        <f t="shared" si="5"/>
        <v>0.24315793278060646</v>
      </c>
      <c r="R29" s="81">
        <v>171064411</v>
      </c>
      <c r="S29" s="82">
        <v>29930284</v>
      </c>
      <c r="T29" s="82">
        <f t="shared" si="6"/>
        <v>200994695</v>
      </c>
      <c r="U29" s="95">
        <f t="shared" si="7"/>
        <v>0.15056900555146843</v>
      </c>
      <c r="V29" s="81">
        <v>303445776</v>
      </c>
      <c r="W29" s="82">
        <v>60756171</v>
      </c>
      <c r="X29" s="82">
        <f t="shared" si="8"/>
        <v>364201947</v>
      </c>
      <c r="Y29" s="95">
        <f t="shared" si="9"/>
        <v>0.27283070819206756</v>
      </c>
      <c r="Z29" s="81">
        <f t="shared" si="10"/>
        <v>835088530</v>
      </c>
      <c r="AA29" s="82">
        <f t="shared" si="11"/>
        <v>206089803</v>
      </c>
      <c r="AB29" s="82">
        <f t="shared" si="12"/>
        <v>1041178333</v>
      </c>
      <c r="AC29" s="95">
        <f t="shared" si="13"/>
        <v>0.77996678569822786</v>
      </c>
      <c r="AD29" s="81">
        <v>176422063</v>
      </c>
      <c r="AE29" s="82">
        <v>49016595</v>
      </c>
      <c r="AF29" s="82">
        <f t="shared" si="14"/>
        <v>225438658</v>
      </c>
      <c r="AG29" s="82">
        <v>1358931344</v>
      </c>
      <c r="AH29" s="82">
        <v>1243273569</v>
      </c>
      <c r="AI29" s="83">
        <v>1058406040</v>
      </c>
      <c r="AJ29" s="114">
        <f t="shared" si="15"/>
        <v>0.85130583195081178</v>
      </c>
      <c r="AK29" s="115">
        <f t="shared" si="16"/>
        <v>0.61552570544489305</v>
      </c>
    </row>
    <row r="30" spans="1:37" ht="14" x14ac:dyDescent="0.3">
      <c r="A30" s="69" t="s">
        <v>0</v>
      </c>
      <c r="B30" s="70" t="s">
        <v>280</v>
      </c>
      <c r="C30" s="71" t="s">
        <v>0</v>
      </c>
      <c r="D30" s="84">
        <f>SUM(D26:D29)</f>
        <v>3534312397</v>
      </c>
      <c r="E30" s="85">
        <f>SUM(E26:E29)</f>
        <v>559802805</v>
      </c>
      <c r="F30" s="86">
        <f t="shared" si="0"/>
        <v>4094115202</v>
      </c>
      <c r="G30" s="84">
        <f>SUM(G26:G29)</f>
        <v>3682042770</v>
      </c>
      <c r="H30" s="85">
        <f>SUM(H26:H29)</f>
        <v>580769056</v>
      </c>
      <c r="I30" s="86">
        <f t="shared" si="1"/>
        <v>4262811826</v>
      </c>
      <c r="J30" s="84">
        <f>SUM(J26:J29)</f>
        <v>650453188</v>
      </c>
      <c r="K30" s="85">
        <f>SUM(K26:K29)</f>
        <v>6847202</v>
      </c>
      <c r="L30" s="85">
        <f t="shared" si="2"/>
        <v>657300390</v>
      </c>
      <c r="M30" s="96">
        <f t="shared" si="3"/>
        <v>0.16054760493278372</v>
      </c>
      <c r="N30" s="84">
        <f>SUM(N26:N29)</f>
        <v>842446729</v>
      </c>
      <c r="O30" s="85">
        <f>SUM(O26:O29)</f>
        <v>147424482</v>
      </c>
      <c r="P30" s="85">
        <f t="shared" si="4"/>
        <v>989871211</v>
      </c>
      <c r="Q30" s="96">
        <f t="shared" si="5"/>
        <v>0.24177903213774785</v>
      </c>
      <c r="R30" s="84">
        <f>SUM(R26:R29)</f>
        <v>681631088</v>
      </c>
      <c r="S30" s="85">
        <f>SUM(S26:S29)</f>
        <v>115700263</v>
      </c>
      <c r="T30" s="85">
        <f t="shared" si="6"/>
        <v>797331351</v>
      </c>
      <c r="U30" s="96">
        <f t="shared" si="7"/>
        <v>0.1870435251532494</v>
      </c>
      <c r="V30" s="84">
        <f>SUM(V26:V29)</f>
        <v>966644587</v>
      </c>
      <c r="W30" s="85">
        <f>SUM(W26:W29)</f>
        <v>143719580</v>
      </c>
      <c r="X30" s="85">
        <f t="shared" si="8"/>
        <v>1110364167</v>
      </c>
      <c r="Y30" s="96">
        <f t="shared" si="9"/>
        <v>0.26047693689587698</v>
      </c>
      <c r="Z30" s="84">
        <f t="shared" si="10"/>
        <v>3141175592</v>
      </c>
      <c r="AA30" s="85">
        <f t="shared" si="11"/>
        <v>413691527</v>
      </c>
      <c r="AB30" s="85">
        <f t="shared" si="12"/>
        <v>3554867119</v>
      </c>
      <c r="AC30" s="96">
        <f t="shared" si="13"/>
        <v>0.83392541451582247</v>
      </c>
      <c r="AD30" s="84">
        <f>SUM(AD26:AD29)</f>
        <v>808421945</v>
      </c>
      <c r="AE30" s="85">
        <f>SUM(AE26:AE29)</f>
        <v>133943640</v>
      </c>
      <c r="AF30" s="85">
        <f t="shared" si="14"/>
        <v>942365585</v>
      </c>
      <c r="AG30" s="85">
        <f>SUM(AG26:AG29)</f>
        <v>3944539947</v>
      </c>
      <c r="AH30" s="85">
        <f>SUM(AH26:AH29)</f>
        <v>3998449384</v>
      </c>
      <c r="AI30" s="86">
        <f>SUM(AI26:AI29)</f>
        <v>3421698217</v>
      </c>
      <c r="AJ30" s="116">
        <f t="shared" si="15"/>
        <v>0.85575629159946365</v>
      </c>
      <c r="AK30" s="117">
        <f t="shared" si="16"/>
        <v>0.17827325686983775</v>
      </c>
    </row>
    <row r="31" spans="1:37" ht="13" x14ac:dyDescent="0.3">
      <c r="A31" s="66" t="s">
        <v>101</v>
      </c>
      <c r="B31" s="67" t="s">
        <v>281</v>
      </c>
      <c r="C31" s="68" t="s">
        <v>282</v>
      </c>
      <c r="D31" s="81">
        <v>459107442</v>
      </c>
      <c r="E31" s="82">
        <v>28654932</v>
      </c>
      <c r="F31" s="83">
        <f t="shared" si="0"/>
        <v>487762374</v>
      </c>
      <c r="G31" s="81">
        <v>463464436</v>
      </c>
      <c r="H31" s="82">
        <v>38685977</v>
      </c>
      <c r="I31" s="83">
        <f t="shared" si="1"/>
        <v>502150413</v>
      </c>
      <c r="J31" s="81">
        <v>106306567</v>
      </c>
      <c r="K31" s="82">
        <v>4493779</v>
      </c>
      <c r="L31" s="82">
        <f t="shared" si="2"/>
        <v>110800346</v>
      </c>
      <c r="M31" s="95">
        <f t="shared" si="3"/>
        <v>0.22716050254421633</v>
      </c>
      <c r="N31" s="81">
        <v>121519140</v>
      </c>
      <c r="O31" s="82">
        <v>8094172</v>
      </c>
      <c r="P31" s="82">
        <f t="shared" si="4"/>
        <v>129613312</v>
      </c>
      <c r="Q31" s="95">
        <f t="shared" si="5"/>
        <v>0.26573044357045877</v>
      </c>
      <c r="R31" s="81">
        <v>61918842</v>
      </c>
      <c r="S31" s="82">
        <v>6007771</v>
      </c>
      <c r="T31" s="82">
        <f t="shared" si="6"/>
        <v>67926613</v>
      </c>
      <c r="U31" s="95">
        <f t="shared" si="7"/>
        <v>0.13527144704349769</v>
      </c>
      <c r="V31" s="81">
        <v>162719476</v>
      </c>
      <c r="W31" s="82">
        <v>15465743</v>
      </c>
      <c r="X31" s="82">
        <f t="shared" si="8"/>
        <v>178185219</v>
      </c>
      <c r="Y31" s="95">
        <f t="shared" si="9"/>
        <v>0.35484431434690467</v>
      </c>
      <c r="Z31" s="81">
        <f t="shared" si="10"/>
        <v>452464025</v>
      </c>
      <c r="AA31" s="82">
        <f t="shared" si="11"/>
        <v>34061465</v>
      </c>
      <c r="AB31" s="82">
        <f t="shared" si="12"/>
        <v>486525490</v>
      </c>
      <c r="AC31" s="95">
        <f t="shared" si="13"/>
        <v>0.96888397859387998</v>
      </c>
      <c r="AD31" s="81">
        <v>92144362</v>
      </c>
      <c r="AE31" s="82">
        <v>5580183</v>
      </c>
      <c r="AF31" s="82">
        <f t="shared" si="14"/>
        <v>97724545</v>
      </c>
      <c r="AG31" s="82">
        <v>478264863</v>
      </c>
      <c r="AH31" s="82">
        <v>472457680</v>
      </c>
      <c r="AI31" s="83">
        <v>382388427</v>
      </c>
      <c r="AJ31" s="114">
        <f t="shared" si="15"/>
        <v>0.80936016745457495</v>
      </c>
      <c r="AK31" s="115">
        <f t="shared" si="16"/>
        <v>0.82334150545290341</v>
      </c>
    </row>
    <row r="32" spans="1:37" ht="13" x14ac:dyDescent="0.3">
      <c r="A32" s="66" t="s">
        <v>101</v>
      </c>
      <c r="B32" s="67" t="s">
        <v>283</v>
      </c>
      <c r="C32" s="68" t="s">
        <v>284</v>
      </c>
      <c r="D32" s="81">
        <v>322072394</v>
      </c>
      <c r="E32" s="82">
        <v>80207753</v>
      </c>
      <c r="F32" s="83">
        <f t="shared" si="0"/>
        <v>402280147</v>
      </c>
      <c r="G32" s="81">
        <v>322124351</v>
      </c>
      <c r="H32" s="82">
        <v>85528268</v>
      </c>
      <c r="I32" s="83">
        <f t="shared" si="1"/>
        <v>407652619</v>
      </c>
      <c r="J32" s="81">
        <v>66913253</v>
      </c>
      <c r="K32" s="82">
        <v>17152413</v>
      </c>
      <c r="L32" s="82">
        <f t="shared" si="2"/>
        <v>84065666</v>
      </c>
      <c r="M32" s="95">
        <f t="shared" si="3"/>
        <v>0.20897294243058931</v>
      </c>
      <c r="N32" s="81">
        <v>68247057</v>
      </c>
      <c r="O32" s="82">
        <v>25016866</v>
      </c>
      <c r="P32" s="82">
        <f t="shared" si="4"/>
        <v>93263923</v>
      </c>
      <c r="Q32" s="95">
        <f t="shared" si="5"/>
        <v>0.23183824430689592</v>
      </c>
      <c r="R32" s="81">
        <v>72029885</v>
      </c>
      <c r="S32" s="82">
        <v>-30628856</v>
      </c>
      <c r="T32" s="82">
        <f t="shared" si="6"/>
        <v>41401029</v>
      </c>
      <c r="U32" s="95">
        <f t="shared" si="7"/>
        <v>0.10155958056042809</v>
      </c>
      <c r="V32" s="81">
        <v>50561586</v>
      </c>
      <c r="W32" s="82">
        <v>17076689</v>
      </c>
      <c r="X32" s="82">
        <f t="shared" si="8"/>
        <v>67638275</v>
      </c>
      <c r="Y32" s="95">
        <f t="shared" si="9"/>
        <v>0.16592135521150669</v>
      </c>
      <c r="Z32" s="81">
        <f t="shared" si="10"/>
        <v>257751781</v>
      </c>
      <c r="AA32" s="82">
        <f t="shared" si="11"/>
        <v>28617112</v>
      </c>
      <c r="AB32" s="82">
        <f t="shared" si="12"/>
        <v>286368893</v>
      </c>
      <c r="AC32" s="95">
        <f t="shared" si="13"/>
        <v>0.70248265227016726</v>
      </c>
      <c r="AD32" s="81">
        <v>40699531</v>
      </c>
      <c r="AE32" s="82">
        <v>37102230</v>
      </c>
      <c r="AF32" s="82">
        <f t="shared" si="14"/>
        <v>77801761</v>
      </c>
      <c r="AG32" s="82">
        <v>344726474</v>
      </c>
      <c r="AH32" s="82">
        <v>416281350</v>
      </c>
      <c r="AI32" s="83">
        <v>241969513</v>
      </c>
      <c r="AJ32" s="114">
        <f t="shared" si="15"/>
        <v>0.5812643612306917</v>
      </c>
      <c r="AK32" s="115">
        <f t="shared" si="16"/>
        <v>-0.13063310996263955</v>
      </c>
    </row>
    <row r="33" spans="1:37" ht="13" x14ac:dyDescent="0.3">
      <c r="A33" s="66" t="s">
        <v>101</v>
      </c>
      <c r="B33" s="67" t="s">
        <v>285</v>
      </c>
      <c r="C33" s="68" t="s">
        <v>286</v>
      </c>
      <c r="D33" s="81">
        <v>297636858</v>
      </c>
      <c r="E33" s="82">
        <v>67269999</v>
      </c>
      <c r="F33" s="83">
        <f t="shared" si="0"/>
        <v>364906857</v>
      </c>
      <c r="G33" s="81">
        <v>351999074</v>
      </c>
      <c r="H33" s="82">
        <v>72515991</v>
      </c>
      <c r="I33" s="83">
        <f t="shared" si="1"/>
        <v>424515065</v>
      </c>
      <c r="J33" s="81">
        <v>46176973</v>
      </c>
      <c r="K33" s="82">
        <v>18044488</v>
      </c>
      <c r="L33" s="82">
        <f t="shared" si="2"/>
        <v>64221461</v>
      </c>
      <c r="M33" s="95">
        <f t="shared" si="3"/>
        <v>0.17599411950759808</v>
      </c>
      <c r="N33" s="81">
        <v>79286649</v>
      </c>
      <c r="O33" s="82">
        <v>17327834</v>
      </c>
      <c r="P33" s="82">
        <f t="shared" si="4"/>
        <v>96614483</v>
      </c>
      <c r="Q33" s="95">
        <f t="shared" si="5"/>
        <v>0.26476477804307197</v>
      </c>
      <c r="R33" s="81">
        <v>53387552</v>
      </c>
      <c r="S33" s="82">
        <v>5784302</v>
      </c>
      <c r="T33" s="82">
        <f t="shared" si="6"/>
        <v>59171854</v>
      </c>
      <c r="U33" s="95">
        <f t="shared" si="7"/>
        <v>0.13938693553784717</v>
      </c>
      <c r="V33" s="81">
        <v>83721216</v>
      </c>
      <c r="W33" s="82">
        <v>14598431</v>
      </c>
      <c r="X33" s="82">
        <f t="shared" si="8"/>
        <v>98319647</v>
      </c>
      <c r="Y33" s="95">
        <f t="shared" si="9"/>
        <v>0.23160461219438702</v>
      </c>
      <c r="Z33" s="81">
        <f t="shared" si="10"/>
        <v>262572390</v>
      </c>
      <c r="AA33" s="82">
        <f t="shared" si="11"/>
        <v>55755055</v>
      </c>
      <c r="AB33" s="82">
        <f t="shared" si="12"/>
        <v>318327445</v>
      </c>
      <c r="AC33" s="95">
        <f t="shared" si="13"/>
        <v>0.74986136239947099</v>
      </c>
      <c r="AD33" s="81">
        <v>65661133</v>
      </c>
      <c r="AE33" s="82">
        <v>19560843</v>
      </c>
      <c r="AF33" s="82">
        <f t="shared" si="14"/>
        <v>85221976</v>
      </c>
      <c r="AG33" s="82">
        <v>381164316</v>
      </c>
      <c r="AH33" s="82">
        <v>471822959</v>
      </c>
      <c r="AI33" s="83">
        <v>295310204</v>
      </c>
      <c r="AJ33" s="114">
        <f t="shared" si="15"/>
        <v>0.62589197572303812</v>
      </c>
      <c r="AK33" s="115">
        <f t="shared" si="16"/>
        <v>0.15368889123152929</v>
      </c>
    </row>
    <row r="34" spans="1:37" ht="13" x14ac:dyDescent="0.3">
      <c r="A34" s="66" t="s">
        <v>101</v>
      </c>
      <c r="B34" s="67" t="s">
        <v>287</v>
      </c>
      <c r="C34" s="68" t="s">
        <v>288</v>
      </c>
      <c r="D34" s="81">
        <v>480371143</v>
      </c>
      <c r="E34" s="82">
        <v>60936129</v>
      </c>
      <c r="F34" s="83">
        <f t="shared" si="0"/>
        <v>541307272</v>
      </c>
      <c r="G34" s="81">
        <v>482271285</v>
      </c>
      <c r="H34" s="82">
        <v>49282550</v>
      </c>
      <c r="I34" s="83">
        <f t="shared" si="1"/>
        <v>531553835</v>
      </c>
      <c r="J34" s="81">
        <v>105982484</v>
      </c>
      <c r="K34" s="82">
        <v>15361442</v>
      </c>
      <c r="L34" s="82">
        <f t="shared" si="2"/>
        <v>121343926</v>
      </c>
      <c r="M34" s="95">
        <f t="shared" si="3"/>
        <v>0.22416829087047624</v>
      </c>
      <c r="N34" s="81">
        <v>108842802</v>
      </c>
      <c r="O34" s="82">
        <v>10610921</v>
      </c>
      <c r="P34" s="82">
        <f t="shared" si="4"/>
        <v>119453723</v>
      </c>
      <c r="Q34" s="95">
        <f t="shared" si="5"/>
        <v>0.22067636844900912</v>
      </c>
      <c r="R34" s="81">
        <v>107621230</v>
      </c>
      <c r="S34" s="82">
        <v>4515834</v>
      </c>
      <c r="T34" s="82">
        <f t="shared" si="6"/>
        <v>112137064</v>
      </c>
      <c r="U34" s="95">
        <f t="shared" si="7"/>
        <v>0.21096087849690709</v>
      </c>
      <c r="V34" s="81">
        <v>126756020</v>
      </c>
      <c r="W34" s="82">
        <v>35699835</v>
      </c>
      <c r="X34" s="82">
        <f t="shared" si="8"/>
        <v>162455855</v>
      </c>
      <c r="Y34" s="95">
        <f t="shared" si="9"/>
        <v>0.30562446228988266</v>
      </c>
      <c r="Z34" s="81">
        <f t="shared" si="10"/>
        <v>449202536</v>
      </c>
      <c r="AA34" s="82">
        <f t="shared" si="11"/>
        <v>66188032</v>
      </c>
      <c r="AB34" s="82">
        <f t="shared" si="12"/>
        <v>515390568</v>
      </c>
      <c r="AC34" s="95">
        <f t="shared" si="13"/>
        <v>0.96959241767110949</v>
      </c>
      <c r="AD34" s="81">
        <v>123811052</v>
      </c>
      <c r="AE34" s="82">
        <v>17922262</v>
      </c>
      <c r="AF34" s="82">
        <f t="shared" si="14"/>
        <v>141733314</v>
      </c>
      <c r="AG34" s="82">
        <v>451708083</v>
      </c>
      <c r="AH34" s="82">
        <v>489061922</v>
      </c>
      <c r="AI34" s="83">
        <v>451120410</v>
      </c>
      <c r="AJ34" s="114">
        <f t="shared" si="15"/>
        <v>0.92241981987712385</v>
      </c>
      <c r="AK34" s="115">
        <f t="shared" si="16"/>
        <v>0.14620797619958292</v>
      </c>
    </row>
    <row r="35" spans="1:37" ht="13" x14ac:dyDescent="0.3">
      <c r="A35" s="66" t="s">
        <v>116</v>
      </c>
      <c r="B35" s="67" t="s">
        <v>289</v>
      </c>
      <c r="C35" s="68" t="s">
        <v>290</v>
      </c>
      <c r="D35" s="81">
        <v>667457754</v>
      </c>
      <c r="E35" s="82">
        <v>281989224</v>
      </c>
      <c r="F35" s="83">
        <f t="shared" si="0"/>
        <v>949446978</v>
      </c>
      <c r="G35" s="81">
        <v>677858021</v>
      </c>
      <c r="H35" s="82">
        <v>231988025</v>
      </c>
      <c r="I35" s="83">
        <f t="shared" si="1"/>
        <v>909846046</v>
      </c>
      <c r="J35" s="81">
        <v>119706215</v>
      </c>
      <c r="K35" s="82">
        <v>41176172</v>
      </c>
      <c r="L35" s="82">
        <f t="shared" si="2"/>
        <v>160882387</v>
      </c>
      <c r="M35" s="95">
        <f t="shared" si="3"/>
        <v>0.16944852185310763</v>
      </c>
      <c r="N35" s="81">
        <v>189435297</v>
      </c>
      <c r="O35" s="82">
        <v>50806207</v>
      </c>
      <c r="P35" s="82">
        <f t="shared" si="4"/>
        <v>240241504</v>
      </c>
      <c r="Q35" s="95">
        <f t="shared" si="5"/>
        <v>0.25303309143820352</v>
      </c>
      <c r="R35" s="81">
        <v>161787486</v>
      </c>
      <c r="S35" s="82">
        <v>26977592</v>
      </c>
      <c r="T35" s="82">
        <f t="shared" si="6"/>
        <v>188765078</v>
      </c>
      <c r="U35" s="95">
        <f t="shared" si="7"/>
        <v>0.20746925134189131</v>
      </c>
      <c r="V35" s="81">
        <v>161152429</v>
      </c>
      <c r="W35" s="82">
        <v>98403996</v>
      </c>
      <c r="X35" s="82">
        <f t="shared" si="8"/>
        <v>259556425</v>
      </c>
      <c r="Y35" s="95">
        <f t="shared" si="9"/>
        <v>0.28527510356405944</v>
      </c>
      <c r="Z35" s="81">
        <f t="shared" si="10"/>
        <v>632081427</v>
      </c>
      <c r="AA35" s="82">
        <f t="shared" si="11"/>
        <v>217363967</v>
      </c>
      <c r="AB35" s="82">
        <f t="shared" si="12"/>
        <v>849445394</v>
      </c>
      <c r="AC35" s="95">
        <f t="shared" si="13"/>
        <v>0.9336144260168604</v>
      </c>
      <c r="AD35" s="81">
        <v>173057388</v>
      </c>
      <c r="AE35" s="82">
        <v>57809768</v>
      </c>
      <c r="AF35" s="82">
        <f t="shared" si="14"/>
        <v>230867156</v>
      </c>
      <c r="AG35" s="82">
        <v>966416593</v>
      </c>
      <c r="AH35" s="82">
        <v>929205302</v>
      </c>
      <c r="AI35" s="83">
        <v>823485021</v>
      </c>
      <c r="AJ35" s="114">
        <f t="shared" si="15"/>
        <v>0.88622505621475678</v>
      </c>
      <c r="AK35" s="115">
        <f t="shared" si="16"/>
        <v>0.12426743369247384</v>
      </c>
    </row>
    <row r="36" spans="1:37" ht="14" x14ac:dyDescent="0.3">
      <c r="A36" s="69" t="s">
        <v>0</v>
      </c>
      <c r="B36" s="70" t="s">
        <v>291</v>
      </c>
      <c r="C36" s="71" t="s">
        <v>0</v>
      </c>
      <c r="D36" s="84">
        <f>SUM(D31:D35)</f>
        <v>2226645591</v>
      </c>
      <c r="E36" s="85">
        <f>SUM(E31:E35)</f>
        <v>519058037</v>
      </c>
      <c r="F36" s="86">
        <f t="shared" si="0"/>
        <v>2745703628</v>
      </c>
      <c r="G36" s="84">
        <f>SUM(G31:G35)</f>
        <v>2297717167</v>
      </c>
      <c r="H36" s="85">
        <f>SUM(H31:H35)</f>
        <v>478000811</v>
      </c>
      <c r="I36" s="86">
        <f t="shared" si="1"/>
        <v>2775717978</v>
      </c>
      <c r="J36" s="84">
        <f>SUM(J31:J35)</f>
        <v>445085492</v>
      </c>
      <c r="K36" s="85">
        <f>SUM(K31:K35)</f>
        <v>96228294</v>
      </c>
      <c r="L36" s="85">
        <f t="shared" si="2"/>
        <v>541313786</v>
      </c>
      <c r="M36" s="96">
        <f t="shared" si="3"/>
        <v>0.1971493865833942</v>
      </c>
      <c r="N36" s="84">
        <f>SUM(N31:N35)</f>
        <v>567330945</v>
      </c>
      <c r="O36" s="85">
        <f>SUM(O31:O35)</f>
        <v>111856000</v>
      </c>
      <c r="P36" s="85">
        <f t="shared" si="4"/>
        <v>679186945</v>
      </c>
      <c r="Q36" s="96">
        <f t="shared" si="5"/>
        <v>0.24736353118152343</v>
      </c>
      <c r="R36" s="84">
        <f>SUM(R31:R35)</f>
        <v>456744995</v>
      </c>
      <c r="S36" s="85">
        <f>SUM(S31:S35)</f>
        <v>12656643</v>
      </c>
      <c r="T36" s="85">
        <f t="shared" si="6"/>
        <v>469401638</v>
      </c>
      <c r="U36" s="96">
        <f t="shared" si="7"/>
        <v>0.16910998945873457</v>
      </c>
      <c r="V36" s="84">
        <f>SUM(V31:V35)</f>
        <v>584910727</v>
      </c>
      <c r="W36" s="85">
        <f>SUM(W31:W35)</f>
        <v>181244694</v>
      </c>
      <c r="X36" s="85">
        <f t="shared" si="8"/>
        <v>766155421</v>
      </c>
      <c r="Y36" s="96">
        <f t="shared" si="9"/>
        <v>0.27602062856257509</v>
      </c>
      <c r="Z36" s="84">
        <f t="shared" si="10"/>
        <v>2054072159</v>
      </c>
      <c r="AA36" s="85">
        <f t="shared" si="11"/>
        <v>401985631</v>
      </c>
      <c r="AB36" s="85">
        <f t="shared" si="12"/>
        <v>2456057790</v>
      </c>
      <c r="AC36" s="96">
        <f t="shared" si="13"/>
        <v>0.88483693569246324</v>
      </c>
      <c r="AD36" s="84">
        <f>SUM(AD31:AD35)</f>
        <v>495373466</v>
      </c>
      <c r="AE36" s="85">
        <f>SUM(AE31:AE35)</f>
        <v>137975286</v>
      </c>
      <c r="AF36" s="85">
        <f t="shared" si="14"/>
        <v>633348752</v>
      </c>
      <c r="AG36" s="85">
        <f>SUM(AG31:AG35)</f>
        <v>2622280329</v>
      </c>
      <c r="AH36" s="85">
        <f>SUM(AH31:AH35)</f>
        <v>2778829213</v>
      </c>
      <c r="AI36" s="86">
        <f>SUM(AI31:AI35)</f>
        <v>2194273575</v>
      </c>
      <c r="AJ36" s="116">
        <f t="shared" si="15"/>
        <v>0.78963959524201244</v>
      </c>
      <c r="AK36" s="117">
        <f t="shared" si="16"/>
        <v>0.20968963557695619</v>
      </c>
    </row>
    <row r="37" spans="1:37" ht="13" x14ac:dyDescent="0.3">
      <c r="A37" s="66" t="s">
        <v>101</v>
      </c>
      <c r="B37" s="67" t="s">
        <v>69</v>
      </c>
      <c r="C37" s="68" t="s">
        <v>70</v>
      </c>
      <c r="D37" s="81">
        <v>2617459526</v>
      </c>
      <c r="E37" s="82">
        <v>173486373</v>
      </c>
      <c r="F37" s="83">
        <f t="shared" si="0"/>
        <v>2790945899</v>
      </c>
      <c r="G37" s="81">
        <v>2675259130</v>
      </c>
      <c r="H37" s="82">
        <v>157452016</v>
      </c>
      <c r="I37" s="83">
        <f t="shared" si="1"/>
        <v>2832711146</v>
      </c>
      <c r="J37" s="81">
        <v>642167327</v>
      </c>
      <c r="K37" s="82">
        <v>13074336</v>
      </c>
      <c r="L37" s="82">
        <f t="shared" si="2"/>
        <v>655241663</v>
      </c>
      <c r="M37" s="95">
        <f t="shared" si="3"/>
        <v>0.23477404676126973</v>
      </c>
      <c r="N37" s="81">
        <v>709691100</v>
      </c>
      <c r="O37" s="82">
        <v>41148079</v>
      </c>
      <c r="P37" s="82">
        <f t="shared" si="4"/>
        <v>750839179</v>
      </c>
      <c r="Q37" s="95">
        <f t="shared" si="5"/>
        <v>0.26902677664551894</v>
      </c>
      <c r="R37" s="81">
        <v>622930606</v>
      </c>
      <c r="S37" s="82">
        <v>28771087</v>
      </c>
      <c r="T37" s="82">
        <f t="shared" si="6"/>
        <v>651701693</v>
      </c>
      <c r="U37" s="95">
        <f t="shared" si="7"/>
        <v>0.23006288301588798</v>
      </c>
      <c r="V37" s="81">
        <v>917963950</v>
      </c>
      <c r="W37" s="82">
        <v>53360100</v>
      </c>
      <c r="X37" s="82">
        <f t="shared" si="8"/>
        <v>971324050</v>
      </c>
      <c r="Y37" s="95">
        <f t="shared" si="9"/>
        <v>0.34289555127129084</v>
      </c>
      <c r="Z37" s="81">
        <f t="shared" si="10"/>
        <v>2892752983</v>
      </c>
      <c r="AA37" s="82">
        <f t="shared" si="11"/>
        <v>136353602</v>
      </c>
      <c r="AB37" s="82">
        <f t="shared" si="12"/>
        <v>3029106585</v>
      </c>
      <c r="AC37" s="95">
        <f t="shared" si="13"/>
        <v>1.0693312621293298</v>
      </c>
      <c r="AD37" s="81">
        <v>643438559</v>
      </c>
      <c r="AE37" s="82">
        <v>70588088</v>
      </c>
      <c r="AF37" s="82">
        <f t="shared" si="14"/>
        <v>714026647</v>
      </c>
      <c r="AG37" s="82">
        <v>2979926406</v>
      </c>
      <c r="AH37" s="82">
        <v>3021950378</v>
      </c>
      <c r="AI37" s="83">
        <v>2515662018</v>
      </c>
      <c r="AJ37" s="114">
        <f t="shared" si="15"/>
        <v>0.83246304648619884</v>
      </c>
      <c r="AK37" s="115">
        <f t="shared" si="16"/>
        <v>0.36034705998864491</v>
      </c>
    </row>
    <row r="38" spans="1:37" ht="13" x14ac:dyDescent="0.3">
      <c r="A38" s="66" t="s">
        <v>101</v>
      </c>
      <c r="B38" s="67" t="s">
        <v>292</v>
      </c>
      <c r="C38" s="68" t="s">
        <v>293</v>
      </c>
      <c r="D38" s="81">
        <v>124022209</v>
      </c>
      <c r="E38" s="82">
        <v>29227880</v>
      </c>
      <c r="F38" s="83">
        <f t="shared" si="0"/>
        <v>153250089</v>
      </c>
      <c r="G38" s="81">
        <v>138324514</v>
      </c>
      <c r="H38" s="82">
        <v>52360386</v>
      </c>
      <c r="I38" s="83">
        <f t="shared" si="1"/>
        <v>190684900</v>
      </c>
      <c r="J38" s="81">
        <v>32440182</v>
      </c>
      <c r="K38" s="82">
        <v>27671735</v>
      </c>
      <c r="L38" s="82">
        <f t="shared" si="2"/>
        <v>60111917</v>
      </c>
      <c r="M38" s="95">
        <f t="shared" si="3"/>
        <v>0.39224719145187575</v>
      </c>
      <c r="N38" s="81">
        <v>35495265</v>
      </c>
      <c r="O38" s="82">
        <v>16172959</v>
      </c>
      <c r="P38" s="82">
        <f t="shared" si="4"/>
        <v>51668224</v>
      </c>
      <c r="Q38" s="95">
        <f t="shared" si="5"/>
        <v>0.33714971610881089</v>
      </c>
      <c r="R38" s="81">
        <v>22842894</v>
      </c>
      <c r="S38" s="82">
        <v>5203904</v>
      </c>
      <c r="T38" s="82">
        <f t="shared" si="6"/>
        <v>28046798</v>
      </c>
      <c r="U38" s="95">
        <f t="shared" si="7"/>
        <v>0.14708452530850633</v>
      </c>
      <c r="V38" s="81">
        <v>35124372</v>
      </c>
      <c r="W38" s="82">
        <v>5757111</v>
      </c>
      <c r="X38" s="82">
        <f t="shared" si="8"/>
        <v>40881483</v>
      </c>
      <c r="Y38" s="95">
        <f t="shared" si="9"/>
        <v>0.21439287012238514</v>
      </c>
      <c r="Z38" s="81">
        <f t="shared" si="10"/>
        <v>125902713</v>
      </c>
      <c r="AA38" s="82">
        <f t="shared" si="11"/>
        <v>54805709</v>
      </c>
      <c r="AB38" s="82">
        <f t="shared" si="12"/>
        <v>180708422</v>
      </c>
      <c r="AC38" s="95">
        <f t="shared" si="13"/>
        <v>0.94768081793576731</v>
      </c>
      <c r="AD38" s="81">
        <v>33169776</v>
      </c>
      <c r="AE38" s="82">
        <v>17329021</v>
      </c>
      <c r="AF38" s="82">
        <f t="shared" si="14"/>
        <v>50498797</v>
      </c>
      <c r="AG38" s="82">
        <v>169186545</v>
      </c>
      <c r="AH38" s="82">
        <v>189805213</v>
      </c>
      <c r="AI38" s="83">
        <v>156341126</v>
      </c>
      <c r="AJ38" s="114">
        <f t="shared" si="15"/>
        <v>0.82369247677090929</v>
      </c>
      <c r="AK38" s="115">
        <f t="shared" si="16"/>
        <v>-0.19044639815875219</v>
      </c>
    </row>
    <row r="39" spans="1:37" ht="13" x14ac:dyDescent="0.3">
      <c r="A39" s="66" t="s">
        <v>101</v>
      </c>
      <c r="B39" s="67" t="s">
        <v>294</v>
      </c>
      <c r="C39" s="68" t="s">
        <v>295</v>
      </c>
      <c r="D39" s="81">
        <v>172695986</v>
      </c>
      <c r="E39" s="82">
        <v>43380998</v>
      </c>
      <c r="F39" s="83">
        <f t="shared" si="0"/>
        <v>216076984</v>
      </c>
      <c r="G39" s="81">
        <v>205333244</v>
      </c>
      <c r="H39" s="82">
        <v>56433593</v>
      </c>
      <c r="I39" s="83">
        <f t="shared" si="1"/>
        <v>261766837</v>
      </c>
      <c r="J39" s="81">
        <v>36544405</v>
      </c>
      <c r="K39" s="82">
        <v>2924300</v>
      </c>
      <c r="L39" s="82">
        <f t="shared" si="2"/>
        <v>39468705</v>
      </c>
      <c r="M39" s="95">
        <f t="shared" si="3"/>
        <v>0.18266038459700085</v>
      </c>
      <c r="N39" s="81">
        <v>34089853</v>
      </c>
      <c r="O39" s="82">
        <v>13443880</v>
      </c>
      <c r="P39" s="82">
        <f t="shared" si="4"/>
        <v>47533733</v>
      </c>
      <c r="Q39" s="95">
        <f t="shared" si="5"/>
        <v>0.21998517435804268</v>
      </c>
      <c r="R39" s="81">
        <v>61903442</v>
      </c>
      <c r="S39" s="82">
        <v>5461943</v>
      </c>
      <c r="T39" s="82">
        <f t="shared" si="6"/>
        <v>67365385</v>
      </c>
      <c r="U39" s="95">
        <f t="shared" si="7"/>
        <v>0.25734881382243235</v>
      </c>
      <c r="V39" s="81">
        <v>28766463</v>
      </c>
      <c r="W39" s="82">
        <v>11528746</v>
      </c>
      <c r="X39" s="82">
        <f t="shared" si="8"/>
        <v>40295209</v>
      </c>
      <c r="Y39" s="95">
        <f t="shared" si="9"/>
        <v>0.15393550024062064</v>
      </c>
      <c r="Z39" s="81">
        <f t="shared" si="10"/>
        <v>161304163</v>
      </c>
      <c r="AA39" s="82">
        <f t="shared" si="11"/>
        <v>33358869</v>
      </c>
      <c r="AB39" s="82">
        <f t="shared" si="12"/>
        <v>194663032</v>
      </c>
      <c r="AC39" s="95">
        <f t="shared" si="13"/>
        <v>0.74365047242405269</v>
      </c>
      <c r="AD39" s="81">
        <v>35130634</v>
      </c>
      <c r="AE39" s="82">
        <v>11689805</v>
      </c>
      <c r="AF39" s="82">
        <f t="shared" si="14"/>
        <v>46820439</v>
      </c>
      <c r="AG39" s="82">
        <v>253729206</v>
      </c>
      <c r="AH39" s="82">
        <v>251121629</v>
      </c>
      <c r="AI39" s="83">
        <v>183515309</v>
      </c>
      <c r="AJ39" s="114">
        <f t="shared" si="15"/>
        <v>0.73078256831473487</v>
      </c>
      <c r="AK39" s="115">
        <f t="shared" si="16"/>
        <v>-0.13936712554104846</v>
      </c>
    </row>
    <row r="40" spans="1:37" ht="13" x14ac:dyDescent="0.3">
      <c r="A40" s="66" t="s">
        <v>116</v>
      </c>
      <c r="B40" s="67" t="s">
        <v>296</v>
      </c>
      <c r="C40" s="68" t="s">
        <v>297</v>
      </c>
      <c r="D40" s="81">
        <v>256614968</v>
      </c>
      <c r="E40" s="82">
        <v>113266784</v>
      </c>
      <c r="F40" s="83">
        <f t="shared" si="0"/>
        <v>369881752</v>
      </c>
      <c r="G40" s="81">
        <v>296761791</v>
      </c>
      <c r="H40" s="82">
        <v>113463541</v>
      </c>
      <c r="I40" s="83">
        <f t="shared" si="1"/>
        <v>410225332</v>
      </c>
      <c r="J40" s="81">
        <v>69481525</v>
      </c>
      <c r="K40" s="82">
        <v>29255893</v>
      </c>
      <c r="L40" s="82">
        <f t="shared" si="2"/>
        <v>98737418</v>
      </c>
      <c r="M40" s="95">
        <f t="shared" si="3"/>
        <v>0.26694319864690164</v>
      </c>
      <c r="N40" s="81">
        <v>94461705</v>
      </c>
      <c r="O40" s="82">
        <v>29508472</v>
      </c>
      <c r="P40" s="82">
        <f t="shared" si="4"/>
        <v>123970177</v>
      </c>
      <c r="Q40" s="95">
        <f t="shared" si="5"/>
        <v>0.3351616464712755</v>
      </c>
      <c r="R40" s="81">
        <v>91421458</v>
      </c>
      <c r="S40" s="82">
        <v>25011201</v>
      </c>
      <c r="T40" s="82">
        <f t="shared" si="6"/>
        <v>116432659</v>
      </c>
      <c r="U40" s="95">
        <f t="shared" si="7"/>
        <v>0.28382610706254485</v>
      </c>
      <c r="V40" s="81">
        <v>86706060</v>
      </c>
      <c r="W40" s="82">
        <v>38513741</v>
      </c>
      <c r="X40" s="82">
        <f t="shared" si="8"/>
        <v>125219801</v>
      </c>
      <c r="Y40" s="95">
        <f t="shared" si="9"/>
        <v>0.30524638834346779</v>
      </c>
      <c r="Z40" s="81">
        <f t="shared" si="10"/>
        <v>342070748</v>
      </c>
      <c r="AA40" s="82">
        <f t="shared" si="11"/>
        <v>122289307</v>
      </c>
      <c r="AB40" s="82">
        <f t="shared" si="12"/>
        <v>464360055</v>
      </c>
      <c r="AC40" s="95">
        <f t="shared" si="13"/>
        <v>1.1319633839677166</v>
      </c>
      <c r="AD40" s="81">
        <v>88018259</v>
      </c>
      <c r="AE40" s="82">
        <v>25824494</v>
      </c>
      <c r="AF40" s="82">
        <f t="shared" si="14"/>
        <v>113842753</v>
      </c>
      <c r="AG40" s="82">
        <v>327910530</v>
      </c>
      <c r="AH40" s="82">
        <v>413214786</v>
      </c>
      <c r="AI40" s="83">
        <v>382766881</v>
      </c>
      <c r="AJ40" s="114">
        <f t="shared" si="15"/>
        <v>0.9263145801370235</v>
      </c>
      <c r="AK40" s="115">
        <f t="shared" si="16"/>
        <v>9.9936515063018483E-2</v>
      </c>
    </row>
    <row r="41" spans="1:37" ht="14" x14ac:dyDescent="0.3">
      <c r="A41" s="69" t="s">
        <v>0</v>
      </c>
      <c r="B41" s="70" t="s">
        <v>298</v>
      </c>
      <c r="C41" s="71" t="s">
        <v>0</v>
      </c>
      <c r="D41" s="84">
        <f>SUM(D37:D40)</f>
        <v>3170792689</v>
      </c>
      <c r="E41" s="85">
        <f>SUM(E37:E40)</f>
        <v>359362035</v>
      </c>
      <c r="F41" s="86">
        <f t="shared" si="0"/>
        <v>3530154724</v>
      </c>
      <c r="G41" s="84">
        <f>SUM(G37:G40)</f>
        <v>3315678679</v>
      </c>
      <c r="H41" s="85">
        <f>SUM(H37:H40)</f>
        <v>379709536</v>
      </c>
      <c r="I41" s="86">
        <f t="shared" si="1"/>
        <v>3695388215</v>
      </c>
      <c r="J41" s="84">
        <f>SUM(J37:J40)</f>
        <v>780633439</v>
      </c>
      <c r="K41" s="85">
        <f>SUM(K37:K40)</f>
        <v>72926264</v>
      </c>
      <c r="L41" s="85">
        <f t="shared" si="2"/>
        <v>853559703</v>
      </c>
      <c r="M41" s="96">
        <f t="shared" si="3"/>
        <v>0.24179101759960139</v>
      </c>
      <c r="N41" s="84">
        <f>SUM(N37:N40)</f>
        <v>873737923</v>
      </c>
      <c r="O41" s="85">
        <f>SUM(O37:O40)</f>
        <v>100273390</v>
      </c>
      <c r="P41" s="85">
        <f t="shared" si="4"/>
        <v>974011313</v>
      </c>
      <c r="Q41" s="96">
        <f t="shared" si="5"/>
        <v>0.27591179116827858</v>
      </c>
      <c r="R41" s="84">
        <f>SUM(R37:R40)</f>
        <v>799098400</v>
      </c>
      <c r="S41" s="85">
        <f>SUM(S37:S40)</f>
        <v>64448135</v>
      </c>
      <c r="T41" s="85">
        <f t="shared" si="6"/>
        <v>863546535</v>
      </c>
      <c r="U41" s="96">
        <f t="shared" si="7"/>
        <v>0.2336822235603736</v>
      </c>
      <c r="V41" s="84">
        <f>SUM(V37:V40)</f>
        <v>1068560845</v>
      </c>
      <c r="W41" s="85">
        <f>SUM(W37:W40)</f>
        <v>109159698</v>
      </c>
      <c r="X41" s="85">
        <f t="shared" si="8"/>
        <v>1177720543</v>
      </c>
      <c r="Y41" s="96">
        <f t="shared" si="9"/>
        <v>0.31870008629120444</v>
      </c>
      <c r="Z41" s="84">
        <f t="shared" si="10"/>
        <v>3522030607</v>
      </c>
      <c r="AA41" s="85">
        <f t="shared" si="11"/>
        <v>346807487</v>
      </c>
      <c r="AB41" s="85">
        <f t="shared" si="12"/>
        <v>3868838094</v>
      </c>
      <c r="AC41" s="96">
        <f t="shared" si="13"/>
        <v>1.0469368490963811</v>
      </c>
      <c r="AD41" s="84">
        <f>SUM(AD37:AD40)</f>
        <v>799757228</v>
      </c>
      <c r="AE41" s="85">
        <f>SUM(AE37:AE40)</f>
        <v>125431408</v>
      </c>
      <c r="AF41" s="85">
        <f t="shared" si="14"/>
        <v>925188636</v>
      </c>
      <c r="AG41" s="85">
        <f>SUM(AG37:AG40)</f>
        <v>3730752687</v>
      </c>
      <c r="AH41" s="85">
        <f>SUM(AH37:AH40)</f>
        <v>3876092006</v>
      </c>
      <c r="AI41" s="86">
        <f>SUM(AI37:AI40)</f>
        <v>3238285334</v>
      </c>
      <c r="AJ41" s="116">
        <f t="shared" si="15"/>
        <v>0.83545110100258024</v>
      </c>
      <c r="AK41" s="117">
        <f t="shared" si="16"/>
        <v>0.27295180374437722</v>
      </c>
    </row>
    <row r="42" spans="1:37" ht="13" x14ac:dyDescent="0.3">
      <c r="A42" s="66" t="s">
        <v>101</v>
      </c>
      <c r="B42" s="67" t="s">
        <v>299</v>
      </c>
      <c r="C42" s="68" t="s">
        <v>300</v>
      </c>
      <c r="D42" s="81">
        <v>237120321</v>
      </c>
      <c r="E42" s="82">
        <v>24581239</v>
      </c>
      <c r="F42" s="83">
        <f t="shared" ref="F42:F74" si="17">$D42      +$E42</f>
        <v>261701560</v>
      </c>
      <c r="G42" s="81">
        <v>235692721</v>
      </c>
      <c r="H42" s="82">
        <v>24581239</v>
      </c>
      <c r="I42" s="83">
        <f t="shared" ref="I42:I74" si="18">$G42      +$H42</f>
        <v>260273960</v>
      </c>
      <c r="J42" s="81">
        <v>49617634</v>
      </c>
      <c r="K42" s="82">
        <v>11062976</v>
      </c>
      <c r="L42" s="82">
        <f t="shared" ref="L42:L74" si="19">$J42      +$K42</f>
        <v>60680610</v>
      </c>
      <c r="M42" s="95">
        <f t="shared" ref="M42:M74" si="20">IF(($F42      =0),0,($L42      /$F42      ))</f>
        <v>0.23186950051042876</v>
      </c>
      <c r="N42" s="81">
        <v>44158684</v>
      </c>
      <c r="O42" s="82">
        <v>6491261</v>
      </c>
      <c r="P42" s="82">
        <f t="shared" ref="P42:P74" si="21">$N42      +$O42</f>
        <v>50649945</v>
      </c>
      <c r="Q42" s="95">
        <f t="shared" ref="Q42:Q74" si="22">IF(($F42      =0),0,($P42      /$F42      ))</f>
        <v>0.19354086005448343</v>
      </c>
      <c r="R42" s="81">
        <v>48242165</v>
      </c>
      <c r="S42" s="82">
        <v>4786601</v>
      </c>
      <c r="T42" s="82">
        <f t="shared" ref="T42:T74" si="23">$R42      +$S42</f>
        <v>53028766</v>
      </c>
      <c r="U42" s="95">
        <f t="shared" ref="U42:U74" si="24">IF(($I42      =0),0,($T42      /$I42      ))</f>
        <v>0.20374211081277588</v>
      </c>
      <c r="V42" s="81">
        <v>55085204</v>
      </c>
      <c r="W42" s="82">
        <v>2490698</v>
      </c>
      <c r="X42" s="82">
        <f t="shared" ref="X42:X74" si="25">$V42      +$W42</f>
        <v>57575902</v>
      </c>
      <c r="Y42" s="95">
        <f t="shared" ref="Y42:Y74" si="26">IF(($I42      =0),0,($X42      /$I42      ))</f>
        <v>0.2212126868166143</v>
      </c>
      <c r="Z42" s="81">
        <f t="shared" ref="Z42:Z74" si="27">$J42      +$N42      +$R42      +$V42</f>
        <v>197103687</v>
      </c>
      <c r="AA42" s="82">
        <f t="shared" ref="AA42:AA74" si="28">$K42      +$O42      +$S42      +$W42</f>
        <v>24831536</v>
      </c>
      <c r="AB42" s="82">
        <f t="shared" ref="AB42:AB74" si="29">$Z42      +$AA42</f>
        <v>221935223</v>
      </c>
      <c r="AC42" s="95">
        <f t="shared" ref="AC42:AC74" si="30">IF(($I42      =0),0,($AB42      /$I42      ))</f>
        <v>0.85269852965698145</v>
      </c>
      <c r="AD42" s="81">
        <v>49490278</v>
      </c>
      <c r="AE42" s="82">
        <v>22126527</v>
      </c>
      <c r="AF42" s="82">
        <f t="shared" ref="AF42:AF74" si="31">$AD42      +$AE42</f>
        <v>71616805</v>
      </c>
      <c r="AG42" s="82">
        <v>246118526</v>
      </c>
      <c r="AH42" s="82">
        <v>331634485</v>
      </c>
      <c r="AI42" s="83">
        <v>278961973</v>
      </c>
      <c r="AJ42" s="114">
        <f t="shared" ref="AJ42:AJ74" si="32">IF(($AH42      =0),0,($AI42      /$AH42      ))</f>
        <v>0.84117299502191401</v>
      </c>
      <c r="AK42" s="115">
        <f t="shared" ref="AK42:AK74" si="33">IF(($AF42      =0),0,(($X42      /$AF42      )-1))</f>
        <v>-0.19605598155349158</v>
      </c>
    </row>
    <row r="43" spans="1:37" ht="13" x14ac:dyDescent="0.3">
      <c r="A43" s="66" t="s">
        <v>101</v>
      </c>
      <c r="B43" s="67" t="s">
        <v>301</v>
      </c>
      <c r="C43" s="68" t="s">
        <v>302</v>
      </c>
      <c r="D43" s="81">
        <v>330180702</v>
      </c>
      <c r="E43" s="82">
        <v>56882784</v>
      </c>
      <c r="F43" s="83">
        <f t="shared" si="17"/>
        <v>387063486</v>
      </c>
      <c r="G43" s="81">
        <v>342795210</v>
      </c>
      <c r="H43" s="82">
        <v>71671254</v>
      </c>
      <c r="I43" s="83">
        <f t="shared" si="18"/>
        <v>414466464</v>
      </c>
      <c r="J43" s="81">
        <v>80381087</v>
      </c>
      <c r="K43" s="82">
        <v>12430396</v>
      </c>
      <c r="L43" s="82">
        <f t="shared" si="19"/>
        <v>92811483</v>
      </c>
      <c r="M43" s="95">
        <f t="shared" si="20"/>
        <v>0.23978361782232283</v>
      </c>
      <c r="N43" s="81">
        <v>94274865</v>
      </c>
      <c r="O43" s="82">
        <v>20755900</v>
      </c>
      <c r="P43" s="82">
        <f t="shared" si="21"/>
        <v>115030765</v>
      </c>
      <c r="Q43" s="95">
        <f t="shared" si="22"/>
        <v>0.29718836614828609</v>
      </c>
      <c r="R43" s="81">
        <v>74832999</v>
      </c>
      <c r="S43" s="82">
        <v>13546401</v>
      </c>
      <c r="T43" s="82">
        <f t="shared" si="23"/>
        <v>88379400</v>
      </c>
      <c r="U43" s="95">
        <f t="shared" si="24"/>
        <v>0.21323655271660291</v>
      </c>
      <c r="V43" s="81">
        <v>92938011</v>
      </c>
      <c r="W43" s="82">
        <v>15642152</v>
      </c>
      <c r="X43" s="82">
        <f t="shared" si="25"/>
        <v>108580163</v>
      </c>
      <c r="Y43" s="95">
        <f t="shared" si="26"/>
        <v>0.26197575058811029</v>
      </c>
      <c r="Z43" s="81">
        <f t="shared" si="27"/>
        <v>342426962</v>
      </c>
      <c r="AA43" s="82">
        <f t="shared" si="28"/>
        <v>62374849</v>
      </c>
      <c r="AB43" s="82">
        <f t="shared" si="29"/>
        <v>404801811</v>
      </c>
      <c r="AC43" s="95">
        <f t="shared" si="30"/>
        <v>0.97668170083840611</v>
      </c>
      <c r="AD43" s="81">
        <v>85484947</v>
      </c>
      <c r="AE43" s="82">
        <v>13234606</v>
      </c>
      <c r="AF43" s="82">
        <f t="shared" si="31"/>
        <v>98719553</v>
      </c>
      <c r="AG43" s="82">
        <v>339369331</v>
      </c>
      <c r="AH43" s="82">
        <v>363287600</v>
      </c>
      <c r="AI43" s="83">
        <v>346420442</v>
      </c>
      <c r="AJ43" s="114">
        <f t="shared" si="32"/>
        <v>0.95357078524012384</v>
      </c>
      <c r="AK43" s="115">
        <f t="shared" si="33"/>
        <v>9.9885075452073924E-2</v>
      </c>
    </row>
    <row r="44" spans="1:37" ht="13" x14ac:dyDescent="0.3">
      <c r="A44" s="66" t="s">
        <v>101</v>
      </c>
      <c r="B44" s="67" t="s">
        <v>303</v>
      </c>
      <c r="C44" s="68" t="s">
        <v>304</v>
      </c>
      <c r="D44" s="81">
        <v>876648610</v>
      </c>
      <c r="E44" s="82">
        <v>54044400</v>
      </c>
      <c r="F44" s="83">
        <f t="shared" si="17"/>
        <v>930693010</v>
      </c>
      <c r="G44" s="81">
        <v>996316518</v>
      </c>
      <c r="H44" s="82">
        <v>67339265</v>
      </c>
      <c r="I44" s="83">
        <f t="shared" si="18"/>
        <v>1063655783</v>
      </c>
      <c r="J44" s="81">
        <v>235069358</v>
      </c>
      <c r="K44" s="82">
        <v>17408228</v>
      </c>
      <c r="L44" s="82">
        <f t="shared" si="19"/>
        <v>252477586</v>
      </c>
      <c r="M44" s="95">
        <f t="shared" si="20"/>
        <v>0.27127912564853152</v>
      </c>
      <c r="N44" s="81">
        <v>261555774</v>
      </c>
      <c r="O44" s="82">
        <v>10838285</v>
      </c>
      <c r="P44" s="82">
        <f t="shared" si="21"/>
        <v>272394059</v>
      </c>
      <c r="Q44" s="95">
        <f t="shared" si="22"/>
        <v>0.29267874161857088</v>
      </c>
      <c r="R44" s="81">
        <v>234371489</v>
      </c>
      <c r="S44" s="82">
        <v>16726891</v>
      </c>
      <c r="T44" s="82">
        <f t="shared" si="23"/>
        <v>251098380</v>
      </c>
      <c r="U44" s="95">
        <f t="shared" si="24"/>
        <v>0.23607108992703141</v>
      </c>
      <c r="V44" s="81">
        <v>263462087</v>
      </c>
      <c r="W44" s="82">
        <v>11582548</v>
      </c>
      <c r="X44" s="82">
        <f t="shared" si="25"/>
        <v>275044635</v>
      </c>
      <c r="Y44" s="95">
        <f t="shared" si="26"/>
        <v>0.25858425196941742</v>
      </c>
      <c r="Z44" s="81">
        <f t="shared" si="27"/>
        <v>994458708</v>
      </c>
      <c r="AA44" s="82">
        <f t="shared" si="28"/>
        <v>56555952</v>
      </c>
      <c r="AB44" s="82">
        <f t="shared" si="29"/>
        <v>1051014660</v>
      </c>
      <c r="AC44" s="95">
        <f t="shared" si="30"/>
        <v>0.98811540048760305</v>
      </c>
      <c r="AD44" s="81">
        <v>236031893</v>
      </c>
      <c r="AE44" s="82">
        <v>33193406</v>
      </c>
      <c r="AF44" s="82">
        <f t="shared" si="31"/>
        <v>269225299</v>
      </c>
      <c r="AG44" s="82">
        <v>803935031</v>
      </c>
      <c r="AH44" s="82">
        <v>780155592</v>
      </c>
      <c r="AI44" s="83">
        <v>925695255</v>
      </c>
      <c r="AJ44" s="114">
        <f t="shared" si="32"/>
        <v>1.1865520986998193</v>
      </c>
      <c r="AK44" s="115">
        <f t="shared" si="33"/>
        <v>2.1615115747350311E-2</v>
      </c>
    </row>
    <row r="45" spans="1:37" ht="13" x14ac:dyDescent="0.3">
      <c r="A45" s="66" t="s">
        <v>101</v>
      </c>
      <c r="B45" s="67" t="s">
        <v>305</v>
      </c>
      <c r="C45" s="68" t="s">
        <v>306</v>
      </c>
      <c r="D45" s="81">
        <v>220760139</v>
      </c>
      <c r="E45" s="82">
        <v>35857401</v>
      </c>
      <c r="F45" s="83">
        <f t="shared" si="17"/>
        <v>256617540</v>
      </c>
      <c r="G45" s="81">
        <v>207316212</v>
      </c>
      <c r="H45" s="82">
        <v>33371315</v>
      </c>
      <c r="I45" s="83">
        <f t="shared" si="18"/>
        <v>240687527</v>
      </c>
      <c r="J45" s="81">
        <v>57081417</v>
      </c>
      <c r="K45" s="82">
        <v>6849026</v>
      </c>
      <c r="L45" s="82">
        <f t="shared" si="19"/>
        <v>63930443</v>
      </c>
      <c r="M45" s="95">
        <f t="shared" si="20"/>
        <v>0.24912733167031373</v>
      </c>
      <c r="N45" s="81">
        <v>62639481</v>
      </c>
      <c r="O45" s="82">
        <v>5749479</v>
      </c>
      <c r="P45" s="82">
        <f t="shared" si="21"/>
        <v>68388960</v>
      </c>
      <c r="Q45" s="95">
        <f t="shared" si="22"/>
        <v>0.26650150258630023</v>
      </c>
      <c r="R45" s="81">
        <v>51557949</v>
      </c>
      <c r="S45" s="82">
        <v>12513554</v>
      </c>
      <c r="T45" s="82">
        <f t="shared" si="23"/>
        <v>64071503</v>
      </c>
      <c r="U45" s="95">
        <f t="shared" si="24"/>
        <v>0.2662020080500474</v>
      </c>
      <c r="V45" s="81">
        <v>62741158</v>
      </c>
      <c r="W45" s="82">
        <v>5656304</v>
      </c>
      <c r="X45" s="82">
        <f t="shared" si="25"/>
        <v>68397462</v>
      </c>
      <c r="Y45" s="95">
        <f t="shared" si="26"/>
        <v>0.28417534906160719</v>
      </c>
      <c r="Z45" s="81">
        <f t="shared" si="27"/>
        <v>234020005</v>
      </c>
      <c r="AA45" s="82">
        <f t="shared" si="28"/>
        <v>30768363</v>
      </c>
      <c r="AB45" s="82">
        <f t="shared" si="29"/>
        <v>264788368</v>
      </c>
      <c r="AC45" s="95">
        <f t="shared" si="30"/>
        <v>1.1001333193306688</v>
      </c>
      <c r="AD45" s="81">
        <v>30318261</v>
      </c>
      <c r="AE45" s="82">
        <v>-137698</v>
      </c>
      <c r="AF45" s="82">
        <f t="shared" si="31"/>
        <v>30180563</v>
      </c>
      <c r="AG45" s="82">
        <v>278058067</v>
      </c>
      <c r="AH45" s="82">
        <v>288647728</v>
      </c>
      <c r="AI45" s="83">
        <v>264535049</v>
      </c>
      <c r="AJ45" s="114">
        <f t="shared" si="32"/>
        <v>0.91646329882076882</v>
      </c>
      <c r="AK45" s="115">
        <f t="shared" si="33"/>
        <v>1.2662752182588508</v>
      </c>
    </row>
    <row r="46" spans="1:37" ht="13" x14ac:dyDescent="0.3">
      <c r="A46" s="66" t="s">
        <v>101</v>
      </c>
      <c r="B46" s="67" t="s">
        <v>307</v>
      </c>
      <c r="C46" s="68" t="s">
        <v>308</v>
      </c>
      <c r="D46" s="81">
        <v>506819461</v>
      </c>
      <c r="E46" s="82">
        <v>43760520</v>
      </c>
      <c r="F46" s="83">
        <f t="shared" si="17"/>
        <v>550579981</v>
      </c>
      <c r="G46" s="81">
        <v>658935547</v>
      </c>
      <c r="H46" s="82">
        <v>42871160</v>
      </c>
      <c r="I46" s="83">
        <f t="shared" si="18"/>
        <v>701806707</v>
      </c>
      <c r="J46" s="81">
        <v>156594532</v>
      </c>
      <c r="K46" s="82">
        <v>29436824</v>
      </c>
      <c r="L46" s="82">
        <f t="shared" si="19"/>
        <v>186031356</v>
      </c>
      <c r="M46" s="95">
        <f t="shared" si="20"/>
        <v>0.33788252827884785</v>
      </c>
      <c r="N46" s="81">
        <v>126993118</v>
      </c>
      <c r="O46" s="82">
        <v>5588328</v>
      </c>
      <c r="P46" s="82">
        <f t="shared" si="21"/>
        <v>132581446</v>
      </c>
      <c r="Q46" s="95">
        <f t="shared" si="22"/>
        <v>0.24080324489676641</v>
      </c>
      <c r="R46" s="81">
        <v>140471780</v>
      </c>
      <c r="S46" s="82">
        <v>1955801</v>
      </c>
      <c r="T46" s="82">
        <f t="shared" si="23"/>
        <v>142427581</v>
      </c>
      <c r="U46" s="95">
        <f t="shared" si="24"/>
        <v>0.20294417191997569</v>
      </c>
      <c r="V46" s="81">
        <v>142755119</v>
      </c>
      <c r="W46" s="82">
        <v>7747173</v>
      </c>
      <c r="X46" s="82">
        <f t="shared" si="25"/>
        <v>150502292</v>
      </c>
      <c r="Y46" s="95">
        <f t="shared" si="26"/>
        <v>0.21444977726609274</v>
      </c>
      <c r="Z46" s="81">
        <f t="shared" si="27"/>
        <v>566814549</v>
      </c>
      <c r="AA46" s="82">
        <f t="shared" si="28"/>
        <v>44728126</v>
      </c>
      <c r="AB46" s="82">
        <f t="shared" si="29"/>
        <v>611542675</v>
      </c>
      <c r="AC46" s="95">
        <f t="shared" si="30"/>
        <v>0.8713833437331342</v>
      </c>
      <c r="AD46" s="81">
        <v>78385762</v>
      </c>
      <c r="AE46" s="82">
        <v>16458813</v>
      </c>
      <c r="AF46" s="82">
        <f t="shared" si="31"/>
        <v>94844575</v>
      </c>
      <c r="AG46" s="82">
        <v>468608031</v>
      </c>
      <c r="AH46" s="82">
        <v>593408165</v>
      </c>
      <c r="AI46" s="83">
        <v>506162800</v>
      </c>
      <c r="AJ46" s="114">
        <f t="shared" si="32"/>
        <v>0.85297579280864799</v>
      </c>
      <c r="AK46" s="115">
        <f t="shared" si="33"/>
        <v>0.58683079132359439</v>
      </c>
    </row>
    <row r="47" spans="1:37" ht="13" x14ac:dyDescent="0.3">
      <c r="A47" s="66" t="s">
        <v>116</v>
      </c>
      <c r="B47" s="67" t="s">
        <v>309</v>
      </c>
      <c r="C47" s="68" t="s">
        <v>310</v>
      </c>
      <c r="D47" s="81">
        <v>767636300</v>
      </c>
      <c r="E47" s="82">
        <v>500594868</v>
      </c>
      <c r="F47" s="83">
        <f t="shared" si="17"/>
        <v>1268231168</v>
      </c>
      <c r="G47" s="81">
        <v>987372347</v>
      </c>
      <c r="H47" s="82">
        <v>775592437</v>
      </c>
      <c r="I47" s="83">
        <f t="shared" si="18"/>
        <v>1762964784</v>
      </c>
      <c r="J47" s="81">
        <v>168955404</v>
      </c>
      <c r="K47" s="82">
        <v>216644164</v>
      </c>
      <c r="L47" s="82">
        <f t="shared" si="19"/>
        <v>385599568</v>
      </c>
      <c r="M47" s="95">
        <f t="shared" si="20"/>
        <v>0.30404517546126103</v>
      </c>
      <c r="N47" s="81">
        <v>270155721</v>
      </c>
      <c r="O47" s="82">
        <v>197721369</v>
      </c>
      <c r="P47" s="82">
        <f t="shared" si="21"/>
        <v>467877090</v>
      </c>
      <c r="Q47" s="95">
        <f t="shared" si="22"/>
        <v>0.36892098365461401</v>
      </c>
      <c r="R47" s="81">
        <v>228717933</v>
      </c>
      <c r="S47" s="82">
        <v>47664455</v>
      </c>
      <c r="T47" s="82">
        <f t="shared" si="23"/>
        <v>276382388</v>
      </c>
      <c r="U47" s="95">
        <f t="shared" si="24"/>
        <v>0.1567713606694483</v>
      </c>
      <c r="V47" s="81">
        <v>268795967</v>
      </c>
      <c r="W47" s="82">
        <v>289881257</v>
      </c>
      <c r="X47" s="82">
        <f t="shared" si="25"/>
        <v>558677224</v>
      </c>
      <c r="Y47" s="95">
        <f t="shared" si="26"/>
        <v>0.31689641737052415</v>
      </c>
      <c r="Z47" s="81">
        <f t="shared" si="27"/>
        <v>936625025</v>
      </c>
      <c r="AA47" s="82">
        <f t="shared" si="28"/>
        <v>751911245</v>
      </c>
      <c r="AB47" s="82">
        <f t="shared" si="29"/>
        <v>1688536270</v>
      </c>
      <c r="AC47" s="95">
        <f t="shared" si="30"/>
        <v>0.9577821890286834</v>
      </c>
      <c r="AD47" s="81">
        <v>190636819</v>
      </c>
      <c r="AE47" s="82">
        <v>180047105</v>
      </c>
      <c r="AF47" s="82">
        <f t="shared" si="31"/>
        <v>370683924</v>
      </c>
      <c r="AG47" s="82">
        <v>1512526486</v>
      </c>
      <c r="AH47" s="82">
        <v>1699339118</v>
      </c>
      <c r="AI47" s="83">
        <v>1602387488</v>
      </c>
      <c r="AJ47" s="114">
        <f t="shared" si="32"/>
        <v>0.94294744999802915</v>
      </c>
      <c r="AK47" s="115">
        <f t="shared" si="33"/>
        <v>0.50715255728219821</v>
      </c>
    </row>
    <row r="48" spans="1:37" ht="14" x14ac:dyDescent="0.3">
      <c r="A48" s="69" t="s">
        <v>0</v>
      </c>
      <c r="B48" s="70" t="s">
        <v>311</v>
      </c>
      <c r="C48" s="71" t="s">
        <v>0</v>
      </c>
      <c r="D48" s="84">
        <f>SUM(D42:D47)</f>
        <v>2939165533</v>
      </c>
      <c r="E48" s="85">
        <f>SUM(E42:E47)</f>
        <v>715721212</v>
      </c>
      <c r="F48" s="86">
        <f t="shared" si="17"/>
        <v>3654886745</v>
      </c>
      <c r="G48" s="84">
        <f>SUM(G42:G47)</f>
        <v>3428428555</v>
      </c>
      <c r="H48" s="85">
        <f>SUM(H42:H47)</f>
        <v>1015426670</v>
      </c>
      <c r="I48" s="86">
        <f t="shared" si="18"/>
        <v>4443855225</v>
      </c>
      <c r="J48" s="84">
        <f>SUM(J42:J47)</f>
        <v>747699432</v>
      </c>
      <c r="K48" s="85">
        <f>SUM(K42:K47)</f>
        <v>293831614</v>
      </c>
      <c r="L48" s="85">
        <f t="shared" si="19"/>
        <v>1041531046</v>
      </c>
      <c r="M48" s="96">
        <f t="shared" si="20"/>
        <v>0.28496944465511748</v>
      </c>
      <c r="N48" s="84">
        <f>SUM(N42:N47)</f>
        <v>859777643</v>
      </c>
      <c r="O48" s="85">
        <f>SUM(O42:O47)</f>
        <v>247144622</v>
      </c>
      <c r="P48" s="85">
        <f t="shared" si="21"/>
        <v>1106922265</v>
      </c>
      <c r="Q48" s="96">
        <f t="shared" si="22"/>
        <v>0.30286089343652151</v>
      </c>
      <c r="R48" s="84">
        <f>SUM(R42:R47)</f>
        <v>778194315</v>
      </c>
      <c r="S48" s="85">
        <f>SUM(S42:S47)</f>
        <v>97193703</v>
      </c>
      <c r="T48" s="85">
        <f t="shared" si="23"/>
        <v>875388018</v>
      </c>
      <c r="U48" s="96">
        <f t="shared" si="24"/>
        <v>0.19698841966661954</v>
      </c>
      <c r="V48" s="84">
        <f>SUM(V42:V47)</f>
        <v>885777546</v>
      </c>
      <c r="W48" s="85">
        <f>SUM(W42:W47)</f>
        <v>333000132</v>
      </c>
      <c r="X48" s="85">
        <f t="shared" si="25"/>
        <v>1218777678</v>
      </c>
      <c r="Y48" s="96">
        <f t="shared" si="26"/>
        <v>0.27426133757541571</v>
      </c>
      <c r="Z48" s="84">
        <f t="shared" si="27"/>
        <v>3271448936</v>
      </c>
      <c r="AA48" s="85">
        <f t="shared" si="28"/>
        <v>971170071</v>
      </c>
      <c r="AB48" s="85">
        <f t="shared" si="29"/>
        <v>4242619007</v>
      </c>
      <c r="AC48" s="96">
        <f t="shared" si="30"/>
        <v>0.95471584743177584</v>
      </c>
      <c r="AD48" s="84">
        <f>SUM(AD42:AD47)</f>
        <v>670347960</v>
      </c>
      <c r="AE48" s="85">
        <f>SUM(AE42:AE47)</f>
        <v>264922759</v>
      </c>
      <c r="AF48" s="85">
        <f t="shared" si="31"/>
        <v>935270719</v>
      </c>
      <c r="AG48" s="85">
        <f>SUM(AG42:AG47)</f>
        <v>3648615472</v>
      </c>
      <c r="AH48" s="85">
        <f>SUM(AH42:AH47)</f>
        <v>4056472688</v>
      </c>
      <c r="AI48" s="86">
        <f>SUM(AI42:AI47)</f>
        <v>3924163007</v>
      </c>
      <c r="AJ48" s="116">
        <f t="shared" si="32"/>
        <v>0.96738307116145439</v>
      </c>
      <c r="AK48" s="117">
        <f t="shared" si="33"/>
        <v>0.30312823147412149</v>
      </c>
    </row>
    <row r="49" spans="1:37" ht="13" x14ac:dyDescent="0.3">
      <c r="A49" s="66" t="s">
        <v>101</v>
      </c>
      <c r="B49" s="67" t="s">
        <v>312</v>
      </c>
      <c r="C49" s="68" t="s">
        <v>313</v>
      </c>
      <c r="D49" s="81">
        <v>290503616</v>
      </c>
      <c r="E49" s="82">
        <v>41545845</v>
      </c>
      <c r="F49" s="83">
        <f t="shared" si="17"/>
        <v>332049461</v>
      </c>
      <c r="G49" s="81">
        <v>309597947</v>
      </c>
      <c r="H49" s="82">
        <v>59023225</v>
      </c>
      <c r="I49" s="83">
        <f t="shared" si="18"/>
        <v>368621172</v>
      </c>
      <c r="J49" s="81">
        <v>62590243</v>
      </c>
      <c r="K49" s="82">
        <v>6448207</v>
      </c>
      <c r="L49" s="82">
        <f t="shared" si="19"/>
        <v>69038450</v>
      </c>
      <c r="M49" s="95">
        <f t="shared" si="20"/>
        <v>0.20791616342964039</v>
      </c>
      <c r="N49" s="81">
        <v>57091010</v>
      </c>
      <c r="O49" s="82">
        <v>7830310</v>
      </c>
      <c r="P49" s="82">
        <f t="shared" si="21"/>
        <v>64921320</v>
      </c>
      <c r="Q49" s="95">
        <f t="shared" si="22"/>
        <v>0.19551701666517687</v>
      </c>
      <c r="R49" s="81">
        <v>74268661</v>
      </c>
      <c r="S49" s="82">
        <v>8767825</v>
      </c>
      <c r="T49" s="82">
        <f t="shared" si="23"/>
        <v>83036486</v>
      </c>
      <c r="U49" s="95">
        <f t="shared" si="24"/>
        <v>0.22526238943215124</v>
      </c>
      <c r="V49" s="81">
        <v>68882145</v>
      </c>
      <c r="W49" s="82">
        <v>17707383</v>
      </c>
      <c r="X49" s="82">
        <f t="shared" si="25"/>
        <v>86589528</v>
      </c>
      <c r="Y49" s="95">
        <f t="shared" si="26"/>
        <v>0.23490112499560931</v>
      </c>
      <c r="Z49" s="81">
        <f t="shared" si="27"/>
        <v>262832059</v>
      </c>
      <c r="AA49" s="82">
        <f t="shared" si="28"/>
        <v>40753725</v>
      </c>
      <c r="AB49" s="82">
        <f t="shared" si="29"/>
        <v>303585784</v>
      </c>
      <c r="AC49" s="95">
        <f t="shared" si="30"/>
        <v>0.82357120822132268</v>
      </c>
      <c r="AD49" s="81">
        <v>56126368</v>
      </c>
      <c r="AE49" s="82">
        <v>20500167</v>
      </c>
      <c r="AF49" s="82">
        <f t="shared" si="31"/>
        <v>76626535</v>
      </c>
      <c r="AG49" s="82">
        <v>304273040</v>
      </c>
      <c r="AH49" s="82">
        <v>343799439</v>
      </c>
      <c r="AI49" s="83">
        <v>250293613</v>
      </c>
      <c r="AJ49" s="114">
        <f t="shared" si="32"/>
        <v>0.72802216818044319</v>
      </c>
      <c r="AK49" s="115">
        <f t="shared" si="33"/>
        <v>0.13002014250024496</v>
      </c>
    </row>
    <row r="50" spans="1:37" ht="13" x14ac:dyDescent="0.3">
      <c r="A50" s="66" t="s">
        <v>101</v>
      </c>
      <c r="B50" s="67" t="s">
        <v>314</v>
      </c>
      <c r="C50" s="68" t="s">
        <v>315</v>
      </c>
      <c r="D50" s="81">
        <v>330314129</v>
      </c>
      <c r="E50" s="82">
        <v>74779341</v>
      </c>
      <c r="F50" s="83">
        <f t="shared" si="17"/>
        <v>405093470</v>
      </c>
      <c r="G50" s="81">
        <v>377341519</v>
      </c>
      <c r="H50" s="82">
        <v>85831785</v>
      </c>
      <c r="I50" s="83">
        <f t="shared" si="18"/>
        <v>463173304</v>
      </c>
      <c r="J50" s="81">
        <v>88337219</v>
      </c>
      <c r="K50" s="82">
        <v>-231581181</v>
      </c>
      <c r="L50" s="82">
        <f t="shared" si="19"/>
        <v>-143243962</v>
      </c>
      <c r="M50" s="95">
        <f t="shared" si="20"/>
        <v>-0.35360718601561264</v>
      </c>
      <c r="N50" s="81">
        <v>120446263</v>
      </c>
      <c r="O50" s="82">
        <v>285855145</v>
      </c>
      <c r="P50" s="82">
        <f t="shared" si="21"/>
        <v>406301408</v>
      </c>
      <c r="Q50" s="95">
        <f t="shared" si="22"/>
        <v>1.0029818747757153</v>
      </c>
      <c r="R50" s="81">
        <v>75234521</v>
      </c>
      <c r="S50" s="82">
        <v>13176500</v>
      </c>
      <c r="T50" s="82">
        <f t="shared" si="23"/>
        <v>88411021</v>
      </c>
      <c r="U50" s="95">
        <f t="shared" si="24"/>
        <v>0.19088108109097757</v>
      </c>
      <c r="V50" s="81">
        <v>78656055</v>
      </c>
      <c r="W50" s="82">
        <v>1290932</v>
      </c>
      <c r="X50" s="82">
        <f t="shared" si="25"/>
        <v>79946987</v>
      </c>
      <c r="Y50" s="95">
        <f t="shared" si="26"/>
        <v>0.1726070702036834</v>
      </c>
      <c r="Z50" s="81">
        <f t="shared" si="27"/>
        <v>362674058</v>
      </c>
      <c r="AA50" s="82">
        <f t="shared" si="28"/>
        <v>68741396</v>
      </c>
      <c r="AB50" s="82">
        <f t="shared" si="29"/>
        <v>431415454</v>
      </c>
      <c r="AC50" s="95">
        <f t="shared" si="30"/>
        <v>0.93143419595702781</v>
      </c>
      <c r="AD50" s="81">
        <v>98487453</v>
      </c>
      <c r="AE50" s="82">
        <v>15676744</v>
      </c>
      <c r="AF50" s="82">
        <f t="shared" si="31"/>
        <v>114164197</v>
      </c>
      <c r="AG50" s="82">
        <v>355377459</v>
      </c>
      <c r="AH50" s="82">
        <v>430893555</v>
      </c>
      <c r="AI50" s="83">
        <v>449094663</v>
      </c>
      <c r="AJ50" s="114">
        <f t="shared" si="32"/>
        <v>1.0422403811539953</v>
      </c>
      <c r="AK50" s="115">
        <f t="shared" si="33"/>
        <v>-0.29971927188346092</v>
      </c>
    </row>
    <row r="51" spans="1:37" ht="13" x14ac:dyDescent="0.3">
      <c r="A51" s="66" t="s">
        <v>101</v>
      </c>
      <c r="B51" s="67" t="s">
        <v>316</v>
      </c>
      <c r="C51" s="68" t="s">
        <v>317</v>
      </c>
      <c r="D51" s="81">
        <v>308633103</v>
      </c>
      <c r="E51" s="82">
        <v>54761792</v>
      </c>
      <c r="F51" s="83">
        <f t="shared" si="17"/>
        <v>363394895</v>
      </c>
      <c r="G51" s="81">
        <v>303726449</v>
      </c>
      <c r="H51" s="82">
        <v>44633573</v>
      </c>
      <c r="I51" s="83">
        <f t="shared" si="18"/>
        <v>348360022</v>
      </c>
      <c r="J51" s="81">
        <v>49659460</v>
      </c>
      <c r="K51" s="82">
        <v>2159820</v>
      </c>
      <c r="L51" s="82">
        <f t="shared" si="19"/>
        <v>51819280</v>
      </c>
      <c r="M51" s="95">
        <f t="shared" si="20"/>
        <v>0.14259771040537045</v>
      </c>
      <c r="N51" s="81">
        <v>79948845</v>
      </c>
      <c r="O51" s="82">
        <v>10050377</v>
      </c>
      <c r="P51" s="82">
        <f t="shared" si="21"/>
        <v>89999222</v>
      </c>
      <c r="Q51" s="95">
        <f t="shared" si="22"/>
        <v>0.24766231787598447</v>
      </c>
      <c r="R51" s="81">
        <v>57605263</v>
      </c>
      <c r="S51" s="82">
        <v>2720692</v>
      </c>
      <c r="T51" s="82">
        <f t="shared" si="23"/>
        <v>60325955</v>
      </c>
      <c r="U51" s="95">
        <f t="shared" si="24"/>
        <v>0.17317129173909629</v>
      </c>
      <c r="V51" s="81">
        <v>58284608</v>
      </c>
      <c r="W51" s="82">
        <v>9319614</v>
      </c>
      <c r="X51" s="82">
        <f t="shared" si="25"/>
        <v>67604222</v>
      </c>
      <c r="Y51" s="95">
        <f t="shared" si="26"/>
        <v>0.1940642373710724</v>
      </c>
      <c r="Z51" s="81">
        <f t="shared" si="27"/>
        <v>245498176</v>
      </c>
      <c r="AA51" s="82">
        <f t="shared" si="28"/>
        <v>24250503</v>
      </c>
      <c r="AB51" s="82">
        <f t="shared" si="29"/>
        <v>269748679</v>
      </c>
      <c r="AC51" s="95">
        <f t="shared" si="30"/>
        <v>0.77433879310066178</v>
      </c>
      <c r="AD51" s="81">
        <v>48980607</v>
      </c>
      <c r="AE51" s="82">
        <v>1688553</v>
      </c>
      <c r="AF51" s="82">
        <f t="shared" si="31"/>
        <v>50669160</v>
      </c>
      <c r="AG51" s="82">
        <v>338938358</v>
      </c>
      <c r="AH51" s="82">
        <v>341733506</v>
      </c>
      <c r="AI51" s="83">
        <v>256763953</v>
      </c>
      <c r="AJ51" s="114">
        <f t="shared" si="32"/>
        <v>0.75135726667668346</v>
      </c>
      <c r="AK51" s="115">
        <f t="shared" si="33"/>
        <v>0.33422819719134877</v>
      </c>
    </row>
    <row r="52" spans="1:37" ht="13" x14ac:dyDescent="0.3">
      <c r="A52" s="66" t="s">
        <v>101</v>
      </c>
      <c r="B52" s="67" t="s">
        <v>318</v>
      </c>
      <c r="C52" s="68" t="s">
        <v>319</v>
      </c>
      <c r="D52" s="81">
        <v>236715673</v>
      </c>
      <c r="E52" s="82">
        <v>29979737</v>
      </c>
      <c r="F52" s="83">
        <f t="shared" si="17"/>
        <v>266695410</v>
      </c>
      <c r="G52" s="81">
        <v>243938804</v>
      </c>
      <c r="H52" s="82">
        <v>29838435</v>
      </c>
      <c r="I52" s="83">
        <f t="shared" si="18"/>
        <v>273777239</v>
      </c>
      <c r="J52" s="81">
        <v>47124901</v>
      </c>
      <c r="K52" s="82">
        <v>5461406</v>
      </c>
      <c r="L52" s="82">
        <f t="shared" si="19"/>
        <v>52586307</v>
      </c>
      <c r="M52" s="95">
        <f t="shared" si="20"/>
        <v>0.19717739799121403</v>
      </c>
      <c r="N52" s="81">
        <v>59473728</v>
      </c>
      <c r="O52" s="82">
        <v>9421635</v>
      </c>
      <c r="P52" s="82">
        <f t="shared" si="21"/>
        <v>68895363</v>
      </c>
      <c r="Q52" s="95">
        <f t="shared" si="22"/>
        <v>0.25832976653029011</v>
      </c>
      <c r="R52" s="81">
        <v>44294399</v>
      </c>
      <c r="S52" s="82">
        <v>6369211</v>
      </c>
      <c r="T52" s="82">
        <f t="shared" si="23"/>
        <v>50663610</v>
      </c>
      <c r="U52" s="95">
        <f t="shared" si="24"/>
        <v>0.18505413446732874</v>
      </c>
      <c r="V52" s="81">
        <v>52031920</v>
      </c>
      <c r="W52" s="82">
        <v>9109437</v>
      </c>
      <c r="X52" s="82">
        <f t="shared" si="25"/>
        <v>61141357</v>
      </c>
      <c r="Y52" s="95">
        <f t="shared" si="26"/>
        <v>0.22332520125970004</v>
      </c>
      <c r="Z52" s="81">
        <f t="shared" si="27"/>
        <v>202924948</v>
      </c>
      <c r="AA52" s="82">
        <f t="shared" si="28"/>
        <v>30361689</v>
      </c>
      <c r="AB52" s="82">
        <f t="shared" si="29"/>
        <v>233286637</v>
      </c>
      <c r="AC52" s="95">
        <f t="shared" si="30"/>
        <v>0.85210384125467786</v>
      </c>
      <c r="AD52" s="81">
        <v>50159835</v>
      </c>
      <c r="AE52" s="82">
        <v>10721805</v>
      </c>
      <c r="AF52" s="82">
        <f t="shared" si="31"/>
        <v>60881640</v>
      </c>
      <c r="AG52" s="82">
        <v>247135785</v>
      </c>
      <c r="AH52" s="82">
        <v>253633438</v>
      </c>
      <c r="AI52" s="83">
        <v>223502903</v>
      </c>
      <c r="AJ52" s="114">
        <f t="shared" si="32"/>
        <v>0.88120440570615932</v>
      </c>
      <c r="AK52" s="115">
        <f t="shared" si="33"/>
        <v>4.2659330464815959E-3</v>
      </c>
    </row>
    <row r="53" spans="1:37" ht="13" x14ac:dyDescent="0.3">
      <c r="A53" s="66" t="s">
        <v>116</v>
      </c>
      <c r="B53" s="67" t="s">
        <v>320</v>
      </c>
      <c r="C53" s="68" t="s">
        <v>321</v>
      </c>
      <c r="D53" s="81">
        <v>729638343</v>
      </c>
      <c r="E53" s="82">
        <v>214806173</v>
      </c>
      <c r="F53" s="83">
        <f t="shared" si="17"/>
        <v>944444516</v>
      </c>
      <c r="G53" s="81">
        <v>728077807</v>
      </c>
      <c r="H53" s="82">
        <v>204608297</v>
      </c>
      <c r="I53" s="83">
        <f t="shared" si="18"/>
        <v>932686104</v>
      </c>
      <c r="J53" s="81">
        <v>206110406</v>
      </c>
      <c r="K53" s="82">
        <v>47326578</v>
      </c>
      <c r="L53" s="82">
        <f t="shared" si="19"/>
        <v>253436984</v>
      </c>
      <c r="M53" s="95">
        <f t="shared" si="20"/>
        <v>0.26834502155127132</v>
      </c>
      <c r="N53" s="81">
        <v>271812925</v>
      </c>
      <c r="O53" s="82">
        <v>49897907</v>
      </c>
      <c r="P53" s="82">
        <f t="shared" si="21"/>
        <v>321710832</v>
      </c>
      <c r="Q53" s="95">
        <f t="shared" si="22"/>
        <v>0.34063497278012678</v>
      </c>
      <c r="R53" s="81">
        <v>189758068</v>
      </c>
      <c r="S53" s="82">
        <v>15183468</v>
      </c>
      <c r="T53" s="82">
        <f t="shared" si="23"/>
        <v>204941536</v>
      </c>
      <c r="U53" s="95">
        <f t="shared" si="24"/>
        <v>0.21973259290673425</v>
      </c>
      <c r="V53" s="81">
        <v>166745359</v>
      </c>
      <c r="W53" s="82">
        <v>44539882</v>
      </c>
      <c r="X53" s="82">
        <f t="shared" si="25"/>
        <v>211285241</v>
      </c>
      <c r="Y53" s="95">
        <f t="shared" si="26"/>
        <v>0.22653413629072358</v>
      </c>
      <c r="Z53" s="81">
        <f t="shared" si="27"/>
        <v>834426758</v>
      </c>
      <c r="AA53" s="82">
        <f t="shared" si="28"/>
        <v>156947835</v>
      </c>
      <c r="AB53" s="82">
        <f t="shared" si="29"/>
        <v>991374593</v>
      </c>
      <c r="AC53" s="95">
        <f t="shared" si="30"/>
        <v>1.0629241593160907</v>
      </c>
      <c r="AD53" s="81">
        <v>231728333</v>
      </c>
      <c r="AE53" s="82">
        <v>39908085</v>
      </c>
      <c r="AF53" s="82">
        <f t="shared" si="31"/>
        <v>271636418</v>
      </c>
      <c r="AG53" s="82">
        <v>908807410</v>
      </c>
      <c r="AH53" s="82">
        <v>911885302</v>
      </c>
      <c r="AI53" s="83">
        <v>992424241</v>
      </c>
      <c r="AJ53" s="114">
        <f t="shared" si="32"/>
        <v>1.0883213478968872</v>
      </c>
      <c r="AK53" s="115">
        <f t="shared" si="33"/>
        <v>-0.22217630995266624</v>
      </c>
    </row>
    <row r="54" spans="1:37" ht="14" x14ac:dyDescent="0.3">
      <c r="A54" s="69" t="s">
        <v>0</v>
      </c>
      <c r="B54" s="70" t="s">
        <v>322</v>
      </c>
      <c r="C54" s="71" t="s">
        <v>0</v>
      </c>
      <c r="D54" s="84">
        <f>SUM(D49:D53)</f>
        <v>1895804864</v>
      </c>
      <c r="E54" s="85">
        <f>SUM(E49:E53)</f>
        <v>415872888</v>
      </c>
      <c r="F54" s="86">
        <f t="shared" si="17"/>
        <v>2311677752</v>
      </c>
      <c r="G54" s="84">
        <f>SUM(G49:G53)</f>
        <v>1962682526</v>
      </c>
      <c r="H54" s="85">
        <f>SUM(H49:H53)</f>
        <v>423935315</v>
      </c>
      <c r="I54" s="86">
        <f t="shared" si="18"/>
        <v>2386617841</v>
      </c>
      <c r="J54" s="84">
        <f>SUM(J49:J53)</f>
        <v>453822229</v>
      </c>
      <c r="K54" s="85">
        <f>SUM(K49:K53)</f>
        <v>-170185170</v>
      </c>
      <c r="L54" s="85">
        <f t="shared" si="19"/>
        <v>283637059</v>
      </c>
      <c r="M54" s="96">
        <f t="shared" si="20"/>
        <v>0.12269749049347602</v>
      </c>
      <c r="N54" s="84">
        <f>SUM(N49:N53)</f>
        <v>588772771</v>
      </c>
      <c r="O54" s="85">
        <f>SUM(O49:O53)</f>
        <v>363055374</v>
      </c>
      <c r="P54" s="85">
        <f t="shared" si="21"/>
        <v>951828145</v>
      </c>
      <c r="Q54" s="96">
        <f t="shared" si="22"/>
        <v>0.41174776379471772</v>
      </c>
      <c r="R54" s="84">
        <f>SUM(R49:R53)</f>
        <v>441160912</v>
      </c>
      <c r="S54" s="85">
        <f>SUM(S49:S53)</f>
        <v>46217696</v>
      </c>
      <c r="T54" s="85">
        <f t="shared" si="23"/>
        <v>487378608</v>
      </c>
      <c r="U54" s="96">
        <f t="shared" si="24"/>
        <v>0.20421309169288154</v>
      </c>
      <c r="V54" s="84">
        <f>SUM(V49:V53)</f>
        <v>424600087</v>
      </c>
      <c r="W54" s="85">
        <f>SUM(W49:W53)</f>
        <v>81967248</v>
      </c>
      <c r="X54" s="85">
        <f t="shared" si="25"/>
        <v>506567335</v>
      </c>
      <c r="Y54" s="96">
        <f t="shared" si="26"/>
        <v>0.21225322558878834</v>
      </c>
      <c r="Z54" s="84">
        <f t="shared" si="27"/>
        <v>1908355999</v>
      </c>
      <c r="AA54" s="85">
        <f t="shared" si="28"/>
        <v>321055148</v>
      </c>
      <c r="AB54" s="85">
        <f t="shared" si="29"/>
        <v>2229411147</v>
      </c>
      <c r="AC54" s="96">
        <f t="shared" si="30"/>
        <v>0.93412992591468691</v>
      </c>
      <c r="AD54" s="84">
        <f>SUM(AD49:AD53)</f>
        <v>485482596</v>
      </c>
      <c r="AE54" s="85">
        <f>SUM(AE49:AE53)</f>
        <v>88495354</v>
      </c>
      <c r="AF54" s="85">
        <f t="shared" si="31"/>
        <v>573977950</v>
      </c>
      <c r="AG54" s="85">
        <f>SUM(AG49:AG53)</f>
        <v>2154532052</v>
      </c>
      <c r="AH54" s="85">
        <f>SUM(AH49:AH53)</f>
        <v>2281945240</v>
      </c>
      <c r="AI54" s="86">
        <f>SUM(AI49:AI53)</f>
        <v>2172079373</v>
      </c>
      <c r="AJ54" s="116">
        <f t="shared" si="32"/>
        <v>0.95185429296278823</v>
      </c>
      <c r="AK54" s="117">
        <f t="shared" si="33"/>
        <v>-0.11744460741044149</v>
      </c>
    </row>
    <row r="55" spans="1:37" ht="13" x14ac:dyDescent="0.3">
      <c r="A55" s="66" t="s">
        <v>101</v>
      </c>
      <c r="B55" s="67" t="s">
        <v>323</v>
      </c>
      <c r="C55" s="68" t="s">
        <v>324</v>
      </c>
      <c r="D55" s="81">
        <v>245802254</v>
      </c>
      <c r="E55" s="82">
        <v>42895130</v>
      </c>
      <c r="F55" s="83">
        <f t="shared" si="17"/>
        <v>288697384</v>
      </c>
      <c r="G55" s="81">
        <v>261056593</v>
      </c>
      <c r="H55" s="82">
        <v>45995192</v>
      </c>
      <c r="I55" s="83">
        <f t="shared" si="18"/>
        <v>307051785</v>
      </c>
      <c r="J55" s="81">
        <v>43969421</v>
      </c>
      <c r="K55" s="82">
        <v>11720684</v>
      </c>
      <c r="L55" s="82">
        <f t="shared" si="19"/>
        <v>55690105</v>
      </c>
      <c r="M55" s="95">
        <f t="shared" si="20"/>
        <v>0.19290131496307567</v>
      </c>
      <c r="N55" s="81">
        <v>72505137</v>
      </c>
      <c r="O55" s="82">
        <v>22078000</v>
      </c>
      <c r="P55" s="82">
        <f t="shared" si="21"/>
        <v>94583137</v>
      </c>
      <c r="Q55" s="95">
        <f t="shared" si="22"/>
        <v>0.32762034657023426</v>
      </c>
      <c r="R55" s="81">
        <v>64185637</v>
      </c>
      <c r="S55" s="82">
        <v>-4346974</v>
      </c>
      <c r="T55" s="82">
        <f t="shared" si="23"/>
        <v>59838663</v>
      </c>
      <c r="U55" s="95">
        <f t="shared" si="24"/>
        <v>0.19488133898977333</v>
      </c>
      <c r="V55" s="81">
        <v>57586055</v>
      </c>
      <c r="W55" s="82">
        <v>22454889</v>
      </c>
      <c r="X55" s="82">
        <f t="shared" si="25"/>
        <v>80040944</v>
      </c>
      <c r="Y55" s="95">
        <f t="shared" si="26"/>
        <v>0.26067571631280373</v>
      </c>
      <c r="Z55" s="81">
        <f t="shared" si="27"/>
        <v>238246250</v>
      </c>
      <c r="AA55" s="82">
        <f t="shared" si="28"/>
        <v>51906599</v>
      </c>
      <c r="AB55" s="82">
        <f t="shared" si="29"/>
        <v>290152849</v>
      </c>
      <c r="AC55" s="95">
        <f t="shared" si="30"/>
        <v>0.94496388939735365</v>
      </c>
      <c r="AD55" s="81">
        <v>56493360</v>
      </c>
      <c r="AE55" s="82">
        <v>3610453</v>
      </c>
      <c r="AF55" s="82">
        <f t="shared" si="31"/>
        <v>60103813</v>
      </c>
      <c r="AG55" s="82">
        <v>262556959</v>
      </c>
      <c r="AH55" s="82">
        <v>268785048</v>
      </c>
      <c r="AI55" s="83">
        <v>282822828</v>
      </c>
      <c r="AJ55" s="114">
        <f t="shared" si="32"/>
        <v>1.052226789043712</v>
      </c>
      <c r="AK55" s="115">
        <f t="shared" si="33"/>
        <v>0.33171158375592569</v>
      </c>
    </row>
    <row r="56" spans="1:37" ht="13" x14ac:dyDescent="0.3">
      <c r="A56" s="66" t="s">
        <v>101</v>
      </c>
      <c r="B56" s="67" t="s">
        <v>71</v>
      </c>
      <c r="C56" s="68" t="s">
        <v>72</v>
      </c>
      <c r="D56" s="81">
        <v>5589918300</v>
      </c>
      <c r="E56" s="82">
        <v>610994000</v>
      </c>
      <c r="F56" s="83">
        <f t="shared" si="17"/>
        <v>6200912300</v>
      </c>
      <c r="G56" s="81">
        <v>5623917191</v>
      </c>
      <c r="H56" s="82">
        <v>627805206</v>
      </c>
      <c r="I56" s="83">
        <f t="shared" si="18"/>
        <v>6251722397</v>
      </c>
      <c r="J56" s="81">
        <v>1501903638</v>
      </c>
      <c r="K56" s="82">
        <v>137066154</v>
      </c>
      <c r="L56" s="82">
        <f t="shared" si="19"/>
        <v>1638969792</v>
      </c>
      <c r="M56" s="95">
        <f t="shared" si="20"/>
        <v>0.26431107435594597</v>
      </c>
      <c r="N56" s="81">
        <v>1375947066</v>
      </c>
      <c r="O56" s="82">
        <v>142916798</v>
      </c>
      <c r="P56" s="82">
        <f t="shared" si="21"/>
        <v>1518863864</v>
      </c>
      <c r="Q56" s="95">
        <f t="shared" si="22"/>
        <v>0.24494200055046739</v>
      </c>
      <c r="R56" s="81">
        <v>1276348746</v>
      </c>
      <c r="S56" s="82">
        <v>92546498</v>
      </c>
      <c r="T56" s="82">
        <f t="shared" si="23"/>
        <v>1368895244</v>
      </c>
      <c r="U56" s="95">
        <f t="shared" si="24"/>
        <v>0.21896289647424022</v>
      </c>
      <c r="V56" s="81">
        <v>1423727032</v>
      </c>
      <c r="W56" s="82">
        <v>140618474</v>
      </c>
      <c r="X56" s="82">
        <f t="shared" si="25"/>
        <v>1564345506</v>
      </c>
      <c r="Y56" s="95">
        <f t="shared" si="26"/>
        <v>0.25022632270919115</v>
      </c>
      <c r="Z56" s="81">
        <f t="shared" si="27"/>
        <v>5577926482</v>
      </c>
      <c r="AA56" s="82">
        <f t="shared" si="28"/>
        <v>513147924</v>
      </c>
      <c r="AB56" s="82">
        <f t="shared" si="29"/>
        <v>6091074406</v>
      </c>
      <c r="AC56" s="95">
        <f t="shared" si="30"/>
        <v>0.9743034029986537</v>
      </c>
      <c r="AD56" s="81">
        <v>1502420901</v>
      </c>
      <c r="AE56" s="82">
        <v>149547132</v>
      </c>
      <c r="AF56" s="82">
        <f t="shared" si="31"/>
        <v>1651968033</v>
      </c>
      <c r="AG56" s="82">
        <v>5739964700</v>
      </c>
      <c r="AH56" s="82">
        <v>6103433700</v>
      </c>
      <c r="AI56" s="83">
        <v>6104287929</v>
      </c>
      <c r="AJ56" s="114">
        <f t="shared" si="32"/>
        <v>1.0001399587579693</v>
      </c>
      <c r="AK56" s="115">
        <f t="shared" si="33"/>
        <v>-5.3041296955895767E-2</v>
      </c>
    </row>
    <row r="57" spans="1:37" ht="13" x14ac:dyDescent="0.3">
      <c r="A57" s="66" t="s">
        <v>101</v>
      </c>
      <c r="B57" s="67" t="s">
        <v>325</v>
      </c>
      <c r="C57" s="68" t="s">
        <v>326</v>
      </c>
      <c r="D57" s="81">
        <v>540895120</v>
      </c>
      <c r="E57" s="82">
        <v>66089900</v>
      </c>
      <c r="F57" s="83">
        <f t="shared" si="17"/>
        <v>606985020</v>
      </c>
      <c r="G57" s="81">
        <v>587400395</v>
      </c>
      <c r="H57" s="82">
        <v>76758460</v>
      </c>
      <c r="I57" s="83">
        <f t="shared" si="18"/>
        <v>664158855</v>
      </c>
      <c r="J57" s="81">
        <v>125962366</v>
      </c>
      <c r="K57" s="82">
        <v>17012915</v>
      </c>
      <c r="L57" s="82">
        <f t="shared" si="19"/>
        <v>142975281</v>
      </c>
      <c r="M57" s="95">
        <f t="shared" si="20"/>
        <v>0.23554993334102381</v>
      </c>
      <c r="N57" s="81">
        <v>124249271</v>
      </c>
      <c r="O57" s="82">
        <v>16521230</v>
      </c>
      <c r="P57" s="82">
        <f t="shared" si="21"/>
        <v>140770501</v>
      </c>
      <c r="Q57" s="95">
        <f t="shared" si="22"/>
        <v>0.23191758669760912</v>
      </c>
      <c r="R57" s="81">
        <v>137959505</v>
      </c>
      <c r="S57" s="82">
        <v>11938441</v>
      </c>
      <c r="T57" s="82">
        <f t="shared" si="23"/>
        <v>149897946</v>
      </c>
      <c r="U57" s="95">
        <f t="shared" si="24"/>
        <v>0.22569592330437271</v>
      </c>
      <c r="V57" s="81">
        <v>151016549</v>
      </c>
      <c r="W57" s="82">
        <v>21932782</v>
      </c>
      <c r="X57" s="82">
        <f t="shared" si="25"/>
        <v>172949331</v>
      </c>
      <c r="Y57" s="95">
        <f t="shared" si="26"/>
        <v>0.26040356113297625</v>
      </c>
      <c r="Z57" s="81">
        <f t="shared" si="27"/>
        <v>539187691</v>
      </c>
      <c r="AA57" s="82">
        <f t="shared" si="28"/>
        <v>67405368</v>
      </c>
      <c r="AB57" s="82">
        <f t="shared" si="29"/>
        <v>606593059</v>
      </c>
      <c r="AC57" s="95">
        <f t="shared" si="30"/>
        <v>0.91332526011416348</v>
      </c>
      <c r="AD57" s="81">
        <v>107103474</v>
      </c>
      <c r="AE57" s="82">
        <v>51402076</v>
      </c>
      <c r="AF57" s="82">
        <f t="shared" si="31"/>
        <v>158505550</v>
      </c>
      <c r="AG57" s="82">
        <v>631217660</v>
      </c>
      <c r="AH57" s="82">
        <v>645600690</v>
      </c>
      <c r="AI57" s="83">
        <v>596837131</v>
      </c>
      <c r="AJ57" s="114">
        <f t="shared" si="32"/>
        <v>0.92446792614177653</v>
      </c>
      <c r="AK57" s="115">
        <f t="shared" si="33"/>
        <v>9.1124765031886934E-2</v>
      </c>
    </row>
    <row r="58" spans="1:37" ht="13" x14ac:dyDescent="0.3">
      <c r="A58" s="66" t="s">
        <v>101</v>
      </c>
      <c r="B58" s="67" t="s">
        <v>327</v>
      </c>
      <c r="C58" s="68" t="s">
        <v>328</v>
      </c>
      <c r="D58" s="81">
        <v>187369772</v>
      </c>
      <c r="E58" s="82">
        <v>30720004</v>
      </c>
      <c r="F58" s="83">
        <f t="shared" si="17"/>
        <v>218089776</v>
      </c>
      <c r="G58" s="81">
        <v>199301498</v>
      </c>
      <c r="H58" s="82">
        <v>25873034</v>
      </c>
      <c r="I58" s="83">
        <f t="shared" si="18"/>
        <v>225174532</v>
      </c>
      <c r="J58" s="81">
        <v>56706688</v>
      </c>
      <c r="K58" s="82">
        <v>9841581</v>
      </c>
      <c r="L58" s="82">
        <f t="shared" si="19"/>
        <v>66548269</v>
      </c>
      <c r="M58" s="95">
        <f t="shared" si="20"/>
        <v>0.30514162662994343</v>
      </c>
      <c r="N58" s="81">
        <v>66627349</v>
      </c>
      <c r="O58" s="82">
        <v>5918303</v>
      </c>
      <c r="P58" s="82">
        <f t="shared" si="21"/>
        <v>72545652</v>
      </c>
      <c r="Q58" s="95">
        <f t="shared" si="22"/>
        <v>0.33264123303056625</v>
      </c>
      <c r="R58" s="81">
        <v>42558789</v>
      </c>
      <c r="S58" s="82">
        <v>9135543</v>
      </c>
      <c r="T58" s="82">
        <f t="shared" si="23"/>
        <v>51694332</v>
      </c>
      <c r="U58" s="95">
        <f t="shared" si="24"/>
        <v>0.22957450623234779</v>
      </c>
      <c r="V58" s="81">
        <v>46665877</v>
      </c>
      <c r="W58" s="82">
        <v>7915101</v>
      </c>
      <c r="X58" s="82">
        <f t="shared" si="25"/>
        <v>54580978</v>
      </c>
      <c r="Y58" s="95">
        <f t="shared" si="26"/>
        <v>0.24239409987982122</v>
      </c>
      <c r="Z58" s="81">
        <f t="shared" si="27"/>
        <v>212558703</v>
      </c>
      <c r="AA58" s="82">
        <f t="shared" si="28"/>
        <v>32810528</v>
      </c>
      <c r="AB58" s="82">
        <f t="shared" si="29"/>
        <v>245369231</v>
      </c>
      <c r="AC58" s="95">
        <f t="shared" si="30"/>
        <v>1.0896846495943866</v>
      </c>
      <c r="AD58" s="81">
        <v>56556702</v>
      </c>
      <c r="AE58" s="82">
        <v>3345757</v>
      </c>
      <c r="AF58" s="82">
        <f t="shared" si="31"/>
        <v>59902459</v>
      </c>
      <c r="AG58" s="82">
        <v>212614545</v>
      </c>
      <c r="AH58" s="82">
        <v>211622903</v>
      </c>
      <c r="AI58" s="83">
        <v>227704952</v>
      </c>
      <c r="AJ58" s="114">
        <f t="shared" si="32"/>
        <v>1.0759938965585403</v>
      </c>
      <c r="AK58" s="115">
        <f t="shared" si="33"/>
        <v>-8.8835768828788853E-2</v>
      </c>
    </row>
    <row r="59" spans="1:37" ht="13" x14ac:dyDescent="0.3">
      <c r="A59" s="66" t="s">
        <v>101</v>
      </c>
      <c r="B59" s="67" t="s">
        <v>329</v>
      </c>
      <c r="C59" s="68" t="s">
        <v>330</v>
      </c>
      <c r="D59" s="81">
        <v>220062044</v>
      </c>
      <c r="E59" s="82">
        <v>34164219</v>
      </c>
      <c r="F59" s="83">
        <f t="shared" si="17"/>
        <v>254226263</v>
      </c>
      <c r="G59" s="81">
        <v>225127665</v>
      </c>
      <c r="H59" s="82">
        <v>34994241</v>
      </c>
      <c r="I59" s="83">
        <f t="shared" si="18"/>
        <v>260121906</v>
      </c>
      <c r="J59" s="81">
        <v>54874869</v>
      </c>
      <c r="K59" s="82">
        <v>3241507</v>
      </c>
      <c r="L59" s="82">
        <f t="shared" si="19"/>
        <v>58116376</v>
      </c>
      <c r="M59" s="95">
        <f t="shared" si="20"/>
        <v>0.22860099233728656</v>
      </c>
      <c r="N59" s="81">
        <v>52325315</v>
      </c>
      <c r="O59" s="82">
        <v>10837616</v>
      </c>
      <c r="P59" s="82">
        <f t="shared" si="21"/>
        <v>63162931</v>
      </c>
      <c r="Q59" s="95">
        <f t="shared" si="22"/>
        <v>0.24845163617104343</v>
      </c>
      <c r="R59" s="81">
        <v>51489111</v>
      </c>
      <c r="S59" s="82">
        <v>7149173</v>
      </c>
      <c r="T59" s="82">
        <f t="shared" si="23"/>
        <v>58638284</v>
      </c>
      <c r="U59" s="95">
        <f t="shared" si="24"/>
        <v>0.22542616614534572</v>
      </c>
      <c r="V59" s="81">
        <v>57323367</v>
      </c>
      <c r="W59" s="82">
        <v>9039748</v>
      </c>
      <c r="X59" s="82">
        <f t="shared" si="25"/>
        <v>66363115</v>
      </c>
      <c r="Y59" s="95">
        <f t="shared" si="26"/>
        <v>0.25512313061399755</v>
      </c>
      <c r="Z59" s="81">
        <f t="shared" si="27"/>
        <v>216012662</v>
      </c>
      <c r="AA59" s="82">
        <f t="shared" si="28"/>
        <v>30268044</v>
      </c>
      <c r="AB59" s="82">
        <f t="shared" si="29"/>
        <v>246280706</v>
      </c>
      <c r="AC59" s="95">
        <f t="shared" si="30"/>
        <v>0.94678956412075499</v>
      </c>
      <c r="AD59" s="81">
        <v>55795142</v>
      </c>
      <c r="AE59" s="82">
        <v>5984636</v>
      </c>
      <c r="AF59" s="82">
        <f t="shared" si="31"/>
        <v>61779778</v>
      </c>
      <c r="AG59" s="82">
        <v>280749969</v>
      </c>
      <c r="AH59" s="82">
        <v>244770340</v>
      </c>
      <c r="AI59" s="83">
        <v>232271821</v>
      </c>
      <c r="AJ59" s="114">
        <f t="shared" si="32"/>
        <v>0.94893777162706883</v>
      </c>
      <c r="AK59" s="115">
        <f t="shared" si="33"/>
        <v>7.4188304788016524E-2</v>
      </c>
    </row>
    <row r="60" spans="1:37" ht="13" x14ac:dyDescent="0.3">
      <c r="A60" s="66" t="s">
        <v>116</v>
      </c>
      <c r="B60" s="67" t="s">
        <v>331</v>
      </c>
      <c r="C60" s="68" t="s">
        <v>332</v>
      </c>
      <c r="D60" s="81">
        <v>1192769485</v>
      </c>
      <c r="E60" s="82">
        <v>465007780</v>
      </c>
      <c r="F60" s="83">
        <f t="shared" si="17"/>
        <v>1657777265</v>
      </c>
      <c r="G60" s="81">
        <v>1188093785</v>
      </c>
      <c r="H60" s="82">
        <v>438287112</v>
      </c>
      <c r="I60" s="83">
        <f t="shared" si="18"/>
        <v>1626380897</v>
      </c>
      <c r="J60" s="81">
        <v>263917640</v>
      </c>
      <c r="K60" s="82">
        <v>108118342</v>
      </c>
      <c r="L60" s="82">
        <f t="shared" si="19"/>
        <v>372035982</v>
      </c>
      <c r="M60" s="95">
        <f t="shared" si="20"/>
        <v>0.22441855721793844</v>
      </c>
      <c r="N60" s="81">
        <v>279573608</v>
      </c>
      <c r="O60" s="82">
        <v>125520496</v>
      </c>
      <c r="P60" s="82">
        <f t="shared" si="21"/>
        <v>405094104</v>
      </c>
      <c r="Q60" s="95">
        <f t="shared" si="22"/>
        <v>0.24435978979359449</v>
      </c>
      <c r="R60" s="81">
        <v>232227815</v>
      </c>
      <c r="S60" s="82">
        <v>96596823</v>
      </c>
      <c r="T60" s="82">
        <f t="shared" si="23"/>
        <v>328824638</v>
      </c>
      <c r="U60" s="95">
        <f t="shared" si="24"/>
        <v>0.20218181276387681</v>
      </c>
      <c r="V60" s="81">
        <v>256091851</v>
      </c>
      <c r="W60" s="82">
        <v>102851730</v>
      </c>
      <c r="X60" s="82">
        <f t="shared" si="25"/>
        <v>358943581</v>
      </c>
      <c r="Y60" s="95">
        <f t="shared" si="26"/>
        <v>0.22070080979314405</v>
      </c>
      <c r="Z60" s="81">
        <f t="shared" si="27"/>
        <v>1031810914</v>
      </c>
      <c r="AA60" s="82">
        <f t="shared" si="28"/>
        <v>433087391</v>
      </c>
      <c r="AB60" s="82">
        <f t="shared" si="29"/>
        <v>1464898305</v>
      </c>
      <c r="AC60" s="95">
        <f t="shared" si="30"/>
        <v>0.90071047176103181</v>
      </c>
      <c r="AD60" s="81">
        <v>283846473</v>
      </c>
      <c r="AE60" s="82">
        <v>99123823</v>
      </c>
      <c r="AF60" s="82">
        <f t="shared" si="31"/>
        <v>382970296</v>
      </c>
      <c r="AG60" s="82">
        <v>1484179248</v>
      </c>
      <c r="AH60" s="82">
        <v>1584627341</v>
      </c>
      <c r="AI60" s="83">
        <v>1452898918</v>
      </c>
      <c r="AJ60" s="114">
        <f t="shared" si="32"/>
        <v>0.91687103990211916</v>
      </c>
      <c r="AK60" s="115">
        <f t="shared" si="33"/>
        <v>-6.2737803038384943E-2</v>
      </c>
    </row>
    <row r="61" spans="1:37" ht="14" x14ac:dyDescent="0.3">
      <c r="A61" s="69" t="s">
        <v>0</v>
      </c>
      <c r="B61" s="70" t="s">
        <v>333</v>
      </c>
      <c r="C61" s="71" t="s">
        <v>0</v>
      </c>
      <c r="D61" s="84">
        <f>SUM(D55:D60)</f>
        <v>7976816975</v>
      </c>
      <c r="E61" s="85">
        <f>SUM(E55:E60)</f>
        <v>1249871033</v>
      </c>
      <c r="F61" s="86">
        <f t="shared" si="17"/>
        <v>9226688008</v>
      </c>
      <c r="G61" s="84">
        <f>SUM(G55:G60)</f>
        <v>8084897127</v>
      </c>
      <c r="H61" s="85">
        <f>SUM(H55:H60)</f>
        <v>1249713245</v>
      </c>
      <c r="I61" s="86">
        <f t="shared" si="18"/>
        <v>9334610372</v>
      </c>
      <c r="J61" s="84">
        <f>SUM(J55:J60)</f>
        <v>2047334622</v>
      </c>
      <c r="K61" s="85">
        <f>SUM(K55:K60)</f>
        <v>287001183</v>
      </c>
      <c r="L61" s="85">
        <f t="shared" si="19"/>
        <v>2334335805</v>
      </c>
      <c r="M61" s="96">
        <f t="shared" si="20"/>
        <v>0.25299823760985679</v>
      </c>
      <c r="N61" s="84">
        <f>SUM(N55:N60)</f>
        <v>1971227746</v>
      </c>
      <c r="O61" s="85">
        <f>SUM(O55:O60)</f>
        <v>323792443</v>
      </c>
      <c r="P61" s="85">
        <f t="shared" si="21"/>
        <v>2295020189</v>
      </c>
      <c r="Q61" s="96">
        <f t="shared" si="22"/>
        <v>0.24873716191661652</v>
      </c>
      <c r="R61" s="84">
        <f>SUM(R55:R60)</f>
        <v>1804769603</v>
      </c>
      <c r="S61" s="85">
        <f>SUM(S55:S60)</f>
        <v>213019504</v>
      </c>
      <c r="T61" s="85">
        <f t="shared" si="23"/>
        <v>2017789107</v>
      </c>
      <c r="U61" s="96">
        <f t="shared" si="24"/>
        <v>0.2161621135310092</v>
      </c>
      <c r="V61" s="84">
        <f>SUM(V55:V60)</f>
        <v>1992410731</v>
      </c>
      <c r="W61" s="85">
        <f>SUM(W55:W60)</f>
        <v>304812724</v>
      </c>
      <c r="X61" s="85">
        <f t="shared" si="25"/>
        <v>2297223455</v>
      </c>
      <c r="Y61" s="96">
        <f t="shared" si="26"/>
        <v>0.24609741204525554</v>
      </c>
      <c r="Z61" s="84">
        <f t="shared" si="27"/>
        <v>7815742702</v>
      </c>
      <c r="AA61" s="85">
        <f t="shared" si="28"/>
        <v>1128625854</v>
      </c>
      <c r="AB61" s="85">
        <f t="shared" si="29"/>
        <v>8944368556</v>
      </c>
      <c r="AC61" s="96">
        <f t="shared" si="30"/>
        <v>0.95819409697371349</v>
      </c>
      <c r="AD61" s="84">
        <f>SUM(AD55:AD60)</f>
        <v>2062216052</v>
      </c>
      <c r="AE61" s="85">
        <f>SUM(AE55:AE60)</f>
        <v>313013877</v>
      </c>
      <c r="AF61" s="85">
        <f t="shared" si="31"/>
        <v>2375229929</v>
      </c>
      <c r="AG61" s="85">
        <f>SUM(AG55:AG60)</f>
        <v>8611283081</v>
      </c>
      <c r="AH61" s="85">
        <f>SUM(AH55:AH60)</f>
        <v>9058840022</v>
      </c>
      <c r="AI61" s="86">
        <f>SUM(AI55:AI60)</f>
        <v>8896823579</v>
      </c>
      <c r="AJ61" s="116">
        <f t="shared" si="32"/>
        <v>0.98211510054195328</v>
      </c>
      <c r="AK61" s="117">
        <f t="shared" si="33"/>
        <v>-3.2841651684997752E-2</v>
      </c>
    </row>
    <row r="62" spans="1:37" ht="13" x14ac:dyDescent="0.3">
      <c r="A62" s="66" t="s">
        <v>101</v>
      </c>
      <c r="B62" s="67" t="s">
        <v>334</v>
      </c>
      <c r="C62" s="68" t="s">
        <v>335</v>
      </c>
      <c r="D62" s="81">
        <v>443030793</v>
      </c>
      <c r="E62" s="82">
        <v>127599815</v>
      </c>
      <c r="F62" s="83">
        <f t="shared" si="17"/>
        <v>570630608</v>
      </c>
      <c r="G62" s="81">
        <v>461700014</v>
      </c>
      <c r="H62" s="82">
        <v>135814393</v>
      </c>
      <c r="I62" s="83">
        <f t="shared" si="18"/>
        <v>597514407</v>
      </c>
      <c r="J62" s="81">
        <v>85830827</v>
      </c>
      <c r="K62" s="82">
        <v>7177038</v>
      </c>
      <c r="L62" s="82">
        <f t="shared" si="19"/>
        <v>93007865</v>
      </c>
      <c r="M62" s="95">
        <f t="shared" si="20"/>
        <v>0.16299137076782955</v>
      </c>
      <c r="N62" s="81">
        <v>133561538</v>
      </c>
      <c r="O62" s="82">
        <v>-486805740</v>
      </c>
      <c r="P62" s="82">
        <f t="shared" si="21"/>
        <v>-353244202</v>
      </c>
      <c r="Q62" s="95">
        <f t="shared" si="22"/>
        <v>-0.61904180576307255</v>
      </c>
      <c r="R62" s="81">
        <v>94677544</v>
      </c>
      <c r="S62" s="82">
        <v>562385996</v>
      </c>
      <c r="T62" s="82">
        <f t="shared" si="23"/>
        <v>657063540</v>
      </c>
      <c r="U62" s="95">
        <f t="shared" si="24"/>
        <v>1.0996614178710507</v>
      </c>
      <c r="V62" s="81">
        <v>88044305</v>
      </c>
      <c r="W62" s="82">
        <v>33428050</v>
      </c>
      <c r="X62" s="82">
        <f t="shared" si="25"/>
        <v>121472355</v>
      </c>
      <c r="Y62" s="95">
        <f t="shared" si="26"/>
        <v>0.20329611064926173</v>
      </c>
      <c r="Z62" s="81">
        <f t="shared" si="27"/>
        <v>402114214</v>
      </c>
      <c r="AA62" s="82">
        <f t="shared" si="28"/>
        <v>116185344</v>
      </c>
      <c r="AB62" s="82">
        <f t="shared" si="29"/>
        <v>518299558</v>
      </c>
      <c r="AC62" s="95">
        <f t="shared" si="30"/>
        <v>0.86742604350291419</v>
      </c>
      <c r="AD62" s="81">
        <v>114304660</v>
      </c>
      <c r="AE62" s="82">
        <v>56700221</v>
      </c>
      <c r="AF62" s="82">
        <f t="shared" si="31"/>
        <v>171004881</v>
      </c>
      <c r="AG62" s="82">
        <v>546065192</v>
      </c>
      <c r="AH62" s="82">
        <v>578162497</v>
      </c>
      <c r="AI62" s="83">
        <v>525048636</v>
      </c>
      <c r="AJ62" s="114">
        <f t="shared" si="32"/>
        <v>0.90813333400972907</v>
      </c>
      <c r="AK62" s="115">
        <f t="shared" si="33"/>
        <v>-0.28965562684728274</v>
      </c>
    </row>
    <row r="63" spans="1:37" ht="13" x14ac:dyDescent="0.3">
      <c r="A63" s="66" t="s">
        <v>101</v>
      </c>
      <c r="B63" s="67" t="s">
        <v>336</v>
      </c>
      <c r="C63" s="68" t="s">
        <v>337</v>
      </c>
      <c r="D63" s="81">
        <v>2716137107</v>
      </c>
      <c r="E63" s="82">
        <v>328572640</v>
      </c>
      <c r="F63" s="83">
        <f t="shared" si="17"/>
        <v>3044709747</v>
      </c>
      <c r="G63" s="81">
        <v>2985821002</v>
      </c>
      <c r="H63" s="82">
        <v>616439895</v>
      </c>
      <c r="I63" s="83">
        <f t="shared" si="18"/>
        <v>3602260897</v>
      </c>
      <c r="J63" s="81">
        <v>624735864</v>
      </c>
      <c r="K63" s="82">
        <v>100905388</v>
      </c>
      <c r="L63" s="82">
        <f t="shared" si="19"/>
        <v>725641252</v>
      </c>
      <c r="M63" s="95">
        <f t="shared" si="20"/>
        <v>0.23832854764398664</v>
      </c>
      <c r="N63" s="81">
        <v>678520308</v>
      </c>
      <c r="O63" s="82">
        <v>179286366</v>
      </c>
      <c r="P63" s="82">
        <f t="shared" si="21"/>
        <v>857806674</v>
      </c>
      <c r="Q63" s="95">
        <f t="shared" si="22"/>
        <v>0.28173676484111837</v>
      </c>
      <c r="R63" s="81">
        <v>618466251</v>
      </c>
      <c r="S63" s="82">
        <v>47160422</v>
      </c>
      <c r="T63" s="82">
        <f t="shared" si="23"/>
        <v>665626673</v>
      </c>
      <c r="U63" s="95">
        <f t="shared" si="24"/>
        <v>0.1847802510790767</v>
      </c>
      <c r="V63" s="81">
        <v>674558705</v>
      </c>
      <c r="W63" s="82">
        <v>92513531</v>
      </c>
      <c r="X63" s="82">
        <f t="shared" si="25"/>
        <v>767072236</v>
      </c>
      <c r="Y63" s="95">
        <f t="shared" si="26"/>
        <v>0.2129418878679292</v>
      </c>
      <c r="Z63" s="81">
        <f t="shared" si="27"/>
        <v>2596281128</v>
      </c>
      <c r="AA63" s="82">
        <f t="shared" si="28"/>
        <v>419865707</v>
      </c>
      <c r="AB63" s="82">
        <f t="shared" si="29"/>
        <v>3016146835</v>
      </c>
      <c r="AC63" s="95">
        <f t="shared" si="30"/>
        <v>0.83729272288741718</v>
      </c>
      <c r="AD63" s="81">
        <v>601165539</v>
      </c>
      <c r="AE63" s="82">
        <v>184123246</v>
      </c>
      <c r="AF63" s="82">
        <f t="shared" si="31"/>
        <v>785288785</v>
      </c>
      <c r="AG63" s="82">
        <v>3523691909</v>
      </c>
      <c r="AH63" s="82">
        <v>3740453970</v>
      </c>
      <c r="AI63" s="83">
        <v>2976943523</v>
      </c>
      <c r="AJ63" s="114">
        <f t="shared" si="32"/>
        <v>0.79587759851513429</v>
      </c>
      <c r="AK63" s="115">
        <f t="shared" si="33"/>
        <v>-2.3197261119678458E-2</v>
      </c>
    </row>
    <row r="64" spans="1:37" ht="13" x14ac:dyDescent="0.3">
      <c r="A64" s="66" t="s">
        <v>101</v>
      </c>
      <c r="B64" s="67" t="s">
        <v>338</v>
      </c>
      <c r="C64" s="68" t="s">
        <v>339</v>
      </c>
      <c r="D64" s="81">
        <v>261560909</v>
      </c>
      <c r="E64" s="82">
        <v>41193915</v>
      </c>
      <c r="F64" s="83">
        <f t="shared" si="17"/>
        <v>302754824</v>
      </c>
      <c r="G64" s="81">
        <v>264432419</v>
      </c>
      <c r="H64" s="82">
        <v>84704295</v>
      </c>
      <c r="I64" s="83">
        <f t="shared" si="18"/>
        <v>349136714</v>
      </c>
      <c r="J64" s="81">
        <v>62824639</v>
      </c>
      <c r="K64" s="82">
        <v>12142010</v>
      </c>
      <c r="L64" s="82">
        <f t="shared" si="19"/>
        <v>74966649</v>
      </c>
      <c r="M64" s="95">
        <f t="shared" si="20"/>
        <v>0.24761504378209345</v>
      </c>
      <c r="N64" s="81">
        <v>73163855</v>
      </c>
      <c r="O64" s="82">
        <v>25346104</v>
      </c>
      <c r="P64" s="82">
        <f t="shared" si="21"/>
        <v>98509959</v>
      </c>
      <c r="Q64" s="95">
        <f t="shared" si="22"/>
        <v>0.32537866019271094</v>
      </c>
      <c r="R64" s="81">
        <v>62141596</v>
      </c>
      <c r="S64" s="82">
        <v>18694562</v>
      </c>
      <c r="T64" s="82">
        <f t="shared" si="23"/>
        <v>80836158</v>
      </c>
      <c r="U64" s="95">
        <f t="shared" si="24"/>
        <v>0.2315315312270482</v>
      </c>
      <c r="V64" s="81">
        <v>60949780</v>
      </c>
      <c r="W64" s="82">
        <v>19774089</v>
      </c>
      <c r="X64" s="82">
        <f t="shared" si="25"/>
        <v>80723869</v>
      </c>
      <c r="Y64" s="95">
        <f t="shared" si="26"/>
        <v>0.23120991222939677</v>
      </c>
      <c r="Z64" s="81">
        <f t="shared" si="27"/>
        <v>259079870</v>
      </c>
      <c r="AA64" s="82">
        <f t="shared" si="28"/>
        <v>75956765</v>
      </c>
      <c r="AB64" s="82">
        <f t="shared" si="29"/>
        <v>335036635</v>
      </c>
      <c r="AC64" s="95">
        <f t="shared" si="30"/>
        <v>0.95961444776615501</v>
      </c>
      <c r="AD64" s="81">
        <v>59047720</v>
      </c>
      <c r="AE64" s="82">
        <v>23722784</v>
      </c>
      <c r="AF64" s="82">
        <f t="shared" si="31"/>
        <v>82770504</v>
      </c>
      <c r="AG64" s="82">
        <v>306992825</v>
      </c>
      <c r="AH64" s="82">
        <v>356425168</v>
      </c>
      <c r="AI64" s="83">
        <v>335322910</v>
      </c>
      <c r="AJ64" s="114">
        <f t="shared" si="32"/>
        <v>0.94079470280280542</v>
      </c>
      <c r="AK64" s="115">
        <f t="shared" si="33"/>
        <v>-2.4726622420953248E-2</v>
      </c>
    </row>
    <row r="65" spans="1:37" ht="13" x14ac:dyDescent="0.3">
      <c r="A65" s="66" t="s">
        <v>101</v>
      </c>
      <c r="B65" s="67" t="s">
        <v>340</v>
      </c>
      <c r="C65" s="68" t="s">
        <v>341</v>
      </c>
      <c r="D65" s="81">
        <v>168545088</v>
      </c>
      <c r="E65" s="82">
        <v>23810000</v>
      </c>
      <c r="F65" s="83">
        <f t="shared" si="17"/>
        <v>192355088</v>
      </c>
      <c r="G65" s="81">
        <v>171024660</v>
      </c>
      <c r="H65" s="82">
        <v>46336720</v>
      </c>
      <c r="I65" s="83">
        <f t="shared" si="18"/>
        <v>217361380</v>
      </c>
      <c r="J65" s="81">
        <v>33652379</v>
      </c>
      <c r="K65" s="82">
        <v>15123123</v>
      </c>
      <c r="L65" s="82">
        <f t="shared" si="19"/>
        <v>48775502</v>
      </c>
      <c r="M65" s="95">
        <f t="shared" si="20"/>
        <v>0.25357011611774988</v>
      </c>
      <c r="N65" s="81">
        <v>44495986</v>
      </c>
      <c r="O65" s="82">
        <v>6861978</v>
      </c>
      <c r="P65" s="82">
        <f t="shared" si="21"/>
        <v>51357964</v>
      </c>
      <c r="Q65" s="95">
        <f t="shared" si="22"/>
        <v>0.2669956097028221</v>
      </c>
      <c r="R65" s="81">
        <v>34480300</v>
      </c>
      <c r="S65" s="82">
        <v>1347051</v>
      </c>
      <c r="T65" s="82">
        <f t="shared" si="23"/>
        <v>35827351</v>
      </c>
      <c r="U65" s="95">
        <f t="shared" si="24"/>
        <v>0.16482850357317386</v>
      </c>
      <c r="V65" s="81">
        <v>41132406</v>
      </c>
      <c r="W65" s="82">
        <v>15032204</v>
      </c>
      <c r="X65" s="82">
        <f t="shared" si="25"/>
        <v>56164610</v>
      </c>
      <c r="Y65" s="95">
        <f t="shared" si="26"/>
        <v>0.2583927742821655</v>
      </c>
      <c r="Z65" s="81">
        <f t="shared" si="27"/>
        <v>153761071</v>
      </c>
      <c r="AA65" s="82">
        <f t="shared" si="28"/>
        <v>38364356</v>
      </c>
      <c r="AB65" s="82">
        <f t="shared" si="29"/>
        <v>192125427</v>
      </c>
      <c r="AC65" s="95">
        <f t="shared" si="30"/>
        <v>0.88389863461485196</v>
      </c>
      <c r="AD65" s="81">
        <v>30718690</v>
      </c>
      <c r="AE65" s="82">
        <v>12855200</v>
      </c>
      <c r="AF65" s="82">
        <f t="shared" si="31"/>
        <v>43573890</v>
      </c>
      <c r="AG65" s="82">
        <v>171603730</v>
      </c>
      <c r="AH65" s="82">
        <v>203107211</v>
      </c>
      <c r="AI65" s="83">
        <v>184957177</v>
      </c>
      <c r="AJ65" s="114">
        <f t="shared" si="32"/>
        <v>0.91063816045408652</v>
      </c>
      <c r="AK65" s="115">
        <f t="shared" si="33"/>
        <v>0.28895102089806524</v>
      </c>
    </row>
    <row r="66" spans="1:37" ht="13" x14ac:dyDescent="0.3">
      <c r="A66" s="66" t="s">
        <v>116</v>
      </c>
      <c r="B66" s="67" t="s">
        <v>342</v>
      </c>
      <c r="C66" s="68" t="s">
        <v>343</v>
      </c>
      <c r="D66" s="81">
        <v>1571118542</v>
      </c>
      <c r="E66" s="82">
        <v>481111216</v>
      </c>
      <c r="F66" s="83">
        <f t="shared" si="17"/>
        <v>2052229758</v>
      </c>
      <c r="G66" s="81">
        <v>1630382181</v>
      </c>
      <c r="H66" s="82">
        <v>428633733</v>
      </c>
      <c r="I66" s="83">
        <f t="shared" si="18"/>
        <v>2059015914</v>
      </c>
      <c r="J66" s="81">
        <v>246869038</v>
      </c>
      <c r="K66" s="82">
        <v>40567514</v>
      </c>
      <c r="L66" s="82">
        <f t="shared" si="19"/>
        <v>287436552</v>
      </c>
      <c r="M66" s="95">
        <f t="shared" si="20"/>
        <v>0.14006061011420146</v>
      </c>
      <c r="N66" s="81">
        <v>299564131</v>
      </c>
      <c r="O66" s="82">
        <v>139825917</v>
      </c>
      <c r="P66" s="82">
        <f t="shared" si="21"/>
        <v>439390048</v>
      </c>
      <c r="Q66" s="95">
        <f t="shared" si="22"/>
        <v>0.21410373097221214</v>
      </c>
      <c r="R66" s="81">
        <v>268697287</v>
      </c>
      <c r="S66" s="82">
        <v>96426444</v>
      </c>
      <c r="T66" s="82">
        <f t="shared" si="23"/>
        <v>365123731</v>
      </c>
      <c r="U66" s="95">
        <f t="shared" si="24"/>
        <v>0.17732924185645707</v>
      </c>
      <c r="V66" s="81">
        <v>590019388</v>
      </c>
      <c r="W66" s="82">
        <v>124577124</v>
      </c>
      <c r="X66" s="82">
        <f t="shared" si="25"/>
        <v>714596512</v>
      </c>
      <c r="Y66" s="95">
        <f t="shared" si="26"/>
        <v>0.34705730399711715</v>
      </c>
      <c r="Z66" s="81">
        <f t="shared" si="27"/>
        <v>1405149844</v>
      </c>
      <c r="AA66" s="82">
        <f t="shared" si="28"/>
        <v>401396999</v>
      </c>
      <c r="AB66" s="82">
        <f t="shared" si="29"/>
        <v>1806546843</v>
      </c>
      <c r="AC66" s="95">
        <f t="shared" si="30"/>
        <v>0.87738362327198605</v>
      </c>
      <c r="AD66" s="81">
        <v>152941459</v>
      </c>
      <c r="AE66" s="82">
        <v>118764899</v>
      </c>
      <c r="AF66" s="82">
        <f t="shared" si="31"/>
        <v>271706358</v>
      </c>
      <c r="AG66" s="82">
        <v>1945534112</v>
      </c>
      <c r="AH66" s="82">
        <v>1974708237</v>
      </c>
      <c r="AI66" s="83">
        <v>1273153820</v>
      </c>
      <c r="AJ66" s="114">
        <f t="shared" si="32"/>
        <v>0.64473009032169237</v>
      </c>
      <c r="AK66" s="115">
        <f t="shared" si="33"/>
        <v>1.6300323527946299</v>
      </c>
    </row>
    <row r="67" spans="1:37" ht="14" x14ac:dyDescent="0.3">
      <c r="A67" s="69" t="s">
        <v>0</v>
      </c>
      <c r="B67" s="70" t="s">
        <v>344</v>
      </c>
      <c r="C67" s="71" t="s">
        <v>0</v>
      </c>
      <c r="D67" s="84">
        <f>SUM(D62:D66)</f>
        <v>5160392439</v>
      </c>
      <c r="E67" s="85">
        <f>SUM(E62:E66)</f>
        <v>1002287586</v>
      </c>
      <c r="F67" s="86">
        <f t="shared" si="17"/>
        <v>6162680025</v>
      </c>
      <c r="G67" s="84">
        <f>SUM(G62:G66)</f>
        <v>5513360276</v>
      </c>
      <c r="H67" s="85">
        <f>SUM(H62:H66)</f>
        <v>1311929036</v>
      </c>
      <c r="I67" s="86">
        <f t="shared" si="18"/>
        <v>6825289312</v>
      </c>
      <c r="J67" s="84">
        <f>SUM(J62:J66)</f>
        <v>1053912747</v>
      </c>
      <c r="K67" s="85">
        <f>SUM(K62:K66)</f>
        <v>175915073</v>
      </c>
      <c r="L67" s="85">
        <f t="shared" si="19"/>
        <v>1229827820</v>
      </c>
      <c r="M67" s="96">
        <f t="shared" si="20"/>
        <v>0.19956055076865686</v>
      </c>
      <c r="N67" s="84">
        <f>SUM(N62:N66)</f>
        <v>1229305818</v>
      </c>
      <c r="O67" s="85">
        <f>SUM(O62:O66)</f>
        <v>-135485375</v>
      </c>
      <c r="P67" s="85">
        <f t="shared" si="21"/>
        <v>1093820443</v>
      </c>
      <c r="Q67" s="96">
        <f t="shared" si="22"/>
        <v>0.17749103288873092</v>
      </c>
      <c r="R67" s="84">
        <f>SUM(R62:R66)</f>
        <v>1078462978</v>
      </c>
      <c r="S67" s="85">
        <f>SUM(S62:S66)</f>
        <v>726014475</v>
      </c>
      <c r="T67" s="85">
        <f t="shared" si="23"/>
        <v>1804477453</v>
      </c>
      <c r="U67" s="96">
        <f t="shared" si="24"/>
        <v>0.26438109368161533</v>
      </c>
      <c r="V67" s="84">
        <f>SUM(V62:V66)</f>
        <v>1454704584</v>
      </c>
      <c r="W67" s="85">
        <f>SUM(W62:W66)</f>
        <v>285324998</v>
      </c>
      <c r="X67" s="85">
        <f t="shared" si="25"/>
        <v>1740029582</v>
      </c>
      <c r="Y67" s="96">
        <f t="shared" si="26"/>
        <v>0.25493858244818091</v>
      </c>
      <c r="Z67" s="84">
        <f t="shared" si="27"/>
        <v>4816386127</v>
      </c>
      <c r="AA67" s="85">
        <f t="shared" si="28"/>
        <v>1051769171</v>
      </c>
      <c r="AB67" s="85">
        <f t="shared" si="29"/>
        <v>5868155298</v>
      </c>
      <c r="AC67" s="96">
        <f t="shared" si="30"/>
        <v>0.85976652853129631</v>
      </c>
      <c r="AD67" s="84">
        <f>SUM(AD62:AD66)</f>
        <v>958178068</v>
      </c>
      <c r="AE67" s="85">
        <f>SUM(AE62:AE66)</f>
        <v>396166350</v>
      </c>
      <c r="AF67" s="85">
        <f t="shared" si="31"/>
        <v>1354344418</v>
      </c>
      <c r="AG67" s="85">
        <f>SUM(AG62:AG66)</f>
        <v>6493887768</v>
      </c>
      <c r="AH67" s="85">
        <f>SUM(AH62:AH66)</f>
        <v>6852857083</v>
      </c>
      <c r="AI67" s="86">
        <f>SUM(AI62:AI66)</f>
        <v>5295426066</v>
      </c>
      <c r="AJ67" s="116">
        <f t="shared" si="32"/>
        <v>0.77273259924483972</v>
      </c>
      <c r="AK67" s="117">
        <f t="shared" si="33"/>
        <v>0.28477627911632153</v>
      </c>
    </row>
    <row r="68" spans="1:37" ht="13" x14ac:dyDescent="0.3">
      <c r="A68" s="66" t="s">
        <v>101</v>
      </c>
      <c r="B68" s="67" t="s">
        <v>345</v>
      </c>
      <c r="C68" s="68" t="s">
        <v>346</v>
      </c>
      <c r="D68" s="81">
        <v>472185756</v>
      </c>
      <c r="E68" s="82">
        <v>105307548</v>
      </c>
      <c r="F68" s="83">
        <f t="shared" si="17"/>
        <v>577493304</v>
      </c>
      <c r="G68" s="81">
        <v>505851480</v>
      </c>
      <c r="H68" s="82">
        <v>99420002</v>
      </c>
      <c r="I68" s="83">
        <f t="shared" si="18"/>
        <v>605271482</v>
      </c>
      <c r="J68" s="81">
        <v>153529478</v>
      </c>
      <c r="K68" s="82">
        <v>27564457</v>
      </c>
      <c r="L68" s="82">
        <f t="shared" si="19"/>
        <v>181093935</v>
      </c>
      <c r="M68" s="95">
        <f t="shared" si="20"/>
        <v>0.313586207399558</v>
      </c>
      <c r="N68" s="81">
        <v>138098782</v>
      </c>
      <c r="O68" s="82">
        <v>25828021</v>
      </c>
      <c r="P68" s="82">
        <f t="shared" si="21"/>
        <v>163926803</v>
      </c>
      <c r="Q68" s="95">
        <f t="shared" si="22"/>
        <v>0.28385922722317836</v>
      </c>
      <c r="R68" s="81">
        <v>106157289</v>
      </c>
      <c r="S68" s="82">
        <v>9279867</v>
      </c>
      <c r="T68" s="82">
        <f t="shared" si="23"/>
        <v>115437156</v>
      </c>
      <c r="U68" s="95">
        <f t="shared" si="24"/>
        <v>0.19071963479686954</v>
      </c>
      <c r="V68" s="81">
        <v>125106227</v>
      </c>
      <c r="W68" s="82">
        <v>25659873</v>
      </c>
      <c r="X68" s="82">
        <f t="shared" si="25"/>
        <v>150766100</v>
      </c>
      <c r="Y68" s="95">
        <f t="shared" si="26"/>
        <v>0.24908839171114294</v>
      </c>
      <c r="Z68" s="81">
        <f t="shared" si="27"/>
        <v>522891776</v>
      </c>
      <c r="AA68" s="82">
        <f t="shared" si="28"/>
        <v>88332218</v>
      </c>
      <c r="AB68" s="82">
        <f t="shared" si="29"/>
        <v>611223994</v>
      </c>
      <c r="AC68" s="95">
        <f t="shared" si="30"/>
        <v>1.009834449791573</v>
      </c>
      <c r="AD68" s="81">
        <v>117464400</v>
      </c>
      <c r="AE68" s="82">
        <v>59504111</v>
      </c>
      <c r="AF68" s="82">
        <f t="shared" si="31"/>
        <v>176968511</v>
      </c>
      <c r="AG68" s="82">
        <v>553337082</v>
      </c>
      <c r="AH68" s="82">
        <v>593513182</v>
      </c>
      <c r="AI68" s="83">
        <v>620118126</v>
      </c>
      <c r="AJ68" s="114">
        <f t="shared" si="32"/>
        <v>1.0448262057303388</v>
      </c>
      <c r="AK68" s="115">
        <f t="shared" si="33"/>
        <v>-0.14806256125418837</v>
      </c>
    </row>
    <row r="69" spans="1:37" ht="13" x14ac:dyDescent="0.3">
      <c r="A69" s="66" t="s">
        <v>101</v>
      </c>
      <c r="B69" s="67" t="s">
        <v>347</v>
      </c>
      <c r="C69" s="68" t="s">
        <v>348</v>
      </c>
      <c r="D69" s="81">
        <v>233223600</v>
      </c>
      <c r="E69" s="82">
        <v>62503745</v>
      </c>
      <c r="F69" s="83">
        <f t="shared" si="17"/>
        <v>295727345</v>
      </c>
      <c r="G69" s="81">
        <v>314081185</v>
      </c>
      <c r="H69" s="82">
        <v>67391912</v>
      </c>
      <c r="I69" s="83">
        <f t="shared" si="18"/>
        <v>381473097</v>
      </c>
      <c r="J69" s="81">
        <v>51586881</v>
      </c>
      <c r="K69" s="82">
        <v>15104541</v>
      </c>
      <c r="L69" s="82">
        <f t="shared" si="19"/>
        <v>66691422</v>
      </c>
      <c r="M69" s="95">
        <f t="shared" si="20"/>
        <v>0.2255165885995426</v>
      </c>
      <c r="N69" s="81">
        <v>64667963</v>
      </c>
      <c r="O69" s="82">
        <v>21083024</v>
      </c>
      <c r="P69" s="82">
        <f t="shared" si="21"/>
        <v>85750987</v>
      </c>
      <c r="Q69" s="95">
        <f t="shared" si="22"/>
        <v>0.28996637764424527</v>
      </c>
      <c r="R69" s="81">
        <v>67943681</v>
      </c>
      <c r="S69" s="82">
        <v>8604199</v>
      </c>
      <c r="T69" s="82">
        <f t="shared" si="23"/>
        <v>76547880</v>
      </c>
      <c r="U69" s="95">
        <f t="shared" si="24"/>
        <v>0.200663901601428</v>
      </c>
      <c r="V69" s="81">
        <v>59295020</v>
      </c>
      <c r="W69" s="82">
        <v>9736034</v>
      </c>
      <c r="X69" s="82">
        <f t="shared" si="25"/>
        <v>69031054</v>
      </c>
      <c r="Y69" s="95">
        <f t="shared" si="26"/>
        <v>0.18095916735119069</v>
      </c>
      <c r="Z69" s="81">
        <f t="shared" si="27"/>
        <v>243493545</v>
      </c>
      <c r="AA69" s="82">
        <f t="shared" si="28"/>
        <v>54527798</v>
      </c>
      <c r="AB69" s="82">
        <f t="shared" si="29"/>
        <v>298021343</v>
      </c>
      <c r="AC69" s="95">
        <f t="shared" si="30"/>
        <v>0.78123816684247072</v>
      </c>
      <c r="AD69" s="81">
        <v>57262233</v>
      </c>
      <c r="AE69" s="82">
        <v>11816405</v>
      </c>
      <c r="AF69" s="82">
        <f t="shared" si="31"/>
        <v>69078638</v>
      </c>
      <c r="AG69" s="82">
        <v>273184858</v>
      </c>
      <c r="AH69" s="82">
        <v>308449433</v>
      </c>
      <c r="AI69" s="83">
        <v>274668824</v>
      </c>
      <c r="AJ69" s="114">
        <f t="shared" si="32"/>
        <v>0.89048250576618826</v>
      </c>
      <c r="AK69" s="115">
        <f t="shared" si="33"/>
        <v>-6.888381325642623E-4</v>
      </c>
    </row>
    <row r="70" spans="1:37" ht="13" x14ac:dyDescent="0.3">
      <c r="A70" s="66" t="s">
        <v>101</v>
      </c>
      <c r="B70" s="67" t="s">
        <v>349</v>
      </c>
      <c r="C70" s="68" t="s">
        <v>350</v>
      </c>
      <c r="D70" s="81">
        <v>346352524</v>
      </c>
      <c r="E70" s="82">
        <v>92387395</v>
      </c>
      <c r="F70" s="83">
        <f t="shared" si="17"/>
        <v>438739919</v>
      </c>
      <c r="G70" s="81">
        <v>350188627</v>
      </c>
      <c r="H70" s="82">
        <v>114639880</v>
      </c>
      <c r="I70" s="83">
        <f t="shared" si="18"/>
        <v>464828507</v>
      </c>
      <c r="J70" s="81">
        <v>83933504</v>
      </c>
      <c r="K70" s="82">
        <v>17095135</v>
      </c>
      <c r="L70" s="82">
        <f t="shared" si="19"/>
        <v>101028639</v>
      </c>
      <c r="M70" s="95">
        <f t="shared" si="20"/>
        <v>0.2302699951038647</v>
      </c>
      <c r="N70" s="81">
        <v>80744847</v>
      </c>
      <c r="O70" s="82">
        <v>26831563</v>
      </c>
      <c r="P70" s="82">
        <f t="shared" si="21"/>
        <v>107576410</v>
      </c>
      <c r="Q70" s="95">
        <f t="shared" si="22"/>
        <v>0.24519403259496886</v>
      </c>
      <c r="R70" s="81">
        <v>78482446</v>
      </c>
      <c r="S70" s="82">
        <v>29868602</v>
      </c>
      <c r="T70" s="82">
        <f t="shared" si="23"/>
        <v>108351048</v>
      </c>
      <c r="U70" s="95">
        <f t="shared" si="24"/>
        <v>0.23309897385445855</v>
      </c>
      <c r="V70" s="81">
        <v>84735920</v>
      </c>
      <c r="W70" s="82">
        <v>23676318</v>
      </c>
      <c r="X70" s="82">
        <f t="shared" si="25"/>
        <v>108412238</v>
      </c>
      <c r="Y70" s="95">
        <f t="shared" si="26"/>
        <v>0.23323061380140353</v>
      </c>
      <c r="Z70" s="81">
        <f t="shared" si="27"/>
        <v>327896717</v>
      </c>
      <c r="AA70" s="82">
        <f t="shared" si="28"/>
        <v>97471618</v>
      </c>
      <c r="AB70" s="82">
        <f t="shared" si="29"/>
        <v>425368335</v>
      </c>
      <c r="AC70" s="95">
        <f t="shared" si="30"/>
        <v>0.91510810674096632</v>
      </c>
      <c r="AD70" s="81">
        <v>84478187</v>
      </c>
      <c r="AE70" s="82">
        <v>21585911</v>
      </c>
      <c r="AF70" s="82">
        <f t="shared" si="31"/>
        <v>106064098</v>
      </c>
      <c r="AG70" s="82">
        <v>456013310</v>
      </c>
      <c r="AH70" s="82">
        <v>450113160</v>
      </c>
      <c r="AI70" s="83">
        <v>399525123</v>
      </c>
      <c r="AJ70" s="114">
        <f t="shared" si="32"/>
        <v>0.8876104022375173</v>
      </c>
      <c r="AK70" s="115">
        <f t="shared" si="33"/>
        <v>2.2138876813905473E-2</v>
      </c>
    </row>
    <row r="71" spans="1:37" ht="13" x14ac:dyDescent="0.3">
      <c r="A71" s="66" t="s">
        <v>101</v>
      </c>
      <c r="B71" s="67" t="s">
        <v>351</v>
      </c>
      <c r="C71" s="68" t="s">
        <v>352</v>
      </c>
      <c r="D71" s="81">
        <v>290133305</v>
      </c>
      <c r="E71" s="82">
        <v>90550823</v>
      </c>
      <c r="F71" s="83">
        <f t="shared" si="17"/>
        <v>380684128</v>
      </c>
      <c r="G71" s="81">
        <v>293126062</v>
      </c>
      <c r="H71" s="82">
        <v>86633132</v>
      </c>
      <c r="I71" s="83">
        <f t="shared" si="18"/>
        <v>379759194</v>
      </c>
      <c r="J71" s="81">
        <v>58649177</v>
      </c>
      <c r="K71" s="82">
        <v>11865169</v>
      </c>
      <c r="L71" s="82">
        <f t="shared" si="19"/>
        <v>70514346</v>
      </c>
      <c r="M71" s="95">
        <f t="shared" si="20"/>
        <v>0.18523059096385547</v>
      </c>
      <c r="N71" s="81">
        <v>75407679</v>
      </c>
      <c r="O71" s="82">
        <v>19264482</v>
      </c>
      <c r="P71" s="82">
        <f t="shared" si="21"/>
        <v>94672161</v>
      </c>
      <c r="Q71" s="95">
        <f t="shared" si="22"/>
        <v>0.24868954084684086</v>
      </c>
      <c r="R71" s="81">
        <v>61342409</v>
      </c>
      <c r="S71" s="82">
        <v>21391764</v>
      </c>
      <c r="T71" s="82">
        <f t="shared" si="23"/>
        <v>82734173</v>
      </c>
      <c r="U71" s="95">
        <f t="shared" si="24"/>
        <v>0.21785956550139507</v>
      </c>
      <c r="V71" s="81">
        <v>56849696</v>
      </c>
      <c r="W71" s="82">
        <v>17786534</v>
      </c>
      <c r="X71" s="82">
        <f t="shared" si="25"/>
        <v>74636230</v>
      </c>
      <c r="Y71" s="95">
        <f t="shared" si="26"/>
        <v>0.19653567623697873</v>
      </c>
      <c r="Z71" s="81">
        <f t="shared" si="27"/>
        <v>252248961</v>
      </c>
      <c r="AA71" s="82">
        <f t="shared" si="28"/>
        <v>70307949</v>
      </c>
      <c r="AB71" s="82">
        <f t="shared" si="29"/>
        <v>322556910</v>
      </c>
      <c r="AC71" s="95">
        <f t="shared" si="30"/>
        <v>0.84937222086056985</v>
      </c>
      <c r="AD71" s="81">
        <v>63666811</v>
      </c>
      <c r="AE71" s="82">
        <v>20066028</v>
      </c>
      <c r="AF71" s="82">
        <f t="shared" si="31"/>
        <v>83732839</v>
      </c>
      <c r="AG71" s="82">
        <v>356586946</v>
      </c>
      <c r="AH71" s="82">
        <v>363843427</v>
      </c>
      <c r="AI71" s="83">
        <v>250882192</v>
      </c>
      <c r="AJ71" s="114">
        <f t="shared" si="32"/>
        <v>0.68953339096599919</v>
      </c>
      <c r="AK71" s="115">
        <f t="shared" si="33"/>
        <v>-0.10863848770253692</v>
      </c>
    </row>
    <row r="72" spans="1:37" ht="13" x14ac:dyDescent="0.3">
      <c r="A72" s="66" t="s">
        <v>116</v>
      </c>
      <c r="B72" s="67" t="s">
        <v>353</v>
      </c>
      <c r="C72" s="68" t="s">
        <v>354</v>
      </c>
      <c r="D72" s="81">
        <v>715936732</v>
      </c>
      <c r="E72" s="82">
        <v>322311682</v>
      </c>
      <c r="F72" s="83">
        <f t="shared" si="17"/>
        <v>1038248414</v>
      </c>
      <c r="G72" s="81">
        <v>762715941</v>
      </c>
      <c r="H72" s="82">
        <v>376284101</v>
      </c>
      <c r="I72" s="83">
        <f t="shared" si="18"/>
        <v>1139000042</v>
      </c>
      <c r="J72" s="81">
        <v>140617962</v>
      </c>
      <c r="K72" s="82">
        <v>59447363</v>
      </c>
      <c r="L72" s="82">
        <f t="shared" si="19"/>
        <v>200065325</v>
      </c>
      <c r="M72" s="95">
        <f t="shared" si="20"/>
        <v>0.19269504513781999</v>
      </c>
      <c r="N72" s="81">
        <v>160020342</v>
      </c>
      <c r="O72" s="82">
        <v>86906029</v>
      </c>
      <c r="P72" s="82">
        <f t="shared" si="21"/>
        <v>246926371</v>
      </c>
      <c r="Q72" s="95">
        <f t="shared" si="22"/>
        <v>0.23782975988249377</v>
      </c>
      <c r="R72" s="81">
        <v>199838055</v>
      </c>
      <c r="S72" s="82">
        <v>47241672</v>
      </c>
      <c r="T72" s="82">
        <f t="shared" si="23"/>
        <v>247079727</v>
      </c>
      <c r="U72" s="95">
        <f t="shared" si="24"/>
        <v>0.21692688137758645</v>
      </c>
      <c r="V72" s="81">
        <v>84525974</v>
      </c>
      <c r="W72" s="82">
        <v>121371636</v>
      </c>
      <c r="X72" s="82">
        <f t="shared" si="25"/>
        <v>205897610</v>
      </c>
      <c r="Y72" s="95">
        <f t="shared" si="26"/>
        <v>0.18077050255279972</v>
      </c>
      <c r="Z72" s="81">
        <f t="shared" si="27"/>
        <v>585002333</v>
      </c>
      <c r="AA72" s="82">
        <f t="shared" si="28"/>
        <v>314966700</v>
      </c>
      <c r="AB72" s="82">
        <f t="shared" si="29"/>
        <v>899969033</v>
      </c>
      <c r="AC72" s="95">
        <f t="shared" si="30"/>
        <v>0.79013959597378136</v>
      </c>
      <c r="AD72" s="81">
        <v>143061256</v>
      </c>
      <c r="AE72" s="82">
        <v>50532329</v>
      </c>
      <c r="AF72" s="82">
        <f t="shared" si="31"/>
        <v>193593585</v>
      </c>
      <c r="AG72" s="82">
        <v>990295486</v>
      </c>
      <c r="AH72" s="82">
        <v>1023446393</v>
      </c>
      <c r="AI72" s="83">
        <v>895142982</v>
      </c>
      <c r="AJ72" s="114">
        <f t="shared" si="32"/>
        <v>0.87463592438495208</v>
      </c>
      <c r="AK72" s="115">
        <f t="shared" si="33"/>
        <v>6.3555954088044819E-2</v>
      </c>
    </row>
    <row r="73" spans="1:37" ht="14" x14ac:dyDescent="0.3">
      <c r="A73" s="69" t="s">
        <v>0</v>
      </c>
      <c r="B73" s="70" t="s">
        <v>355</v>
      </c>
      <c r="C73" s="71" t="s">
        <v>0</v>
      </c>
      <c r="D73" s="84">
        <f>SUM(D68:D72)</f>
        <v>2057831917</v>
      </c>
      <c r="E73" s="85">
        <f>SUM(E68:E72)</f>
        <v>673061193</v>
      </c>
      <c r="F73" s="86">
        <f t="shared" si="17"/>
        <v>2730893110</v>
      </c>
      <c r="G73" s="84">
        <f>SUM(G68:G72)</f>
        <v>2225963295</v>
      </c>
      <c r="H73" s="85">
        <f>SUM(H68:H72)</f>
        <v>744369027</v>
      </c>
      <c r="I73" s="86">
        <f t="shared" si="18"/>
        <v>2970332322</v>
      </c>
      <c r="J73" s="84">
        <f>SUM(J68:J72)</f>
        <v>488317002</v>
      </c>
      <c r="K73" s="85">
        <f>SUM(K68:K72)</f>
        <v>131076665</v>
      </c>
      <c r="L73" s="85">
        <f t="shared" si="19"/>
        <v>619393667</v>
      </c>
      <c r="M73" s="96">
        <f t="shared" si="20"/>
        <v>0.22680992702786526</v>
      </c>
      <c r="N73" s="84">
        <f>SUM(N68:N72)</f>
        <v>518939613</v>
      </c>
      <c r="O73" s="85">
        <f>SUM(O68:O72)</f>
        <v>179913119</v>
      </c>
      <c r="P73" s="85">
        <f t="shared" si="21"/>
        <v>698852732</v>
      </c>
      <c r="Q73" s="96">
        <f t="shared" si="22"/>
        <v>0.25590629286841621</v>
      </c>
      <c r="R73" s="84">
        <f>SUM(R68:R72)</f>
        <v>513763880</v>
      </c>
      <c r="S73" s="85">
        <f>SUM(S68:S72)</f>
        <v>116386104</v>
      </c>
      <c r="T73" s="85">
        <f t="shared" si="23"/>
        <v>630149984</v>
      </c>
      <c r="U73" s="96">
        <f t="shared" si="24"/>
        <v>0.21214797392626561</v>
      </c>
      <c r="V73" s="84">
        <f>SUM(V68:V72)</f>
        <v>410512837</v>
      </c>
      <c r="W73" s="85">
        <f>SUM(W68:W72)</f>
        <v>198230395</v>
      </c>
      <c r="X73" s="85">
        <f t="shared" si="25"/>
        <v>608743232</v>
      </c>
      <c r="Y73" s="96">
        <f t="shared" si="26"/>
        <v>0.20494111971623355</v>
      </c>
      <c r="Z73" s="84">
        <f t="shared" si="27"/>
        <v>1931533332</v>
      </c>
      <c r="AA73" s="85">
        <f t="shared" si="28"/>
        <v>625606283</v>
      </c>
      <c r="AB73" s="85">
        <f t="shared" si="29"/>
        <v>2557139615</v>
      </c>
      <c r="AC73" s="96">
        <f t="shared" si="30"/>
        <v>0.8608934414712941</v>
      </c>
      <c r="AD73" s="84">
        <f>SUM(AD68:AD72)</f>
        <v>465932887</v>
      </c>
      <c r="AE73" s="85">
        <f>SUM(AE68:AE72)</f>
        <v>163504784</v>
      </c>
      <c r="AF73" s="85">
        <f t="shared" si="31"/>
        <v>629437671</v>
      </c>
      <c r="AG73" s="85">
        <f>SUM(AG68:AG72)</f>
        <v>2629417682</v>
      </c>
      <c r="AH73" s="85">
        <f>SUM(AH68:AH72)</f>
        <v>2739365595</v>
      </c>
      <c r="AI73" s="86">
        <f>SUM(AI68:AI72)</f>
        <v>2440337247</v>
      </c>
      <c r="AJ73" s="116">
        <f t="shared" si="32"/>
        <v>0.89084029216625971</v>
      </c>
      <c r="AK73" s="117">
        <f t="shared" si="33"/>
        <v>-3.28776620044402E-2</v>
      </c>
    </row>
    <row r="74" spans="1:37" ht="14" x14ac:dyDescent="0.3">
      <c r="A74" s="72" t="s">
        <v>0</v>
      </c>
      <c r="B74" s="73" t="s">
        <v>356</v>
      </c>
      <c r="C74" s="74" t="s">
        <v>0</v>
      </c>
      <c r="D74" s="87">
        <f>SUM(D9,D11:D15,D17:D24,D26:D29,D31:D35,D37:D40,D42:D47,D49:D53,D55:D60,D62:D66,D68:D72)</f>
        <v>98900260547</v>
      </c>
      <c r="E74" s="88">
        <f>SUM(E9,E11:E15,E17:E24,E26:E29,E31:E35,E37:E40,E42:E47,E49:E53,E55:E60,E62:E66,E68:E72)</f>
        <v>15006751223</v>
      </c>
      <c r="F74" s="89">
        <f t="shared" si="17"/>
        <v>113907011770</v>
      </c>
      <c r="G74" s="87">
        <f>SUM(G9,G11:G15,G17:G24,G26:G29,G31:G35,G37:G40,G42:G47,G49:G53,G55:G60,G62:G66,G68:G72)</f>
        <v>101124184378</v>
      </c>
      <c r="H74" s="88">
        <f>SUM(H9,H11:H15,H17:H24,H26:H29,H31:H35,H37:H40,H42:H47,H49:H53,H55:H60,H62:H66,H68:H72)</f>
        <v>15835936311</v>
      </c>
      <c r="I74" s="89">
        <f t="shared" si="18"/>
        <v>116960120689</v>
      </c>
      <c r="J74" s="87">
        <f>SUM(J9,J11:J15,J17:J24,J26:J29,J31:J35,J37:J40,J42:J47,J49:J53,J55:J60,J62:J66,J68:J72)</f>
        <v>24711488279</v>
      </c>
      <c r="K74" s="88">
        <f>SUM(K9,K11:K15,K17:K24,K26:K29,K31:K35,K37:K40,K42:K47,K49:K53,K55:K60,K62:K66,K68:K72)</f>
        <v>1825179106</v>
      </c>
      <c r="L74" s="88">
        <f t="shared" si="19"/>
        <v>26536667385</v>
      </c>
      <c r="M74" s="97">
        <f t="shared" si="20"/>
        <v>0.23296781271536293</v>
      </c>
      <c r="N74" s="87">
        <f>SUM(N9,N11:N15,N17:N24,N26:N29,N31:N35,N37:N40,N42:N47,N49:N53,N55:N60,N62:N66,N68:N72)</f>
        <v>24302547268</v>
      </c>
      <c r="O74" s="88">
        <f>SUM(O9,O11:O15,O17:O24,O26:O29,O31:O35,O37:O40,O42:O47,O49:O53,O55:O60,O62:O66,O68:O72)</f>
        <v>2969265837</v>
      </c>
      <c r="P74" s="88">
        <f t="shared" si="21"/>
        <v>27271813105</v>
      </c>
      <c r="Q74" s="97">
        <f t="shared" si="22"/>
        <v>0.23942172374837642</v>
      </c>
      <c r="R74" s="87">
        <f>SUM(R9,R11:R15,R17:R24,R26:R29,R31:R35,R37:R40,R42:R47,R49:R53,R55:R60,R62:R66,R68:R72)</f>
        <v>22039644573</v>
      </c>
      <c r="S74" s="88">
        <f>SUM(S9,S11:S15,S17:S24,S26:S29,S31:S35,S37:S40,S42:S47,S49:S53,S55:S60,S62:S66,S68:S72)</f>
        <v>2909350922</v>
      </c>
      <c r="T74" s="88">
        <f t="shared" si="23"/>
        <v>24948995495</v>
      </c>
      <c r="U74" s="97">
        <f t="shared" si="24"/>
        <v>0.21331198487166431</v>
      </c>
      <c r="V74" s="87">
        <f>SUM(V9,V11:V15,V17:V24,V26:V29,V31:V35,V37:V40,V42:V47,V49:V53,V55:V60,V62:V66,V68:V72)</f>
        <v>20147613207</v>
      </c>
      <c r="W74" s="88">
        <f>SUM(W9,W11:W15,W17:W24,W26:W29,W31:W35,W37:W40,W42:W47,W49:W53,W55:W60,W62:W66,W68:W72)</f>
        <v>4706212078</v>
      </c>
      <c r="X74" s="88">
        <f t="shared" si="25"/>
        <v>24853825285</v>
      </c>
      <c r="Y74" s="97">
        <f t="shared" si="26"/>
        <v>0.21249828692539544</v>
      </c>
      <c r="Z74" s="87">
        <f t="shared" si="27"/>
        <v>91201293327</v>
      </c>
      <c r="AA74" s="88">
        <f t="shared" si="28"/>
        <v>12410007943</v>
      </c>
      <c r="AB74" s="88">
        <f t="shared" si="29"/>
        <v>103611301270</v>
      </c>
      <c r="AC74" s="97">
        <f t="shared" si="30"/>
        <v>0.88586862478968487</v>
      </c>
      <c r="AD74" s="87">
        <f>SUM(AD9,AD11:AD15,AD17:AD24,AD26:AD29,AD31:AD35,AD37:AD40,AD42:AD47,AD49:AD53,AD55:AD60,AD62:AD66,AD68:AD72)</f>
        <v>21643841663</v>
      </c>
      <c r="AE74" s="88">
        <f>SUM(AE9,AE11:AE15,AE17:AE24,AE26:AE29,AE31:AE35,AE37:AE40,AE42:AE47,AE49:AE53,AE55:AE60,AE62:AE66,AE68:AE72)</f>
        <v>5103755787</v>
      </c>
      <c r="AF74" s="88">
        <f t="shared" si="31"/>
        <v>26747597450</v>
      </c>
      <c r="AG74" s="88">
        <f>SUM(AG9,AG11:AG15,AG17:AG24,AG26:AG29,AG31:AG35,AG37:AG40,AG42:AG47,AG49:AG53,AG55:AG60,AG62:AG66,AG68:AG72)</f>
        <v>109814474286</v>
      </c>
      <c r="AH74" s="88">
        <f>SUM(AH9,AH11:AH15,AH17:AH24,AH26:AH29,AH31:AH35,AH37:AH40,AH42:AH47,AH49:AH53,AH55:AH60,AH62:AH66,AH68:AH72)</f>
        <v>112016464491</v>
      </c>
      <c r="AI74" s="89">
        <f>SUM(AI9,AI11:AI15,AI17:AI24,AI26:AI29,AI31:AI35,AI37:AI40,AI42:AI47,AI49:AI53,AI55:AI60,AI62:AI66,AI68:AI72)</f>
        <v>98816698156</v>
      </c>
      <c r="AJ74" s="118">
        <f t="shared" si="32"/>
        <v>0.88216226610097537</v>
      </c>
      <c r="AK74" s="119">
        <f t="shared" si="33"/>
        <v>-7.0801580162109135E-2</v>
      </c>
    </row>
    <row r="75" spans="1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1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1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1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1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1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5" orientation="landscape" r:id="rId1"/>
  <rowBreaks count="1" manualBreakCount="1">
    <brk id="75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4" width="14.54296875" bestFit="1" customWidth="1"/>
    <col min="5" max="5" width="13.54296875" bestFit="1" customWidth="1"/>
    <col min="6" max="7" width="14.54296875" bestFit="1" customWidth="1"/>
    <col min="8" max="8" width="13.54296875" bestFit="1" customWidth="1"/>
    <col min="9" max="9" width="14.54296875" bestFit="1" customWidth="1"/>
    <col min="10" max="12" width="13.54296875" bestFit="1" customWidth="1"/>
    <col min="13" max="13" width="14.1796875" bestFit="1" customWidth="1"/>
    <col min="14" max="16" width="13.54296875" bestFit="1" customWidth="1"/>
    <col min="17" max="17" width="14.1796875" bestFit="1" customWidth="1"/>
    <col min="18" max="20" width="13.54296875" bestFit="1" customWidth="1"/>
    <col min="21" max="21" width="12.54296875" bestFit="1" customWidth="1"/>
    <col min="22" max="24" width="13.54296875" bestFit="1" customWidth="1"/>
    <col min="25" max="25" width="12.54296875" bestFit="1" customWidth="1"/>
    <col min="26" max="26" width="14.54296875" bestFit="1" customWidth="1"/>
    <col min="27" max="27" width="13.54296875" bestFit="1" customWidth="1"/>
    <col min="28" max="28" width="14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32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101</v>
      </c>
      <c r="B9" s="67" t="s">
        <v>357</v>
      </c>
      <c r="C9" s="68" t="s">
        <v>358</v>
      </c>
      <c r="D9" s="81">
        <v>711070253</v>
      </c>
      <c r="E9" s="82">
        <v>180504685</v>
      </c>
      <c r="F9" s="83">
        <f>$D9       +$E9</f>
        <v>891574938</v>
      </c>
      <c r="G9" s="81">
        <v>715348309</v>
      </c>
      <c r="H9" s="82">
        <v>171911634</v>
      </c>
      <c r="I9" s="83">
        <f>$G9       +$H9</f>
        <v>887259943</v>
      </c>
      <c r="J9" s="81">
        <v>78494542</v>
      </c>
      <c r="K9" s="82">
        <v>13351413</v>
      </c>
      <c r="L9" s="82">
        <f>$J9       +$K9</f>
        <v>91845955</v>
      </c>
      <c r="M9" s="95">
        <f>IF(($F9       =0),0,($L9       /$F9       ))</f>
        <v>0.10301540687766618</v>
      </c>
      <c r="N9" s="81">
        <v>167453725</v>
      </c>
      <c r="O9" s="82">
        <v>55650729</v>
      </c>
      <c r="P9" s="82">
        <f>$N9       +$O9</f>
        <v>223104454</v>
      </c>
      <c r="Q9" s="95">
        <f>IF(($F9       =0),0,($P9       /$F9       ))</f>
        <v>0.25023634524818822</v>
      </c>
      <c r="R9" s="81">
        <v>100836805</v>
      </c>
      <c r="S9" s="82">
        <v>18893300</v>
      </c>
      <c r="T9" s="82">
        <f>$R9       +$S9</f>
        <v>119730105</v>
      </c>
      <c r="U9" s="95">
        <f>IF(($I9       =0),0,($T9       /$I9       ))</f>
        <v>0.13494366103711278</v>
      </c>
      <c r="V9" s="81">
        <v>175967958</v>
      </c>
      <c r="W9" s="82">
        <v>35425598</v>
      </c>
      <c r="X9" s="82">
        <f>$V9       +$W9</f>
        <v>211393556</v>
      </c>
      <c r="Y9" s="95">
        <f>IF(($I9       =0),0,($X9       /$I9       ))</f>
        <v>0.23825436690541546</v>
      </c>
      <c r="Z9" s="81">
        <f>$J9       +$N9       +$R9       +$V9</f>
        <v>522753030</v>
      </c>
      <c r="AA9" s="82">
        <f>$K9       +$O9       +$S9       +$W9</f>
        <v>123321040</v>
      </c>
      <c r="AB9" s="82">
        <f>$Z9       +$AA9</f>
        <v>646074070</v>
      </c>
      <c r="AC9" s="95">
        <f>IF(($I9       =0),0,($AB9       /$I9       ))</f>
        <v>0.72816774283249708</v>
      </c>
      <c r="AD9" s="81">
        <v>132913821</v>
      </c>
      <c r="AE9" s="82">
        <v>46907832</v>
      </c>
      <c r="AF9" s="82">
        <f>$AD9       +$AE9</f>
        <v>179821653</v>
      </c>
      <c r="AG9" s="82">
        <v>763334123</v>
      </c>
      <c r="AH9" s="82">
        <v>853247180</v>
      </c>
      <c r="AI9" s="83">
        <v>649868056</v>
      </c>
      <c r="AJ9" s="114">
        <f>IF(($AH9       =0),0,($AI9       /$AH9       ))</f>
        <v>0.76164102411683332</v>
      </c>
      <c r="AK9" s="115">
        <f>IF(($AF9       =0),0,(($X9       /$AF9       )-1))</f>
        <v>0.17557342218403482</v>
      </c>
    </row>
    <row r="10" spans="1:37" ht="13" x14ac:dyDescent="0.3">
      <c r="A10" s="66" t="s">
        <v>101</v>
      </c>
      <c r="B10" s="67" t="s">
        <v>359</v>
      </c>
      <c r="C10" s="68" t="s">
        <v>360</v>
      </c>
      <c r="D10" s="81">
        <v>467527959</v>
      </c>
      <c r="E10" s="82">
        <v>123208925</v>
      </c>
      <c r="F10" s="83">
        <f t="shared" ref="F10:F41" si="0">$D10      +$E10</f>
        <v>590736884</v>
      </c>
      <c r="G10" s="81">
        <v>493757220</v>
      </c>
      <c r="H10" s="82">
        <v>137538113</v>
      </c>
      <c r="I10" s="83">
        <f t="shared" ref="I10:I41" si="1">$G10      +$H10</f>
        <v>631295333</v>
      </c>
      <c r="J10" s="81">
        <v>100893347</v>
      </c>
      <c r="K10" s="82">
        <v>40075947</v>
      </c>
      <c r="L10" s="82">
        <f t="shared" ref="L10:L41" si="2">$J10      +$K10</f>
        <v>140969294</v>
      </c>
      <c r="M10" s="95">
        <f t="shared" ref="M10:M41" si="3">IF(($F10      =0),0,($L10      /$F10      ))</f>
        <v>0.23863296472275125</v>
      </c>
      <c r="N10" s="81">
        <v>169528248</v>
      </c>
      <c r="O10" s="82">
        <v>26288090</v>
      </c>
      <c r="P10" s="82">
        <f t="shared" ref="P10:P41" si="4">$N10      +$O10</f>
        <v>195816338</v>
      </c>
      <c r="Q10" s="95">
        <f t="shared" ref="Q10:Q41" si="5">IF(($F10      =0),0,($P10      /$F10      ))</f>
        <v>0.33147809676972873</v>
      </c>
      <c r="R10" s="81">
        <v>109889369</v>
      </c>
      <c r="S10" s="82">
        <v>19354737</v>
      </c>
      <c r="T10" s="82">
        <f t="shared" ref="T10:T41" si="6">$R10      +$S10</f>
        <v>129244106</v>
      </c>
      <c r="U10" s="95">
        <f t="shared" ref="U10:U41" si="7">IF(($I10      =0),0,($T10      /$I10      ))</f>
        <v>0.20472843571615632</v>
      </c>
      <c r="V10" s="81">
        <v>126000310</v>
      </c>
      <c r="W10" s="82">
        <v>31094166</v>
      </c>
      <c r="X10" s="82">
        <f t="shared" ref="X10:X41" si="8">$V10      +$W10</f>
        <v>157094476</v>
      </c>
      <c r="Y10" s="95">
        <f t="shared" ref="Y10:Y41" si="9">IF(($I10      =0),0,($X10      /$I10      ))</f>
        <v>0.24884466554420101</v>
      </c>
      <c r="Z10" s="81">
        <f t="shared" ref="Z10:Z41" si="10">$J10      +$N10      +$R10      +$V10</f>
        <v>506311274</v>
      </c>
      <c r="AA10" s="82">
        <f t="shared" ref="AA10:AA41" si="11">$K10      +$O10      +$S10      +$W10</f>
        <v>116812940</v>
      </c>
      <c r="AB10" s="82">
        <f t="shared" ref="AB10:AB41" si="12">$Z10      +$AA10</f>
        <v>623124214</v>
      </c>
      <c r="AC10" s="95">
        <f t="shared" ref="AC10:AC41" si="13">IF(($I10      =0),0,($AB10      /$I10      ))</f>
        <v>0.98705658259634244</v>
      </c>
      <c r="AD10" s="81">
        <v>123034134</v>
      </c>
      <c r="AE10" s="82">
        <v>14623703</v>
      </c>
      <c r="AF10" s="82">
        <f t="shared" ref="AF10:AF41" si="14">$AD10      +$AE10</f>
        <v>137657837</v>
      </c>
      <c r="AG10" s="82">
        <v>533430246</v>
      </c>
      <c r="AH10" s="82">
        <v>546549974</v>
      </c>
      <c r="AI10" s="83">
        <v>545310205</v>
      </c>
      <c r="AJ10" s="114">
        <f t="shared" ref="AJ10:AJ41" si="15">IF(($AH10      =0),0,($AI10      /$AH10      ))</f>
        <v>0.99773164567015427</v>
      </c>
      <c r="AK10" s="115">
        <f t="shared" ref="AK10:AK41" si="16">IF(($AF10      =0),0,(($X10      /$AF10      )-1))</f>
        <v>0.1411952956953697</v>
      </c>
    </row>
    <row r="11" spans="1:37" ht="13" x14ac:dyDescent="0.3">
      <c r="A11" s="66" t="s">
        <v>101</v>
      </c>
      <c r="B11" s="67" t="s">
        <v>361</v>
      </c>
      <c r="C11" s="68" t="s">
        <v>362</v>
      </c>
      <c r="D11" s="81">
        <v>1717645942</v>
      </c>
      <c r="E11" s="82">
        <v>231308900</v>
      </c>
      <c r="F11" s="83">
        <f t="shared" si="0"/>
        <v>1948954842</v>
      </c>
      <c r="G11" s="81">
        <v>1877001338</v>
      </c>
      <c r="H11" s="82">
        <v>258049933</v>
      </c>
      <c r="I11" s="83">
        <f t="shared" si="1"/>
        <v>2135051271</v>
      </c>
      <c r="J11" s="81">
        <v>371439693</v>
      </c>
      <c r="K11" s="82">
        <v>31512817</v>
      </c>
      <c r="L11" s="82">
        <f t="shared" si="2"/>
        <v>402952510</v>
      </c>
      <c r="M11" s="95">
        <f t="shared" si="3"/>
        <v>0.20675312804400012</v>
      </c>
      <c r="N11" s="81">
        <v>450734857</v>
      </c>
      <c r="O11" s="82">
        <v>46868720</v>
      </c>
      <c r="P11" s="82">
        <f t="shared" si="4"/>
        <v>497603577</v>
      </c>
      <c r="Q11" s="95">
        <f t="shared" si="5"/>
        <v>0.25531816657658607</v>
      </c>
      <c r="R11" s="81">
        <v>395916156</v>
      </c>
      <c r="S11" s="82">
        <v>22003052</v>
      </c>
      <c r="T11" s="82">
        <f t="shared" si="6"/>
        <v>417919208</v>
      </c>
      <c r="U11" s="95">
        <f t="shared" si="7"/>
        <v>0.195742000989165</v>
      </c>
      <c r="V11" s="81">
        <v>419410996</v>
      </c>
      <c r="W11" s="82">
        <v>71943815</v>
      </c>
      <c r="X11" s="82">
        <f t="shared" si="8"/>
        <v>491354811</v>
      </c>
      <c r="Y11" s="95">
        <f t="shared" si="9"/>
        <v>0.23013724198288821</v>
      </c>
      <c r="Z11" s="81">
        <f t="shared" si="10"/>
        <v>1637501702</v>
      </c>
      <c r="AA11" s="82">
        <f t="shared" si="11"/>
        <v>172328404</v>
      </c>
      <c r="AB11" s="82">
        <f t="shared" si="12"/>
        <v>1809830106</v>
      </c>
      <c r="AC11" s="95">
        <f t="shared" si="13"/>
        <v>0.84767524348599121</v>
      </c>
      <c r="AD11" s="81">
        <v>429828670</v>
      </c>
      <c r="AE11" s="82">
        <v>59496647</v>
      </c>
      <c r="AF11" s="82">
        <f t="shared" si="14"/>
        <v>489325317</v>
      </c>
      <c r="AG11" s="82">
        <v>1716407521</v>
      </c>
      <c r="AH11" s="82">
        <v>1806529131</v>
      </c>
      <c r="AI11" s="83">
        <v>1611068249</v>
      </c>
      <c r="AJ11" s="114">
        <f t="shared" si="15"/>
        <v>0.89180308324626734</v>
      </c>
      <c r="AK11" s="115">
        <f t="shared" si="16"/>
        <v>4.1475352480075944E-3</v>
      </c>
    </row>
    <row r="12" spans="1:37" ht="13" x14ac:dyDescent="0.3">
      <c r="A12" s="66" t="s">
        <v>101</v>
      </c>
      <c r="B12" s="67" t="s">
        <v>363</v>
      </c>
      <c r="C12" s="68" t="s">
        <v>364</v>
      </c>
      <c r="D12" s="81">
        <v>814838135</v>
      </c>
      <c r="E12" s="82">
        <v>59792950</v>
      </c>
      <c r="F12" s="83">
        <f t="shared" si="0"/>
        <v>874631085</v>
      </c>
      <c r="G12" s="81">
        <v>817761621</v>
      </c>
      <c r="H12" s="82">
        <v>54978950</v>
      </c>
      <c r="I12" s="83">
        <f t="shared" si="1"/>
        <v>872740571</v>
      </c>
      <c r="J12" s="81">
        <v>147369229</v>
      </c>
      <c r="K12" s="82">
        <v>8542825</v>
      </c>
      <c r="L12" s="82">
        <f t="shared" si="2"/>
        <v>155912054</v>
      </c>
      <c r="M12" s="95">
        <f t="shared" si="3"/>
        <v>0.17826036219602234</v>
      </c>
      <c r="N12" s="81">
        <v>150882299</v>
      </c>
      <c r="O12" s="82">
        <v>12813243</v>
      </c>
      <c r="P12" s="82">
        <f t="shared" si="4"/>
        <v>163695542</v>
      </c>
      <c r="Q12" s="95">
        <f t="shared" si="5"/>
        <v>0.18715952909448674</v>
      </c>
      <c r="R12" s="81">
        <v>142415323</v>
      </c>
      <c r="S12" s="82">
        <v>2189697</v>
      </c>
      <c r="T12" s="82">
        <f t="shared" si="6"/>
        <v>144605020</v>
      </c>
      <c r="U12" s="95">
        <f t="shared" si="7"/>
        <v>0.16569072735361584</v>
      </c>
      <c r="V12" s="81">
        <v>167663447</v>
      </c>
      <c r="W12" s="82">
        <v>15948887</v>
      </c>
      <c r="X12" s="82">
        <f t="shared" si="8"/>
        <v>183612334</v>
      </c>
      <c r="Y12" s="95">
        <f t="shared" si="9"/>
        <v>0.21038592693085653</v>
      </c>
      <c r="Z12" s="81">
        <f t="shared" si="10"/>
        <v>608330298</v>
      </c>
      <c r="AA12" s="82">
        <f t="shared" si="11"/>
        <v>39494652</v>
      </c>
      <c r="AB12" s="82">
        <f t="shared" si="12"/>
        <v>647824950</v>
      </c>
      <c r="AC12" s="95">
        <f t="shared" si="13"/>
        <v>0.7422881111825842</v>
      </c>
      <c r="AD12" s="81">
        <v>139764309</v>
      </c>
      <c r="AE12" s="82">
        <v>15576175</v>
      </c>
      <c r="AF12" s="82">
        <f t="shared" si="14"/>
        <v>155340484</v>
      </c>
      <c r="AG12" s="82">
        <v>829291273</v>
      </c>
      <c r="AH12" s="82">
        <v>821771273</v>
      </c>
      <c r="AI12" s="83">
        <v>586395773</v>
      </c>
      <c r="AJ12" s="114">
        <f t="shared" si="15"/>
        <v>0.71357540993039803</v>
      </c>
      <c r="AK12" s="115">
        <f t="shared" si="16"/>
        <v>0.18199923981181887</v>
      </c>
    </row>
    <row r="13" spans="1:37" ht="13" x14ac:dyDescent="0.3">
      <c r="A13" s="66" t="s">
        <v>101</v>
      </c>
      <c r="B13" s="67" t="s">
        <v>365</v>
      </c>
      <c r="C13" s="68" t="s">
        <v>366</v>
      </c>
      <c r="D13" s="81">
        <v>323504750</v>
      </c>
      <c r="E13" s="82">
        <v>189560231</v>
      </c>
      <c r="F13" s="83">
        <f t="shared" si="0"/>
        <v>513064981</v>
      </c>
      <c r="G13" s="81">
        <v>370822579</v>
      </c>
      <c r="H13" s="82">
        <v>213526519</v>
      </c>
      <c r="I13" s="83">
        <f t="shared" si="1"/>
        <v>584349098</v>
      </c>
      <c r="J13" s="81">
        <v>61895258</v>
      </c>
      <c r="K13" s="82">
        <v>35658003</v>
      </c>
      <c r="L13" s="82">
        <f t="shared" si="2"/>
        <v>97553261</v>
      </c>
      <c r="M13" s="95">
        <f t="shared" si="3"/>
        <v>0.19013821759938046</v>
      </c>
      <c r="N13" s="81">
        <v>106476174</v>
      </c>
      <c r="O13" s="82">
        <v>73280665</v>
      </c>
      <c r="P13" s="82">
        <f t="shared" si="4"/>
        <v>179756839</v>
      </c>
      <c r="Q13" s="95">
        <f t="shared" si="5"/>
        <v>0.35035881546552095</v>
      </c>
      <c r="R13" s="81">
        <v>70082083</v>
      </c>
      <c r="S13" s="82">
        <v>18516090</v>
      </c>
      <c r="T13" s="82">
        <f t="shared" si="6"/>
        <v>88598173</v>
      </c>
      <c r="U13" s="95">
        <f t="shared" si="7"/>
        <v>0.15161856722845493</v>
      </c>
      <c r="V13" s="81">
        <v>69140737</v>
      </c>
      <c r="W13" s="82">
        <v>51848247</v>
      </c>
      <c r="X13" s="82">
        <f t="shared" si="8"/>
        <v>120988984</v>
      </c>
      <c r="Y13" s="95">
        <f t="shared" si="9"/>
        <v>0.20704914992441728</v>
      </c>
      <c r="Z13" s="81">
        <f t="shared" si="10"/>
        <v>307594252</v>
      </c>
      <c r="AA13" s="82">
        <f t="shared" si="11"/>
        <v>179303005</v>
      </c>
      <c r="AB13" s="82">
        <f t="shared" si="12"/>
        <v>486897257</v>
      </c>
      <c r="AC13" s="95">
        <f t="shared" si="13"/>
        <v>0.83323009938144887</v>
      </c>
      <c r="AD13" s="81">
        <v>42072958</v>
      </c>
      <c r="AE13" s="82">
        <v>88564895</v>
      </c>
      <c r="AF13" s="82">
        <f t="shared" si="14"/>
        <v>130637853</v>
      </c>
      <c r="AG13" s="82">
        <v>454255326</v>
      </c>
      <c r="AH13" s="82">
        <v>530303743</v>
      </c>
      <c r="AI13" s="83">
        <v>404422739</v>
      </c>
      <c r="AJ13" s="114">
        <f t="shared" si="15"/>
        <v>0.76262471147596633</v>
      </c>
      <c r="AK13" s="115">
        <f t="shared" si="16"/>
        <v>-7.3859672203890225E-2</v>
      </c>
    </row>
    <row r="14" spans="1:37" ht="13" x14ac:dyDescent="0.3">
      <c r="A14" s="66" t="s">
        <v>116</v>
      </c>
      <c r="B14" s="67" t="s">
        <v>367</v>
      </c>
      <c r="C14" s="68" t="s">
        <v>368</v>
      </c>
      <c r="D14" s="81">
        <v>1678981680</v>
      </c>
      <c r="E14" s="82">
        <v>513832728</v>
      </c>
      <c r="F14" s="83">
        <f t="shared" si="0"/>
        <v>2192814408</v>
      </c>
      <c r="G14" s="81">
        <v>1890805070</v>
      </c>
      <c r="H14" s="82">
        <v>489430317</v>
      </c>
      <c r="I14" s="83">
        <f t="shared" si="1"/>
        <v>2380235387</v>
      </c>
      <c r="J14" s="81">
        <v>371243904</v>
      </c>
      <c r="K14" s="82">
        <v>46989170</v>
      </c>
      <c r="L14" s="82">
        <f t="shared" si="2"/>
        <v>418233074</v>
      </c>
      <c r="M14" s="95">
        <f t="shared" si="3"/>
        <v>0.19072889729024436</v>
      </c>
      <c r="N14" s="81">
        <v>393131503</v>
      </c>
      <c r="O14" s="82">
        <v>259494437</v>
      </c>
      <c r="P14" s="82">
        <f t="shared" si="4"/>
        <v>652625940</v>
      </c>
      <c r="Q14" s="95">
        <f t="shared" si="5"/>
        <v>0.29762023526434256</v>
      </c>
      <c r="R14" s="81">
        <v>409450438</v>
      </c>
      <c r="S14" s="82">
        <v>105115398</v>
      </c>
      <c r="T14" s="82">
        <f t="shared" si="6"/>
        <v>514565836</v>
      </c>
      <c r="U14" s="95">
        <f t="shared" si="7"/>
        <v>0.21618275184478636</v>
      </c>
      <c r="V14" s="81">
        <v>488695149</v>
      </c>
      <c r="W14" s="82">
        <v>268547659</v>
      </c>
      <c r="X14" s="82">
        <f t="shared" si="8"/>
        <v>757242808</v>
      </c>
      <c r="Y14" s="95">
        <f t="shared" si="9"/>
        <v>0.31813778256377129</v>
      </c>
      <c r="Z14" s="81">
        <f t="shared" si="10"/>
        <v>1662520994</v>
      </c>
      <c r="AA14" s="82">
        <f t="shared" si="11"/>
        <v>680146664</v>
      </c>
      <c r="AB14" s="82">
        <f t="shared" si="12"/>
        <v>2342667658</v>
      </c>
      <c r="AC14" s="95">
        <f t="shared" si="13"/>
        <v>0.98421680090751462</v>
      </c>
      <c r="AD14" s="81">
        <v>579420897</v>
      </c>
      <c r="AE14" s="82">
        <v>137856214</v>
      </c>
      <c r="AF14" s="82">
        <f t="shared" si="14"/>
        <v>717277111</v>
      </c>
      <c r="AG14" s="82">
        <v>2140145615</v>
      </c>
      <c r="AH14" s="82">
        <v>2179852043</v>
      </c>
      <c r="AI14" s="83">
        <v>1860401579</v>
      </c>
      <c r="AJ14" s="114">
        <f t="shared" si="15"/>
        <v>0.8534531437462336</v>
      </c>
      <c r="AK14" s="115">
        <f t="shared" si="16"/>
        <v>5.5718628668188552E-2</v>
      </c>
    </row>
    <row r="15" spans="1:37" ht="14" x14ac:dyDescent="0.3">
      <c r="A15" s="69" t="s">
        <v>0</v>
      </c>
      <c r="B15" s="70" t="s">
        <v>369</v>
      </c>
      <c r="C15" s="71" t="s">
        <v>0</v>
      </c>
      <c r="D15" s="84">
        <f>SUM(D9:D14)</f>
        <v>5713568719</v>
      </c>
      <c r="E15" s="85">
        <f>SUM(E9:E14)</f>
        <v>1298208419</v>
      </c>
      <c r="F15" s="86">
        <f t="shared" si="0"/>
        <v>7011777138</v>
      </c>
      <c r="G15" s="84">
        <f>SUM(G9:G14)</f>
        <v>6165496137</v>
      </c>
      <c r="H15" s="85">
        <f>SUM(H9:H14)</f>
        <v>1325435466</v>
      </c>
      <c r="I15" s="86">
        <f t="shared" si="1"/>
        <v>7490931603</v>
      </c>
      <c r="J15" s="84">
        <f>SUM(J9:J14)</f>
        <v>1131335973</v>
      </c>
      <c r="K15" s="85">
        <f>SUM(K9:K14)</f>
        <v>176130175</v>
      </c>
      <c r="L15" s="85">
        <f t="shared" si="2"/>
        <v>1307466148</v>
      </c>
      <c r="M15" s="96">
        <f t="shared" si="3"/>
        <v>0.1864671569371833</v>
      </c>
      <c r="N15" s="84">
        <f>SUM(N9:N14)</f>
        <v>1438206806</v>
      </c>
      <c r="O15" s="85">
        <f>SUM(O9:O14)</f>
        <v>474395884</v>
      </c>
      <c r="P15" s="85">
        <f t="shared" si="4"/>
        <v>1912602690</v>
      </c>
      <c r="Q15" s="96">
        <f t="shared" si="5"/>
        <v>0.27277003423778812</v>
      </c>
      <c r="R15" s="84">
        <f>SUM(R9:R14)</f>
        <v>1228590174</v>
      </c>
      <c r="S15" s="85">
        <f>SUM(S9:S14)</f>
        <v>186072274</v>
      </c>
      <c r="T15" s="85">
        <f t="shared" si="6"/>
        <v>1414662448</v>
      </c>
      <c r="U15" s="96">
        <f t="shared" si="7"/>
        <v>0.18885000197217794</v>
      </c>
      <c r="V15" s="84">
        <f>SUM(V9:V14)</f>
        <v>1446878597</v>
      </c>
      <c r="W15" s="85">
        <f>SUM(W9:W14)</f>
        <v>474808372</v>
      </c>
      <c r="X15" s="85">
        <f t="shared" si="8"/>
        <v>1921686969</v>
      </c>
      <c r="Y15" s="96">
        <f t="shared" si="9"/>
        <v>0.25653511083059344</v>
      </c>
      <c r="Z15" s="84">
        <f t="shared" si="10"/>
        <v>5245011550</v>
      </c>
      <c r="AA15" s="85">
        <f t="shared" si="11"/>
        <v>1311406705</v>
      </c>
      <c r="AB15" s="85">
        <f t="shared" si="12"/>
        <v>6556418255</v>
      </c>
      <c r="AC15" s="96">
        <f t="shared" si="13"/>
        <v>0.8752473794279817</v>
      </c>
      <c r="AD15" s="84">
        <f>SUM(AD9:AD14)</f>
        <v>1447034789</v>
      </c>
      <c r="AE15" s="85">
        <f>SUM(AE9:AE14)</f>
        <v>363025466</v>
      </c>
      <c r="AF15" s="85">
        <f t="shared" si="14"/>
        <v>1810060255</v>
      </c>
      <c r="AG15" s="85">
        <f>SUM(AG9:AG14)</f>
        <v>6436864104</v>
      </c>
      <c r="AH15" s="85">
        <f>SUM(AH9:AH14)</f>
        <v>6738253344</v>
      </c>
      <c r="AI15" s="86">
        <f>SUM(AI9:AI14)</f>
        <v>5657466601</v>
      </c>
      <c r="AJ15" s="116">
        <f t="shared" si="15"/>
        <v>0.83960431764377419</v>
      </c>
      <c r="AK15" s="117">
        <f t="shared" si="16"/>
        <v>6.1670164676368655E-2</v>
      </c>
    </row>
    <row r="16" spans="1:37" ht="13" x14ac:dyDescent="0.3">
      <c r="A16" s="66" t="s">
        <v>101</v>
      </c>
      <c r="B16" s="67" t="s">
        <v>370</v>
      </c>
      <c r="C16" s="68" t="s">
        <v>371</v>
      </c>
      <c r="D16" s="81">
        <v>516069534</v>
      </c>
      <c r="E16" s="82">
        <v>101299000</v>
      </c>
      <c r="F16" s="83">
        <f t="shared" si="0"/>
        <v>617368534</v>
      </c>
      <c r="G16" s="81">
        <v>586628096</v>
      </c>
      <c r="H16" s="82">
        <v>126092870</v>
      </c>
      <c r="I16" s="83">
        <f t="shared" si="1"/>
        <v>712720966</v>
      </c>
      <c r="J16" s="81">
        <v>88285133</v>
      </c>
      <c r="K16" s="82">
        <v>13309141</v>
      </c>
      <c r="L16" s="82">
        <f t="shared" si="2"/>
        <v>101594274</v>
      </c>
      <c r="M16" s="95">
        <f t="shared" si="3"/>
        <v>0.16456017500885459</v>
      </c>
      <c r="N16" s="81">
        <v>111724826</v>
      </c>
      <c r="O16" s="82">
        <v>4562238</v>
      </c>
      <c r="P16" s="82">
        <f t="shared" si="4"/>
        <v>116287064</v>
      </c>
      <c r="Q16" s="95">
        <f t="shared" si="5"/>
        <v>0.18835923374092792</v>
      </c>
      <c r="R16" s="81">
        <v>105190159</v>
      </c>
      <c r="S16" s="82">
        <v>25094448</v>
      </c>
      <c r="T16" s="82">
        <f t="shared" si="6"/>
        <v>130284607</v>
      </c>
      <c r="U16" s="95">
        <f t="shared" si="7"/>
        <v>0.18279889776667521</v>
      </c>
      <c r="V16" s="81">
        <v>152042254</v>
      </c>
      <c r="W16" s="82">
        <v>28812161</v>
      </c>
      <c r="X16" s="82">
        <f t="shared" si="8"/>
        <v>180854415</v>
      </c>
      <c r="Y16" s="95">
        <f t="shared" si="9"/>
        <v>0.25375206234637415</v>
      </c>
      <c r="Z16" s="81">
        <f t="shared" si="10"/>
        <v>457242372</v>
      </c>
      <c r="AA16" s="82">
        <f t="shared" si="11"/>
        <v>71777988</v>
      </c>
      <c r="AB16" s="82">
        <f t="shared" si="12"/>
        <v>529020360</v>
      </c>
      <c r="AC16" s="95">
        <f t="shared" si="13"/>
        <v>0.74225452208739995</v>
      </c>
      <c r="AD16" s="81">
        <v>85161015</v>
      </c>
      <c r="AE16" s="82">
        <v>6867496</v>
      </c>
      <c r="AF16" s="82">
        <f t="shared" si="14"/>
        <v>92028511</v>
      </c>
      <c r="AG16" s="82">
        <v>564903650</v>
      </c>
      <c r="AH16" s="82">
        <v>576341425</v>
      </c>
      <c r="AI16" s="83">
        <v>439736239</v>
      </c>
      <c r="AJ16" s="114">
        <f t="shared" si="15"/>
        <v>0.76297871352905089</v>
      </c>
      <c r="AK16" s="115">
        <f t="shared" si="16"/>
        <v>0.96519983899337447</v>
      </c>
    </row>
    <row r="17" spans="1:37" ht="13" x14ac:dyDescent="0.3">
      <c r="A17" s="66" t="s">
        <v>101</v>
      </c>
      <c r="B17" s="67" t="s">
        <v>372</v>
      </c>
      <c r="C17" s="68" t="s">
        <v>373</v>
      </c>
      <c r="D17" s="81">
        <v>917383958</v>
      </c>
      <c r="E17" s="82">
        <v>219322000</v>
      </c>
      <c r="F17" s="83">
        <f t="shared" si="0"/>
        <v>1136705958</v>
      </c>
      <c r="G17" s="81">
        <v>921351744</v>
      </c>
      <c r="H17" s="82">
        <v>190014569</v>
      </c>
      <c r="I17" s="83">
        <f t="shared" si="1"/>
        <v>1111366313</v>
      </c>
      <c r="J17" s="81">
        <v>180536091</v>
      </c>
      <c r="K17" s="82">
        <v>53020526</v>
      </c>
      <c r="L17" s="82">
        <f t="shared" si="2"/>
        <v>233556617</v>
      </c>
      <c r="M17" s="95">
        <f t="shared" si="3"/>
        <v>0.20546792717699469</v>
      </c>
      <c r="N17" s="81">
        <v>241028196</v>
      </c>
      <c r="O17" s="82">
        <v>22135370</v>
      </c>
      <c r="P17" s="82">
        <f t="shared" si="4"/>
        <v>263163566</v>
      </c>
      <c r="Q17" s="95">
        <f t="shared" si="5"/>
        <v>0.23151419603978182</v>
      </c>
      <c r="R17" s="81">
        <v>280006675</v>
      </c>
      <c r="S17" s="82">
        <v>35925700</v>
      </c>
      <c r="T17" s="82">
        <f t="shared" si="6"/>
        <v>315932375</v>
      </c>
      <c r="U17" s="95">
        <f t="shared" si="7"/>
        <v>0.28427384500001485</v>
      </c>
      <c r="V17" s="81">
        <v>155351039</v>
      </c>
      <c r="W17" s="82">
        <v>51342056</v>
      </c>
      <c r="X17" s="82">
        <f t="shared" si="8"/>
        <v>206693095</v>
      </c>
      <c r="Y17" s="95">
        <f t="shared" si="9"/>
        <v>0.18598106905189235</v>
      </c>
      <c r="Z17" s="81">
        <f t="shared" si="10"/>
        <v>856922001</v>
      </c>
      <c r="AA17" s="82">
        <f t="shared" si="11"/>
        <v>162423652</v>
      </c>
      <c r="AB17" s="82">
        <f t="shared" si="12"/>
        <v>1019345653</v>
      </c>
      <c r="AC17" s="95">
        <f t="shared" si="13"/>
        <v>0.91720042354747888</v>
      </c>
      <c r="AD17" s="81">
        <v>260139210</v>
      </c>
      <c r="AE17" s="82">
        <v>123453077</v>
      </c>
      <c r="AF17" s="82">
        <f t="shared" si="14"/>
        <v>383592287</v>
      </c>
      <c r="AG17" s="82">
        <v>1262752117</v>
      </c>
      <c r="AH17" s="82">
        <v>1340839537</v>
      </c>
      <c r="AI17" s="83">
        <v>1151974617</v>
      </c>
      <c r="AJ17" s="114">
        <f t="shared" si="15"/>
        <v>0.85914427879821686</v>
      </c>
      <c r="AK17" s="115">
        <f t="shared" si="16"/>
        <v>-0.4611646219049238</v>
      </c>
    </row>
    <row r="18" spans="1:37" ht="13" x14ac:dyDescent="0.3">
      <c r="A18" s="66" t="s">
        <v>101</v>
      </c>
      <c r="B18" s="67" t="s">
        <v>374</v>
      </c>
      <c r="C18" s="68" t="s">
        <v>375</v>
      </c>
      <c r="D18" s="81">
        <v>1188956784</v>
      </c>
      <c r="E18" s="82">
        <v>319919514</v>
      </c>
      <c r="F18" s="83">
        <f t="shared" si="0"/>
        <v>1508876298</v>
      </c>
      <c r="G18" s="81">
        <v>1334597360</v>
      </c>
      <c r="H18" s="82">
        <v>246112831</v>
      </c>
      <c r="I18" s="83">
        <f t="shared" si="1"/>
        <v>1580710191</v>
      </c>
      <c r="J18" s="81">
        <v>281935578</v>
      </c>
      <c r="K18" s="82">
        <v>79568976</v>
      </c>
      <c r="L18" s="82">
        <f t="shared" si="2"/>
        <v>361504554</v>
      </c>
      <c r="M18" s="95">
        <f t="shared" si="3"/>
        <v>0.23958528242452384</v>
      </c>
      <c r="N18" s="81">
        <v>357738354</v>
      </c>
      <c r="O18" s="82">
        <v>68185613</v>
      </c>
      <c r="P18" s="82">
        <f t="shared" si="4"/>
        <v>425923967</v>
      </c>
      <c r="Q18" s="95">
        <f t="shared" si="5"/>
        <v>0.28227891681018374</v>
      </c>
      <c r="R18" s="81">
        <v>368141592</v>
      </c>
      <c r="S18" s="82">
        <v>46541653</v>
      </c>
      <c r="T18" s="82">
        <f t="shared" si="6"/>
        <v>414683245</v>
      </c>
      <c r="U18" s="95">
        <f t="shared" si="7"/>
        <v>0.26233983140050499</v>
      </c>
      <c r="V18" s="81">
        <v>290118390</v>
      </c>
      <c r="W18" s="82">
        <v>41343440</v>
      </c>
      <c r="X18" s="82">
        <f t="shared" si="8"/>
        <v>331461830</v>
      </c>
      <c r="Y18" s="95">
        <f t="shared" si="9"/>
        <v>0.20969171445039414</v>
      </c>
      <c r="Z18" s="81">
        <f t="shared" si="10"/>
        <v>1297933914</v>
      </c>
      <c r="AA18" s="82">
        <f t="shared" si="11"/>
        <v>235639682</v>
      </c>
      <c r="AB18" s="82">
        <f t="shared" si="12"/>
        <v>1533573596</v>
      </c>
      <c r="AC18" s="95">
        <f t="shared" si="13"/>
        <v>0.97018011570471363</v>
      </c>
      <c r="AD18" s="81">
        <v>271246116</v>
      </c>
      <c r="AE18" s="82">
        <v>20855248</v>
      </c>
      <c r="AF18" s="82">
        <f t="shared" si="14"/>
        <v>292101364</v>
      </c>
      <c r="AG18" s="82">
        <v>1872323056</v>
      </c>
      <c r="AH18" s="82">
        <v>1894323747</v>
      </c>
      <c r="AI18" s="83">
        <v>1472916606</v>
      </c>
      <c r="AJ18" s="114">
        <f t="shared" si="15"/>
        <v>0.77754217479067478</v>
      </c>
      <c r="AK18" s="115">
        <f t="shared" si="16"/>
        <v>0.13474933995857685</v>
      </c>
    </row>
    <row r="19" spans="1:37" ht="13" x14ac:dyDescent="0.3">
      <c r="A19" s="66" t="s">
        <v>101</v>
      </c>
      <c r="B19" s="67" t="s">
        <v>376</v>
      </c>
      <c r="C19" s="68" t="s">
        <v>377</v>
      </c>
      <c r="D19" s="81">
        <v>498124172</v>
      </c>
      <c r="E19" s="82">
        <v>205846964</v>
      </c>
      <c r="F19" s="83">
        <f t="shared" si="0"/>
        <v>703971136</v>
      </c>
      <c r="G19" s="81">
        <v>600557027</v>
      </c>
      <c r="H19" s="82">
        <v>235131304</v>
      </c>
      <c r="I19" s="83">
        <f t="shared" si="1"/>
        <v>835688331</v>
      </c>
      <c r="J19" s="81">
        <v>139321447</v>
      </c>
      <c r="K19" s="82">
        <v>96427125</v>
      </c>
      <c r="L19" s="82">
        <f t="shared" si="2"/>
        <v>235748572</v>
      </c>
      <c r="M19" s="95">
        <f t="shared" si="3"/>
        <v>0.33488386092011591</v>
      </c>
      <c r="N19" s="81">
        <v>118465114</v>
      </c>
      <c r="O19" s="82">
        <v>45790846</v>
      </c>
      <c r="P19" s="82">
        <f t="shared" si="4"/>
        <v>164255960</v>
      </c>
      <c r="Q19" s="95">
        <f t="shared" si="5"/>
        <v>0.23332769143534884</v>
      </c>
      <c r="R19" s="81">
        <v>138245141</v>
      </c>
      <c r="S19" s="82">
        <v>48547485</v>
      </c>
      <c r="T19" s="82">
        <f t="shared" si="6"/>
        <v>186792626</v>
      </c>
      <c r="U19" s="95">
        <f t="shared" si="7"/>
        <v>0.22351948575909936</v>
      </c>
      <c r="V19" s="81">
        <v>117174222</v>
      </c>
      <c r="W19" s="82">
        <v>55607607</v>
      </c>
      <c r="X19" s="82">
        <f t="shared" si="8"/>
        <v>172781829</v>
      </c>
      <c r="Y19" s="95">
        <f t="shared" si="9"/>
        <v>0.20675390883255015</v>
      </c>
      <c r="Z19" s="81">
        <f t="shared" si="10"/>
        <v>513205924</v>
      </c>
      <c r="AA19" s="82">
        <f t="shared" si="11"/>
        <v>246373063</v>
      </c>
      <c r="AB19" s="82">
        <f t="shared" si="12"/>
        <v>759578987</v>
      </c>
      <c r="AC19" s="95">
        <f t="shared" si="13"/>
        <v>0.90892616161227691</v>
      </c>
      <c r="AD19" s="81">
        <v>115281922</v>
      </c>
      <c r="AE19" s="82">
        <v>42965638</v>
      </c>
      <c r="AF19" s="82">
        <f t="shared" si="14"/>
        <v>158247560</v>
      </c>
      <c r="AG19" s="82">
        <v>783321337</v>
      </c>
      <c r="AH19" s="82">
        <v>853477479</v>
      </c>
      <c r="AI19" s="83">
        <v>812926960</v>
      </c>
      <c r="AJ19" s="114">
        <f t="shared" si="15"/>
        <v>0.9524878863265237</v>
      </c>
      <c r="AK19" s="115">
        <f t="shared" si="16"/>
        <v>9.1845138086173339E-2</v>
      </c>
    </row>
    <row r="20" spans="1:37" ht="13" x14ac:dyDescent="0.3">
      <c r="A20" s="66" t="s">
        <v>116</v>
      </c>
      <c r="B20" s="67" t="s">
        <v>378</v>
      </c>
      <c r="C20" s="68" t="s">
        <v>379</v>
      </c>
      <c r="D20" s="81">
        <v>2101505164</v>
      </c>
      <c r="E20" s="82">
        <v>757618897</v>
      </c>
      <c r="F20" s="83">
        <f t="shared" si="0"/>
        <v>2859124061</v>
      </c>
      <c r="G20" s="81">
        <v>2016199768</v>
      </c>
      <c r="H20" s="82">
        <v>758482012</v>
      </c>
      <c r="I20" s="83">
        <f t="shared" si="1"/>
        <v>2774681780</v>
      </c>
      <c r="J20" s="81">
        <v>356141664</v>
      </c>
      <c r="K20" s="82">
        <v>96845297</v>
      </c>
      <c r="L20" s="82">
        <f t="shared" si="2"/>
        <v>452986961</v>
      </c>
      <c r="M20" s="95">
        <f t="shared" si="3"/>
        <v>0.1584355737405688</v>
      </c>
      <c r="N20" s="81">
        <v>405404563</v>
      </c>
      <c r="O20" s="82">
        <v>210483762</v>
      </c>
      <c r="P20" s="82">
        <f t="shared" si="4"/>
        <v>615888325</v>
      </c>
      <c r="Q20" s="95">
        <f t="shared" si="5"/>
        <v>0.21541154278719493</v>
      </c>
      <c r="R20" s="81">
        <v>351782590</v>
      </c>
      <c r="S20" s="82">
        <v>118242748</v>
      </c>
      <c r="T20" s="82">
        <f t="shared" si="6"/>
        <v>470025338</v>
      </c>
      <c r="U20" s="95">
        <f t="shared" si="7"/>
        <v>0.16939792569654599</v>
      </c>
      <c r="V20" s="81">
        <v>384988300</v>
      </c>
      <c r="W20" s="82">
        <v>260650927</v>
      </c>
      <c r="X20" s="82">
        <f t="shared" si="8"/>
        <v>645639227</v>
      </c>
      <c r="Y20" s="95">
        <f t="shared" si="9"/>
        <v>0.23268946790719908</v>
      </c>
      <c r="Z20" s="81">
        <f t="shared" si="10"/>
        <v>1498317117</v>
      </c>
      <c r="AA20" s="82">
        <f t="shared" si="11"/>
        <v>686222734</v>
      </c>
      <c r="AB20" s="82">
        <f t="shared" si="12"/>
        <v>2184539851</v>
      </c>
      <c r="AC20" s="95">
        <f t="shared" si="13"/>
        <v>0.78731185202794673</v>
      </c>
      <c r="AD20" s="81">
        <v>526272338</v>
      </c>
      <c r="AE20" s="82">
        <v>208466183</v>
      </c>
      <c r="AF20" s="82">
        <f t="shared" si="14"/>
        <v>734738521</v>
      </c>
      <c r="AG20" s="82">
        <v>3218597332</v>
      </c>
      <c r="AH20" s="82">
        <v>3125209985</v>
      </c>
      <c r="AI20" s="83">
        <v>2434711277</v>
      </c>
      <c r="AJ20" s="114">
        <f t="shared" si="15"/>
        <v>0.77905525986600221</v>
      </c>
      <c r="AK20" s="115">
        <f t="shared" si="16"/>
        <v>-0.121266670323387</v>
      </c>
    </row>
    <row r="21" spans="1:37" ht="14" x14ac:dyDescent="0.3">
      <c r="A21" s="69" t="s">
        <v>0</v>
      </c>
      <c r="B21" s="70" t="s">
        <v>380</v>
      </c>
      <c r="C21" s="71" t="s">
        <v>0</v>
      </c>
      <c r="D21" s="84">
        <f>SUM(D16:D20)</f>
        <v>5222039612</v>
      </c>
      <c r="E21" s="85">
        <f>SUM(E16:E20)</f>
        <v>1604006375</v>
      </c>
      <c r="F21" s="86">
        <f t="shared" si="0"/>
        <v>6826045987</v>
      </c>
      <c r="G21" s="84">
        <f>SUM(G16:G20)</f>
        <v>5459333995</v>
      </c>
      <c r="H21" s="85">
        <f>SUM(H16:H20)</f>
        <v>1555833586</v>
      </c>
      <c r="I21" s="86">
        <f t="shared" si="1"/>
        <v>7015167581</v>
      </c>
      <c r="J21" s="84">
        <f>SUM(J16:J20)</f>
        <v>1046219913</v>
      </c>
      <c r="K21" s="85">
        <f>SUM(K16:K20)</f>
        <v>339171065</v>
      </c>
      <c r="L21" s="85">
        <f t="shared" si="2"/>
        <v>1385390978</v>
      </c>
      <c r="M21" s="96">
        <f t="shared" si="3"/>
        <v>0.20295658432985006</v>
      </c>
      <c r="N21" s="84">
        <f>SUM(N16:N20)</f>
        <v>1234361053</v>
      </c>
      <c r="O21" s="85">
        <f>SUM(O16:O20)</f>
        <v>351157829</v>
      </c>
      <c r="P21" s="85">
        <f t="shared" si="4"/>
        <v>1585518882</v>
      </c>
      <c r="Q21" s="96">
        <f t="shared" si="5"/>
        <v>0.23227486088133206</v>
      </c>
      <c r="R21" s="84">
        <f>SUM(R16:R20)</f>
        <v>1243366157</v>
      </c>
      <c r="S21" s="85">
        <f>SUM(S16:S20)</f>
        <v>274352034</v>
      </c>
      <c r="T21" s="85">
        <f t="shared" si="6"/>
        <v>1517718191</v>
      </c>
      <c r="U21" s="96">
        <f t="shared" si="7"/>
        <v>0.21634810194849999</v>
      </c>
      <c r="V21" s="84">
        <f>SUM(V16:V20)</f>
        <v>1099674205</v>
      </c>
      <c r="W21" s="85">
        <f>SUM(W16:W20)</f>
        <v>437756191</v>
      </c>
      <c r="X21" s="85">
        <f t="shared" si="8"/>
        <v>1537430396</v>
      </c>
      <c r="Y21" s="96">
        <f t="shared" si="9"/>
        <v>0.21915804266230257</v>
      </c>
      <c r="Z21" s="84">
        <f t="shared" si="10"/>
        <v>4623621328</v>
      </c>
      <c r="AA21" s="85">
        <f t="shared" si="11"/>
        <v>1402437119</v>
      </c>
      <c r="AB21" s="85">
        <f t="shared" si="12"/>
        <v>6026058447</v>
      </c>
      <c r="AC21" s="96">
        <f t="shared" si="13"/>
        <v>0.85900420444995207</v>
      </c>
      <c r="AD21" s="84">
        <f>SUM(AD16:AD20)</f>
        <v>1258100601</v>
      </c>
      <c r="AE21" s="85">
        <f>SUM(AE16:AE20)</f>
        <v>402607642</v>
      </c>
      <c r="AF21" s="85">
        <f t="shared" si="14"/>
        <v>1660708243</v>
      </c>
      <c r="AG21" s="85">
        <f>SUM(AG16:AG20)</f>
        <v>7701897492</v>
      </c>
      <c r="AH21" s="85">
        <f>SUM(AH16:AH20)</f>
        <v>7790192173</v>
      </c>
      <c r="AI21" s="86">
        <f>SUM(AI16:AI20)</f>
        <v>6312265699</v>
      </c>
      <c r="AJ21" s="116">
        <f t="shared" si="15"/>
        <v>0.81028369503870001</v>
      </c>
      <c r="AK21" s="117">
        <f t="shared" si="16"/>
        <v>-7.4232091952108226E-2</v>
      </c>
    </row>
    <row r="22" spans="1:37" ht="13" x14ac:dyDescent="0.3">
      <c r="A22" s="66" t="s">
        <v>101</v>
      </c>
      <c r="B22" s="67" t="s">
        <v>381</v>
      </c>
      <c r="C22" s="68" t="s">
        <v>382</v>
      </c>
      <c r="D22" s="81">
        <v>432902565</v>
      </c>
      <c r="E22" s="82">
        <v>74908531</v>
      </c>
      <c r="F22" s="83">
        <f t="shared" si="0"/>
        <v>507811096</v>
      </c>
      <c r="G22" s="81">
        <v>426882883</v>
      </c>
      <c r="H22" s="82">
        <v>145509170</v>
      </c>
      <c r="I22" s="83">
        <f t="shared" si="1"/>
        <v>572392053</v>
      </c>
      <c r="J22" s="81">
        <v>80430630</v>
      </c>
      <c r="K22" s="82">
        <v>5353847</v>
      </c>
      <c r="L22" s="82">
        <f t="shared" si="2"/>
        <v>85784477</v>
      </c>
      <c r="M22" s="95">
        <f t="shared" si="3"/>
        <v>0.16892989868815311</v>
      </c>
      <c r="N22" s="81">
        <v>57171054</v>
      </c>
      <c r="O22" s="82">
        <v>24348394</v>
      </c>
      <c r="P22" s="82">
        <f t="shared" si="4"/>
        <v>81519448</v>
      </c>
      <c r="Q22" s="95">
        <f t="shared" si="5"/>
        <v>0.16053104912855232</v>
      </c>
      <c r="R22" s="81">
        <v>76556869</v>
      </c>
      <c r="S22" s="82">
        <v>34386744</v>
      </c>
      <c r="T22" s="82">
        <f t="shared" si="6"/>
        <v>110943613</v>
      </c>
      <c r="U22" s="95">
        <f t="shared" si="7"/>
        <v>0.19382451663772488</v>
      </c>
      <c r="V22" s="81">
        <v>82032750</v>
      </c>
      <c r="W22" s="82">
        <v>45975894</v>
      </c>
      <c r="X22" s="82">
        <f t="shared" si="8"/>
        <v>128008644</v>
      </c>
      <c r="Y22" s="95">
        <f t="shared" si="9"/>
        <v>0.22363805250105384</v>
      </c>
      <c r="Z22" s="81">
        <f t="shared" si="10"/>
        <v>296191303</v>
      </c>
      <c r="AA22" s="82">
        <f t="shared" si="11"/>
        <v>110064879</v>
      </c>
      <c r="AB22" s="82">
        <f t="shared" si="12"/>
        <v>406256182</v>
      </c>
      <c r="AC22" s="95">
        <f t="shared" si="13"/>
        <v>0.7097516114536272</v>
      </c>
      <c r="AD22" s="81">
        <v>77918926</v>
      </c>
      <c r="AE22" s="82">
        <v>23779671</v>
      </c>
      <c r="AF22" s="82">
        <f t="shared" si="14"/>
        <v>101698597</v>
      </c>
      <c r="AG22" s="82">
        <v>475964253</v>
      </c>
      <c r="AH22" s="82">
        <v>538529750</v>
      </c>
      <c r="AI22" s="83">
        <v>414072501</v>
      </c>
      <c r="AJ22" s="114">
        <f t="shared" si="15"/>
        <v>0.76889438512914099</v>
      </c>
      <c r="AK22" s="115">
        <f t="shared" si="16"/>
        <v>0.25870609601428418</v>
      </c>
    </row>
    <row r="23" spans="1:37" ht="13" x14ac:dyDescent="0.3">
      <c r="A23" s="66" t="s">
        <v>101</v>
      </c>
      <c r="B23" s="67" t="s">
        <v>383</v>
      </c>
      <c r="C23" s="68" t="s">
        <v>384</v>
      </c>
      <c r="D23" s="81">
        <v>296233062</v>
      </c>
      <c r="E23" s="82">
        <v>60339000</v>
      </c>
      <c r="F23" s="83">
        <f t="shared" si="0"/>
        <v>356572062</v>
      </c>
      <c r="G23" s="81">
        <v>296329658</v>
      </c>
      <c r="H23" s="82">
        <v>60242404</v>
      </c>
      <c r="I23" s="83">
        <f t="shared" si="1"/>
        <v>356572062</v>
      </c>
      <c r="J23" s="81">
        <v>76460965</v>
      </c>
      <c r="K23" s="82">
        <v>3801375</v>
      </c>
      <c r="L23" s="82">
        <f t="shared" si="2"/>
        <v>80262340</v>
      </c>
      <c r="M23" s="95">
        <f t="shared" si="3"/>
        <v>0.22509430365859678</v>
      </c>
      <c r="N23" s="81">
        <v>64975828</v>
      </c>
      <c r="O23" s="82">
        <v>23260940</v>
      </c>
      <c r="P23" s="82">
        <f t="shared" si="4"/>
        <v>88236768</v>
      </c>
      <c r="Q23" s="95">
        <f t="shared" si="5"/>
        <v>0.24745844501973349</v>
      </c>
      <c r="R23" s="81">
        <v>54550507</v>
      </c>
      <c r="S23" s="82">
        <v>10433256</v>
      </c>
      <c r="T23" s="82">
        <f t="shared" si="6"/>
        <v>64983763</v>
      </c>
      <c r="U23" s="95">
        <f t="shared" si="7"/>
        <v>0.18224580645917235</v>
      </c>
      <c r="V23" s="81">
        <v>64714431</v>
      </c>
      <c r="W23" s="82">
        <v>14188267</v>
      </c>
      <c r="X23" s="82">
        <f t="shared" si="8"/>
        <v>78902698</v>
      </c>
      <c r="Y23" s="95">
        <f t="shared" si="9"/>
        <v>0.22128121187464206</v>
      </c>
      <c r="Z23" s="81">
        <f t="shared" si="10"/>
        <v>260701731</v>
      </c>
      <c r="AA23" s="82">
        <f t="shared" si="11"/>
        <v>51683838</v>
      </c>
      <c r="AB23" s="82">
        <f t="shared" si="12"/>
        <v>312385569</v>
      </c>
      <c r="AC23" s="95">
        <f t="shared" si="13"/>
        <v>0.87607976701214463</v>
      </c>
      <c r="AD23" s="81">
        <v>62635451</v>
      </c>
      <c r="AE23" s="82">
        <v>22088597</v>
      </c>
      <c r="AF23" s="82">
        <f t="shared" si="14"/>
        <v>84724048</v>
      </c>
      <c r="AG23" s="82">
        <v>333325161</v>
      </c>
      <c r="AH23" s="82">
        <v>346554629</v>
      </c>
      <c r="AI23" s="83">
        <v>308865222</v>
      </c>
      <c r="AJ23" s="114">
        <f t="shared" si="15"/>
        <v>0.8912454088154742</v>
      </c>
      <c r="AK23" s="115">
        <f t="shared" si="16"/>
        <v>-6.8709535691684587E-2</v>
      </c>
    </row>
    <row r="24" spans="1:37" ht="13" x14ac:dyDescent="0.3">
      <c r="A24" s="66" t="s">
        <v>101</v>
      </c>
      <c r="B24" s="67" t="s">
        <v>73</v>
      </c>
      <c r="C24" s="68" t="s">
        <v>74</v>
      </c>
      <c r="D24" s="81">
        <v>5140212955</v>
      </c>
      <c r="E24" s="82">
        <v>820141736</v>
      </c>
      <c r="F24" s="83">
        <f t="shared" si="0"/>
        <v>5960354691</v>
      </c>
      <c r="G24" s="81">
        <v>5300553574</v>
      </c>
      <c r="H24" s="82">
        <v>779489263</v>
      </c>
      <c r="I24" s="83">
        <f t="shared" si="1"/>
        <v>6080042837</v>
      </c>
      <c r="J24" s="81">
        <v>1413310111</v>
      </c>
      <c r="K24" s="82">
        <v>131565710</v>
      </c>
      <c r="L24" s="82">
        <f t="shared" si="2"/>
        <v>1544875821</v>
      </c>
      <c r="M24" s="95">
        <f t="shared" si="3"/>
        <v>0.25919192750940262</v>
      </c>
      <c r="N24" s="81">
        <v>1283567193</v>
      </c>
      <c r="O24" s="82">
        <v>229306244</v>
      </c>
      <c r="P24" s="82">
        <f t="shared" si="4"/>
        <v>1512873437</v>
      </c>
      <c r="Q24" s="95">
        <f t="shared" si="5"/>
        <v>0.25382271952446128</v>
      </c>
      <c r="R24" s="81">
        <v>1080276172</v>
      </c>
      <c r="S24" s="82">
        <v>90392067</v>
      </c>
      <c r="T24" s="82">
        <f t="shared" si="6"/>
        <v>1170668239</v>
      </c>
      <c r="U24" s="95">
        <f t="shared" si="7"/>
        <v>0.19254276168515094</v>
      </c>
      <c r="V24" s="81">
        <v>1342824652</v>
      </c>
      <c r="W24" s="82">
        <v>264593455</v>
      </c>
      <c r="X24" s="82">
        <f t="shared" si="8"/>
        <v>1607418107</v>
      </c>
      <c r="Y24" s="95">
        <f t="shared" si="9"/>
        <v>0.26437611544742479</v>
      </c>
      <c r="Z24" s="81">
        <f t="shared" si="10"/>
        <v>5119978128</v>
      </c>
      <c r="AA24" s="82">
        <f t="shared" si="11"/>
        <v>715857476</v>
      </c>
      <c r="AB24" s="82">
        <f t="shared" si="12"/>
        <v>5835835604</v>
      </c>
      <c r="AC24" s="95">
        <f t="shared" si="13"/>
        <v>0.9598346196651969</v>
      </c>
      <c r="AD24" s="81">
        <v>1483098245</v>
      </c>
      <c r="AE24" s="82">
        <v>276107908</v>
      </c>
      <c r="AF24" s="82">
        <f t="shared" si="14"/>
        <v>1759206153</v>
      </c>
      <c r="AG24" s="82">
        <v>5347272559</v>
      </c>
      <c r="AH24" s="82">
        <v>5449682781</v>
      </c>
      <c r="AI24" s="83">
        <v>6148454636</v>
      </c>
      <c r="AJ24" s="114">
        <f t="shared" si="15"/>
        <v>1.1282224824968212</v>
      </c>
      <c r="AK24" s="115">
        <f t="shared" si="16"/>
        <v>-8.6282125458209458E-2</v>
      </c>
    </row>
    <row r="25" spans="1:37" ht="13" x14ac:dyDescent="0.3">
      <c r="A25" s="66" t="s">
        <v>101</v>
      </c>
      <c r="B25" s="67" t="s">
        <v>385</v>
      </c>
      <c r="C25" s="68" t="s">
        <v>386</v>
      </c>
      <c r="D25" s="81">
        <v>560142185</v>
      </c>
      <c r="E25" s="82">
        <v>269131509</v>
      </c>
      <c r="F25" s="83">
        <f t="shared" si="0"/>
        <v>829273694</v>
      </c>
      <c r="G25" s="81">
        <v>556988119</v>
      </c>
      <c r="H25" s="82">
        <v>313847706</v>
      </c>
      <c r="I25" s="83">
        <f t="shared" si="1"/>
        <v>870835825</v>
      </c>
      <c r="J25" s="81">
        <v>60218991</v>
      </c>
      <c r="K25" s="82">
        <v>19306016</v>
      </c>
      <c r="L25" s="82">
        <f t="shared" si="2"/>
        <v>79525007</v>
      </c>
      <c r="M25" s="95">
        <f t="shared" si="3"/>
        <v>9.5897177946657503E-2</v>
      </c>
      <c r="N25" s="81">
        <v>86772977</v>
      </c>
      <c r="O25" s="82">
        <v>32008580</v>
      </c>
      <c r="P25" s="82">
        <f t="shared" si="4"/>
        <v>118781557</v>
      </c>
      <c r="Q25" s="95">
        <f t="shared" si="5"/>
        <v>0.14323565049683101</v>
      </c>
      <c r="R25" s="81">
        <v>73309731</v>
      </c>
      <c r="S25" s="82">
        <v>37464454</v>
      </c>
      <c r="T25" s="82">
        <f t="shared" si="6"/>
        <v>110774185</v>
      </c>
      <c r="U25" s="95">
        <f t="shared" si="7"/>
        <v>0.12720444177867854</v>
      </c>
      <c r="V25" s="81">
        <v>80912931</v>
      </c>
      <c r="W25" s="82">
        <v>76418776</v>
      </c>
      <c r="X25" s="82">
        <f t="shared" si="8"/>
        <v>157331707</v>
      </c>
      <c r="Y25" s="95">
        <f t="shared" si="9"/>
        <v>0.18066747196579791</v>
      </c>
      <c r="Z25" s="81">
        <f t="shared" si="10"/>
        <v>301214630</v>
      </c>
      <c r="AA25" s="82">
        <f t="shared" si="11"/>
        <v>165197826</v>
      </c>
      <c r="AB25" s="82">
        <f t="shared" si="12"/>
        <v>466412456</v>
      </c>
      <c r="AC25" s="95">
        <f t="shared" si="13"/>
        <v>0.53559171845048981</v>
      </c>
      <c r="AD25" s="81">
        <v>68158640</v>
      </c>
      <c r="AE25" s="82">
        <v>3712752</v>
      </c>
      <c r="AF25" s="82">
        <f t="shared" si="14"/>
        <v>71871392</v>
      </c>
      <c r="AG25" s="82">
        <v>777741386</v>
      </c>
      <c r="AH25" s="82">
        <v>885833644</v>
      </c>
      <c r="AI25" s="83">
        <v>312989114</v>
      </c>
      <c r="AJ25" s="114">
        <f t="shared" si="15"/>
        <v>0.35332719198459345</v>
      </c>
      <c r="AK25" s="115">
        <f t="shared" si="16"/>
        <v>1.1890727676458526</v>
      </c>
    </row>
    <row r="26" spans="1:37" ht="13" x14ac:dyDescent="0.3">
      <c r="A26" s="66" t="s">
        <v>116</v>
      </c>
      <c r="B26" s="67" t="s">
        <v>387</v>
      </c>
      <c r="C26" s="68" t="s">
        <v>388</v>
      </c>
      <c r="D26" s="81">
        <v>1165620000</v>
      </c>
      <c r="E26" s="82">
        <v>376295000</v>
      </c>
      <c r="F26" s="83">
        <f t="shared" si="0"/>
        <v>1541915000</v>
      </c>
      <c r="G26" s="81">
        <v>1221002000</v>
      </c>
      <c r="H26" s="82">
        <v>473870000</v>
      </c>
      <c r="I26" s="83">
        <f t="shared" si="1"/>
        <v>1694872000</v>
      </c>
      <c r="J26" s="81">
        <v>216044714</v>
      </c>
      <c r="K26" s="82">
        <v>74708929</v>
      </c>
      <c r="L26" s="82">
        <f t="shared" si="2"/>
        <v>290753643</v>
      </c>
      <c r="M26" s="95">
        <f t="shared" si="3"/>
        <v>0.18856658311255808</v>
      </c>
      <c r="N26" s="81">
        <v>182204606</v>
      </c>
      <c r="O26" s="82">
        <v>167157796</v>
      </c>
      <c r="P26" s="82">
        <f t="shared" si="4"/>
        <v>349362402</v>
      </c>
      <c r="Q26" s="95">
        <f t="shared" si="5"/>
        <v>0.22657695268545933</v>
      </c>
      <c r="R26" s="81">
        <v>203012373</v>
      </c>
      <c r="S26" s="82">
        <v>116670002</v>
      </c>
      <c r="T26" s="82">
        <f t="shared" si="6"/>
        <v>319682375</v>
      </c>
      <c r="U26" s="95">
        <f t="shared" si="7"/>
        <v>0.18861741476642485</v>
      </c>
      <c r="V26" s="81">
        <v>207031587</v>
      </c>
      <c r="W26" s="82">
        <v>115860037</v>
      </c>
      <c r="X26" s="82">
        <f t="shared" si="8"/>
        <v>322891624</v>
      </c>
      <c r="Y26" s="95">
        <f t="shared" si="9"/>
        <v>0.19051091999867836</v>
      </c>
      <c r="Z26" s="81">
        <f t="shared" si="10"/>
        <v>808293280</v>
      </c>
      <c r="AA26" s="82">
        <f t="shared" si="11"/>
        <v>474396764</v>
      </c>
      <c r="AB26" s="82">
        <f t="shared" si="12"/>
        <v>1282690044</v>
      </c>
      <c r="AC26" s="95">
        <f t="shared" si="13"/>
        <v>0.75680643966034011</v>
      </c>
      <c r="AD26" s="81">
        <v>238148773</v>
      </c>
      <c r="AE26" s="82">
        <v>87082264</v>
      </c>
      <c r="AF26" s="82">
        <f t="shared" si="14"/>
        <v>325231037</v>
      </c>
      <c r="AG26" s="82">
        <v>1502016000</v>
      </c>
      <c r="AH26" s="82">
        <v>1642017000</v>
      </c>
      <c r="AI26" s="83">
        <v>1314472735</v>
      </c>
      <c r="AJ26" s="114">
        <f t="shared" si="15"/>
        <v>0.80052321930893533</v>
      </c>
      <c r="AK26" s="115">
        <f t="shared" si="16"/>
        <v>-7.1930804070216015E-3</v>
      </c>
    </row>
    <row r="27" spans="1:37" ht="14" x14ac:dyDescent="0.3">
      <c r="A27" s="69" t="s">
        <v>0</v>
      </c>
      <c r="B27" s="70" t="s">
        <v>389</v>
      </c>
      <c r="C27" s="71" t="s">
        <v>0</v>
      </c>
      <c r="D27" s="84">
        <f>SUM(D22:D26)</f>
        <v>7595110767</v>
      </c>
      <c r="E27" s="85">
        <f>SUM(E22:E26)</f>
        <v>1600815776</v>
      </c>
      <c r="F27" s="86">
        <f t="shared" si="0"/>
        <v>9195926543</v>
      </c>
      <c r="G27" s="84">
        <f>SUM(G22:G26)</f>
        <v>7801756234</v>
      </c>
      <c r="H27" s="85">
        <f>SUM(H22:H26)</f>
        <v>1772958543</v>
      </c>
      <c r="I27" s="86">
        <f t="shared" si="1"/>
        <v>9574714777</v>
      </c>
      <c r="J27" s="84">
        <f>SUM(J22:J26)</f>
        <v>1846465411</v>
      </c>
      <c r="K27" s="85">
        <f>SUM(K22:K26)</f>
        <v>234735877</v>
      </c>
      <c r="L27" s="85">
        <f t="shared" si="2"/>
        <v>2081201288</v>
      </c>
      <c r="M27" s="96">
        <f t="shared" si="3"/>
        <v>0.22631773734471858</v>
      </c>
      <c r="N27" s="84">
        <f>SUM(N22:N26)</f>
        <v>1674691658</v>
      </c>
      <c r="O27" s="85">
        <f>SUM(O22:O26)</f>
        <v>476081954</v>
      </c>
      <c r="P27" s="85">
        <f t="shared" si="4"/>
        <v>2150773612</v>
      </c>
      <c r="Q27" s="96">
        <f t="shared" si="5"/>
        <v>0.23388329625546903</v>
      </c>
      <c r="R27" s="84">
        <f>SUM(R22:R26)</f>
        <v>1487705652</v>
      </c>
      <c r="S27" s="85">
        <f>SUM(S22:S26)</f>
        <v>289346523</v>
      </c>
      <c r="T27" s="85">
        <f t="shared" si="6"/>
        <v>1777052175</v>
      </c>
      <c r="U27" s="96">
        <f t="shared" si="7"/>
        <v>0.18559844511178172</v>
      </c>
      <c r="V27" s="84">
        <f>SUM(V22:V26)</f>
        <v>1777516351</v>
      </c>
      <c r="W27" s="85">
        <f>SUM(W22:W26)</f>
        <v>517036429</v>
      </c>
      <c r="X27" s="85">
        <f t="shared" si="8"/>
        <v>2294552780</v>
      </c>
      <c r="Y27" s="96">
        <f t="shared" si="9"/>
        <v>0.2396471157043637</v>
      </c>
      <c r="Z27" s="84">
        <f t="shared" si="10"/>
        <v>6786379072</v>
      </c>
      <c r="AA27" s="85">
        <f t="shared" si="11"/>
        <v>1517200783</v>
      </c>
      <c r="AB27" s="85">
        <f t="shared" si="12"/>
        <v>8303579855</v>
      </c>
      <c r="AC27" s="96">
        <f t="shared" si="13"/>
        <v>0.86724043988720478</v>
      </c>
      <c r="AD27" s="84">
        <f>SUM(AD22:AD26)</f>
        <v>1929960035</v>
      </c>
      <c r="AE27" s="85">
        <f>SUM(AE22:AE26)</f>
        <v>412771192</v>
      </c>
      <c r="AF27" s="85">
        <f t="shared" si="14"/>
        <v>2342731227</v>
      </c>
      <c r="AG27" s="85">
        <f>SUM(AG22:AG26)</f>
        <v>8436319359</v>
      </c>
      <c r="AH27" s="85">
        <f>SUM(AH22:AH26)</f>
        <v>8862617804</v>
      </c>
      <c r="AI27" s="86">
        <f>SUM(AI22:AI26)</f>
        <v>8498854208</v>
      </c>
      <c r="AJ27" s="116">
        <f t="shared" si="15"/>
        <v>0.95895528792454288</v>
      </c>
      <c r="AK27" s="117">
        <f t="shared" si="16"/>
        <v>-2.0565076541748772E-2</v>
      </c>
    </row>
    <row r="28" spans="1:37" ht="13" x14ac:dyDescent="0.3">
      <c r="A28" s="66" t="s">
        <v>101</v>
      </c>
      <c r="B28" s="67" t="s">
        <v>390</v>
      </c>
      <c r="C28" s="68" t="s">
        <v>391</v>
      </c>
      <c r="D28" s="81">
        <v>574343388</v>
      </c>
      <c r="E28" s="82">
        <v>79523154</v>
      </c>
      <c r="F28" s="83">
        <f t="shared" si="0"/>
        <v>653866542</v>
      </c>
      <c r="G28" s="81">
        <v>572186470</v>
      </c>
      <c r="H28" s="82">
        <v>79523154</v>
      </c>
      <c r="I28" s="83">
        <f t="shared" si="1"/>
        <v>651709624</v>
      </c>
      <c r="J28" s="81">
        <v>109896617</v>
      </c>
      <c r="K28" s="82">
        <v>490961</v>
      </c>
      <c r="L28" s="82">
        <f t="shared" si="2"/>
        <v>110387578</v>
      </c>
      <c r="M28" s="95">
        <f t="shared" si="3"/>
        <v>0.16882279625801683</v>
      </c>
      <c r="N28" s="81">
        <v>91996470</v>
      </c>
      <c r="O28" s="82">
        <v>6900868</v>
      </c>
      <c r="P28" s="82">
        <f t="shared" si="4"/>
        <v>98897338</v>
      </c>
      <c r="Q28" s="95">
        <f t="shared" si="5"/>
        <v>0.15125003597446648</v>
      </c>
      <c r="R28" s="81">
        <v>123326530</v>
      </c>
      <c r="S28" s="82">
        <v>1020577</v>
      </c>
      <c r="T28" s="82">
        <f t="shared" si="6"/>
        <v>124347107</v>
      </c>
      <c r="U28" s="95">
        <f t="shared" si="7"/>
        <v>0.19080139746409513</v>
      </c>
      <c r="V28" s="81">
        <v>129492215</v>
      </c>
      <c r="W28" s="82">
        <v>4322528</v>
      </c>
      <c r="X28" s="82">
        <f t="shared" si="8"/>
        <v>133814743</v>
      </c>
      <c r="Y28" s="95">
        <f t="shared" si="9"/>
        <v>0.20532878151880721</v>
      </c>
      <c r="Z28" s="81">
        <f t="shared" si="10"/>
        <v>454711832</v>
      </c>
      <c r="AA28" s="82">
        <f t="shared" si="11"/>
        <v>12734934</v>
      </c>
      <c r="AB28" s="82">
        <f t="shared" si="12"/>
        <v>467446766</v>
      </c>
      <c r="AC28" s="95">
        <f t="shared" si="13"/>
        <v>0.71726233399922912</v>
      </c>
      <c r="AD28" s="81">
        <v>191330281</v>
      </c>
      <c r="AE28" s="82">
        <v>14964229</v>
      </c>
      <c r="AF28" s="82">
        <f t="shared" si="14"/>
        <v>206294510</v>
      </c>
      <c r="AG28" s="82">
        <v>643301894</v>
      </c>
      <c r="AH28" s="82">
        <v>645452670</v>
      </c>
      <c r="AI28" s="83">
        <v>461344485</v>
      </c>
      <c r="AJ28" s="114">
        <f t="shared" si="15"/>
        <v>0.71476113810172948</v>
      </c>
      <c r="AK28" s="115">
        <f t="shared" si="16"/>
        <v>-0.35134123055431776</v>
      </c>
    </row>
    <row r="29" spans="1:37" ht="13" x14ac:dyDescent="0.3">
      <c r="A29" s="66" t="s">
        <v>101</v>
      </c>
      <c r="B29" s="67" t="s">
        <v>392</v>
      </c>
      <c r="C29" s="68" t="s">
        <v>393</v>
      </c>
      <c r="D29" s="81">
        <v>835635016</v>
      </c>
      <c r="E29" s="82">
        <v>224093950</v>
      </c>
      <c r="F29" s="83">
        <f t="shared" si="0"/>
        <v>1059728966</v>
      </c>
      <c r="G29" s="81">
        <v>832066686</v>
      </c>
      <c r="H29" s="82">
        <v>265641673</v>
      </c>
      <c r="I29" s="83">
        <f t="shared" si="1"/>
        <v>1097708359</v>
      </c>
      <c r="J29" s="81">
        <v>199841153</v>
      </c>
      <c r="K29" s="82">
        <v>32907723</v>
      </c>
      <c r="L29" s="82">
        <f t="shared" si="2"/>
        <v>232748876</v>
      </c>
      <c r="M29" s="95">
        <f t="shared" si="3"/>
        <v>0.21963056919970989</v>
      </c>
      <c r="N29" s="81">
        <v>207453718</v>
      </c>
      <c r="O29" s="82">
        <v>43934307</v>
      </c>
      <c r="P29" s="82">
        <f t="shared" si="4"/>
        <v>251388025</v>
      </c>
      <c r="Q29" s="95">
        <f t="shared" si="5"/>
        <v>0.23721916930220061</v>
      </c>
      <c r="R29" s="81">
        <v>182758725</v>
      </c>
      <c r="S29" s="82">
        <v>30137169</v>
      </c>
      <c r="T29" s="82">
        <f t="shared" si="6"/>
        <v>212895894</v>
      </c>
      <c r="U29" s="95">
        <f t="shared" si="7"/>
        <v>0.19394577098232701</v>
      </c>
      <c r="V29" s="81">
        <v>189965729</v>
      </c>
      <c r="W29" s="82">
        <v>49101129</v>
      </c>
      <c r="X29" s="82">
        <f t="shared" si="8"/>
        <v>239066858</v>
      </c>
      <c r="Y29" s="95">
        <f t="shared" si="9"/>
        <v>0.21778722557764543</v>
      </c>
      <c r="Z29" s="81">
        <f t="shared" si="10"/>
        <v>780019325</v>
      </c>
      <c r="AA29" s="82">
        <f t="shared" si="11"/>
        <v>156080328</v>
      </c>
      <c r="AB29" s="82">
        <f t="shared" si="12"/>
        <v>936099653</v>
      </c>
      <c r="AC29" s="95">
        <f t="shared" si="13"/>
        <v>0.85277628190130239</v>
      </c>
      <c r="AD29" s="81">
        <v>164718011</v>
      </c>
      <c r="AE29" s="82">
        <v>40925145</v>
      </c>
      <c r="AF29" s="82">
        <f t="shared" si="14"/>
        <v>205643156</v>
      </c>
      <c r="AG29" s="82">
        <v>894339822</v>
      </c>
      <c r="AH29" s="82">
        <v>1077229095</v>
      </c>
      <c r="AI29" s="83">
        <v>824274248</v>
      </c>
      <c r="AJ29" s="114">
        <f t="shared" si="15"/>
        <v>0.76518008270097826</v>
      </c>
      <c r="AK29" s="115">
        <f t="shared" si="16"/>
        <v>0.16253252794855966</v>
      </c>
    </row>
    <row r="30" spans="1:37" ht="13" x14ac:dyDescent="0.3">
      <c r="A30" s="66" t="s">
        <v>101</v>
      </c>
      <c r="B30" s="67" t="s">
        <v>394</v>
      </c>
      <c r="C30" s="68" t="s">
        <v>395</v>
      </c>
      <c r="D30" s="81">
        <v>571455962</v>
      </c>
      <c r="E30" s="82">
        <v>97284261</v>
      </c>
      <c r="F30" s="83">
        <f t="shared" si="0"/>
        <v>668740223</v>
      </c>
      <c r="G30" s="81">
        <v>603186646</v>
      </c>
      <c r="H30" s="82">
        <v>129219558</v>
      </c>
      <c r="I30" s="83">
        <f t="shared" si="1"/>
        <v>732406204</v>
      </c>
      <c r="J30" s="81">
        <v>119464527</v>
      </c>
      <c r="K30" s="82">
        <v>15511604</v>
      </c>
      <c r="L30" s="82">
        <f t="shared" si="2"/>
        <v>134976131</v>
      </c>
      <c r="M30" s="95">
        <f t="shared" si="3"/>
        <v>0.20183641772658859</v>
      </c>
      <c r="N30" s="81">
        <v>135538052</v>
      </c>
      <c r="O30" s="82">
        <v>19400245</v>
      </c>
      <c r="P30" s="82">
        <f t="shared" si="4"/>
        <v>154938297</v>
      </c>
      <c r="Q30" s="95">
        <f t="shared" si="5"/>
        <v>0.23168682198438662</v>
      </c>
      <c r="R30" s="81">
        <v>140340336</v>
      </c>
      <c r="S30" s="82">
        <v>16061451</v>
      </c>
      <c r="T30" s="82">
        <f t="shared" si="6"/>
        <v>156401787</v>
      </c>
      <c r="U30" s="95">
        <f t="shared" si="7"/>
        <v>0.21354514222547466</v>
      </c>
      <c r="V30" s="81">
        <v>92573419</v>
      </c>
      <c r="W30" s="82">
        <v>72813983</v>
      </c>
      <c r="X30" s="82">
        <f t="shared" si="8"/>
        <v>165387402</v>
      </c>
      <c r="Y30" s="95">
        <f t="shared" si="9"/>
        <v>0.22581376440661607</v>
      </c>
      <c r="Z30" s="81">
        <f t="shared" si="10"/>
        <v>487916334</v>
      </c>
      <c r="AA30" s="82">
        <f t="shared" si="11"/>
        <v>123787283</v>
      </c>
      <c r="AB30" s="82">
        <f t="shared" si="12"/>
        <v>611703617</v>
      </c>
      <c r="AC30" s="95">
        <f t="shared" si="13"/>
        <v>0.83519720840595169</v>
      </c>
      <c r="AD30" s="81">
        <v>107402933</v>
      </c>
      <c r="AE30" s="82">
        <v>27325956</v>
      </c>
      <c r="AF30" s="82">
        <f t="shared" si="14"/>
        <v>134728889</v>
      </c>
      <c r="AG30" s="82">
        <v>635696712</v>
      </c>
      <c r="AH30" s="82">
        <v>628727255</v>
      </c>
      <c r="AI30" s="83">
        <v>503176990</v>
      </c>
      <c r="AJ30" s="114">
        <f t="shared" si="15"/>
        <v>0.80031044622043623</v>
      </c>
      <c r="AK30" s="115">
        <f t="shared" si="16"/>
        <v>0.22755708317315682</v>
      </c>
    </row>
    <row r="31" spans="1:37" ht="13" x14ac:dyDescent="0.3">
      <c r="A31" s="66" t="s">
        <v>101</v>
      </c>
      <c r="B31" s="67" t="s">
        <v>396</v>
      </c>
      <c r="C31" s="68" t="s">
        <v>397</v>
      </c>
      <c r="D31" s="81">
        <v>1522675297</v>
      </c>
      <c r="E31" s="82">
        <v>348889000</v>
      </c>
      <c r="F31" s="83">
        <f t="shared" si="0"/>
        <v>1871564297</v>
      </c>
      <c r="G31" s="81">
        <v>1627594149</v>
      </c>
      <c r="H31" s="82">
        <v>347797000</v>
      </c>
      <c r="I31" s="83">
        <f t="shared" si="1"/>
        <v>1975391149</v>
      </c>
      <c r="J31" s="81">
        <v>338957524</v>
      </c>
      <c r="K31" s="82">
        <v>99633248</v>
      </c>
      <c r="L31" s="82">
        <f t="shared" si="2"/>
        <v>438590772</v>
      </c>
      <c r="M31" s="95">
        <f t="shared" si="3"/>
        <v>0.23434448536073993</v>
      </c>
      <c r="N31" s="81">
        <v>412858461</v>
      </c>
      <c r="O31" s="82">
        <v>92605805</v>
      </c>
      <c r="P31" s="82">
        <f t="shared" si="4"/>
        <v>505464266</v>
      </c>
      <c r="Q31" s="95">
        <f t="shared" si="5"/>
        <v>0.27007582203305946</v>
      </c>
      <c r="R31" s="81">
        <v>331203047</v>
      </c>
      <c r="S31" s="82">
        <v>78550905</v>
      </c>
      <c r="T31" s="82">
        <f t="shared" si="6"/>
        <v>409753952</v>
      </c>
      <c r="U31" s="95">
        <f t="shared" si="7"/>
        <v>0.2074292740490557</v>
      </c>
      <c r="V31" s="81">
        <v>335652551</v>
      </c>
      <c r="W31" s="82">
        <v>69275082</v>
      </c>
      <c r="X31" s="82">
        <f t="shared" si="8"/>
        <v>404927633</v>
      </c>
      <c r="Y31" s="95">
        <f t="shared" si="9"/>
        <v>0.20498605210668583</v>
      </c>
      <c r="Z31" s="81">
        <f t="shared" si="10"/>
        <v>1418671583</v>
      </c>
      <c r="AA31" s="82">
        <f t="shared" si="11"/>
        <v>340065040</v>
      </c>
      <c r="AB31" s="82">
        <f t="shared" si="12"/>
        <v>1758736623</v>
      </c>
      <c r="AC31" s="95">
        <f t="shared" si="13"/>
        <v>0.89032322732149694</v>
      </c>
      <c r="AD31" s="81">
        <v>309376462</v>
      </c>
      <c r="AE31" s="82">
        <v>116109844</v>
      </c>
      <c r="AF31" s="82">
        <f t="shared" si="14"/>
        <v>425486306</v>
      </c>
      <c r="AG31" s="82">
        <v>1694842799</v>
      </c>
      <c r="AH31" s="82">
        <v>1908143113</v>
      </c>
      <c r="AI31" s="83">
        <v>1778377439</v>
      </c>
      <c r="AJ31" s="114">
        <f t="shared" si="15"/>
        <v>0.9319937413939664</v>
      </c>
      <c r="AK31" s="115">
        <f t="shared" si="16"/>
        <v>-4.8318060323191747E-2</v>
      </c>
    </row>
    <row r="32" spans="1:37" ht="13" x14ac:dyDescent="0.3">
      <c r="A32" s="66" t="s">
        <v>101</v>
      </c>
      <c r="B32" s="67" t="s">
        <v>398</v>
      </c>
      <c r="C32" s="68" t="s">
        <v>399</v>
      </c>
      <c r="D32" s="81">
        <v>930607918</v>
      </c>
      <c r="E32" s="82">
        <v>182007500</v>
      </c>
      <c r="F32" s="83">
        <f t="shared" si="0"/>
        <v>1112615418</v>
      </c>
      <c r="G32" s="81">
        <v>933924137</v>
      </c>
      <c r="H32" s="82">
        <v>215741554</v>
      </c>
      <c r="I32" s="83">
        <f t="shared" si="1"/>
        <v>1149665691</v>
      </c>
      <c r="J32" s="81">
        <v>198021496</v>
      </c>
      <c r="K32" s="82">
        <v>16281346</v>
      </c>
      <c r="L32" s="82">
        <f t="shared" si="2"/>
        <v>214302842</v>
      </c>
      <c r="M32" s="95">
        <f t="shared" si="3"/>
        <v>0.19261178528805897</v>
      </c>
      <c r="N32" s="81">
        <v>193111897</v>
      </c>
      <c r="O32" s="82">
        <v>48162452</v>
      </c>
      <c r="P32" s="82">
        <f t="shared" si="4"/>
        <v>241274349</v>
      </c>
      <c r="Q32" s="95">
        <f t="shared" si="5"/>
        <v>0.21685332154906378</v>
      </c>
      <c r="R32" s="81">
        <v>235470303</v>
      </c>
      <c r="S32" s="82">
        <v>8122887</v>
      </c>
      <c r="T32" s="82">
        <f t="shared" si="6"/>
        <v>243593190</v>
      </c>
      <c r="U32" s="95">
        <f t="shared" si="7"/>
        <v>0.2118817599819981</v>
      </c>
      <c r="V32" s="81">
        <v>250768876</v>
      </c>
      <c r="W32" s="82">
        <v>37065022</v>
      </c>
      <c r="X32" s="82">
        <f t="shared" si="8"/>
        <v>287833898</v>
      </c>
      <c r="Y32" s="95">
        <f t="shared" si="9"/>
        <v>0.25036312751895456</v>
      </c>
      <c r="Z32" s="81">
        <f t="shared" si="10"/>
        <v>877372572</v>
      </c>
      <c r="AA32" s="82">
        <f t="shared" si="11"/>
        <v>109631707</v>
      </c>
      <c r="AB32" s="82">
        <f t="shared" si="12"/>
        <v>987004279</v>
      </c>
      <c r="AC32" s="95">
        <f t="shared" si="13"/>
        <v>0.85851416348824483</v>
      </c>
      <c r="AD32" s="81">
        <v>219188252</v>
      </c>
      <c r="AE32" s="82">
        <v>48742887</v>
      </c>
      <c r="AF32" s="82">
        <f t="shared" si="14"/>
        <v>267931139</v>
      </c>
      <c r="AG32" s="82">
        <v>1083795323</v>
      </c>
      <c r="AH32" s="82">
        <v>1080744544</v>
      </c>
      <c r="AI32" s="83">
        <v>930834512</v>
      </c>
      <c r="AJ32" s="114">
        <f t="shared" si="15"/>
        <v>0.8612900404334588</v>
      </c>
      <c r="AK32" s="115">
        <f t="shared" si="16"/>
        <v>7.42831127217356E-2</v>
      </c>
    </row>
    <row r="33" spans="1:37" ht="13" x14ac:dyDescent="0.3">
      <c r="A33" s="66" t="s">
        <v>116</v>
      </c>
      <c r="B33" s="67" t="s">
        <v>400</v>
      </c>
      <c r="C33" s="68" t="s">
        <v>401</v>
      </c>
      <c r="D33" s="81">
        <v>196175455</v>
      </c>
      <c r="E33" s="82">
        <v>700000</v>
      </c>
      <c r="F33" s="83">
        <f t="shared" si="0"/>
        <v>196875455</v>
      </c>
      <c r="G33" s="81">
        <v>196095456</v>
      </c>
      <c r="H33" s="82">
        <v>780000</v>
      </c>
      <c r="I33" s="83">
        <f t="shared" si="1"/>
        <v>196875456</v>
      </c>
      <c r="J33" s="81">
        <v>44408848</v>
      </c>
      <c r="K33" s="82">
        <v>0</v>
      </c>
      <c r="L33" s="82">
        <f t="shared" si="2"/>
        <v>44408848</v>
      </c>
      <c r="M33" s="95">
        <f t="shared" si="3"/>
        <v>0.22556823043278809</v>
      </c>
      <c r="N33" s="81">
        <v>51735585</v>
      </c>
      <c r="O33" s="82">
        <v>0</v>
      </c>
      <c r="P33" s="82">
        <f t="shared" si="4"/>
        <v>51735585</v>
      </c>
      <c r="Q33" s="95">
        <f t="shared" si="5"/>
        <v>0.26278331648808129</v>
      </c>
      <c r="R33" s="81">
        <v>44884223</v>
      </c>
      <c r="S33" s="82">
        <v>0</v>
      </c>
      <c r="T33" s="82">
        <f t="shared" si="6"/>
        <v>44884223</v>
      </c>
      <c r="U33" s="95">
        <f t="shared" si="7"/>
        <v>0.22798282686898258</v>
      </c>
      <c r="V33" s="81">
        <v>41081306</v>
      </c>
      <c r="W33" s="82">
        <v>50806</v>
      </c>
      <c r="X33" s="82">
        <f t="shared" si="8"/>
        <v>41132112</v>
      </c>
      <c r="Y33" s="95">
        <f t="shared" si="9"/>
        <v>0.20892452942432804</v>
      </c>
      <c r="Z33" s="81">
        <f t="shared" si="10"/>
        <v>182109962</v>
      </c>
      <c r="AA33" s="82">
        <f t="shared" si="11"/>
        <v>50806</v>
      </c>
      <c r="AB33" s="82">
        <f t="shared" si="12"/>
        <v>182160768</v>
      </c>
      <c r="AC33" s="95">
        <f t="shared" si="13"/>
        <v>0.9252589007336699</v>
      </c>
      <c r="AD33" s="81">
        <v>44739217</v>
      </c>
      <c r="AE33" s="82">
        <v>317400</v>
      </c>
      <c r="AF33" s="82">
        <f t="shared" si="14"/>
        <v>45056617</v>
      </c>
      <c r="AG33" s="82">
        <v>186291728</v>
      </c>
      <c r="AH33" s="82">
        <v>185348386</v>
      </c>
      <c r="AI33" s="83">
        <v>174387268</v>
      </c>
      <c r="AJ33" s="114">
        <f t="shared" si="15"/>
        <v>0.94086208012623318</v>
      </c>
      <c r="AK33" s="115">
        <f t="shared" si="16"/>
        <v>-8.7101634816479923E-2</v>
      </c>
    </row>
    <row r="34" spans="1:37" ht="14" x14ac:dyDescent="0.3">
      <c r="A34" s="69" t="s">
        <v>0</v>
      </c>
      <c r="B34" s="70" t="s">
        <v>402</v>
      </c>
      <c r="C34" s="71" t="s">
        <v>0</v>
      </c>
      <c r="D34" s="84">
        <f>SUM(D28:D33)</f>
        <v>4630893036</v>
      </c>
      <c r="E34" s="85">
        <f>SUM(E28:E33)</f>
        <v>932497865</v>
      </c>
      <c r="F34" s="86">
        <f t="shared" si="0"/>
        <v>5563390901</v>
      </c>
      <c r="G34" s="84">
        <f>SUM(G28:G33)</f>
        <v>4765053544</v>
      </c>
      <c r="H34" s="85">
        <f>SUM(H28:H33)</f>
        <v>1038702939</v>
      </c>
      <c r="I34" s="86">
        <f t="shared" si="1"/>
        <v>5803756483</v>
      </c>
      <c r="J34" s="84">
        <f>SUM(J28:J33)</f>
        <v>1010590165</v>
      </c>
      <c r="K34" s="85">
        <f>SUM(K28:K33)</f>
        <v>164824882</v>
      </c>
      <c r="L34" s="85">
        <f t="shared" si="2"/>
        <v>1175415047</v>
      </c>
      <c r="M34" s="96">
        <f t="shared" si="3"/>
        <v>0.21127673174802858</v>
      </c>
      <c r="N34" s="84">
        <f>SUM(N28:N33)</f>
        <v>1092694183</v>
      </c>
      <c r="O34" s="85">
        <f>SUM(O28:O33)</f>
        <v>211003677</v>
      </c>
      <c r="P34" s="85">
        <f t="shared" si="4"/>
        <v>1303697860</v>
      </c>
      <c r="Q34" s="96">
        <f t="shared" si="5"/>
        <v>0.2343351174129549</v>
      </c>
      <c r="R34" s="84">
        <f>SUM(R28:R33)</f>
        <v>1057983164</v>
      </c>
      <c r="S34" s="85">
        <f>SUM(S28:S33)</f>
        <v>133892989</v>
      </c>
      <c r="T34" s="85">
        <f t="shared" si="6"/>
        <v>1191876153</v>
      </c>
      <c r="U34" s="96">
        <f t="shared" si="7"/>
        <v>0.20536288117724597</v>
      </c>
      <c r="V34" s="84">
        <f>SUM(V28:V33)</f>
        <v>1039534096</v>
      </c>
      <c r="W34" s="85">
        <f>SUM(W28:W33)</f>
        <v>232628550</v>
      </c>
      <c r="X34" s="85">
        <f t="shared" si="8"/>
        <v>1272162646</v>
      </c>
      <c r="Y34" s="96">
        <f t="shared" si="9"/>
        <v>0.21919642040915038</v>
      </c>
      <c r="Z34" s="84">
        <f t="shared" si="10"/>
        <v>4200801608</v>
      </c>
      <c r="AA34" s="85">
        <f t="shared" si="11"/>
        <v>742350098</v>
      </c>
      <c r="AB34" s="85">
        <f t="shared" si="12"/>
        <v>4943151706</v>
      </c>
      <c r="AC34" s="96">
        <f t="shared" si="13"/>
        <v>0.8517159051175166</v>
      </c>
      <c r="AD34" s="84">
        <f>SUM(AD28:AD33)</f>
        <v>1036755156</v>
      </c>
      <c r="AE34" s="85">
        <f>SUM(AE28:AE33)</f>
        <v>248385461</v>
      </c>
      <c r="AF34" s="85">
        <f t="shared" si="14"/>
        <v>1285140617</v>
      </c>
      <c r="AG34" s="85">
        <f>SUM(AG28:AG33)</f>
        <v>5138268278</v>
      </c>
      <c r="AH34" s="85">
        <f>SUM(AH28:AH33)</f>
        <v>5525645063</v>
      </c>
      <c r="AI34" s="86">
        <f>SUM(AI28:AI33)</f>
        <v>4672394942</v>
      </c>
      <c r="AJ34" s="116">
        <f t="shared" si="15"/>
        <v>0.84558361760993184</v>
      </c>
      <c r="AK34" s="117">
        <f t="shared" si="16"/>
        <v>-1.0098483254148083E-2</v>
      </c>
    </row>
    <row r="35" spans="1:37" ht="13" x14ac:dyDescent="0.3">
      <c r="A35" s="66" t="s">
        <v>101</v>
      </c>
      <c r="B35" s="67" t="s">
        <v>403</v>
      </c>
      <c r="C35" s="68" t="s">
        <v>404</v>
      </c>
      <c r="D35" s="81">
        <v>426239466</v>
      </c>
      <c r="E35" s="82">
        <v>89921363</v>
      </c>
      <c r="F35" s="83">
        <f t="shared" si="0"/>
        <v>516160829</v>
      </c>
      <c r="G35" s="81">
        <v>437309783</v>
      </c>
      <c r="H35" s="82">
        <v>101249425</v>
      </c>
      <c r="I35" s="83">
        <f t="shared" si="1"/>
        <v>538559208</v>
      </c>
      <c r="J35" s="81">
        <v>35615673</v>
      </c>
      <c r="K35" s="82">
        <v>10655314</v>
      </c>
      <c r="L35" s="82">
        <f t="shared" si="2"/>
        <v>46270987</v>
      </c>
      <c r="M35" s="95">
        <f t="shared" si="3"/>
        <v>8.9644514655721777E-2</v>
      </c>
      <c r="N35" s="81">
        <v>147729915</v>
      </c>
      <c r="O35" s="82">
        <v>29335523</v>
      </c>
      <c r="P35" s="82">
        <f t="shared" si="4"/>
        <v>177065438</v>
      </c>
      <c r="Q35" s="95">
        <f t="shared" si="5"/>
        <v>0.34304315254422379</v>
      </c>
      <c r="R35" s="81">
        <v>91496133</v>
      </c>
      <c r="S35" s="82">
        <v>4840647</v>
      </c>
      <c r="T35" s="82">
        <f t="shared" si="6"/>
        <v>96336780</v>
      </c>
      <c r="U35" s="95">
        <f t="shared" si="7"/>
        <v>0.17887871671112529</v>
      </c>
      <c r="V35" s="81">
        <v>102193692</v>
      </c>
      <c r="W35" s="82">
        <v>44325816</v>
      </c>
      <c r="X35" s="82">
        <f t="shared" si="8"/>
        <v>146519508</v>
      </c>
      <c r="Y35" s="95">
        <f t="shared" si="9"/>
        <v>0.2720583100679248</v>
      </c>
      <c r="Z35" s="81">
        <f t="shared" si="10"/>
        <v>377035413</v>
      </c>
      <c r="AA35" s="82">
        <f t="shared" si="11"/>
        <v>89157300</v>
      </c>
      <c r="AB35" s="82">
        <f t="shared" si="12"/>
        <v>466192713</v>
      </c>
      <c r="AC35" s="95">
        <f t="shared" si="13"/>
        <v>0.86562945368859057</v>
      </c>
      <c r="AD35" s="81">
        <v>108720529</v>
      </c>
      <c r="AE35" s="82">
        <v>13907692</v>
      </c>
      <c r="AF35" s="82">
        <f t="shared" si="14"/>
        <v>122628221</v>
      </c>
      <c r="AG35" s="82">
        <v>455024661</v>
      </c>
      <c r="AH35" s="82">
        <v>471045087</v>
      </c>
      <c r="AI35" s="83">
        <v>386968707</v>
      </c>
      <c r="AJ35" s="114">
        <f t="shared" si="15"/>
        <v>0.82151097141153284</v>
      </c>
      <c r="AK35" s="115">
        <f t="shared" si="16"/>
        <v>0.19482698847926683</v>
      </c>
    </row>
    <row r="36" spans="1:37" ht="13" x14ac:dyDescent="0.3">
      <c r="A36" s="66" t="s">
        <v>101</v>
      </c>
      <c r="B36" s="67" t="s">
        <v>405</v>
      </c>
      <c r="C36" s="68" t="s">
        <v>406</v>
      </c>
      <c r="D36" s="81">
        <v>734364413</v>
      </c>
      <c r="E36" s="82">
        <v>110495280</v>
      </c>
      <c r="F36" s="83">
        <f t="shared" si="0"/>
        <v>844859693</v>
      </c>
      <c r="G36" s="81">
        <v>729698468</v>
      </c>
      <c r="H36" s="82">
        <v>173549086</v>
      </c>
      <c r="I36" s="83">
        <f t="shared" si="1"/>
        <v>903247554</v>
      </c>
      <c r="J36" s="81">
        <v>164789243</v>
      </c>
      <c r="K36" s="82">
        <v>38125062</v>
      </c>
      <c r="L36" s="82">
        <f t="shared" si="2"/>
        <v>202914305</v>
      </c>
      <c r="M36" s="95">
        <f t="shared" si="3"/>
        <v>0.24017515178108989</v>
      </c>
      <c r="N36" s="81">
        <v>160338417</v>
      </c>
      <c r="O36" s="82">
        <v>30144264</v>
      </c>
      <c r="P36" s="82">
        <f t="shared" si="4"/>
        <v>190482681</v>
      </c>
      <c r="Q36" s="95">
        <f t="shared" si="5"/>
        <v>0.22546072747726645</v>
      </c>
      <c r="R36" s="81">
        <v>189644043</v>
      </c>
      <c r="S36" s="82">
        <v>28418061</v>
      </c>
      <c r="T36" s="82">
        <f t="shared" si="6"/>
        <v>218062104</v>
      </c>
      <c r="U36" s="95">
        <f t="shared" si="7"/>
        <v>0.24142008803048473</v>
      </c>
      <c r="V36" s="81">
        <v>86824460</v>
      </c>
      <c r="W36" s="82">
        <v>24202776</v>
      </c>
      <c r="X36" s="82">
        <f t="shared" si="8"/>
        <v>111027236</v>
      </c>
      <c r="Y36" s="95">
        <f t="shared" si="9"/>
        <v>0.12292005166061042</v>
      </c>
      <c r="Z36" s="81">
        <f t="shared" si="10"/>
        <v>601596163</v>
      </c>
      <c r="AA36" s="82">
        <f t="shared" si="11"/>
        <v>120890163</v>
      </c>
      <c r="AB36" s="82">
        <f t="shared" si="12"/>
        <v>722486326</v>
      </c>
      <c r="AC36" s="95">
        <f t="shared" si="13"/>
        <v>0.79987631607801735</v>
      </c>
      <c r="AD36" s="81">
        <v>143518405</v>
      </c>
      <c r="AE36" s="82">
        <v>26469052</v>
      </c>
      <c r="AF36" s="82">
        <f t="shared" si="14"/>
        <v>169987457</v>
      </c>
      <c r="AG36" s="82">
        <v>738372898</v>
      </c>
      <c r="AH36" s="82">
        <v>771712672</v>
      </c>
      <c r="AI36" s="83">
        <v>700795069</v>
      </c>
      <c r="AJ36" s="114">
        <f t="shared" si="15"/>
        <v>0.90810361735254752</v>
      </c>
      <c r="AK36" s="115">
        <f t="shared" si="16"/>
        <v>-0.34685042085193385</v>
      </c>
    </row>
    <row r="37" spans="1:37" ht="13" x14ac:dyDescent="0.3">
      <c r="A37" s="66" t="s">
        <v>101</v>
      </c>
      <c r="B37" s="67" t="s">
        <v>407</v>
      </c>
      <c r="C37" s="68" t="s">
        <v>408</v>
      </c>
      <c r="D37" s="81">
        <v>439507898</v>
      </c>
      <c r="E37" s="82">
        <v>155689000</v>
      </c>
      <c r="F37" s="83">
        <f t="shared" si="0"/>
        <v>595196898</v>
      </c>
      <c r="G37" s="81">
        <v>479853213</v>
      </c>
      <c r="H37" s="82">
        <v>156916021</v>
      </c>
      <c r="I37" s="83">
        <f t="shared" si="1"/>
        <v>636769234</v>
      </c>
      <c r="J37" s="81">
        <v>89589147</v>
      </c>
      <c r="K37" s="82">
        <v>27534376</v>
      </c>
      <c r="L37" s="82">
        <f t="shared" si="2"/>
        <v>117123523</v>
      </c>
      <c r="M37" s="95">
        <f t="shared" si="3"/>
        <v>0.19678113813019235</v>
      </c>
      <c r="N37" s="81">
        <v>108340772</v>
      </c>
      <c r="O37" s="82">
        <v>40071531</v>
      </c>
      <c r="P37" s="82">
        <f t="shared" si="4"/>
        <v>148412303</v>
      </c>
      <c r="Q37" s="95">
        <f t="shared" si="5"/>
        <v>0.24934992688755578</v>
      </c>
      <c r="R37" s="81">
        <v>112517284</v>
      </c>
      <c r="S37" s="82">
        <v>18796955</v>
      </c>
      <c r="T37" s="82">
        <f t="shared" si="6"/>
        <v>131314239</v>
      </c>
      <c r="U37" s="95">
        <f t="shared" si="7"/>
        <v>0.20621950934268912</v>
      </c>
      <c r="V37" s="81">
        <v>160887566</v>
      </c>
      <c r="W37" s="82">
        <v>469250748</v>
      </c>
      <c r="X37" s="82">
        <f t="shared" si="8"/>
        <v>630138314</v>
      </c>
      <c r="Y37" s="95">
        <f t="shared" si="9"/>
        <v>0.9895866200093455</v>
      </c>
      <c r="Z37" s="81">
        <f t="shared" si="10"/>
        <v>471334769</v>
      </c>
      <c r="AA37" s="82">
        <f t="shared" si="11"/>
        <v>555653610</v>
      </c>
      <c r="AB37" s="82">
        <f t="shared" si="12"/>
        <v>1026988379</v>
      </c>
      <c r="AC37" s="95">
        <f t="shared" si="13"/>
        <v>1.6128109276711695</v>
      </c>
      <c r="AD37" s="81">
        <v>104722923</v>
      </c>
      <c r="AE37" s="82">
        <v>51235349</v>
      </c>
      <c r="AF37" s="82">
        <f t="shared" si="14"/>
        <v>155958272</v>
      </c>
      <c r="AG37" s="82">
        <v>607321005</v>
      </c>
      <c r="AH37" s="82">
        <v>642356436</v>
      </c>
      <c r="AI37" s="83">
        <v>630643585</v>
      </c>
      <c r="AJ37" s="114">
        <f t="shared" si="15"/>
        <v>0.98176580735621366</v>
      </c>
      <c r="AK37" s="115">
        <f t="shared" si="16"/>
        <v>3.0404289296049649</v>
      </c>
    </row>
    <row r="38" spans="1:37" ht="13" x14ac:dyDescent="0.3">
      <c r="A38" s="66" t="s">
        <v>101</v>
      </c>
      <c r="B38" s="67" t="s">
        <v>409</v>
      </c>
      <c r="C38" s="68" t="s">
        <v>410</v>
      </c>
      <c r="D38" s="81">
        <v>1011317395</v>
      </c>
      <c r="E38" s="82">
        <v>352748523</v>
      </c>
      <c r="F38" s="83">
        <f t="shared" si="0"/>
        <v>1364065918</v>
      </c>
      <c r="G38" s="81">
        <v>1013983198</v>
      </c>
      <c r="H38" s="82">
        <v>345821113</v>
      </c>
      <c r="I38" s="83">
        <f t="shared" si="1"/>
        <v>1359804311</v>
      </c>
      <c r="J38" s="81">
        <v>196721256</v>
      </c>
      <c r="K38" s="82">
        <v>70207170</v>
      </c>
      <c r="L38" s="82">
        <f t="shared" si="2"/>
        <v>266928426</v>
      </c>
      <c r="M38" s="95">
        <f t="shared" si="3"/>
        <v>0.19568587007244617</v>
      </c>
      <c r="N38" s="81">
        <v>223584061</v>
      </c>
      <c r="O38" s="82">
        <v>132841398</v>
      </c>
      <c r="P38" s="82">
        <f t="shared" si="4"/>
        <v>356425459</v>
      </c>
      <c r="Q38" s="95">
        <f t="shared" si="5"/>
        <v>0.26129635987283717</v>
      </c>
      <c r="R38" s="81">
        <v>194684899</v>
      </c>
      <c r="S38" s="82">
        <v>50659763</v>
      </c>
      <c r="T38" s="82">
        <f t="shared" si="6"/>
        <v>245344662</v>
      </c>
      <c r="U38" s="95">
        <f t="shared" si="7"/>
        <v>0.18042644814059572</v>
      </c>
      <c r="V38" s="81">
        <v>207784566</v>
      </c>
      <c r="W38" s="82">
        <v>93432325</v>
      </c>
      <c r="X38" s="82">
        <f t="shared" si="8"/>
        <v>301216891</v>
      </c>
      <c r="Y38" s="95">
        <f t="shared" si="9"/>
        <v>0.22151488163652394</v>
      </c>
      <c r="Z38" s="81">
        <f t="shared" si="10"/>
        <v>822774782</v>
      </c>
      <c r="AA38" s="82">
        <f t="shared" si="11"/>
        <v>347140656</v>
      </c>
      <c r="AB38" s="82">
        <f t="shared" si="12"/>
        <v>1169915438</v>
      </c>
      <c r="AC38" s="95">
        <f t="shared" si="13"/>
        <v>0.86035573540698973</v>
      </c>
      <c r="AD38" s="81">
        <v>284168038</v>
      </c>
      <c r="AE38" s="82">
        <v>95187505</v>
      </c>
      <c r="AF38" s="82">
        <f t="shared" si="14"/>
        <v>379355543</v>
      </c>
      <c r="AG38" s="82">
        <v>1137959070</v>
      </c>
      <c r="AH38" s="82">
        <v>1468279718</v>
      </c>
      <c r="AI38" s="83">
        <v>1221380677</v>
      </c>
      <c r="AJ38" s="114">
        <f t="shared" si="15"/>
        <v>0.83184468328942751</v>
      </c>
      <c r="AK38" s="115">
        <f t="shared" si="16"/>
        <v>-0.20597735670887507</v>
      </c>
    </row>
    <row r="39" spans="1:37" ht="13" x14ac:dyDescent="0.3">
      <c r="A39" s="66" t="s">
        <v>116</v>
      </c>
      <c r="B39" s="67" t="s">
        <v>411</v>
      </c>
      <c r="C39" s="68" t="s">
        <v>412</v>
      </c>
      <c r="D39" s="81">
        <v>1249308849</v>
      </c>
      <c r="E39" s="82">
        <v>688963396</v>
      </c>
      <c r="F39" s="83">
        <f t="shared" si="0"/>
        <v>1938272245</v>
      </c>
      <c r="G39" s="81">
        <v>1348817135</v>
      </c>
      <c r="H39" s="82">
        <v>712290167</v>
      </c>
      <c r="I39" s="83">
        <f t="shared" si="1"/>
        <v>2061107302</v>
      </c>
      <c r="J39" s="81">
        <v>334850432</v>
      </c>
      <c r="K39" s="82">
        <v>89591727</v>
      </c>
      <c r="L39" s="82">
        <f t="shared" si="2"/>
        <v>424442159</v>
      </c>
      <c r="M39" s="95">
        <f t="shared" si="3"/>
        <v>0.21897964029299713</v>
      </c>
      <c r="N39" s="81">
        <v>348019147</v>
      </c>
      <c r="O39" s="82">
        <v>132289963</v>
      </c>
      <c r="P39" s="82">
        <f t="shared" si="4"/>
        <v>480309110</v>
      </c>
      <c r="Q39" s="95">
        <f t="shared" si="5"/>
        <v>0.2478027074055327</v>
      </c>
      <c r="R39" s="81">
        <v>339200654</v>
      </c>
      <c r="S39" s="82">
        <v>95726740</v>
      </c>
      <c r="T39" s="82">
        <f t="shared" si="6"/>
        <v>434927394</v>
      </c>
      <c r="U39" s="95">
        <f t="shared" si="7"/>
        <v>0.21101637628374187</v>
      </c>
      <c r="V39" s="81">
        <v>333703755</v>
      </c>
      <c r="W39" s="82">
        <v>177899531</v>
      </c>
      <c r="X39" s="82">
        <f t="shared" si="8"/>
        <v>511603286</v>
      </c>
      <c r="Y39" s="95">
        <f t="shared" si="9"/>
        <v>0.24821768643658904</v>
      </c>
      <c r="Z39" s="81">
        <f t="shared" si="10"/>
        <v>1355773988</v>
      </c>
      <c r="AA39" s="82">
        <f t="shared" si="11"/>
        <v>495507961</v>
      </c>
      <c r="AB39" s="82">
        <f t="shared" si="12"/>
        <v>1851281949</v>
      </c>
      <c r="AC39" s="95">
        <f t="shared" si="13"/>
        <v>0.89819775380136901</v>
      </c>
      <c r="AD39" s="81">
        <v>332869886</v>
      </c>
      <c r="AE39" s="82">
        <v>195982346</v>
      </c>
      <c r="AF39" s="82">
        <f t="shared" si="14"/>
        <v>528852232</v>
      </c>
      <c r="AG39" s="82">
        <v>1824490128</v>
      </c>
      <c r="AH39" s="82">
        <v>1828129262</v>
      </c>
      <c r="AI39" s="83">
        <v>1620699274</v>
      </c>
      <c r="AJ39" s="114">
        <f t="shared" si="15"/>
        <v>0.88653428818645541</v>
      </c>
      <c r="AK39" s="115">
        <f t="shared" si="16"/>
        <v>-3.2615813938741245E-2</v>
      </c>
    </row>
    <row r="40" spans="1:37" ht="14" x14ac:dyDescent="0.3">
      <c r="A40" s="69" t="s">
        <v>0</v>
      </c>
      <c r="B40" s="70" t="s">
        <v>413</v>
      </c>
      <c r="C40" s="71" t="s">
        <v>0</v>
      </c>
      <c r="D40" s="84">
        <f>SUM(D35:D39)</f>
        <v>3860738021</v>
      </c>
      <c r="E40" s="85">
        <f>SUM(E35:E39)</f>
        <v>1397817562</v>
      </c>
      <c r="F40" s="86">
        <f t="shared" si="0"/>
        <v>5258555583</v>
      </c>
      <c r="G40" s="84">
        <f>SUM(G35:G39)</f>
        <v>4009661797</v>
      </c>
      <c r="H40" s="85">
        <f>SUM(H35:H39)</f>
        <v>1489825812</v>
      </c>
      <c r="I40" s="86">
        <f t="shared" si="1"/>
        <v>5499487609</v>
      </c>
      <c r="J40" s="84">
        <f>SUM(J35:J39)</f>
        <v>821565751</v>
      </c>
      <c r="K40" s="85">
        <f>SUM(K35:K39)</f>
        <v>236113649</v>
      </c>
      <c r="L40" s="85">
        <f t="shared" si="2"/>
        <v>1057679400</v>
      </c>
      <c r="M40" s="96">
        <f t="shared" si="3"/>
        <v>0.20113496630506186</v>
      </c>
      <c r="N40" s="84">
        <f>SUM(N35:N39)</f>
        <v>988012312</v>
      </c>
      <c r="O40" s="85">
        <f>SUM(O35:O39)</f>
        <v>364682679</v>
      </c>
      <c r="P40" s="85">
        <f t="shared" si="4"/>
        <v>1352694991</v>
      </c>
      <c r="Q40" s="96">
        <f t="shared" si="5"/>
        <v>0.25723698640231718</v>
      </c>
      <c r="R40" s="84">
        <f>SUM(R35:R39)</f>
        <v>927543013</v>
      </c>
      <c r="S40" s="85">
        <f>SUM(S35:S39)</f>
        <v>198442166</v>
      </c>
      <c r="T40" s="85">
        <f t="shared" si="6"/>
        <v>1125985179</v>
      </c>
      <c r="U40" s="96">
        <f t="shared" si="7"/>
        <v>0.20474365232813818</v>
      </c>
      <c r="V40" s="84">
        <f>SUM(V35:V39)</f>
        <v>891394039</v>
      </c>
      <c r="W40" s="85">
        <f>SUM(W35:W39)</f>
        <v>809111196</v>
      </c>
      <c r="X40" s="85">
        <f t="shared" si="8"/>
        <v>1700505235</v>
      </c>
      <c r="Y40" s="96">
        <f t="shared" si="9"/>
        <v>0.30921157676891492</v>
      </c>
      <c r="Z40" s="84">
        <f t="shared" si="10"/>
        <v>3628515115</v>
      </c>
      <c r="AA40" s="85">
        <f t="shared" si="11"/>
        <v>1608349690</v>
      </c>
      <c r="AB40" s="85">
        <f t="shared" si="12"/>
        <v>5236864805</v>
      </c>
      <c r="AC40" s="96">
        <f t="shared" si="13"/>
        <v>0.95224595040995941</v>
      </c>
      <c r="AD40" s="84">
        <f>SUM(AD35:AD39)</f>
        <v>973999781</v>
      </c>
      <c r="AE40" s="85">
        <f>SUM(AE35:AE39)</f>
        <v>382781944</v>
      </c>
      <c r="AF40" s="85">
        <f t="shared" si="14"/>
        <v>1356781725</v>
      </c>
      <c r="AG40" s="85">
        <f>SUM(AG35:AG39)</f>
        <v>4763167762</v>
      </c>
      <c r="AH40" s="85">
        <f>SUM(AH35:AH39)</f>
        <v>5181523175</v>
      </c>
      <c r="AI40" s="86">
        <f>SUM(AI35:AI39)</f>
        <v>4560487312</v>
      </c>
      <c r="AJ40" s="116">
        <f t="shared" si="15"/>
        <v>0.88014415027681503</v>
      </c>
      <c r="AK40" s="117">
        <f t="shared" si="16"/>
        <v>0.2533373671435617</v>
      </c>
    </row>
    <row r="41" spans="1:37" ht="14" x14ac:dyDescent="0.3">
      <c r="A41" s="72" t="s">
        <v>0</v>
      </c>
      <c r="B41" s="73" t="s">
        <v>414</v>
      </c>
      <c r="C41" s="74" t="s">
        <v>0</v>
      </c>
      <c r="D41" s="87">
        <f>SUM(D9:D14,D16:D20,D22:D26,D28:D33,D35:D39)</f>
        <v>27022350155</v>
      </c>
      <c r="E41" s="88">
        <f>SUM(E9:E14,E16:E20,E22:E26,E28:E33,E35:E39)</f>
        <v>6833345997</v>
      </c>
      <c r="F41" s="89">
        <f t="shared" si="0"/>
        <v>33855696152</v>
      </c>
      <c r="G41" s="87">
        <f>SUM(G9:G14,G16:G20,G22:G26,G28:G33,G35:G39)</f>
        <v>28201301707</v>
      </c>
      <c r="H41" s="88">
        <f>SUM(H9:H14,H16:H20,H22:H26,H28:H33,H35:H39)</f>
        <v>7182756346</v>
      </c>
      <c r="I41" s="89">
        <f t="shared" si="1"/>
        <v>35384058053</v>
      </c>
      <c r="J41" s="87">
        <f>SUM(J9:J14,J16:J20,J22:J26,J28:J33,J35:J39)</f>
        <v>5856177213</v>
      </c>
      <c r="K41" s="88">
        <f>SUM(K9:K14,K16:K20,K22:K26,K28:K33,K35:K39)</f>
        <v>1150975648</v>
      </c>
      <c r="L41" s="88">
        <f t="shared" si="2"/>
        <v>7007152861</v>
      </c>
      <c r="M41" s="97">
        <f t="shared" si="3"/>
        <v>0.20697116460226908</v>
      </c>
      <c r="N41" s="87">
        <f>SUM(N9:N14,N16:N20,N22:N26,N28:N33,N35:N39)</f>
        <v>6427966012</v>
      </c>
      <c r="O41" s="88">
        <f>SUM(O9:O14,O16:O20,O22:O26,O28:O33,O35:O39)</f>
        <v>1877322023</v>
      </c>
      <c r="P41" s="88">
        <f t="shared" si="4"/>
        <v>8305288035</v>
      </c>
      <c r="Q41" s="97">
        <f t="shared" si="5"/>
        <v>0.24531434821816156</v>
      </c>
      <c r="R41" s="87">
        <f>SUM(R9:R14,R16:R20,R22:R26,R28:R33,R35:R39)</f>
        <v>5945188160</v>
      </c>
      <c r="S41" s="88">
        <f>SUM(S9:S14,S16:S20,S22:S26,S28:S33,S35:S39)</f>
        <v>1082105986</v>
      </c>
      <c r="T41" s="88">
        <f t="shared" si="6"/>
        <v>7027294146</v>
      </c>
      <c r="U41" s="97">
        <f t="shared" si="7"/>
        <v>0.19860057134979175</v>
      </c>
      <c r="V41" s="87">
        <f>SUM(V9:V14,V16:V20,V22:V26,V28:V33,V35:V39)</f>
        <v>6254997288</v>
      </c>
      <c r="W41" s="88">
        <f>SUM(W9:W14,W16:W20,W22:W26,W28:W33,W35:W39)</f>
        <v>2471340738</v>
      </c>
      <c r="X41" s="88">
        <f t="shared" si="8"/>
        <v>8726338026</v>
      </c>
      <c r="Y41" s="97">
        <f t="shared" si="9"/>
        <v>0.24661778513163349</v>
      </c>
      <c r="Z41" s="87">
        <f t="shared" si="10"/>
        <v>24484328673</v>
      </c>
      <c r="AA41" s="88">
        <f t="shared" si="11"/>
        <v>6581744395</v>
      </c>
      <c r="AB41" s="88">
        <f t="shared" si="12"/>
        <v>31066073068</v>
      </c>
      <c r="AC41" s="97">
        <f t="shared" si="13"/>
        <v>0.87796806746890621</v>
      </c>
      <c r="AD41" s="87">
        <f>SUM(AD9:AD14,AD16:AD20,AD22:AD26,AD28:AD33,AD35:AD39)</f>
        <v>6645850362</v>
      </c>
      <c r="AE41" s="88">
        <f>SUM(AE9:AE14,AE16:AE20,AE22:AE26,AE28:AE33,AE35:AE39)</f>
        <v>1809571705</v>
      </c>
      <c r="AF41" s="88">
        <f t="shared" si="14"/>
        <v>8455422067</v>
      </c>
      <c r="AG41" s="88">
        <f>SUM(AG9:AG14,AG16:AG20,AG22:AG26,AG28:AG33,AG35:AG39)</f>
        <v>32476516995</v>
      </c>
      <c r="AH41" s="88">
        <f>SUM(AH9:AH14,AH16:AH20,AH22:AH26,AH28:AH33,AH35:AH39)</f>
        <v>34098231559</v>
      </c>
      <c r="AI41" s="89">
        <f>SUM(AI9:AI14,AI16:AI20,AI22:AI26,AI28:AI33,AI35:AI39)</f>
        <v>29701468762</v>
      </c>
      <c r="AJ41" s="118">
        <f t="shared" si="15"/>
        <v>0.87105598748157065</v>
      </c>
      <c r="AK41" s="119">
        <f t="shared" si="16"/>
        <v>3.2040500977158271E-2</v>
      </c>
    </row>
    <row r="42" spans="1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1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1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1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1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1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1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7" orientation="landscape" r:id="rId1"/>
  <rowBreaks count="1" manualBreakCount="1">
    <brk id="45" max="3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view="pageBreakPreview" topLeftCell="A6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4" width="14.54296875" bestFit="1" customWidth="1"/>
    <col min="5" max="5" width="13.54296875" bestFit="1" customWidth="1"/>
    <col min="6" max="7" width="14.54296875" bestFit="1" customWidth="1"/>
    <col min="8" max="8" width="13.54296875" bestFit="1" customWidth="1"/>
    <col min="9" max="9" width="14.54296875" bestFit="1" customWidth="1"/>
    <col min="10" max="10" width="13.54296875" bestFit="1" customWidth="1"/>
    <col min="11" max="11" width="12.7265625" bestFit="1" customWidth="1"/>
    <col min="12" max="12" width="13.54296875" bestFit="1" customWidth="1"/>
    <col min="13" max="13" width="14.1796875" bestFit="1" customWidth="1"/>
    <col min="14" max="14" width="13.54296875" bestFit="1" customWidth="1"/>
    <col min="15" max="15" width="12.7265625" bestFit="1" customWidth="1"/>
    <col min="16" max="16" width="13.54296875" bestFit="1" customWidth="1"/>
    <col min="17" max="17" width="14.1796875" bestFit="1" customWidth="1"/>
    <col min="18" max="18" width="13.54296875" bestFit="1" customWidth="1"/>
    <col min="19" max="19" width="12.7265625" bestFit="1" customWidth="1"/>
    <col min="20" max="20" width="13.54296875" bestFit="1" customWidth="1"/>
    <col min="21" max="21" width="12.54296875" bestFit="1" customWidth="1"/>
    <col min="22" max="24" width="13.54296875" bestFit="1" customWidth="1"/>
    <col min="25" max="25" width="12.54296875" bestFit="1" customWidth="1"/>
    <col min="26" max="26" width="14.54296875" bestFit="1" customWidth="1"/>
    <col min="27" max="27" width="13.54296875" bestFit="1" customWidth="1"/>
    <col min="28" max="28" width="14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57"/>
      <c r="B6" s="58"/>
      <c r="C6" s="59"/>
      <c r="D6" s="60"/>
      <c r="E6" s="61"/>
      <c r="F6" s="62"/>
      <c r="G6" s="60"/>
      <c r="H6" s="61"/>
      <c r="I6" s="62"/>
      <c r="J6" s="60"/>
      <c r="K6" s="61"/>
      <c r="L6" s="61"/>
      <c r="M6" s="62"/>
      <c r="N6" s="60"/>
      <c r="O6" s="61"/>
      <c r="P6" s="61"/>
      <c r="Q6" s="62"/>
      <c r="R6" s="60"/>
      <c r="S6" s="61"/>
      <c r="T6" s="61"/>
      <c r="U6" s="62"/>
      <c r="V6" s="60"/>
      <c r="W6" s="61"/>
      <c r="X6" s="61"/>
      <c r="Y6" s="62"/>
      <c r="Z6" s="60"/>
      <c r="AA6" s="61"/>
      <c r="AB6" s="61"/>
      <c r="AC6" s="62"/>
      <c r="AD6" s="60"/>
      <c r="AE6" s="61"/>
      <c r="AF6" s="61"/>
      <c r="AG6" s="61"/>
      <c r="AH6" s="61"/>
      <c r="AI6" s="62"/>
      <c r="AJ6" s="60"/>
      <c r="AK6" s="63"/>
    </row>
    <row r="7" spans="1:37" ht="14.5" customHeight="1" x14ac:dyDescent="0.3">
      <c r="A7" s="64" t="s">
        <v>0</v>
      </c>
      <c r="B7" s="65" t="s">
        <v>34</v>
      </c>
      <c r="C7" s="59"/>
      <c r="D7" s="60"/>
      <c r="E7" s="61"/>
      <c r="F7" s="62"/>
      <c r="G7" s="60"/>
      <c r="H7" s="61"/>
      <c r="I7" s="62"/>
      <c r="J7" s="60"/>
      <c r="K7" s="61"/>
      <c r="L7" s="61"/>
      <c r="M7" s="62"/>
      <c r="N7" s="60"/>
      <c r="O7" s="61"/>
      <c r="P7" s="61"/>
      <c r="Q7" s="62"/>
      <c r="R7" s="60"/>
      <c r="S7" s="61"/>
      <c r="T7" s="61"/>
      <c r="U7" s="62"/>
      <c r="V7" s="60"/>
      <c r="W7" s="61"/>
      <c r="X7" s="61"/>
      <c r="Y7" s="62"/>
      <c r="Z7" s="60"/>
      <c r="AA7" s="61"/>
      <c r="AB7" s="61"/>
      <c r="AC7" s="62"/>
      <c r="AD7" s="60"/>
      <c r="AE7" s="61"/>
      <c r="AF7" s="61"/>
      <c r="AG7" s="61"/>
      <c r="AH7" s="61"/>
      <c r="AI7" s="62"/>
      <c r="AJ7" s="60"/>
      <c r="AK7" s="63"/>
    </row>
    <row r="8" spans="1:37" ht="14.5" customHeight="1" x14ac:dyDescent="0.25">
      <c r="A8" s="57"/>
      <c r="B8" s="58"/>
      <c r="C8" s="59"/>
      <c r="D8" s="60"/>
      <c r="E8" s="61"/>
      <c r="F8" s="62"/>
      <c r="G8" s="60"/>
      <c r="H8" s="61"/>
      <c r="I8" s="62"/>
      <c r="J8" s="60"/>
      <c r="K8" s="61"/>
      <c r="L8" s="61"/>
      <c r="M8" s="62"/>
      <c r="N8" s="60"/>
      <c r="O8" s="61"/>
      <c r="P8" s="61"/>
      <c r="Q8" s="62"/>
      <c r="R8" s="60"/>
      <c r="S8" s="61"/>
      <c r="T8" s="61"/>
      <c r="U8" s="62"/>
      <c r="V8" s="60"/>
      <c r="W8" s="61"/>
      <c r="X8" s="61"/>
      <c r="Y8" s="62"/>
      <c r="Z8" s="60"/>
      <c r="AA8" s="61"/>
      <c r="AB8" s="61"/>
      <c r="AC8" s="62"/>
      <c r="AD8" s="60"/>
      <c r="AE8" s="61"/>
      <c r="AF8" s="61"/>
      <c r="AG8" s="61"/>
      <c r="AH8" s="61"/>
      <c r="AI8" s="62"/>
      <c r="AJ8" s="60"/>
      <c r="AK8" s="63"/>
    </row>
    <row r="9" spans="1:37" ht="13" x14ac:dyDescent="0.3">
      <c r="A9" s="66" t="s">
        <v>101</v>
      </c>
      <c r="B9" s="67" t="s">
        <v>415</v>
      </c>
      <c r="C9" s="68" t="s">
        <v>416</v>
      </c>
      <c r="D9" s="81">
        <v>759901613</v>
      </c>
      <c r="E9" s="82">
        <v>489914988</v>
      </c>
      <c r="F9" s="83">
        <f>$D9       +$E9</f>
        <v>1249816601</v>
      </c>
      <c r="G9" s="81">
        <v>773189721</v>
      </c>
      <c r="H9" s="82">
        <v>488852023</v>
      </c>
      <c r="I9" s="83">
        <f>$G9       +$H9</f>
        <v>1262041744</v>
      </c>
      <c r="J9" s="81">
        <v>144170605</v>
      </c>
      <c r="K9" s="82">
        <v>58078686</v>
      </c>
      <c r="L9" s="82">
        <f>$J9       +$K9</f>
        <v>202249291</v>
      </c>
      <c r="M9" s="95">
        <f>IF(($F9       =0),0,($L9       /$F9       ))</f>
        <v>0.16182317536683127</v>
      </c>
      <c r="N9" s="81">
        <v>164604584</v>
      </c>
      <c r="O9" s="82">
        <v>109506147</v>
      </c>
      <c r="P9" s="82">
        <f>$N9       +$O9</f>
        <v>274110731</v>
      </c>
      <c r="Q9" s="95">
        <f>IF(($F9       =0),0,($P9       /$F9       ))</f>
        <v>0.21932076336694459</v>
      </c>
      <c r="R9" s="81">
        <v>137440193</v>
      </c>
      <c r="S9" s="82">
        <v>89829340</v>
      </c>
      <c r="T9" s="82">
        <f>$R9       +$S9</f>
        <v>227269533</v>
      </c>
      <c r="U9" s="95">
        <f>IF(($I9       =0),0,($T9       /$I9       ))</f>
        <v>0.18008083653372403</v>
      </c>
      <c r="V9" s="81">
        <v>190042551</v>
      </c>
      <c r="W9" s="82">
        <v>183561039</v>
      </c>
      <c r="X9" s="82">
        <f>$V9       +$W9</f>
        <v>373603590</v>
      </c>
      <c r="Y9" s="95">
        <f>IF(($I9       =0),0,($X9       /$I9       ))</f>
        <v>0.29603108754222002</v>
      </c>
      <c r="Z9" s="81">
        <f>$J9       +$N9       +$R9       +$V9</f>
        <v>636257933</v>
      </c>
      <c r="AA9" s="82">
        <f>$K9       +$O9       +$S9       +$W9</f>
        <v>440975212</v>
      </c>
      <c r="AB9" s="82">
        <f>$Z9       +$AA9</f>
        <v>1077233145</v>
      </c>
      <c r="AC9" s="95">
        <f>IF(($I9       =0),0,($AB9       /$I9       ))</f>
        <v>0.85356379859967613</v>
      </c>
      <c r="AD9" s="81">
        <v>131784524</v>
      </c>
      <c r="AE9" s="82">
        <v>172226211</v>
      </c>
      <c r="AF9" s="82">
        <f>$AD9       +$AE9</f>
        <v>304010735</v>
      </c>
      <c r="AG9" s="82">
        <v>742840312</v>
      </c>
      <c r="AH9" s="82">
        <v>1301982942</v>
      </c>
      <c r="AI9" s="83">
        <v>908739817</v>
      </c>
      <c r="AJ9" s="114">
        <f>IF(($AH9       =0),0,($AI9       /$AH9       ))</f>
        <v>0.69796599301375484</v>
      </c>
      <c r="AK9" s="115">
        <f>IF(($AF9       =0),0,(($X9       /$AF9       )-1))</f>
        <v>0.22891578154304315</v>
      </c>
    </row>
    <row r="10" spans="1:37" ht="13" x14ac:dyDescent="0.3">
      <c r="A10" s="66" t="s">
        <v>101</v>
      </c>
      <c r="B10" s="67" t="s">
        <v>417</v>
      </c>
      <c r="C10" s="68" t="s">
        <v>418</v>
      </c>
      <c r="D10" s="81">
        <v>1293702089</v>
      </c>
      <c r="E10" s="82">
        <v>199628000</v>
      </c>
      <c r="F10" s="83">
        <f t="shared" ref="F10:F32" si="0">$D10      +$E10</f>
        <v>1493330089</v>
      </c>
      <c r="G10" s="81">
        <v>1370017900</v>
      </c>
      <c r="H10" s="82">
        <v>464745529</v>
      </c>
      <c r="I10" s="83">
        <f t="shared" ref="I10:I32" si="1">$G10      +$H10</f>
        <v>1834763429</v>
      </c>
      <c r="J10" s="81">
        <v>217354842</v>
      </c>
      <c r="K10" s="82">
        <v>63741236</v>
      </c>
      <c r="L10" s="82">
        <f t="shared" ref="L10:L32" si="2">$J10      +$K10</f>
        <v>281096078</v>
      </c>
      <c r="M10" s="95">
        <f t="shared" ref="M10:M32" si="3">IF(($F10      =0),0,($L10      /$F10      ))</f>
        <v>0.18823438975118648</v>
      </c>
      <c r="N10" s="81">
        <v>332911082</v>
      </c>
      <c r="O10" s="82">
        <v>54863879</v>
      </c>
      <c r="P10" s="82">
        <f t="shared" ref="P10:P32" si="4">$N10      +$O10</f>
        <v>387774961</v>
      </c>
      <c r="Q10" s="95">
        <f t="shared" ref="Q10:Q32" si="5">IF(($F10      =0),0,($P10      /$F10      ))</f>
        <v>0.25967129695998509</v>
      </c>
      <c r="R10" s="81">
        <v>299207447</v>
      </c>
      <c r="S10" s="82">
        <v>24536543</v>
      </c>
      <c r="T10" s="82">
        <f t="shared" ref="T10:T32" si="6">$R10      +$S10</f>
        <v>323743990</v>
      </c>
      <c r="U10" s="95">
        <f t="shared" ref="U10:U32" si="7">IF(($I10      =0),0,($T10      /$I10      ))</f>
        <v>0.17644999070885667</v>
      </c>
      <c r="V10" s="81">
        <v>338705958</v>
      </c>
      <c r="W10" s="82">
        <v>80126190</v>
      </c>
      <c r="X10" s="82">
        <f t="shared" ref="X10:X32" si="8">$V10      +$W10</f>
        <v>418832148</v>
      </c>
      <c r="Y10" s="95">
        <f t="shared" ref="Y10:Y32" si="9">IF(($I10      =0),0,($X10      /$I10      ))</f>
        <v>0.2282758318484012</v>
      </c>
      <c r="Z10" s="81">
        <f t="shared" ref="Z10:Z32" si="10">$J10      +$N10      +$R10      +$V10</f>
        <v>1188179329</v>
      </c>
      <c r="AA10" s="82">
        <f t="shared" ref="AA10:AA32" si="11">$K10      +$O10      +$S10      +$W10</f>
        <v>223267848</v>
      </c>
      <c r="AB10" s="82">
        <f t="shared" ref="AB10:AB32" si="12">$Z10      +$AA10</f>
        <v>1411447177</v>
      </c>
      <c r="AC10" s="95">
        <f t="shared" ref="AC10:AC32" si="13">IF(($I10      =0),0,($AB10      /$I10      ))</f>
        <v>0.7692801996654578</v>
      </c>
      <c r="AD10" s="81">
        <v>391390852</v>
      </c>
      <c r="AE10" s="82">
        <v>43995915</v>
      </c>
      <c r="AF10" s="82">
        <f t="shared" ref="AF10:AF32" si="14">$AD10      +$AE10</f>
        <v>435386767</v>
      </c>
      <c r="AG10" s="82">
        <v>1327495611</v>
      </c>
      <c r="AH10" s="82">
        <v>1453821975</v>
      </c>
      <c r="AI10" s="83">
        <v>1136605419</v>
      </c>
      <c r="AJ10" s="114">
        <f t="shared" ref="AJ10:AJ32" si="15">IF(($AH10      =0),0,($AI10      /$AH10      ))</f>
        <v>0.78180508930606862</v>
      </c>
      <c r="AK10" s="115">
        <f t="shared" ref="AK10:AK32" si="16">IF(($AF10      =0),0,(($X10      /$AF10      )-1))</f>
        <v>-3.802278859798236E-2</v>
      </c>
    </row>
    <row r="11" spans="1:37" ht="13" x14ac:dyDescent="0.3">
      <c r="A11" s="66" t="s">
        <v>101</v>
      </c>
      <c r="B11" s="67" t="s">
        <v>419</v>
      </c>
      <c r="C11" s="68" t="s">
        <v>420</v>
      </c>
      <c r="D11" s="81">
        <v>876553783</v>
      </c>
      <c r="E11" s="82">
        <v>118323175</v>
      </c>
      <c r="F11" s="83">
        <f t="shared" si="0"/>
        <v>994876958</v>
      </c>
      <c r="G11" s="81">
        <v>896522098</v>
      </c>
      <c r="H11" s="82">
        <v>121616900</v>
      </c>
      <c r="I11" s="83">
        <f t="shared" si="1"/>
        <v>1018138998</v>
      </c>
      <c r="J11" s="81">
        <v>189809503</v>
      </c>
      <c r="K11" s="82">
        <v>151679</v>
      </c>
      <c r="L11" s="82">
        <f t="shared" si="2"/>
        <v>189961182</v>
      </c>
      <c r="M11" s="95">
        <f t="shared" si="3"/>
        <v>0.19093937242438375</v>
      </c>
      <c r="N11" s="81">
        <v>180847256</v>
      </c>
      <c r="O11" s="82">
        <v>26294934</v>
      </c>
      <c r="P11" s="82">
        <f t="shared" si="4"/>
        <v>207142190</v>
      </c>
      <c r="Q11" s="95">
        <f t="shared" si="5"/>
        <v>0.20820885269713926</v>
      </c>
      <c r="R11" s="81">
        <v>374068014</v>
      </c>
      <c r="S11" s="82">
        <v>36041027</v>
      </c>
      <c r="T11" s="82">
        <f t="shared" si="6"/>
        <v>410109041</v>
      </c>
      <c r="U11" s="95">
        <f t="shared" si="7"/>
        <v>0.40280260534721213</v>
      </c>
      <c r="V11" s="81">
        <v>371395235</v>
      </c>
      <c r="W11" s="82">
        <v>76355553</v>
      </c>
      <c r="X11" s="82">
        <f t="shared" si="8"/>
        <v>447750788</v>
      </c>
      <c r="Y11" s="95">
        <f t="shared" si="9"/>
        <v>0.43977373313422574</v>
      </c>
      <c r="Z11" s="81">
        <f t="shared" si="10"/>
        <v>1116120008</v>
      </c>
      <c r="AA11" s="82">
        <f t="shared" si="11"/>
        <v>138843193</v>
      </c>
      <c r="AB11" s="82">
        <f t="shared" si="12"/>
        <v>1254963201</v>
      </c>
      <c r="AC11" s="95">
        <f t="shared" si="13"/>
        <v>1.2326049817021152</v>
      </c>
      <c r="AD11" s="81">
        <v>260471221</v>
      </c>
      <c r="AE11" s="82">
        <v>22560683</v>
      </c>
      <c r="AF11" s="82">
        <f t="shared" si="14"/>
        <v>283031904</v>
      </c>
      <c r="AG11" s="82">
        <v>856730995</v>
      </c>
      <c r="AH11" s="82">
        <v>993358004</v>
      </c>
      <c r="AI11" s="83">
        <v>939767375</v>
      </c>
      <c r="AJ11" s="114">
        <f t="shared" si="15"/>
        <v>0.94605104223834291</v>
      </c>
      <c r="AK11" s="115">
        <f t="shared" si="16"/>
        <v>0.58197991700610552</v>
      </c>
    </row>
    <row r="12" spans="1:37" ht="13" x14ac:dyDescent="0.3">
      <c r="A12" s="66" t="s">
        <v>101</v>
      </c>
      <c r="B12" s="67" t="s">
        <v>421</v>
      </c>
      <c r="C12" s="68" t="s">
        <v>422</v>
      </c>
      <c r="D12" s="81">
        <v>507226802</v>
      </c>
      <c r="E12" s="82">
        <v>104940350</v>
      </c>
      <c r="F12" s="83">
        <f t="shared" si="0"/>
        <v>612167152</v>
      </c>
      <c r="G12" s="81">
        <v>586693320</v>
      </c>
      <c r="H12" s="82">
        <v>107741350</v>
      </c>
      <c r="I12" s="83">
        <f t="shared" si="1"/>
        <v>694434670</v>
      </c>
      <c r="J12" s="81">
        <v>83392207</v>
      </c>
      <c r="K12" s="82">
        <v>12152149</v>
      </c>
      <c r="L12" s="82">
        <f t="shared" si="2"/>
        <v>95544356</v>
      </c>
      <c r="M12" s="95">
        <f t="shared" si="3"/>
        <v>0.15607560073723131</v>
      </c>
      <c r="N12" s="81">
        <v>92439654</v>
      </c>
      <c r="O12" s="82">
        <v>22693721</v>
      </c>
      <c r="P12" s="82">
        <f t="shared" si="4"/>
        <v>115133375</v>
      </c>
      <c r="Q12" s="95">
        <f t="shared" si="5"/>
        <v>0.18807506189093923</v>
      </c>
      <c r="R12" s="81">
        <v>79059797</v>
      </c>
      <c r="S12" s="82">
        <v>16594049</v>
      </c>
      <c r="T12" s="82">
        <f t="shared" si="6"/>
        <v>95653846</v>
      </c>
      <c r="U12" s="95">
        <f t="shared" si="7"/>
        <v>0.13774347700698758</v>
      </c>
      <c r="V12" s="81">
        <v>99610982</v>
      </c>
      <c r="W12" s="82">
        <v>32371418</v>
      </c>
      <c r="X12" s="82">
        <f t="shared" si="8"/>
        <v>131982400</v>
      </c>
      <c r="Y12" s="95">
        <f t="shared" si="9"/>
        <v>0.19005733109494663</v>
      </c>
      <c r="Z12" s="81">
        <f t="shared" si="10"/>
        <v>354502640</v>
      </c>
      <c r="AA12" s="82">
        <f t="shared" si="11"/>
        <v>83811337</v>
      </c>
      <c r="AB12" s="82">
        <f t="shared" si="12"/>
        <v>438313977</v>
      </c>
      <c r="AC12" s="95">
        <f t="shared" si="13"/>
        <v>0.63118101087896428</v>
      </c>
      <c r="AD12" s="81">
        <v>99943866</v>
      </c>
      <c r="AE12" s="82">
        <v>9746428</v>
      </c>
      <c r="AF12" s="82">
        <f t="shared" si="14"/>
        <v>109690294</v>
      </c>
      <c r="AG12" s="82">
        <v>630504566</v>
      </c>
      <c r="AH12" s="82">
        <v>602248694</v>
      </c>
      <c r="AI12" s="83">
        <v>361533575</v>
      </c>
      <c r="AJ12" s="114">
        <f t="shared" si="15"/>
        <v>0.60030611706067061</v>
      </c>
      <c r="AK12" s="115">
        <f t="shared" si="16"/>
        <v>0.20322769852362699</v>
      </c>
    </row>
    <row r="13" spans="1:37" ht="13" x14ac:dyDescent="0.3">
      <c r="A13" s="66" t="s">
        <v>101</v>
      </c>
      <c r="B13" s="67" t="s">
        <v>423</v>
      </c>
      <c r="C13" s="68" t="s">
        <v>424</v>
      </c>
      <c r="D13" s="81">
        <v>1621918620</v>
      </c>
      <c r="E13" s="82">
        <v>73863450</v>
      </c>
      <c r="F13" s="83">
        <f t="shared" si="0"/>
        <v>1695782070</v>
      </c>
      <c r="G13" s="81">
        <v>1621173782</v>
      </c>
      <c r="H13" s="82">
        <v>80243965</v>
      </c>
      <c r="I13" s="83">
        <f t="shared" si="1"/>
        <v>1701417747</v>
      </c>
      <c r="J13" s="81">
        <v>323111071</v>
      </c>
      <c r="K13" s="82">
        <v>14210207</v>
      </c>
      <c r="L13" s="82">
        <f t="shared" si="2"/>
        <v>337321278</v>
      </c>
      <c r="M13" s="95">
        <f t="shared" si="3"/>
        <v>0.19891782320826165</v>
      </c>
      <c r="N13" s="81">
        <v>293273296</v>
      </c>
      <c r="O13" s="82">
        <v>21199768</v>
      </c>
      <c r="P13" s="82">
        <f t="shared" si="4"/>
        <v>314473064</v>
      </c>
      <c r="Q13" s="95">
        <f t="shared" si="5"/>
        <v>0.18544426761158053</v>
      </c>
      <c r="R13" s="81">
        <v>296553967</v>
      </c>
      <c r="S13" s="82">
        <v>9317478</v>
      </c>
      <c r="T13" s="82">
        <f t="shared" si="6"/>
        <v>305871445</v>
      </c>
      <c r="U13" s="95">
        <f t="shared" si="7"/>
        <v>0.17977445312259341</v>
      </c>
      <c r="V13" s="81">
        <v>666532140</v>
      </c>
      <c r="W13" s="82">
        <v>30574427</v>
      </c>
      <c r="X13" s="82">
        <f t="shared" si="8"/>
        <v>697106567</v>
      </c>
      <c r="Y13" s="95">
        <f t="shared" si="9"/>
        <v>0.40972099193696726</v>
      </c>
      <c r="Z13" s="81">
        <f t="shared" si="10"/>
        <v>1579470474</v>
      </c>
      <c r="AA13" s="82">
        <f t="shared" si="11"/>
        <v>75301880</v>
      </c>
      <c r="AB13" s="82">
        <f t="shared" si="12"/>
        <v>1654772354</v>
      </c>
      <c r="AC13" s="95">
        <f t="shared" si="13"/>
        <v>0.97258439728735235</v>
      </c>
      <c r="AD13" s="81">
        <v>443217767</v>
      </c>
      <c r="AE13" s="82">
        <v>23500989</v>
      </c>
      <c r="AF13" s="82">
        <f t="shared" si="14"/>
        <v>466718756</v>
      </c>
      <c r="AG13" s="82">
        <v>1437166215</v>
      </c>
      <c r="AH13" s="82">
        <v>1534777500</v>
      </c>
      <c r="AI13" s="83">
        <v>1295238392</v>
      </c>
      <c r="AJ13" s="114">
        <f t="shared" si="15"/>
        <v>0.84392584071632537</v>
      </c>
      <c r="AK13" s="115">
        <f t="shared" si="16"/>
        <v>0.49363306710562105</v>
      </c>
    </row>
    <row r="14" spans="1:37" ht="13" x14ac:dyDescent="0.3">
      <c r="A14" s="66" t="s">
        <v>101</v>
      </c>
      <c r="B14" s="67" t="s">
        <v>425</v>
      </c>
      <c r="C14" s="68" t="s">
        <v>426</v>
      </c>
      <c r="D14" s="81">
        <v>374007722</v>
      </c>
      <c r="E14" s="82">
        <v>34410100</v>
      </c>
      <c r="F14" s="83">
        <f t="shared" si="0"/>
        <v>408417822</v>
      </c>
      <c r="G14" s="81">
        <v>392355478</v>
      </c>
      <c r="H14" s="82">
        <v>34410100</v>
      </c>
      <c r="I14" s="83">
        <f t="shared" si="1"/>
        <v>426765578</v>
      </c>
      <c r="J14" s="81">
        <v>83433830</v>
      </c>
      <c r="K14" s="82">
        <v>4394994</v>
      </c>
      <c r="L14" s="82">
        <f t="shared" si="2"/>
        <v>87828824</v>
      </c>
      <c r="M14" s="95">
        <f t="shared" si="3"/>
        <v>0.21504650205984399</v>
      </c>
      <c r="N14" s="81">
        <v>30144207</v>
      </c>
      <c r="O14" s="82">
        <v>3827579</v>
      </c>
      <c r="P14" s="82">
        <f t="shared" si="4"/>
        <v>33971786</v>
      </c>
      <c r="Q14" s="95">
        <f t="shared" si="5"/>
        <v>8.3178999960486541E-2</v>
      </c>
      <c r="R14" s="81">
        <v>9564620</v>
      </c>
      <c r="S14" s="82">
        <v>100288</v>
      </c>
      <c r="T14" s="82">
        <f t="shared" si="6"/>
        <v>9664908</v>
      </c>
      <c r="U14" s="95">
        <f t="shared" si="7"/>
        <v>2.2646878047882298E-2</v>
      </c>
      <c r="V14" s="81">
        <v>145551184</v>
      </c>
      <c r="W14" s="82">
        <v>4509011</v>
      </c>
      <c r="X14" s="82">
        <f t="shared" si="8"/>
        <v>150060195</v>
      </c>
      <c r="Y14" s="95">
        <f t="shared" si="9"/>
        <v>0.35162206779479294</v>
      </c>
      <c r="Z14" s="81">
        <f t="shared" si="10"/>
        <v>268693841</v>
      </c>
      <c r="AA14" s="82">
        <f t="shared" si="11"/>
        <v>12831872</v>
      </c>
      <c r="AB14" s="82">
        <f t="shared" si="12"/>
        <v>281525713</v>
      </c>
      <c r="AC14" s="95">
        <f t="shared" si="13"/>
        <v>0.65967296219002935</v>
      </c>
      <c r="AD14" s="81">
        <v>108940115</v>
      </c>
      <c r="AE14" s="82">
        <v>10902586</v>
      </c>
      <c r="AF14" s="82">
        <f t="shared" si="14"/>
        <v>119842701</v>
      </c>
      <c r="AG14" s="82">
        <v>385512336</v>
      </c>
      <c r="AH14" s="82">
        <v>385512336</v>
      </c>
      <c r="AI14" s="83">
        <v>366211782</v>
      </c>
      <c r="AJ14" s="114">
        <f t="shared" si="15"/>
        <v>0.94993531413220456</v>
      </c>
      <c r="AK14" s="115">
        <f t="shared" si="16"/>
        <v>0.25214296530249269</v>
      </c>
    </row>
    <row r="15" spans="1:37" ht="13" x14ac:dyDescent="0.3">
      <c r="A15" s="66" t="s">
        <v>101</v>
      </c>
      <c r="B15" s="67" t="s">
        <v>75</v>
      </c>
      <c r="C15" s="68" t="s">
        <v>76</v>
      </c>
      <c r="D15" s="81">
        <v>3988527704</v>
      </c>
      <c r="E15" s="82">
        <v>273903300</v>
      </c>
      <c r="F15" s="83">
        <f t="shared" si="0"/>
        <v>4262431004</v>
      </c>
      <c r="G15" s="81">
        <v>3959362284</v>
      </c>
      <c r="H15" s="82">
        <v>304143478</v>
      </c>
      <c r="I15" s="83">
        <f t="shared" si="1"/>
        <v>4263505762</v>
      </c>
      <c r="J15" s="81">
        <v>917275794</v>
      </c>
      <c r="K15" s="82">
        <v>49630821</v>
      </c>
      <c r="L15" s="82">
        <f t="shared" si="2"/>
        <v>966906615</v>
      </c>
      <c r="M15" s="95">
        <f t="shared" si="3"/>
        <v>0.2268439334484533</v>
      </c>
      <c r="N15" s="81">
        <v>712511540</v>
      </c>
      <c r="O15" s="82">
        <v>71606978</v>
      </c>
      <c r="P15" s="82">
        <f t="shared" si="4"/>
        <v>784118518</v>
      </c>
      <c r="Q15" s="95">
        <f t="shared" si="5"/>
        <v>0.18396040129779423</v>
      </c>
      <c r="R15" s="81">
        <v>1171090908</v>
      </c>
      <c r="S15" s="82">
        <v>26072752</v>
      </c>
      <c r="T15" s="82">
        <f t="shared" si="6"/>
        <v>1197163660</v>
      </c>
      <c r="U15" s="95">
        <f t="shared" si="7"/>
        <v>0.28079325485382095</v>
      </c>
      <c r="V15" s="81">
        <v>1214558051</v>
      </c>
      <c r="W15" s="82">
        <v>71330512</v>
      </c>
      <c r="X15" s="82">
        <f t="shared" si="8"/>
        <v>1285888563</v>
      </c>
      <c r="Y15" s="95">
        <f t="shared" si="9"/>
        <v>0.30160357104731411</v>
      </c>
      <c r="Z15" s="81">
        <f t="shared" si="10"/>
        <v>4015436293</v>
      </c>
      <c r="AA15" s="82">
        <f t="shared" si="11"/>
        <v>218641063</v>
      </c>
      <c r="AB15" s="82">
        <f t="shared" si="12"/>
        <v>4234077356</v>
      </c>
      <c r="AC15" s="95">
        <f t="shared" si="13"/>
        <v>0.99309760379303547</v>
      </c>
      <c r="AD15" s="81">
        <v>460251888</v>
      </c>
      <c r="AE15" s="82">
        <v>14856787</v>
      </c>
      <c r="AF15" s="82">
        <f t="shared" si="14"/>
        <v>475108675</v>
      </c>
      <c r="AG15" s="82">
        <v>3192430894</v>
      </c>
      <c r="AH15" s="82">
        <v>3337844009</v>
      </c>
      <c r="AI15" s="83">
        <v>3032942544</v>
      </c>
      <c r="AJ15" s="114">
        <f t="shared" si="15"/>
        <v>0.90865317127526679</v>
      </c>
      <c r="AK15" s="115">
        <f t="shared" si="16"/>
        <v>1.7065145947924441</v>
      </c>
    </row>
    <row r="16" spans="1:37" ht="13" x14ac:dyDescent="0.3">
      <c r="A16" s="66" t="s">
        <v>116</v>
      </c>
      <c r="B16" s="67" t="s">
        <v>427</v>
      </c>
      <c r="C16" s="68" t="s">
        <v>428</v>
      </c>
      <c r="D16" s="81">
        <v>647661792</v>
      </c>
      <c r="E16" s="82">
        <v>3620000</v>
      </c>
      <c r="F16" s="83">
        <f t="shared" si="0"/>
        <v>651281792</v>
      </c>
      <c r="G16" s="81">
        <v>916588514</v>
      </c>
      <c r="H16" s="82">
        <v>3334087</v>
      </c>
      <c r="I16" s="83">
        <f t="shared" si="1"/>
        <v>919922601</v>
      </c>
      <c r="J16" s="81">
        <v>161748340</v>
      </c>
      <c r="K16" s="82">
        <v>27000</v>
      </c>
      <c r="L16" s="82">
        <f t="shared" si="2"/>
        <v>161775340</v>
      </c>
      <c r="M16" s="95">
        <f t="shared" si="3"/>
        <v>0.24839530597532811</v>
      </c>
      <c r="N16" s="81">
        <v>198114233</v>
      </c>
      <c r="O16" s="82">
        <v>774096</v>
      </c>
      <c r="P16" s="82">
        <f t="shared" si="4"/>
        <v>198888329</v>
      </c>
      <c r="Q16" s="95">
        <f t="shared" si="5"/>
        <v>0.30537983933074547</v>
      </c>
      <c r="R16" s="81">
        <v>104138439</v>
      </c>
      <c r="S16" s="82">
        <v>491690</v>
      </c>
      <c r="T16" s="82">
        <f t="shared" si="6"/>
        <v>104630129</v>
      </c>
      <c r="U16" s="95">
        <f t="shared" si="7"/>
        <v>0.11373796978817786</v>
      </c>
      <c r="V16" s="81">
        <v>165605576</v>
      </c>
      <c r="W16" s="82">
        <v>1351736</v>
      </c>
      <c r="X16" s="82">
        <f t="shared" si="8"/>
        <v>166957312</v>
      </c>
      <c r="Y16" s="95">
        <f t="shared" si="9"/>
        <v>0.18149060781690698</v>
      </c>
      <c r="Z16" s="81">
        <f t="shared" si="10"/>
        <v>629606588</v>
      </c>
      <c r="AA16" s="82">
        <f t="shared" si="11"/>
        <v>2644522</v>
      </c>
      <c r="AB16" s="82">
        <f t="shared" si="12"/>
        <v>632251110</v>
      </c>
      <c r="AC16" s="95">
        <f t="shared" si="13"/>
        <v>0.68728728842264852</v>
      </c>
      <c r="AD16" s="81">
        <v>233960213</v>
      </c>
      <c r="AE16" s="82">
        <v>723896</v>
      </c>
      <c r="AF16" s="82">
        <f t="shared" si="14"/>
        <v>234684109</v>
      </c>
      <c r="AG16" s="82">
        <v>409660230</v>
      </c>
      <c r="AH16" s="82">
        <v>857189509</v>
      </c>
      <c r="AI16" s="83">
        <v>784619039</v>
      </c>
      <c r="AJ16" s="114">
        <f t="shared" si="15"/>
        <v>0.91533905952178418</v>
      </c>
      <c r="AK16" s="115">
        <f t="shared" si="16"/>
        <v>-0.28858705980812704</v>
      </c>
    </row>
    <row r="17" spans="1:37" ht="14" x14ac:dyDescent="0.3">
      <c r="A17" s="69" t="s">
        <v>0</v>
      </c>
      <c r="B17" s="70" t="s">
        <v>429</v>
      </c>
      <c r="C17" s="71" t="s">
        <v>0</v>
      </c>
      <c r="D17" s="84">
        <f>SUM(D9:D16)</f>
        <v>10069500125</v>
      </c>
      <c r="E17" s="85">
        <f>SUM(E9:E16)</f>
        <v>1298603363</v>
      </c>
      <c r="F17" s="86">
        <f t="shared" si="0"/>
        <v>11368103488</v>
      </c>
      <c r="G17" s="84">
        <f>SUM(G9:G16)</f>
        <v>10515903097</v>
      </c>
      <c r="H17" s="85">
        <f>SUM(H9:H16)</f>
        <v>1605087432</v>
      </c>
      <c r="I17" s="86">
        <f t="shared" si="1"/>
        <v>12120990529</v>
      </c>
      <c r="J17" s="84">
        <f>SUM(J9:J16)</f>
        <v>2120296192</v>
      </c>
      <c r="K17" s="85">
        <f>SUM(K9:K16)</f>
        <v>202386772</v>
      </c>
      <c r="L17" s="85">
        <f t="shared" si="2"/>
        <v>2322682964</v>
      </c>
      <c r="M17" s="96">
        <f t="shared" si="3"/>
        <v>0.20431578287898147</v>
      </c>
      <c r="N17" s="84">
        <f>SUM(N9:N16)</f>
        <v>2004845852</v>
      </c>
      <c r="O17" s="85">
        <f>SUM(O9:O16)</f>
        <v>310767102</v>
      </c>
      <c r="P17" s="85">
        <f t="shared" si="4"/>
        <v>2315612954</v>
      </c>
      <c r="Q17" s="96">
        <f t="shared" si="5"/>
        <v>0.20369386647863705</v>
      </c>
      <c r="R17" s="84">
        <f>SUM(R9:R16)</f>
        <v>2471123385</v>
      </c>
      <c r="S17" s="85">
        <f>SUM(S9:S16)</f>
        <v>202983167</v>
      </c>
      <c r="T17" s="85">
        <f t="shared" si="6"/>
        <v>2674106552</v>
      </c>
      <c r="U17" s="96">
        <f t="shared" si="7"/>
        <v>0.22061782373330655</v>
      </c>
      <c r="V17" s="84">
        <f>SUM(V9:V16)</f>
        <v>3192001677</v>
      </c>
      <c r="W17" s="85">
        <f>SUM(W9:W16)</f>
        <v>480179886</v>
      </c>
      <c r="X17" s="85">
        <f t="shared" si="8"/>
        <v>3672181563</v>
      </c>
      <c r="Y17" s="96">
        <f t="shared" si="9"/>
        <v>0.3029605174770284</v>
      </c>
      <c r="Z17" s="84">
        <f t="shared" si="10"/>
        <v>9788267106</v>
      </c>
      <c r="AA17" s="85">
        <f t="shared" si="11"/>
        <v>1196316927</v>
      </c>
      <c r="AB17" s="85">
        <f t="shared" si="12"/>
        <v>10984584033</v>
      </c>
      <c r="AC17" s="96">
        <f t="shared" si="13"/>
        <v>0.9062447501067592</v>
      </c>
      <c r="AD17" s="84">
        <f>SUM(AD9:AD16)</f>
        <v>2129960446</v>
      </c>
      <c r="AE17" s="85">
        <f>SUM(AE9:AE16)</f>
        <v>298513495</v>
      </c>
      <c r="AF17" s="85">
        <f t="shared" si="14"/>
        <v>2428473941</v>
      </c>
      <c r="AG17" s="85">
        <f>SUM(AG9:AG16)</f>
        <v>8982341159</v>
      </c>
      <c r="AH17" s="85">
        <f>SUM(AH9:AH16)</f>
        <v>10466734969</v>
      </c>
      <c r="AI17" s="86">
        <f>SUM(AI9:AI16)</f>
        <v>8825657943</v>
      </c>
      <c r="AJ17" s="116">
        <f t="shared" si="15"/>
        <v>0.84321022450071748</v>
      </c>
      <c r="AK17" s="117">
        <f t="shared" si="16"/>
        <v>0.512135461288032</v>
      </c>
    </row>
    <row r="18" spans="1:37" ht="13" x14ac:dyDescent="0.3">
      <c r="A18" s="66" t="s">
        <v>101</v>
      </c>
      <c r="B18" s="67" t="s">
        <v>430</v>
      </c>
      <c r="C18" s="68" t="s">
        <v>431</v>
      </c>
      <c r="D18" s="81">
        <v>878574294</v>
      </c>
      <c r="E18" s="82">
        <v>65740000</v>
      </c>
      <c r="F18" s="83">
        <f t="shared" si="0"/>
        <v>944314294</v>
      </c>
      <c r="G18" s="81">
        <v>878574294</v>
      </c>
      <c r="H18" s="82">
        <v>65740000</v>
      </c>
      <c r="I18" s="83">
        <f t="shared" si="1"/>
        <v>944314294</v>
      </c>
      <c r="J18" s="81">
        <v>129628853</v>
      </c>
      <c r="K18" s="82">
        <v>13094412</v>
      </c>
      <c r="L18" s="82">
        <f t="shared" si="2"/>
        <v>142723265</v>
      </c>
      <c r="M18" s="95">
        <f t="shared" si="3"/>
        <v>0.15113957917066115</v>
      </c>
      <c r="N18" s="81">
        <v>161698877</v>
      </c>
      <c r="O18" s="82">
        <v>13477378</v>
      </c>
      <c r="P18" s="82">
        <f t="shared" si="4"/>
        <v>175176255</v>
      </c>
      <c r="Q18" s="95">
        <f t="shared" si="5"/>
        <v>0.18550630453551092</v>
      </c>
      <c r="R18" s="81">
        <v>305088043</v>
      </c>
      <c r="S18" s="82">
        <v>10445317</v>
      </c>
      <c r="T18" s="82">
        <f t="shared" si="6"/>
        <v>315533360</v>
      </c>
      <c r="U18" s="95">
        <f t="shared" si="7"/>
        <v>0.33414019252365568</v>
      </c>
      <c r="V18" s="81">
        <v>231698581</v>
      </c>
      <c r="W18" s="82">
        <v>16257497</v>
      </c>
      <c r="X18" s="82">
        <f t="shared" si="8"/>
        <v>247956078</v>
      </c>
      <c r="Y18" s="95">
        <f t="shared" si="9"/>
        <v>0.26257791455182611</v>
      </c>
      <c r="Z18" s="81">
        <f t="shared" si="10"/>
        <v>828114354</v>
      </c>
      <c r="AA18" s="82">
        <f t="shared" si="11"/>
        <v>53274604</v>
      </c>
      <c r="AB18" s="82">
        <f t="shared" si="12"/>
        <v>881388958</v>
      </c>
      <c r="AC18" s="95">
        <f t="shared" si="13"/>
        <v>0.93336399078165388</v>
      </c>
      <c r="AD18" s="81">
        <v>265015040</v>
      </c>
      <c r="AE18" s="82">
        <v>30994340</v>
      </c>
      <c r="AF18" s="82">
        <f t="shared" si="14"/>
        <v>296009380</v>
      </c>
      <c r="AG18" s="82">
        <v>878247315</v>
      </c>
      <c r="AH18" s="82">
        <v>878247315</v>
      </c>
      <c r="AI18" s="83">
        <v>839364804</v>
      </c>
      <c r="AJ18" s="114">
        <f t="shared" si="15"/>
        <v>0.9557271507286077</v>
      </c>
      <c r="AK18" s="115">
        <f t="shared" si="16"/>
        <v>-0.16233709215566072</v>
      </c>
    </row>
    <row r="19" spans="1:37" ht="13" x14ac:dyDescent="0.3">
      <c r="A19" s="66" t="s">
        <v>101</v>
      </c>
      <c r="B19" s="67" t="s">
        <v>77</v>
      </c>
      <c r="C19" s="68" t="s">
        <v>78</v>
      </c>
      <c r="D19" s="81">
        <v>5110123861</v>
      </c>
      <c r="E19" s="82">
        <v>209615850</v>
      </c>
      <c r="F19" s="83">
        <f t="shared" si="0"/>
        <v>5319739711</v>
      </c>
      <c r="G19" s="81">
        <v>5456554474</v>
      </c>
      <c r="H19" s="82">
        <v>211215032</v>
      </c>
      <c r="I19" s="83">
        <f t="shared" si="1"/>
        <v>5667769506</v>
      </c>
      <c r="J19" s="81">
        <v>1056263920</v>
      </c>
      <c r="K19" s="82">
        <v>39697925</v>
      </c>
      <c r="L19" s="82">
        <f t="shared" si="2"/>
        <v>1095961845</v>
      </c>
      <c r="M19" s="95">
        <f t="shared" si="3"/>
        <v>0.20601794533928092</v>
      </c>
      <c r="N19" s="81">
        <v>1449919635</v>
      </c>
      <c r="O19" s="82">
        <v>38210621</v>
      </c>
      <c r="P19" s="82">
        <f t="shared" si="4"/>
        <v>1488130256</v>
      </c>
      <c r="Q19" s="95">
        <f t="shared" si="5"/>
        <v>0.27973741890470477</v>
      </c>
      <c r="R19" s="81">
        <v>886039538</v>
      </c>
      <c r="S19" s="82">
        <v>11823268</v>
      </c>
      <c r="T19" s="82">
        <f t="shared" si="6"/>
        <v>897862806</v>
      </c>
      <c r="U19" s="95">
        <f t="shared" si="7"/>
        <v>0.1584155469006823</v>
      </c>
      <c r="V19" s="81">
        <v>1131585309</v>
      </c>
      <c r="W19" s="82">
        <v>67936089</v>
      </c>
      <c r="X19" s="82">
        <f t="shared" si="8"/>
        <v>1199521398</v>
      </c>
      <c r="Y19" s="95">
        <f t="shared" si="9"/>
        <v>0.21163905778634182</v>
      </c>
      <c r="Z19" s="81">
        <f t="shared" si="10"/>
        <v>4523808402</v>
      </c>
      <c r="AA19" s="82">
        <f t="shared" si="11"/>
        <v>157667903</v>
      </c>
      <c r="AB19" s="82">
        <f t="shared" si="12"/>
        <v>4681476305</v>
      </c>
      <c r="AC19" s="95">
        <f t="shared" si="13"/>
        <v>0.82598212578053987</v>
      </c>
      <c r="AD19" s="81">
        <v>600437865</v>
      </c>
      <c r="AE19" s="82">
        <v>63258421</v>
      </c>
      <c r="AF19" s="82">
        <f t="shared" si="14"/>
        <v>663696286</v>
      </c>
      <c r="AG19" s="82">
        <v>5150758275</v>
      </c>
      <c r="AH19" s="82">
        <v>5423955975</v>
      </c>
      <c r="AI19" s="83">
        <v>3401803139</v>
      </c>
      <c r="AJ19" s="114">
        <f t="shared" si="15"/>
        <v>0.62718118559212677</v>
      </c>
      <c r="AK19" s="115">
        <f t="shared" si="16"/>
        <v>0.80733480554688541</v>
      </c>
    </row>
    <row r="20" spans="1:37" ht="13" x14ac:dyDescent="0.3">
      <c r="A20" s="66" t="s">
        <v>101</v>
      </c>
      <c r="B20" s="67" t="s">
        <v>79</v>
      </c>
      <c r="C20" s="68" t="s">
        <v>80</v>
      </c>
      <c r="D20" s="81">
        <v>2625444058</v>
      </c>
      <c r="E20" s="82">
        <v>211949440</v>
      </c>
      <c r="F20" s="83">
        <f t="shared" si="0"/>
        <v>2837393498</v>
      </c>
      <c r="G20" s="81">
        <v>2721044551</v>
      </c>
      <c r="H20" s="82">
        <v>224244794</v>
      </c>
      <c r="I20" s="83">
        <f t="shared" si="1"/>
        <v>2945289345</v>
      </c>
      <c r="J20" s="81">
        <v>667380021</v>
      </c>
      <c r="K20" s="82">
        <v>16724847</v>
      </c>
      <c r="L20" s="82">
        <f t="shared" si="2"/>
        <v>684104868</v>
      </c>
      <c r="M20" s="95">
        <f t="shared" si="3"/>
        <v>0.2411032761166918</v>
      </c>
      <c r="N20" s="81">
        <v>544724601</v>
      </c>
      <c r="O20" s="82">
        <v>67539940</v>
      </c>
      <c r="P20" s="82">
        <f t="shared" si="4"/>
        <v>612264541</v>
      </c>
      <c r="Q20" s="95">
        <f t="shared" si="5"/>
        <v>0.2157841488787397</v>
      </c>
      <c r="R20" s="81">
        <v>648781942</v>
      </c>
      <c r="S20" s="82">
        <v>14052163</v>
      </c>
      <c r="T20" s="82">
        <f t="shared" si="6"/>
        <v>662834105</v>
      </c>
      <c r="U20" s="95">
        <f t="shared" si="7"/>
        <v>0.22504889243742537</v>
      </c>
      <c r="V20" s="81">
        <v>587300355</v>
      </c>
      <c r="W20" s="82">
        <v>52777221</v>
      </c>
      <c r="X20" s="82">
        <f t="shared" si="8"/>
        <v>640077576</v>
      </c>
      <c r="Y20" s="95">
        <f t="shared" si="9"/>
        <v>0.21732247702135357</v>
      </c>
      <c r="Z20" s="81">
        <f t="shared" si="10"/>
        <v>2448186919</v>
      </c>
      <c r="AA20" s="82">
        <f t="shared" si="11"/>
        <v>151094171</v>
      </c>
      <c r="AB20" s="82">
        <f t="shared" si="12"/>
        <v>2599281090</v>
      </c>
      <c r="AC20" s="95">
        <f t="shared" si="13"/>
        <v>0.88252147260594527</v>
      </c>
      <c r="AD20" s="81">
        <v>343394212</v>
      </c>
      <c r="AE20" s="82">
        <v>59452857</v>
      </c>
      <c r="AF20" s="82">
        <f t="shared" si="14"/>
        <v>402847069</v>
      </c>
      <c r="AG20" s="82">
        <v>2670023773</v>
      </c>
      <c r="AH20" s="82">
        <v>2737708000</v>
      </c>
      <c r="AI20" s="83">
        <v>2241525995</v>
      </c>
      <c r="AJ20" s="114">
        <f t="shared" si="15"/>
        <v>0.81876007046770505</v>
      </c>
      <c r="AK20" s="115">
        <f t="shared" si="16"/>
        <v>0.58888477850635668</v>
      </c>
    </row>
    <row r="21" spans="1:37" ht="13" x14ac:dyDescent="0.3">
      <c r="A21" s="66" t="s">
        <v>101</v>
      </c>
      <c r="B21" s="67" t="s">
        <v>432</v>
      </c>
      <c r="C21" s="68" t="s">
        <v>433</v>
      </c>
      <c r="D21" s="81">
        <v>460436028</v>
      </c>
      <c r="E21" s="82">
        <v>58267685</v>
      </c>
      <c r="F21" s="83">
        <f t="shared" si="0"/>
        <v>518703713</v>
      </c>
      <c r="G21" s="81">
        <v>615948087</v>
      </c>
      <c r="H21" s="82">
        <v>76066532</v>
      </c>
      <c r="I21" s="83">
        <f t="shared" si="1"/>
        <v>692014619</v>
      </c>
      <c r="J21" s="81">
        <v>110617609</v>
      </c>
      <c r="K21" s="82">
        <v>13928173</v>
      </c>
      <c r="L21" s="82">
        <f t="shared" si="2"/>
        <v>124545782</v>
      </c>
      <c r="M21" s="95">
        <f t="shared" si="3"/>
        <v>0.24010967895269336</v>
      </c>
      <c r="N21" s="81">
        <v>62830973</v>
      </c>
      <c r="O21" s="82">
        <v>22300403</v>
      </c>
      <c r="P21" s="82">
        <f t="shared" si="4"/>
        <v>85131376</v>
      </c>
      <c r="Q21" s="95">
        <f t="shared" si="5"/>
        <v>0.16412332101428392</v>
      </c>
      <c r="R21" s="81">
        <v>77164075</v>
      </c>
      <c r="S21" s="82">
        <v>5496561</v>
      </c>
      <c r="T21" s="82">
        <f t="shared" si="6"/>
        <v>82660636</v>
      </c>
      <c r="U21" s="95">
        <f t="shared" si="7"/>
        <v>0.11944926267518635</v>
      </c>
      <c r="V21" s="81">
        <v>206295425</v>
      </c>
      <c r="W21" s="82">
        <v>19871637</v>
      </c>
      <c r="X21" s="82">
        <f t="shared" si="8"/>
        <v>226167062</v>
      </c>
      <c r="Y21" s="95">
        <f t="shared" si="9"/>
        <v>0.32682411005539752</v>
      </c>
      <c r="Z21" s="81">
        <f t="shared" si="10"/>
        <v>456908082</v>
      </c>
      <c r="AA21" s="82">
        <f t="shared" si="11"/>
        <v>61596774</v>
      </c>
      <c r="AB21" s="82">
        <f t="shared" si="12"/>
        <v>518504856</v>
      </c>
      <c r="AC21" s="95">
        <f t="shared" si="13"/>
        <v>0.74926864514693148</v>
      </c>
      <c r="AD21" s="81">
        <v>78581167</v>
      </c>
      <c r="AE21" s="82">
        <v>20511534</v>
      </c>
      <c r="AF21" s="82">
        <f t="shared" si="14"/>
        <v>99092701</v>
      </c>
      <c r="AG21" s="82">
        <v>578965811</v>
      </c>
      <c r="AH21" s="82">
        <v>571796331</v>
      </c>
      <c r="AI21" s="83">
        <v>310006330</v>
      </c>
      <c r="AJ21" s="114">
        <f t="shared" si="15"/>
        <v>0.54216215318807282</v>
      </c>
      <c r="AK21" s="115">
        <f t="shared" si="16"/>
        <v>1.2823786183807826</v>
      </c>
    </row>
    <row r="22" spans="1:37" ht="13" x14ac:dyDescent="0.3">
      <c r="A22" s="66" t="s">
        <v>101</v>
      </c>
      <c r="B22" s="67" t="s">
        <v>434</v>
      </c>
      <c r="C22" s="68" t="s">
        <v>435</v>
      </c>
      <c r="D22" s="81">
        <v>1212018561</v>
      </c>
      <c r="E22" s="82">
        <v>238289653</v>
      </c>
      <c r="F22" s="83">
        <f t="shared" si="0"/>
        <v>1450308214</v>
      </c>
      <c r="G22" s="81">
        <v>1118810534</v>
      </c>
      <c r="H22" s="82">
        <v>231359321</v>
      </c>
      <c r="I22" s="83">
        <f t="shared" si="1"/>
        <v>1350169855</v>
      </c>
      <c r="J22" s="81">
        <v>172278319</v>
      </c>
      <c r="K22" s="82">
        <v>43810422</v>
      </c>
      <c r="L22" s="82">
        <f t="shared" si="2"/>
        <v>216088741</v>
      </c>
      <c r="M22" s="95">
        <f t="shared" si="3"/>
        <v>0.14899504733826185</v>
      </c>
      <c r="N22" s="81">
        <v>201037305</v>
      </c>
      <c r="O22" s="82">
        <v>92807386</v>
      </c>
      <c r="P22" s="82">
        <f t="shared" si="4"/>
        <v>293844691</v>
      </c>
      <c r="Q22" s="95">
        <f t="shared" si="5"/>
        <v>0.20260844430410155</v>
      </c>
      <c r="R22" s="81">
        <v>174499441</v>
      </c>
      <c r="S22" s="82">
        <v>32242092</v>
      </c>
      <c r="T22" s="82">
        <f t="shared" si="6"/>
        <v>206741533</v>
      </c>
      <c r="U22" s="95">
        <f t="shared" si="7"/>
        <v>0.15312261063627436</v>
      </c>
      <c r="V22" s="81">
        <v>212966471</v>
      </c>
      <c r="W22" s="82">
        <v>35325972</v>
      </c>
      <c r="X22" s="82">
        <f t="shared" si="8"/>
        <v>248292443</v>
      </c>
      <c r="Y22" s="95">
        <f t="shared" si="9"/>
        <v>0.18389719047608272</v>
      </c>
      <c r="Z22" s="81">
        <f t="shared" si="10"/>
        <v>760781536</v>
      </c>
      <c r="AA22" s="82">
        <f t="shared" si="11"/>
        <v>204185872</v>
      </c>
      <c r="AB22" s="82">
        <f t="shared" si="12"/>
        <v>964967408</v>
      </c>
      <c r="AC22" s="95">
        <f t="shared" si="13"/>
        <v>0.71470075000304312</v>
      </c>
      <c r="AD22" s="81">
        <v>205501850</v>
      </c>
      <c r="AE22" s="82">
        <v>44360697</v>
      </c>
      <c r="AF22" s="82">
        <f t="shared" si="14"/>
        <v>249862547</v>
      </c>
      <c r="AG22" s="82">
        <v>1278304491</v>
      </c>
      <c r="AH22" s="82">
        <v>1336220514</v>
      </c>
      <c r="AI22" s="83">
        <v>928226362</v>
      </c>
      <c r="AJ22" s="114">
        <f t="shared" si="15"/>
        <v>0.69466555278465059</v>
      </c>
      <c r="AK22" s="115">
        <f t="shared" si="16"/>
        <v>-6.2838709476534804E-3</v>
      </c>
    </row>
    <row r="23" spans="1:37" ht="13" x14ac:dyDescent="0.3">
      <c r="A23" s="66" t="s">
        <v>101</v>
      </c>
      <c r="B23" s="67" t="s">
        <v>436</v>
      </c>
      <c r="C23" s="68" t="s">
        <v>437</v>
      </c>
      <c r="D23" s="81">
        <v>811890106</v>
      </c>
      <c r="E23" s="82">
        <v>139915550</v>
      </c>
      <c r="F23" s="83">
        <f t="shared" si="0"/>
        <v>951805656</v>
      </c>
      <c r="G23" s="81">
        <v>812543229</v>
      </c>
      <c r="H23" s="82">
        <v>141915550</v>
      </c>
      <c r="I23" s="83">
        <f t="shared" si="1"/>
        <v>954458779</v>
      </c>
      <c r="J23" s="81">
        <v>141539071</v>
      </c>
      <c r="K23" s="82">
        <v>18568560</v>
      </c>
      <c r="L23" s="82">
        <f t="shared" si="2"/>
        <v>160107631</v>
      </c>
      <c r="M23" s="95">
        <f t="shared" si="3"/>
        <v>0.16821462447791968</v>
      </c>
      <c r="N23" s="81">
        <v>188769077</v>
      </c>
      <c r="O23" s="82">
        <v>58595225</v>
      </c>
      <c r="P23" s="82">
        <f t="shared" si="4"/>
        <v>247364302</v>
      </c>
      <c r="Q23" s="95">
        <f t="shared" si="5"/>
        <v>0.25988950626702306</v>
      </c>
      <c r="R23" s="81">
        <v>121165012</v>
      </c>
      <c r="S23" s="82">
        <v>29947530</v>
      </c>
      <c r="T23" s="82">
        <f t="shared" si="6"/>
        <v>151112542</v>
      </c>
      <c r="U23" s="95">
        <f t="shared" si="7"/>
        <v>0.15832275350678082</v>
      </c>
      <c r="V23" s="81">
        <v>174920932</v>
      </c>
      <c r="W23" s="82">
        <v>15032667</v>
      </c>
      <c r="X23" s="82">
        <f t="shared" si="8"/>
        <v>189953599</v>
      </c>
      <c r="Y23" s="95">
        <f t="shared" si="9"/>
        <v>0.19901707981461189</v>
      </c>
      <c r="Z23" s="81">
        <f t="shared" si="10"/>
        <v>626394092</v>
      </c>
      <c r="AA23" s="82">
        <f t="shared" si="11"/>
        <v>122143982</v>
      </c>
      <c r="AB23" s="82">
        <f t="shared" si="12"/>
        <v>748538074</v>
      </c>
      <c r="AC23" s="95">
        <f t="shared" si="13"/>
        <v>0.78425395676516696</v>
      </c>
      <c r="AD23" s="81">
        <v>133165560</v>
      </c>
      <c r="AE23" s="82">
        <v>26363089</v>
      </c>
      <c r="AF23" s="82">
        <f t="shared" si="14"/>
        <v>159528649</v>
      </c>
      <c r="AG23" s="82">
        <v>859386543</v>
      </c>
      <c r="AH23" s="82">
        <v>938855621</v>
      </c>
      <c r="AI23" s="83">
        <v>742075639</v>
      </c>
      <c r="AJ23" s="114">
        <f t="shared" si="15"/>
        <v>0.79040442683785139</v>
      </c>
      <c r="AK23" s="115">
        <f t="shared" si="16"/>
        <v>0.19071778135599948</v>
      </c>
    </row>
    <row r="24" spans="1:37" ht="13" x14ac:dyDescent="0.3">
      <c r="A24" s="66" t="s">
        <v>116</v>
      </c>
      <c r="B24" s="67" t="s">
        <v>438</v>
      </c>
      <c r="C24" s="68" t="s">
        <v>439</v>
      </c>
      <c r="D24" s="81">
        <v>783261738</v>
      </c>
      <c r="E24" s="82">
        <v>53120000</v>
      </c>
      <c r="F24" s="83">
        <f t="shared" si="0"/>
        <v>836381738</v>
      </c>
      <c r="G24" s="81">
        <v>1226685630</v>
      </c>
      <c r="H24" s="82">
        <v>84221521</v>
      </c>
      <c r="I24" s="83">
        <f t="shared" si="1"/>
        <v>1310907151</v>
      </c>
      <c r="J24" s="81">
        <v>215263819</v>
      </c>
      <c r="K24" s="82">
        <v>3640849</v>
      </c>
      <c r="L24" s="82">
        <f t="shared" si="2"/>
        <v>218904668</v>
      </c>
      <c r="M24" s="95">
        <f t="shared" si="3"/>
        <v>0.26172817752269001</v>
      </c>
      <c r="N24" s="81">
        <v>274416267</v>
      </c>
      <c r="O24" s="82">
        <v>14057420</v>
      </c>
      <c r="P24" s="82">
        <f t="shared" si="4"/>
        <v>288473687</v>
      </c>
      <c r="Q24" s="95">
        <f t="shared" si="5"/>
        <v>0.34490672607201284</v>
      </c>
      <c r="R24" s="81">
        <v>152093484</v>
      </c>
      <c r="S24" s="82">
        <v>16555464</v>
      </c>
      <c r="T24" s="82">
        <f t="shared" si="6"/>
        <v>168648948</v>
      </c>
      <c r="U24" s="95">
        <f t="shared" si="7"/>
        <v>0.12865056680127912</v>
      </c>
      <c r="V24" s="81">
        <v>207583397</v>
      </c>
      <c r="W24" s="82">
        <v>23357344</v>
      </c>
      <c r="X24" s="82">
        <f t="shared" si="8"/>
        <v>230940741</v>
      </c>
      <c r="Y24" s="95">
        <f t="shared" si="9"/>
        <v>0.17616864842321697</v>
      </c>
      <c r="Z24" s="81">
        <f t="shared" si="10"/>
        <v>849356967</v>
      </c>
      <c r="AA24" s="82">
        <f t="shared" si="11"/>
        <v>57611077</v>
      </c>
      <c r="AB24" s="82">
        <f t="shared" si="12"/>
        <v>906968044</v>
      </c>
      <c r="AC24" s="95">
        <f t="shared" si="13"/>
        <v>0.69186291592668259</v>
      </c>
      <c r="AD24" s="81">
        <v>259801251</v>
      </c>
      <c r="AE24" s="82">
        <v>10676139</v>
      </c>
      <c r="AF24" s="82">
        <f t="shared" si="14"/>
        <v>270477390</v>
      </c>
      <c r="AG24" s="82">
        <v>1105125775</v>
      </c>
      <c r="AH24" s="82">
        <v>1045930426</v>
      </c>
      <c r="AI24" s="83">
        <v>1024630412</v>
      </c>
      <c r="AJ24" s="114">
        <f t="shared" si="15"/>
        <v>0.97963534335504643</v>
      </c>
      <c r="AK24" s="115">
        <f t="shared" si="16"/>
        <v>-0.1461735821984973</v>
      </c>
    </row>
    <row r="25" spans="1:37" ht="14" x14ac:dyDescent="0.3">
      <c r="A25" s="69" t="s">
        <v>0</v>
      </c>
      <c r="B25" s="70" t="s">
        <v>440</v>
      </c>
      <c r="C25" s="71" t="s">
        <v>0</v>
      </c>
      <c r="D25" s="84">
        <f>SUM(D18:D24)</f>
        <v>11881748646</v>
      </c>
      <c r="E25" s="85">
        <f>SUM(E18:E24)</f>
        <v>976898178</v>
      </c>
      <c r="F25" s="86">
        <f t="shared" si="0"/>
        <v>12858646824</v>
      </c>
      <c r="G25" s="84">
        <f>SUM(G18:G24)</f>
        <v>12830160799</v>
      </c>
      <c r="H25" s="85">
        <f>SUM(H18:H24)</f>
        <v>1034762750</v>
      </c>
      <c r="I25" s="86">
        <f t="shared" si="1"/>
        <v>13864923549</v>
      </c>
      <c r="J25" s="84">
        <f>SUM(J18:J24)</f>
        <v>2492971612</v>
      </c>
      <c r="K25" s="85">
        <f>SUM(K18:K24)</f>
        <v>149465188</v>
      </c>
      <c r="L25" s="85">
        <f t="shared" si="2"/>
        <v>2642436800</v>
      </c>
      <c r="M25" s="96">
        <f t="shared" si="3"/>
        <v>0.20549882395619018</v>
      </c>
      <c r="N25" s="84">
        <f>SUM(N18:N24)</f>
        <v>2883396735</v>
      </c>
      <c r="O25" s="85">
        <f>SUM(O18:O24)</f>
        <v>306988373</v>
      </c>
      <c r="P25" s="85">
        <f t="shared" si="4"/>
        <v>3190385108</v>
      </c>
      <c r="Q25" s="96">
        <f t="shared" si="5"/>
        <v>0.24811204099993717</v>
      </c>
      <c r="R25" s="84">
        <f>SUM(R18:R24)</f>
        <v>2364831535</v>
      </c>
      <c r="S25" s="85">
        <f>SUM(S18:S24)</f>
        <v>120562395</v>
      </c>
      <c r="T25" s="85">
        <f t="shared" si="6"/>
        <v>2485393930</v>
      </c>
      <c r="U25" s="96">
        <f t="shared" si="7"/>
        <v>0.17925767287618818</v>
      </c>
      <c r="V25" s="84">
        <f>SUM(V18:V24)</f>
        <v>2752350470</v>
      </c>
      <c r="W25" s="85">
        <f>SUM(W18:W24)</f>
        <v>230558427</v>
      </c>
      <c r="X25" s="85">
        <f t="shared" si="8"/>
        <v>2982908897</v>
      </c>
      <c r="Y25" s="96">
        <f t="shared" si="9"/>
        <v>0.21514066676661486</v>
      </c>
      <c r="Z25" s="84">
        <f t="shared" si="10"/>
        <v>10493550352</v>
      </c>
      <c r="AA25" s="85">
        <f t="shared" si="11"/>
        <v>807574383</v>
      </c>
      <c r="AB25" s="85">
        <f t="shared" si="12"/>
        <v>11301124735</v>
      </c>
      <c r="AC25" s="96">
        <f t="shared" si="13"/>
        <v>0.81508741790466543</v>
      </c>
      <c r="AD25" s="84">
        <f>SUM(AD18:AD24)</f>
        <v>1885896945</v>
      </c>
      <c r="AE25" s="85">
        <f>SUM(AE18:AE24)</f>
        <v>255617077</v>
      </c>
      <c r="AF25" s="85">
        <f t="shared" si="14"/>
        <v>2141514022</v>
      </c>
      <c r="AG25" s="85">
        <f>SUM(AG18:AG24)</f>
        <v>12520811983</v>
      </c>
      <c r="AH25" s="85">
        <f>SUM(AH18:AH24)</f>
        <v>12932714182</v>
      </c>
      <c r="AI25" s="86">
        <f>SUM(AI18:AI24)</f>
        <v>9487632681</v>
      </c>
      <c r="AJ25" s="116">
        <f t="shared" si="15"/>
        <v>0.73361496647046209</v>
      </c>
      <c r="AK25" s="117">
        <f t="shared" si="16"/>
        <v>0.39289720560139307</v>
      </c>
    </row>
    <row r="26" spans="1:37" ht="13" x14ac:dyDescent="0.3">
      <c r="A26" s="66" t="s">
        <v>101</v>
      </c>
      <c r="B26" s="67" t="s">
        <v>441</v>
      </c>
      <c r="C26" s="68" t="s">
        <v>442</v>
      </c>
      <c r="D26" s="81">
        <v>1049677616</v>
      </c>
      <c r="E26" s="82">
        <v>146762150</v>
      </c>
      <c r="F26" s="83">
        <f t="shared" si="0"/>
        <v>1196439766</v>
      </c>
      <c r="G26" s="81">
        <v>941016539</v>
      </c>
      <c r="H26" s="82">
        <v>164263150</v>
      </c>
      <c r="I26" s="83">
        <f t="shared" si="1"/>
        <v>1105279689</v>
      </c>
      <c r="J26" s="81">
        <v>251532328</v>
      </c>
      <c r="K26" s="82">
        <v>23363759</v>
      </c>
      <c r="L26" s="82">
        <f t="shared" si="2"/>
        <v>274896087</v>
      </c>
      <c r="M26" s="95">
        <f t="shared" si="3"/>
        <v>0.22976174381017689</v>
      </c>
      <c r="N26" s="81">
        <v>236361614</v>
      </c>
      <c r="O26" s="82">
        <v>23023709</v>
      </c>
      <c r="P26" s="82">
        <f t="shared" si="4"/>
        <v>259385323</v>
      </c>
      <c r="Q26" s="95">
        <f t="shared" si="5"/>
        <v>0.21679764445408781</v>
      </c>
      <c r="R26" s="81">
        <v>233103448</v>
      </c>
      <c r="S26" s="82">
        <v>17457251</v>
      </c>
      <c r="T26" s="82">
        <f t="shared" si="6"/>
        <v>250560699</v>
      </c>
      <c r="U26" s="95">
        <f t="shared" si="7"/>
        <v>0.22669438468257241</v>
      </c>
      <c r="V26" s="81">
        <v>271322531</v>
      </c>
      <c r="W26" s="82">
        <v>45547127</v>
      </c>
      <c r="X26" s="82">
        <f t="shared" si="8"/>
        <v>316869658</v>
      </c>
      <c r="Y26" s="95">
        <f t="shared" si="9"/>
        <v>0.28668730743318671</v>
      </c>
      <c r="Z26" s="81">
        <f t="shared" si="10"/>
        <v>992319921</v>
      </c>
      <c r="AA26" s="82">
        <f t="shared" si="11"/>
        <v>109391846</v>
      </c>
      <c r="AB26" s="82">
        <f t="shared" si="12"/>
        <v>1101711767</v>
      </c>
      <c r="AC26" s="95">
        <f t="shared" si="13"/>
        <v>0.99677192837658302</v>
      </c>
      <c r="AD26" s="81">
        <v>252113923</v>
      </c>
      <c r="AE26" s="82">
        <v>57711369</v>
      </c>
      <c r="AF26" s="82">
        <f t="shared" si="14"/>
        <v>309825292</v>
      </c>
      <c r="AG26" s="82">
        <v>1141301253</v>
      </c>
      <c r="AH26" s="82">
        <v>1142930265</v>
      </c>
      <c r="AI26" s="83">
        <v>1038285044</v>
      </c>
      <c r="AJ26" s="114">
        <f t="shared" si="15"/>
        <v>0.90844128972295612</v>
      </c>
      <c r="AK26" s="115">
        <f t="shared" si="16"/>
        <v>2.2736575037263229E-2</v>
      </c>
    </row>
    <row r="27" spans="1:37" ht="13" x14ac:dyDescent="0.3">
      <c r="A27" s="66" t="s">
        <v>101</v>
      </c>
      <c r="B27" s="67" t="s">
        <v>443</v>
      </c>
      <c r="C27" s="68" t="s">
        <v>444</v>
      </c>
      <c r="D27" s="81">
        <v>1322482022</v>
      </c>
      <c r="E27" s="82">
        <v>443999722</v>
      </c>
      <c r="F27" s="83">
        <f t="shared" si="0"/>
        <v>1766481744</v>
      </c>
      <c r="G27" s="81">
        <v>1314803372</v>
      </c>
      <c r="H27" s="82">
        <v>389048278</v>
      </c>
      <c r="I27" s="83">
        <f t="shared" si="1"/>
        <v>1703851650</v>
      </c>
      <c r="J27" s="81">
        <v>330480069</v>
      </c>
      <c r="K27" s="82">
        <v>82936441</v>
      </c>
      <c r="L27" s="82">
        <f t="shared" si="2"/>
        <v>413416510</v>
      </c>
      <c r="M27" s="95">
        <f t="shared" si="3"/>
        <v>0.23403384235597285</v>
      </c>
      <c r="N27" s="81">
        <v>406189332</v>
      </c>
      <c r="O27" s="82">
        <v>68163168</v>
      </c>
      <c r="P27" s="82">
        <f t="shared" si="4"/>
        <v>474352500</v>
      </c>
      <c r="Q27" s="95">
        <f t="shared" si="5"/>
        <v>0.26852952294082694</v>
      </c>
      <c r="R27" s="81">
        <v>381792239</v>
      </c>
      <c r="S27" s="82">
        <v>52575987</v>
      </c>
      <c r="T27" s="82">
        <f t="shared" si="6"/>
        <v>434368226</v>
      </c>
      <c r="U27" s="95">
        <f t="shared" si="7"/>
        <v>0.25493312519314693</v>
      </c>
      <c r="V27" s="81">
        <v>324687697</v>
      </c>
      <c r="W27" s="82">
        <v>78839396</v>
      </c>
      <c r="X27" s="82">
        <f t="shared" si="8"/>
        <v>403527093</v>
      </c>
      <c r="Y27" s="95">
        <f t="shared" si="9"/>
        <v>0.23683229288183627</v>
      </c>
      <c r="Z27" s="81">
        <f t="shared" si="10"/>
        <v>1443149337</v>
      </c>
      <c r="AA27" s="82">
        <f t="shared" si="11"/>
        <v>282514992</v>
      </c>
      <c r="AB27" s="82">
        <f t="shared" si="12"/>
        <v>1725664329</v>
      </c>
      <c r="AC27" s="95">
        <f t="shared" si="13"/>
        <v>1.0128019824965395</v>
      </c>
      <c r="AD27" s="81">
        <v>395107267</v>
      </c>
      <c r="AE27" s="82">
        <v>130072403</v>
      </c>
      <c r="AF27" s="82">
        <f t="shared" si="14"/>
        <v>525179670</v>
      </c>
      <c r="AG27" s="82">
        <v>1681131495</v>
      </c>
      <c r="AH27" s="82">
        <v>1762226938</v>
      </c>
      <c r="AI27" s="83">
        <v>1904031120</v>
      </c>
      <c r="AJ27" s="114">
        <f t="shared" si="15"/>
        <v>1.0804687404001085</v>
      </c>
      <c r="AK27" s="115">
        <f t="shared" si="16"/>
        <v>-0.23163992048664028</v>
      </c>
    </row>
    <row r="28" spans="1:37" ht="13" x14ac:dyDescent="0.3">
      <c r="A28" s="66" t="s">
        <v>101</v>
      </c>
      <c r="B28" s="67" t="s">
        <v>445</v>
      </c>
      <c r="C28" s="68" t="s">
        <v>446</v>
      </c>
      <c r="D28" s="81">
        <v>1632756980</v>
      </c>
      <c r="E28" s="82">
        <v>654598000</v>
      </c>
      <c r="F28" s="83">
        <f t="shared" si="0"/>
        <v>2287354980</v>
      </c>
      <c r="G28" s="81">
        <v>1973797905</v>
      </c>
      <c r="H28" s="82">
        <v>602895595</v>
      </c>
      <c r="I28" s="83">
        <f t="shared" si="1"/>
        <v>2576693500</v>
      </c>
      <c r="J28" s="81">
        <v>192957435</v>
      </c>
      <c r="K28" s="82">
        <v>80441662</v>
      </c>
      <c r="L28" s="82">
        <f t="shared" si="2"/>
        <v>273399097</v>
      </c>
      <c r="M28" s="95">
        <f t="shared" si="3"/>
        <v>0.11952630850503143</v>
      </c>
      <c r="N28" s="81">
        <v>454310917</v>
      </c>
      <c r="O28" s="82">
        <v>5178030</v>
      </c>
      <c r="P28" s="82">
        <f t="shared" si="4"/>
        <v>459488947</v>
      </c>
      <c r="Q28" s="95">
        <f t="shared" si="5"/>
        <v>0.20088222030145927</v>
      </c>
      <c r="R28" s="81">
        <v>283419456</v>
      </c>
      <c r="S28" s="82">
        <v>19782578</v>
      </c>
      <c r="T28" s="82">
        <f t="shared" si="6"/>
        <v>303202034</v>
      </c>
      <c r="U28" s="95">
        <f t="shared" si="7"/>
        <v>0.11767097406036069</v>
      </c>
      <c r="V28" s="81">
        <v>339438009</v>
      </c>
      <c r="W28" s="82">
        <v>33668339</v>
      </c>
      <c r="X28" s="82">
        <f t="shared" si="8"/>
        <v>373106348</v>
      </c>
      <c r="Y28" s="95">
        <f t="shared" si="9"/>
        <v>0.14480043823605718</v>
      </c>
      <c r="Z28" s="81">
        <f t="shared" si="10"/>
        <v>1270125817</v>
      </c>
      <c r="AA28" s="82">
        <f t="shared" si="11"/>
        <v>139070609</v>
      </c>
      <c r="AB28" s="82">
        <f t="shared" si="12"/>
        <v>1409196426</v>
      </c>
      <c r="AC28" s="95">
        <f t="shared" si="13"/>
        <v>0.54690106758914092</v>
      </c>
      <c r="AD28" s="81">
        <v>330387573</v>
      </c>
      <c r="AE28" s="82">
        <v>40996644</v>
      </c>
      <c r="AF28" s="82">
        <f t="shared" si="14"/>
        <v>371384217</v>
      </c>
      <c r="AG28" s="82">
        <v>2031104005</v>
      </c>
      <c r="AH28" s="82">
        <v>2564245591</v>
      </c>
      <c r="AI28" s="83">
        <v>1717298248</v>
      </c>
      <c r="AJ28" s="114">
        <f t="shared" si="15"/>
        <v>0.6697089600260524</v>
      </c>
      <c r="AK28" s="115">
        <f t="shared" si="16"/>
        <v>4.6370602765815061E-3</v>
      </c>
    </row>
    <row r="29" spans="1:37" ht="13" x14ac:dyDescent="0.3">
      <c r="A29" s="66" t="s">
        <v>101</v>
      </c>
      <c r="B29" s="67" t="s">
        <v>81</v>
      </c>
      <c r="C29" s="68" t="s">
        <v>82</v>
      </c>
      <c r="D29" s="81">
        <v>4248685512</v>
      </c>
      <c r="E29" s="82">
        <v>656588000</v>
      </c>
      <c r="F29" s="83">
        <f t="shared" si="0"/>
        <v>4905273512</v>
      </c>
      <c r="G29" s="81">
        <v>4337197597</v>
      </c>
      <c r="H29" s="82">
        <v>747633693</v>
      </c>
      <c r="I29" s="83">
        <f t="shared" si="1"/>
        <v>5084831290</v>
      </c>
      <c r="J29" s="81">
        <v>1061805067</v>
      </c>
      <c r="K29" s="82">
        <v>125014267</v>
      </c>
      <c r="L29" s="82">
        <f t="shared" si="2"/>
        <v>1186819334</v>
      </c>
      <c r="M29" s="95">
        <f t="shared" si="3"/>
        <v>0.24194763678246042</v>
      </c>
      <c r="N29" s="81">
        <v>1091424672</v>
      </c>
      <c r="O29" s="82">
        <v>191313993</v>
      </c>
      <c r="P29" s="82">
        <f t="shared" si="4"/>
        <v>1282738665</v>
      </c>
      <c r="Q29" s="95">
        <f t="shared" si="5"/>
        <v>0.26150196556052918</v>
      </c>
      <c r="R29" s="81">
        <v>1092403716</v>
      </c>
      <c r="S29" s="82">
        <v>154522962</v>
      </c>
      <c r="T29" s="82">
        <f t="shared" si="6"/>
        <v>1246926678</v>
      </c>
      <c r="U29" s="95">
        <f t="shared" si="7"/>
        <v>0.24522478856914051</v>
      </c>
      <c r="V29" s="81">
        <v>1424488316</v>
      </c>
      <c r="W29" s="82">
        <v>115909564</v>
      </c>
      <c r="X29" s="82">
        <f t="shared" si="8"/>
        <v>1540397880</v>
      </c>
      <c r="Y29" s="95">
        <f t="shared" si="9"/>
        <v>0.30293982084113552</v>
      </c>
      <c r="Z29" s="81">
        <f t="shared" si="10"/>
        <v>4670121771</v>
      </c>
      <c r="AA29" s="82">
        <f t="shared" si="11"/>
        <v>586760786</v>
      </c>
      <c r="AB29" s="82">
        <f t="shared" si="12"/>
        <v>5256882557</v>
      </c>
      <c r="AC29" s="95">
        <f t="shared" si="13"/>
        <v>1.0338361800397118</v>
      </c>
      <c r="AD29" s="81">
        <v>1365440541</v>
      </c>
      <c r="AE29" s="82">
        <v>37306677</v>
      </c>
      <c r="AF29" s="82">
        <f t="shared" si="14"/>
        <v>1402747218</v>
      </c>
      <c r="AG29" s="82">
        <v>4561862497</v>
      </c>
      <c r="AH29" s="82">
        <v>4811979338</v>
      </c>
      <c r="AI29" s="83">
        <v>4945333835</v>
      </c>
      <c r="AJ29" s="114">
        <f t="shared" si="15"/>
        <v>1.0277130236089971</v>
      </c>
      <c r="AK29" s="115">
        <f t="shared" si="16"/>
        <v>9.8129342360242733E-2</v>
      </c>
    </row>
    <row r="30" spans="1:37" ht="13" x14ac:dyDescent="0.3">
      <c r="A30" s="66" t="s">
        <v>116</v>
      </c>
      <c r="B30" s="67" t="s">
        <v>447</v>
      </c>
      <c r="C30" s="68" t="s">
        <v>448</v>
      </c>
      <c r="D30" s="81">
        <v>314776135</v>
      </c>
      <c r="E30" s="82">
        <v>81617351</v>
      </c>
      <c r="F30" s="83">
        <f t="shared" si="0"/>
        <v>396393486</v>
      </c>
      <c r="G30" s="81">
        <v>317274495</v>
      </c>
      <c r="H30" s="82">
        <v>97018413</v>
      </c>
      <c r="I30" s="83">
        <f t="shared" si="1"/>
        <v>414292908</v>
      </c>
      <c r="J30" s="81">
        <v>75628379</v>
      </c>
      <c r="K30" s="82">
        <v>8612152</v>
      </c>
      <c r="L30" s="82">
        <f t="shared" si="2"/>
        <v>84240531</v>
      </c>
      <c r="M30" s="95">
        <f t="shared" si="3"/>
        <v>0.21251744535479072</v>
      </c>
      <c r="N30" s="81">
        <v>88136187</v>
      </c>
      <c r="O30" s="82">
        <v>19091938</v>
      </c>
      <c r="P30" s="82">
        <f t="shared" si="4"/>
        <v>107228125</v>
      </c>
      <c r="Q30" s="95">
        <f t="shared" si="5"/>
        <v>0.27050930145708801</v>
      </c>
      <c r="R30" s="81">
        <v>69421105</v>
      </c>
      <c r="S30" s="82">
        <v>13730801</v>
      </c>
      <c r="T30" s="82">
        <f t="shared" si="6"/>
        <v>83151906</v>
      </c>
      <c r="U30" s="95">
        <f t="shared" si="7"/>
        <v>0.20070801211977299</v>
      </c>
      <c r="V30" s="81">
        <v>72029590</v>
      </c>
      <c r="W30" s="82">
        <v>22412436</v>
      </c>
      <c r="X30" s="82">
        <f t="shared" si="8"/>
        <v>94442026</v>
      </c>
      <c r="Y30" s="95">
        <f t="shared" si="9"/>
        <v>0.22795955271336674</v>
      </c>
      <c r="Z30" s="81">
        <f t="shared" si="10"/>
        <v>305215261</v>
      </c>
      <c r="AA30" s="82">
        <f t="shared" si="11"/>
        <v>63847327</v>
      </c>
      <c r="AB30" s="82">
        <f t="shared" si="12"/>
        <v>369062588</v>
      </c>
      <c r="AC30" s="95">
        <f t="shared" si="13"/>
        <v>0.89082526124246375</v>
      </c>
      <c r="AD30" s="81">
        <v>77469397</v>
      </c>
      <c r="AE30" s="82">
        <v>36391321</v>
      </c>
      <c r="AF30" s="82">
        <f t="shared" si="14"/>
        <v>113860718</v>
      </c>
      <c r="AG30" s="82">
        <v>334132806</v>
      </c>
      <c r="AH30" s="82">
        <v>444683125</v>
      </c>
      <c r="AI30" s="83">
        <v>409291010</v>
      </c>
      <c r="AJ30" s="114">
        <f t="shared" si="15"/>
        <v>0.9204104833076362</v>
      </c>
      <c r="AK30" s="115">
        <f t="shared" si="16"/>
        <v>-0.17054777399172905</v>
      </c>
    </row>
    <row r="31" spans="1:37" ht="14" x14ac:dyDescent="0.3">
      <c r="A31" s="69" t="s">
        <v>0</v>
      </c>
      <c r="B31" s="70" t="s">
        <v>449</v>
      </c>
      <c r="C31" s="71" t="s">
        <v>0</v>
      </c>
      <c r="D31" s="84">
        <f>SUM(D26:D30)</f>
        <v>8568378265</v>
      </c>
      <c r="E31" s="85">
        <f>SUM(E26:E30)</f>
        <v>1983565223</v>
      </c>
      <c r="F31" s="86">
        <f t="shared" si="0"/>
        <v>10551943488</v>
      </c>
      <c r="G31" s="84">
        <f>SUM(G26:G30)</f>
        <v>8884089908</v>
      </c>
      <c r="H31" s="85">
        <f>SUM(H26:H30)</f>
        <v>2000859129</v>
      </c>
      <c r="I31" s="86">
        <f t="shared" si="1"/>
        <v>10884949037</v>
      </c>
      <c r="J31" s="84">
        <f>SUM(J26:J30)</f>
        <v>1912403278</v>
      </c>
      <c r="K31" s="85">
        <f>SUM(K26:K30)</f>
        <v>320368281</v>
      </c>
      <c r="L31" s="85">
        <f t="shared" si="2"/>
        <v>2232771559</v>
      </c>
      <c r="M31" s="96">
        <f t="shared" si="3"/>
        <v>0.21159813465066199</v>
      </c>
      <c r="N31" s="84">
        <f>SUM(N26:N30)</f>
        <v>2276422722</v>
      </c>
      <c r="O31" s="85">
        <f>SUM(O26:O30)</f>
        <v>306770838</v>
      </c>
      <c r="P31" s="85">
        <f t="shared" si="4"/>
        <v>2583193560</v>
      </c>
      <c r="Q31" s="96">
        <f t="shared" si="5"/>
        <v>0.24480737249376747</v>
      </c>
      <c r="R31" s="84">
        <f>SUM(R26:R30)</f>
        <v>2060139964</v>
      </c>
      <c r="S31" s="85">
        <f>SUM(S26:S30)</f>
        <v>258069579</v>
      </c>
      <c r="T31" s="85">
        <f t="shared" si="6"/>
        <v>2318209543</v>
      </c>
      <c r="U31" s="96">
        <f t="shared" si="7"/>
        <v>0.21297385363220053</v>
      </c>
      <c r="V31" s="84">
        <f>SUM(V26:V30)</f>
        <v>2431966143</v>
      </c>
      <c r="W31" s="85">
        <f>SUM(W26:W30)</f>
        <v>296376862</v>
      </c>
      <c r="X31" s="85">
        <f t="shared" si="8"/>
        <v>2728343005</v>
      </c>
      <c r="Y31" s="96">
        <f t="shared" si="9"/>
        <v>0.25065280468708179</v>
      </c>
      <c r="Z31" s="84">
        <f t="shared" si="10"/>
        <v>8680932107</v>
      </c>
      <c r="AA31" s="85">
        <f t="shared" si="11"/>
        <v>1181585560</v>
      </c>
      <c r="AB31" s="85">
        <f t="shared" si="12"/>
        <v>9862517667</v>
      </c>
      <c r="AC31" s="96">
        <f t="shared" si="13"/>
        <v>0.90606925521428139</v>
      </c>
      <c r="AD31" s="84">
        <f>SUM(AD26:AD30)</f>
        <v>2420518701</v>
      </c>
      <c r="AE31" s="85">
        <f>SUM(AE26:AE30)</f>
        <v>302478414</v>
      </c>
      <c r="AF31" s="85">
        <f t="shared" si="14"/>
        <v>2722997115</v>
      </c>
      <c r="AG31" s="85">
        <f>SUM(AG26:AG30)</f>
        <v>9749532056</v>
      </c>
      <c r="AH31" s="85">
        <f>SUM(AH26:AH30)</f>
        <v>10726065257</v>
      </c>
      <c r="AI31" s="86">
        <f>SUM(AI26:AI30)</f>
        <v>10014239257</v>
      </c>
      <c r="AJ31" s="116">
        <f t="shared" si="15"/>
        <v>0.93363586898415973</v>
      </c>
      <c r="AK31" s="117">
        <f t="shared" si="16"/>
        <v>1.9632374821667575E-3</v>
      </c>
    </row>
    <row r="32" spans="1:37" ht="14" x14ac:dyDescent="0.3">
      <c r="A32" s="72" t="s">
        <v>0</v>
      </c>
      <c r="B32" s="73" t="s">
        <v>450</v>
      </c>
      <c r="C32" s="74" t="s">
        <v>0</v>
      </c>
      <c r="D32" s="87">
        <f>SUM(D9:D16,D18:D24,D26:D30)</f>
        <v>30519627036</v>
      </c>
      <c r="E32" s="88">
        <f>SUM(E9:E16,E18:E24,E26:E30)</f>
        <v>4259066764</v>
      </c>
      <c r="F32" s="89">
        <f t="shared" si="0"/>
        <v>34778693800</v>
      </c>
      <c r="G32" s="87">
        <f>SUM(G9:G16,G18:G24,G26:G30)</f>
        <v>32230153804</v>
      </c>
      <c r="H32" s="88">
        <f>SUM(H9:H16,H18:H24,H26:H30)</f>
        <v>4640709311</v>
      </c>
      <c r="I32" s="89">
        <f t="shared" si="1"/>
        <v>36870863115</v>
      </c>
      <c r="J32" s="87">
        <f>SUM(J9:J16,J18:J24,J26:J30)</f>
        <v>6525671082</v>
      </c>
      <c r="K32" s="88">
        <f>SUM(K9:K16,K18:K24,K26:K30)</f>
        <v>672220241</v>
      </c>
      <c r="L32" s="88">
        <f t="shared" si="2"/>
        <v>7197891323</v>
      </c>
      <c r="M32" s="97">
        <f t="shared" si="3"/>
        <v>0.20696266985737113</v>
      </c>
      <c r="N32" s="87">
        <f>SUM(N9:N16,N18:N24,N26:N30)</f>
        <v>7164665309</v>
      </c>
      <c r="O32" s="88">
        <f>SUM(O9:O16,O18:O24,O26:O30)</f>
        <v>924526313</v>
      </c>
      <c r="P32" s="88">
        <f t="shared" si="4"/>
        <v>8089191622</v>
      </c>
      <c r="Q32" s="97">
        <f t="shared" si="5"/>
        <v>0.23259043794220932</v>
      </c>
      <c r="R32" s="87">
        <f>SUM(R9:R16,R18:R24,R26:R30)</f>
        <v>6896094884</v>
      </c>
      <c r="S32" s="88">
        <f>SUM(S9:S16,S18:S24,S26:S30)</f>
        <v>581615141</v>
      </c>
      <c r="T32" s="88">
        <f t="shared" si="6"/>
        <v>7477710025</v>
      </c>
      <c r="U32" s="97">
        <f t="shared" si="7"/>
        <v>0.20280810898505597</v>
      </c>
      <c r="V32" s="87">
        <f>SUM(V9:V16,V18:V24,V26:V30)</f>
        <v>8376318290</v>
      </c>
      <c r="W32" s="88">
        <f>SUM(W9:W16,W18:W24,W26:W30)</f>
        <v>1007115175</v>
      </c>
      <c r="X32" s="88">
        <f t="shared" si="8"/>
        <v>9383433465</v>
      </c>
      <c r="Y32" s="97">
        <f t="shared" si="9"/>
        <v>0.2544945431771729</v>
      </c>
      <c r="Z32" s="87">
        <f t="shared" si="10"/>
        <v>28962749565</v>
      </c>
      <c r="AA32" s="88">
        <f t="shared" si="11"/>
        <v>3185476870</v>
      </c>
      <c r="AB32" s="88">
        <f t="shared" si="12"/>
        <v>32148226435</v>
      </c>
      <c r="AC32" s="97">
        <f t="shared" si="13"/>
        <v>0.87191412728066264</v>
      </c>
      <c r="AD32" s="87">
        <f>SUM(AD9:AD16,AD18:AD24,AD26:AD30)</f>
        <v>6436376092</v>
      </c>
      <c r="AE32" s="88">
        <f>SUM(AE9:AE16,AE18:AE24,AE26:AE30)</f>
        <v>856608986</v>
      </c>
      <c r="AF32" s="88">
        <f t="shared" si="14"/>
        <v>7292985078</v>
      </c>
      <c r="AG32" s="88">
        <f>SUM(AG9:AG16,AG18:AG24,AG26:AG30)</f>
        <v>31252685198</v>
      </c>
      <c r="AH32" s="88">
        <f>SUM(AH9:AH16,AH18:AH24,AH26:AH30)</f>
        <v>34125514408</v>
      </c>
      <c r="AI32" s="89">
        <f>SUM(AI9:AI16,AI18:AI24,AI26:AI30)</f>
        <v>28327529881</v>
      </c>
      <c r="AJ32" s="118">
        <f t="shared" si="15"/>
        <v>0.83009825265400872</v>
      </c>
      <c r="AK32" s="119">
        <f t="shared" si="16"/>
        <v>0.28663823724335336</v>
      </c>
    </row>
    <row r="33" spans="4:37" x14ac:dyDescent="0.25">
      <c r="D33" s="80"/>
      <c r="E33" s="80"/>
      <c r="F33" s="80"/>
      <c r="G33" s="80"/>
      <c r="H33" s="80"/>
      <c r="I33" s="80"/>
      <c r="J33" s="80"/>
      <c r="K33" s="80"/>
      <c r="L33" s="80"/>
      <c r="M33" s="94"/>
      <c r="N33" s="80"/>
      <c r="O33" s="80"/>
      <c r="P33" s="80"/>
      <c r="Q33" s="94"/>
      <c r="R33" s="80"/>
      <c r="S33" s="80"/>
      <c r="T33" s="80"/>
      <c r="U33" s="94"/>
      <c r="V33" s="80"/>
      <c r="W33" s="80"/>
      <c r="X33" s="80"/>
      <c r="Y33" s="94"/>
      <c r="Z33" s="80"/>
      <c r="AA33" s="80"/>
      <c r="AB33" s="80"/>
      <c r="AC33" s="94"/>
      <c r="AD33" s="80"/>
      <c r="AE33" s="80"/>
      <c r="AF33" s="80"/>
      <c r="AG33" s="80"/>
      <c r="AH33" s="80"/>
      <c r="AI33" s="80"/>
      <c r="AJ33" s="94"/>
      <c r="AK33" s="94"/>
    </row>
    <row r="34" spans="4:37" x14ac:dyDescent="0.25">
      <c r="D34" s="80"/>
      <c r="E34" s="80"/>
      <c r="F34" s="80"/>
      <c r="G34" s="80"/>
      <c r="H34" s="80"/>
      <c r="I34" s="80"/>
      <c r="J34" s="80"/>
      <c r="K34" s="80"/>
      <c r="L34" s="80"/>
      <c r="M34" s="94"/>
      <c r="N34" s="80"/>
      <c r="O34" s="80"/>
      <c r="P34" s="80"/>
      <c r="Q34" s="94"/>
      <c r="R34" s="80"/>
      <c r="S34" s="80"/>
      <c r="T34" s="80"/>
      <c r="U34" s="94"/>
      <c r="V34" s="80"/>
      <c r="W34" s="80"/>
      <c r="X34" s="80"/>
      <c r="Y34" s="94"/>
      <c r="Z34" s="80"/>
      <c r="AA34" s="80"/>
      <c r="AB34" s="80"/>
      <c r="AC34" s="94"/>
      <c r="AD34" s="80"/>
      <c r="AE34" s="80"/>
      <c r="AF34" s="80"/>
      <c r="AG34" s="80"/>
      <c r="AH34" s="80"/>
      <c r="AI34" s="80"/>
      <c r="AJ34" s="94"/>
      <c r="AK34" s="94"/>
    </row>
    <row r="35" spans="4:37" x14ac:dyDescent="0.25">
      <c r="D35" s="80"/>
      <c r="E35" s="80"/>
      <c r="F35" s="80"/>
      <c r="G35" s="80"/>
      <c r="H35" s="80"/>
      <c r="I35" s="80"/>
      <c r="J35" s="80"/>
      <c r="K35" s="80"/>
      <c r="L35" s="80"/>
      <c r="M35" s="94"/>
      <c r="N35" s="80"/>
      <c r="O35" s="80"/>
      <c r="P35" s="80"/>
      <c r="Q35" s="94"/>
      <c r="R35" s="80"/>
      <c r="S35" s="80"/>
      <c r="T35" s="80"/>
      <c r="U35" s="94"/>
      <c r="V35" s="80"/>
      <c r="W35" s="80"/>
      <c r="X35" s="80"/>
      <c r="Y35" s="94"/>
      <c r="Z35" s="80"/>
      <c r="AA35" s="80"/>
      <c r="AB35" s="80"/>
      <c r="AC35" s="94"/>
      <c r="AD35" s="80"/>
      <c r="AE35" s="80"/>
      <c r="AF35" s="80"/>
      <c r="AG35" s="80"/>
      <c r="AH35" s="80"/>
      <c r="AI35" s="80"/>
      <c r="AJ35" s="94"/>
      <c r="AK35" s="94"/>
    </row>
    <row r="36" spans="4:37" x14ac:dyDescent="0.25">
      <c r="D36" s="80"/>
      <c r="E36" s="80"/>
      <c r="F36" s="80"/>
      <c r="G36" s="80"/>
      <c r="H36" s="80"/>
      <c r="I36" s="80"/>
      <c r="J36" s="80"/>
      <c r="K36" s="80"/>
      <c r="L36" s="80"/>
      <c r="M36" s="94"/>
      <c r="N36" s="80"/>
      <c r="O36" s="80"/>
      <c r="P36" s="80"/>
      <c r="Q36" s="94"/>
      <c r="R36" s="80"/>
      <c r="S36" s="80"/>
      <c r="T36" s="80"/>
      <c r="U36" s="94"/>
      <c r="V36" s="80"/>
      <c r="W36" s="80"/>
      <c r="X36" s="80"/>
      <c r="Y36" s="94"/>
      <c r="Z36" s="80"/>
      <c r="AA36" s="80"/>
      <c r="AB36" s="80"/>
      <c r="AC36" s="94"/>
      <c r="AD36" s="80"/>
      <c r="AE36" s="80"/>
      <c r="AF36" s="80"/>
      <c r="AG36" s="80"/>
      <c r="AH36" s="80"/>
      <c r="AI36" s="80"/>
      <c r="AJ36" s="94"/>
      <c r="AK36" s="94"/>
    </row>
    <row r="37" spans="4:37" x14ac:dyDescent="0.25">
      <c r="D37" s="80"/>
      <c r="E37" s="80"/>
      <c r="F37" s="80"/>
      <c r="G37" s="80"/>
      <c r="H37" s="80"/>
      <c r="I37" s="80"/>
      <c r="J37" s="80"/>
      <c r="K37" s="80"/>
      <c r="L37" s="80"/>
      <c r="M37" s="94"/>
      <c r="N37" s="80"/>
      <c r="O37" s="80"/>
      <c r="P37" s="80"/>
      <c r="Q37" s="94"/>
      <c r="R37" s="80"/>
      <c r="S37" s="80"/>
      <c r="T37" s="80"/>
      <c r="U37" s="94"/>
      <c r="V37" s="80"/>
      <c r="W37" s="80"/>
      <c r="X37" s="80"/>
      <c r="Y37" s="94"/>
      <c r="Z37" s="80"/>
      <c r="AA37" s="80"/>
      <c r="AB37" s="80"/>
      <c r="AC37" s="94"/>
      <c r="AD37" s="80"/>
      <c r="AE37" s="80"/>
      <c r="AF37" s="80"/>
      <c r="AG37" s="80"/>
      <c r="AH37" s="80"/>
      <c r="AI37" s="80"/>
      <c r="AJ37" s="94"/>
      <c r="AK37" s="94"/>
    </row>
    <row r="38" spans="4:37" x14ac:dyDescent="0.25">
      <c r="D38" s="80"/>
      <c r="E38" s="80"/>
      <c r="F38" s="80"/>
      <c r="G38" s="80"/>
      <c r="H38" s="80"/>
      <c r="I38" s="80"/>
      <c r="J38" s="80"/>
      <c r="K38" s="80"/>
      <c r="L38" s="80"/>
      <c r="M38" s="94"/>
      <c r="N38" s="80"/>
      <c r="O38" s="80"/>
      <c r="P38" s="80"/>
      <c r="Q38" s="94"/>
      <c r="R38" s="80"/>
      <c r="S38" s="80"/>
      <c r="T38" s="80"/>
      <c r="U38" s="94"/>
      <c r="V38" s="80"/>
      <c r="W38" s="80"/>
      <c r="X38" s="80"/>
      <c r="Y38" s="94"/>
      <c r="Z38" s="80"/>
      <c r="AA38" s="80"/>
      <c r="AB38" s="80"/>
      <c r="AC38" s="94"/>
      <c r="AD38" s="80"/>
      <c r="AE38" s="80"/>
      <c r="AF38" s="80"/>
      <c r="AG38" s="80"/>
      <c r="AH38" s="80"/>
      <c r="AI38" s="80"/>
      <c r="AJ38" s="94"/>
      <c r="AK38" s="94"/>
    </row>
    <row r="39" spans="4:37" x14ac:dyDescent="0.25">
      <c r="D39" s="80"/>
      <c r="E39" s="80"/>
      <c r="F39" s="80"/>
      <c r="G39" s="80"/>
      <c r="H39" s="80"/>
      <c r="I39" s="80"/>
      <c r="J39" s="80"/>
      <c r="K39" s="80"/>
      <c r="L39" s="80"/>
      <c r="M39" s="94"/>
      <c r="N39" s="80"/>
      <c r="O39" s="80"/>
      <c r="P39" s="80"/>
      <c r="Q39" s="94"/>
      <c r="R39" s="80"/>
      <c r="S39" s="80"/>
      <c r="T39" s="80"/>
      <c r="U39" s="94"/>
      <c r="V39" s="80"/>
      <c r="W39" s="80"/>
      <c r="X39" s="80"/>
      <c r="Y39" s="94"/>
      <c r="Z39" s="80"/>
      <c r="AA39" s="80"/>
      <c r="AB39" s="80"/>
      <c r="AC39" s="94"/>
      <c r="AD39" s="80"/>
      <c r="AE39" s="80"/>
      <c r="AF39" s="80"/>
      <c r="AG39" s="80"/>
      <c r="AH39" s="80"/>
      <c r="AI39" s="80"/>
      <c r="AJ39" s="94"/>
      <c r="AK39" s="94"/>
    </row>
    <row r="40" spans="4:37" x14ac:dyDescent="0.25">
      <c r="D40" s="80"/>
      <c r="E40" s="80"/>
      <c r="F40" s="80"/>
      <c r="G40" s="80"/>
      <c r="H40" s="80"/>
      <c r="I40" s="80"/>
      <c r="J40" s="80"/>
      <c r="K40" s="80"/>
      <c r="L40" s="80"/>
      <c r="M40" s="94"/>
      <c r="N40" s="80"/>
      <c r="O40" s="80"/>
      <c r="P40" s="80"/>
      <c r="Q40" s="94"/>
      <c r="R40" s="80"/>
      <c r="S40" s="80"/>
      <c r="T40" s="80"/>
      <c r="U40" s="94"/>
      <c r="V40" s="80"/>
      <c r="W40" s="80"/>
      <c r="X40" s="80"/>
      <c r="Y40" s="94"/>
      <c r="Z40" s="80"/>
      <c r="AA40" s="80"/>
      <c r="AB40" s="80"/>
      <c r="AC40" s="94"/>
      <c r="AD40" s="80"/>
      <c r="AE40" s="80"/>
      <c r="AF40" s="80"/>
      <c r="AG40" s="80"/>
      <c r="AH40" s="80"/>
      <c r="AI40" s="80"/>
      <c r="AJ40" s="94"/>
      <c r="AK40" s="94"/>
    </row>
    <row r="41" spans="4:37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94"/>
      <c r="N41" s="80"/>
      <c r="O41" s="80"/>
      <c r="P41" s="80"/>
      <c r="Q41" s="94"/>
      <c r="R41" s="80"/>
      <c r="S41" s="80"/>
      <c r="T41" s="80"/>
      <c r="U41" s="94"/>
      <c r="V41" s="80"/>
      <c r="W41" s="80"/>
      <c r="X41" s="80"/>
      <c r="Y41" s="94"/>
      <c r="Z41" s="80"/>
      <c r="AA41" s="80"/>
      <c r="AB41" s="80"/>
      <c r="AC41" s="94"/>
      <c r="AD41" s="80"/>
      <c r="AE41" s="80"/>
      <c r="AF41" s="80"/>
      <c r="AG41" s="80"/>
      <c r="AH41" s="80"/>
      <c r="AI41" s="80"/>
      <c r="AJ41" s="94"/>
      <c r="AK41" s="94"/>
    </row>
    <row r="42" spans="4:37" x14ac:dyDescent="0.25">
      <c r="D42" s="80"/>
      <c r="E42" s="80"/>
      <c r="F42" s="80"/>
      <c r="G42" s="80"/>
      <c r="H42" s="80"/>
      <c r="I42" s="80"/>
      <c r="J42" s="80"/>
      <c r="K42" s="80"/>
      <c r="L42" s="80"/>
      <c r="M42" s="94"/>
      <c r="N42" s="80"/>
      <c r="O42" s="80"/>
      <c r="P42" s="80"/>
      <c r="Q42" s="94"/>
      <c r="R42" s="80"/>
      <c r="S42" s="80"/>
      <c r="T42" s="80"/>
      <c r="U42" s="94"/>
      <c r="V42" s="80"/>
      <c r="W42" s="80"/>
      <c r="X42" s="80"/>
      <c r="Y42" s="94"/>
      <c r="Z42" s="80"/>
      <c r="AA42" s="80"/>
      <c r="AB42" s="80"/>
      <c r="AC42" s="94"/>
      <c r="AD42" s="80"/>
      <c r="AE42" s="80"/>
      <c r="AF42" s="80"/>
      <c r="AG42" s="80"/>
      <c r="AH42" s="80"/>
      <c r="AI42" s="80"/>
      <c r="AJ42" s="94"/>
      <c r="AK42" s="94"/>
    </row>
    <row r="43" spans="4:37" x14ac:dyDescent="0.25">
      <c r="D43" s="80"/>
      <c r="E43" s="80"/>
      <c r="F43" s="80"/>
      <c r="G43" s="80"/>
      <c r="H43" s="80"/>
      <c r="I43" s="80"/>
      <c r="J43" s="80"/>
      <c r="K43" s="80"/>
      <c r="L43" s="80"/>
      <c r="M43" s="94"/>
      <c r="N43" s="80"/>
      <c r="O43" s="80"/>
      <c r="P43" s="80"/>
      <c r="Q43" s="94"/>
      <c r="R43" s="80"/>
      <c r="S43" s="80"/>
      <c r="T43" s="80"/>
      <c r="U43" s="94"/>
      <c r="V43" s="80"/>
      <c r="W43" s="80"/>
      <c r="X43" s="80"/>
      <c r="Y43" s="94"/>
      <c r="Z43" s="80"/>
      <c r="AA43" s="80"/>
      <c r="AB43" s="80"/>
      <c r="AC43" s="94"/>
      <c r="AD43" s="80"/>
      <c r="AE43" s="80"/>
      <c r="AF43" s="80"/>
      <c r="AG43" s="80"/>
      <c r="AH43" s="80"/>
      <c r="AI43" s="80"/>
      <c r="AJ43" s="94"/>
      <c r="AK43" s="94"/>
    </row>
    <row r="44" spans="4:37" x14ac:dyDescent="0.25">
      <c r="D44" s="80"/>
      <c r="E44" s="80"/>
      <c r="F44" s="80"/>
      <c r="G44" s="80"/>
      <c r="H44" s="80"/>
      <c r="I44" s="80"/>
      <c r="J44" s="80"/>
      <c r="K44" s="80"/>
      <c r="L44" s="80"/>
      <c r="M44" s="94"/>
      <c r="N44" s="80"/>
      <c r="O44" s="80"/>
      <c r="P44" s="80"/>
      <c r="Q44" s="94"/>
      <c r="R44" s="80"/>
      <c r="S44" s="80"/>
      <c r="T44" s="80"/>
      <c r="U44" s="94"/>
      <c r="V44" s="80"/>
      <c r="W44" s="80"/>
      <c r="X44" s="80"/>
      <c r="Y44" s="94"/>
      <c r="Z44" s="80"/>
      <c r="AA44" s="80"/>
      <c r="AB44" s="80"/>
      <c r="AC44" s="94"/>
      <c r="AD44" s="80"/>
      <c r="AE44" s="80"/>
      <c r="AF44" s="80"/>
      <c r="AG44" s="80"/>
      <c r="AH44" s="80"/>
      <c r="AI44" s="80"/>
      <c r="AJ44" s="94"/>
      <c r="AK44" s="94"/>
    </row>
    <row r="45" spans="4:37" x14ac:dyDescent="0.25">
      <c r="D45" s="80"/>
      <c r="E45" s="80"/>
      <c r="F45" s="80"/>
      <c r="G45" s="80"/>
      <c r="H45" s="80"/>
      <c r="I45" s="80"/>
      <c r="J45" s="80"/>
      <c r="K45" s="80"/>
      <c r="L45" s="80"/>
      <c r="M45" s="94"/>
      <c r="N45" s="80"/>
      <c r="O45" s="80"/>
      <c r="P45" s="80"/>
      <c r="Q45" s="94"/>
      <c r="R45" s="80"/>
      <c r="S45" s="80"/>
      <c r="T45" s="80"/>
      <c r="U45" s="94"/>
      <c r="V45" s="80"/>
      <c r="W45" s="80"/>
      <c r="X45" s="80"/>
      <c r="Y45" s="94"/>
      <c r="Z45" s="80"/>
      <c r="AA45" s="80"/>
      <c r="AB45" s="80"/>
      <c r="AC45" s="94"/>
      <c r="AD45" s="80"/>
      <c r="AE45" s="80"/>
      <c r="AF45" s="80"/>
      <c r="AG45" s="80"/>
      <c r="AH45" s="80"/>
      <c r="AI45" s="80"/>
      <c r="AJ45" s="94"/>
      <c r="AK45" s="94"/>
    </row>
    <row r="46" spans="4:37" x14ac:dyDescent="0.25">
      <c r="D46" s="80"/>
      <c r="E46" s="80"/>
      <c r="F46" s="80"/>
      <c r="G46" s="80"/>
      <c r="H46" s="80"/>
      <c r="I46" s="80"/>
      <c r="J46" s="80"/>
      <c r="K46" s="80"/>
      <c r="L46" s="80"/>
      <c r="M46" s="94"/>
      <c r="N46" s="80"/>
      <c r="O46" s="80"/>
      <c r="P46" s="80"/>
      <c r="Q46" s="94"/>
      <c r="R46" s="80"/>
      <c r="S46" s="80"/>
      <c r="T46" s="80"/>
      <c r="U46" s="94"/>
      <c r="V46" s="80"/>
      <c r="W46" s="80"/>
      <c r="X46" s="80"/>
      <c r="Y46" s="94"/>
      <c r="Z46" s="80"/>
      <c r="AA46" s="80"/>
      <c r="AB46" s="80"/>
      <c r="AC46" s="94"/>
      <c r="AD46" s="80"/>
      <c r="AE46" s="80"/>
      <c r="AF46" s="80"/>
      <c r="AG46" s="80"/>
      <c r="AH46" s="80"/>
      <c r="AI46" s="80"/>
      <c r="AJ46" s="94"/>
      <c r="AK46" s="94"/>
    </row>
    <row r="47" spans="4:37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94"/>
      <c r="N47" s="80"/>
      <c r="O47" s="80"/>
      <c r="P47" s="80"/>
      <c r="Q47" s="94"/>
      <c r="R47" s="80"/>
      <c r="S47" s="80"/>
      <c r="T47" s="80"/>
      <c r="U47" s="94"/>
      <c r="V47" s="80"/>
      <c r="W47" s="80"/>
      <c r="X47" s="80"/>
      <c r="Y47" s="94"/>
      <c r="Z47" s="80"/>
      <c r="AA47" s="80"/>
      <c r="AB47" s="80"/>
      <c r="AC47" s="94"/>
      <c r="AD47" s="80"/>
      <c r="AE47" s="80"/>
      <c r="AF47" s="80"/>
      <c r="AG47" s="80"/>
      <c r="AH47" s="80"/>
      <c r="AI47" s="80"/>
      <c r="AJ47" s="94"/>
      <c r="AK47" s="94"/>
    </row>
    <row r="48" spans="4:37" x14ac:dyDescent="0.25">
      <c r="D48" s="80"/>
      <c r="E48" s="80"/>
      <c r="F48" s="80"/>
      <c r="G48" s="80"/>
      <c r="H48" s="80"/>
      <c r="I48" s="80"/>
      <c r="J48" s="80"/>
      <c r="K48" s="80"/>
      <c r="L48" s="80"/>
      <c r="M48" s="94"/>
      <c r="N48" s="80"/>
      <c r="O48" s="80"/>
      <c r="P48" s="80"/>
      <c r="Q48" s="94"/>
      <c r="R48" s="80"/>
      <c r="S48" s="80"/>
      <c r="T48" s="80"/>
      <c r="U48" s="94"/>
      <c r="V48" s="80"/>
      <c r="W48" s="80"/>
      <c r="X48" s="80"/>
      <c r="Y48" s="94"/>
      <c r="Z48" s="80"/>
      <c r="AA48" s="80"/>
      <c r="AB48" s="80"/>
      <c r="AC48" s="94"/>
      <c r="AD48" s="80"/>
      <c r="AE48" s="80"/>
      <c r="AF48" s="80"/>
      <c r="AG48" s="80"/>
      <c r="AH48" s="80"/>
      <c r="AI48" s="80"/>
      <c r="AJ48" s="94"/>
      <c r="AK48" s="94"/>
    </row>
    <row r="49" spans="4:37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94"/>
      <c r="N49" s="80"/>
      <c r="O49" s="80"/>
      <c r="P49" s="80"/>
      <c r="Q49" s="94"/>
      <c r="R49" s="80"/>
      <c r="S49" s="80"/>
      <c r="T49" s="80"/>
      <c r="U49" s="94"/>
      <c r="V49" s="80"/>
      <c r="W49" s="80"/>
      <c r="X49" s="80"/>
      <c r="Y49" s="94"/>
      <c r="Z49" s="80"/>
      <c r="AA49" s="80"/>
      <c r="AB49" s="80"/>
      <c r="AC49" s="94"/>
      <c r="AD49" s="80"/>
      <c r="AE49" s="80"/>
      <c r="AF49" s="80"/>
      <c r="AG49" s="80"/>
      <c r="AH49" s="80"/>
      <c r="AI49" s="80"/>
      <c r="AJ49" s="94"/>
      <c r="AK49" s="94"/>
    </row>
    <row r="50" spans="4:37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94"/>
      <c r="N50" s="80"/>
      <c r="O50" s="80"/>
      <c r="P50" s="80"/>
      <c r="Q50" s="94"/>
      <c r="R50" s="80"/>
      <c r="S50" s="80"/>
      <c r="T50" s="80"/>
      <c r="U50" s="94"/>
      <c r="V50" s="80"/>
      <c r="W50" s="80"/>
      <c r="X50" s="80"/>
      <c r="Y50" s="94"/>
      <c r="Z50" s="80"/>
      <c r="AA50" s="80"/>
      <c r="AB50" s="80"/>
      <c r="AC50" s="94"/>
      <c r="AD50" s="80"/>
      <c r="AE50" s="80"/>
      <c r="AF50" s="80"/>
      <c r="AG50" s="80"/>
      <c r="AH50" s="80"/>
      <c r="AI50" s="80"/>
      <c r="AJ50" s="94"/>
      <c r="AK50" s="94"/>
    </row>
    <row r="51" spans="4:37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94"/>
      <c r="N51" s="80"/>
      <c r="O51" s="80"/>
      <c r="P51" s="80"/>
      <c r="Q51" s="94"/>
      <c r="R51" s="80"/>
      <c r="S51" s="80"/>
      <c r="T51" s="80"/>
      <c r="U51" s="94"/>
      <c r="V51" s="80"/>
      <c r="W51" s="80"/>
      <c r="X51" s="80"/>
      <c r="Y51" s="94"/>
      <c r="Z51" s="80"/>
      <c r="AA51" s="80"/>
      <c r="AB51" s="80"/>
      <c r="AC51" s="94"/>
      <c r="AD51" s="80"/>
      <c r="AE51" s="80"/>
      <c r="AF51" s="80"/>
      <c r="AG51" s="80"/>
      <c r="AH51" s="80"/>
      <c r="AI51" s="80"/>
      <c r="AJ51" s="94"/>
      <c r="AK51" s="94"/>
    </row>
    <row r="52" spans="4:37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94"/>
      <c r="N52" s="80"/>
      <c r="O52" s="80"/>
      <c r="P52" s="80"/>
      <c r="Q52" s="94"/>
      <c r="R52" s="80"/>
      <c r="S52" s="80"/>
      <c r="T52" s="80"/>
      <c r="U52" s="94"/>
      <c r="V52" s="80"/>
      <c r="W52" s="80"/>
      <c r="X52" s="80"/>
      <c r="Y52" s="94"/>
      <c r="Z52" s="80"/>
      <c r="AA52" s="80"/>
      <c r="AB52" s="80"/>
      <c r="AC52" s="94"/>
      <c r="AD52" s="80"/>
      <c r="AE52" s="80"/>
      <c r="AF52" s="80"/>
      <c r="AG52" s="80"/>
      <c r="AH52" s="80"/>
      <c r="AI52" s="80"/>
      <c r="AJ52" s="94"/>
      <c r="AK52" s="94"/>
    </row>
    <row r="53" spans="4:37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94"/>
      <c r="N53" s="80"/>
      <c r="O53" s="80"/>
      <c r="P53" s="80"/>
      <c r="Q53" s="94"/>
      <c r="R53" s="80"/>
      <c r="S53" s="80"/>
      <c r="T53" s="80"/>
      <c r="U53" s="94"/>
      <c r="V53" s="80"/>
      <c r="W53" s="80"/>
      <c r="X53" s="80"/>
      <c r="Y53" s="94"/>
      <c r="Z53" s="80"/>
      <c r="AA53" s="80"/>
      <c r="AB53" s="80"/>
      <c r="AC53" s="94"/>
      <c r="AD53" s="80"/>
      <c r="AE53" s="80"/>
      <c r="AF53" s="80"/>
      <c r="AG53" s="80"/>
      <c r="AH53" s="80"/>
      <c r="AI53" s="80"/>
      <c r="AJ53" s="94"/>
      <c r="AK53" s="94"/>
    </row>
    <row r="54" spans="4:37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94"/>
      <c r="N54" s="80"/>
      <c r="O54" s="80"/>
      <c r="P54" s="80"/>
      <c r="Q54" s="94"/>
      <c r="R54" s="80"/>
      <c r="S54" s="80"/>
      <c r="T54" s="80"/>
      <c r="U54" s="94"/>
      <c r="V54" s="80"/>
      <c r="W54" s="80"/>
      <c r="X54" s="80"/>
      <c r="Y54" s="94"/>
      <c r="Z54" s="80"/>
      <c r="AA54" s="80"/>
      <c r="AB54" s="80"/>
      <c r="AC54" s="94"/>
      <c r="AD54" s="80"/>
      <c r="AE54" s="80"/>
      <c r="AF54" s="80"/>
      <c r="AG54" s="80"/>
      <c r="AH54" s="80"/>
      <c r="AI54" s="80"/>
      <c r="AJ54" s="94"/>
      <c r="AK54" s="94"/>
    </row>
    <row r="55" spans="4:37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94"/>
      <c r="N55" s="80"/>
      <c r="O55" s="80"/>
      <c r="P55" s="80"/>
      <c r="Q55" s="94"/>
      <c r="R55" s="80"/>
      <c r="S55" s="80"/>
      <c r="T55" s="80"/>
      <c r="U55" s="94"/>
      <c r="V55" s="80"/>
      <c r="W55" s="80"/>
      <c r="X55" s="80"/>
      <c r="Y55" s="94"/>
      <c r="Z55" s="80"/>
      <c r="AA55" s="80"/>
      <c r="AB55" s="80"/>
      <c r="AC55" s="94"/>
      <c r="AD55" s="80"/>
      <c r="AE55" s="80"/>
      <c r="AF55" s="80"/>
      <c r="AG55" s="80"/>
      <c r="AH55" s="80"/>
      <c r="AI55" s="80"/>
      <c r="AJ55" s="94"/>
      <c r="AK55" s="94"/>
    </row>
    <row r="56" spans="4:37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94"/>
      <c r="N56" s="80"/>
      <c r="O56" s="80"/>
      <c r="P56" s="80"/>
      <c r="Q56" s="94"/>
      <c r="R56" s="80"/>
      <c r="S56" s="80"/>
      <c r="T56" s="80"/>
      <c r="U56" s="94"/>
      <c r="V56" s="80"/>
      <c r="W56" s="80"/>
      <c r="X56" s="80"/>
      <c r="Y56" s="94"/>
      <c r="Z56" s="80"/>
      <c r="AA56" s="80"/>
      <c r="AB56" s="80"/>
      <c r="AC56" s="94"/>
      <c r="AD56" s="80"/>
      <c r="AE56" s="80"/>
      <c r="AF56" s="80"/>
      <c r="AG56" s="80"/>
      <c r="AH56" s="80"/>
      <c r="AI56" s="80"/>
      <c r="AJ56" s="94"/>
      <c r="AK56" s="94"/>
    </row>
    <row r="57" spans="4:37" x14ac:dyDescent="0.25">
      <c r="D57" s="80"/>
      <c r="E57" s="80"/>
      <c r="F57" s="80"/>
      <c r="G57" s="80"/>
      <c r="H57" s="80"/>
      <c r="I57" s="80"/>
      <c r="J57" s="80"/>
      <c r="K57" s="80"/>
      <c r="L57" s="80"/>
      <c r="M57" s="94"/>
      <c r="N57" s="80"/>
      <c r="O57" s="80"/>
      <c r="P57" s="80"/>
      <c r="Q57" s="94"/>
      <c r="R57" s="80"/>
      <c r="S57" s="80"/>
      <c r="T57" s="80"/>
      <c r="U57" s="94"/>
      <c r="V57" s="80"/>
      <c r="W57" s="80"/>
      <c r="X57" s="80"/>
      <c r="Y57" s="94"/>
      <c r="Z57" s="80"/>
      <c r="AA57" s="80"/>
      <c r="AB57" s="80"/>
      <c r="AC57" s="94"/>
      <c r="AD57" s="80"/>
      <c r="AE57" s="80"/>
      <c r="AF57" s="80"/>
      <c r="AG57" s="80"/>
      <c r="AH57" s="80"/>
      <c r="AI57" s="80"/>
      <c r="AJ57" s="94"/>
      <c r="AK57" s="94"/>
    </row>
    <row r="58" spans="4:37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94"/>
      <c r="N58" s="80"/>
      <c r="O58" s="80"/>
      <c r="P58" s="80"/>
      <c r="Q58" s="94"/>
      <c r="R58" s="80"/>
      <c r="S58" s="80"/>
      <c r="T58" s="80"/>
      <c r="U58" s="94"/>
      <c r="V58" s="80"/>
      <c r="W58" s="80"/>
      <c r="X58" s="80"/>
      <c r="Y58" s="94"/>
      <c r="Z58" s="80"/>
      <c r="AA58" s="80"/>
      <c r="AB58" s="80"/>
      <c r="AC58" s="94"/>
      <c r="AD58" s="80"/>
      <c r="AE58" s="80"/>
      <c r="AF58" s="80"/>
      <c r="AG58" s="80"/>
      <c r="AH58" s="80"/>
      <c r="AI58" s="80"/>
      <c r="AJ58" s="94"/>
      <c r="AK58" s="94"/>
    </row>
    <row r="59" spans="4:37" x14ac:dyDescent="0.25">
      <c r="D59" s="80"/>
      <c r="E59" s="80"/>
      <c r="F59" s="80"/>
      <c r="G59" s="80"/>
      <c r="H59" s="80"/>
      <c r="I59" s="80"/>
      <c r="J59" s="80"/>
      <c r="K59" s="80"/>
      <c r="L59" s="80"/>
      <c r="M59" s="94"/>
      <c r="N59" s="80"/>
      <c r="O59" s="80"/>
      <c r="P59" s="80"/>
      <c r="Q59" s="94"/>
      <c r="R59" s="80"/>
      <c r="S59" s="80"/>
      <c r="T59" s="80"/>
      <c r="U59" s="94"/>
      <c r="V59" s="80"/>
      <c r="W59" s="80"/>
      <c r="X59" s="80"/>
      <c r="Y59" s="94"/>
      <c r="Z59" s="80"/>
      <c r="AA59" s="80"/>
      <c r="AB59" s="80"/>
      <c r="AC59" s="94"/>
      <c r="AD59" s="80"/>
      <c r="AE59" s="80"/>
      <c r="AF59" s="80"/>
      <c r="AG59" s="80"/>
      <c r="AH59" s="80"/>
      <c r="AI59" s="80"/>
      <c r="AJ59" s="94"/>
      <c r="AK59" s="94"/>
    </row>
    <row r="60" spans="4:37" x14ac:dyDescent="0.25">
      <c r="D60" s="80"/>
      <c r="E60" s="80"/>
      <c r="F60" s="80"/>
      <c r="G60" s="80"/>
      <c r="H60" s="80"/>
      <c r="I60" s="80"/>
      <c r="J60" s="80"/>
      <c r="K60" s="80"/>
      <c r="L60" s="80"/>
      <c r="M60" s="94"/>
      <c r="N60" s="80"/>
      <c r="O60" s="80"/>
      <c r="P60" s="80"/>
      <c r="Q60" s="94"/>
      <c r="R60" s="80"/>
      <c r="S60" s="80"/>
      <c r="T60" s="80"/>
      <c r="U60" s="94"/>
      <c r="V60" s="80"/>
      <c r="W60" s="80"/>
      <c r="X60" s="80"/>
      <c r="Y60" s="94"/>
      <c r="Z60" s="80"/>
      <c r="AA60" s="80"/>
      <c r="AB60" s="80"/>
      <c r="AC60" s="94"/>
      <c r="AD60" s="80"/>
      <c r="AE60" s="80"/>
      <c r="AF60" s="80"/>
      <c r="AG60" s="80"/>
      <c r="AH60" s="80"/>
      <c r="AI60" s="80"/>
      <c r="AJ60" s="94"/>
      <c r="AK60" s="94"/>
    </row>
    <row r="61" spans="4:37" x14ac:dyDescent="0.25">
      <c r="D61" s="80"/>
      <c r="E61" s="80"/>
      <c r="F61" s="80"/>
      <c r="G61" s="80"/>
      <c r="H61" s="80"/>
      <c r="I61" s="80"/>
      <c r="J61" s="80"/>
      <c r="K61" s="80"/>
      <c r="L61" s="80"/>
      <c r="M61" s="94"/>
      <c r="N61" s="80"/>
      <c r="O61" s="80"/>
      <c r="P61" s="80"/>
      <c r="Q61" s="94"/>
      <c r="R61" s="80"/>
      <c r="S61" s="80"/>
      <c r="T61" s="80"/>
      <c r="U61" s="94"/>
      <c r="V61" s="80"/>
      <c r="W61" s="80"/>
      <c r="X61" s="80"/>
      <c r="Y61" s="94"/>
      <c r="Z61" s="80"/>
      <c r="AA61" s="80"/>
      <c r="AB61" s="80"/>
      <c r="AC61" s="94"/>
      <c r="AD61" s="80"/>
      <c r="AE61" s="80"/>
      <c r="AF61" s="80"/>
      <c r="AG61" s="80"/>
      <c r="AH61" s="80"/>
      <c r="AI61" s="80"/>
      <c r="AJ61" s="94"/>
      <c r="AK61" s="94"/>
    </row>
    <row r="62" spans="4:37" x14ac:dyDescent="0.25">
      <c r="D62" s="80"/>
      <c r="E62" s="80"/>
      <c r="F62" s="80"/>
      <c r="G62" s="80"/>
      <c r="H62" s="80"/>
      <c r="I62" s="80"/>
      <c r="J62" s="80"/>
      <c r="K62" s="80"/>
      <c r="L62" s="80"/>
      <c r="M62" s="94"/>
      <c r="N62" s="80"/>
      <c r="O62" s="80"/>
      <c r="P62" s="80"/>
      <c r="Q62" s="94"/>
      <c r="R62" s="80"/>
      <c r="S62" s="80"/>
      <c r="T62" s="80"/>
      <c r="U62" s="94"/>
      <c r="V62" s="80"/>
      <c r="W62" s="80"/>
      <c r="X62" s="80"/>
      <c r="Y62" s="94"/>
      <c r="Z62" s="80"/>
      <c r="AA62" s="80"/>
      <c r="AB62" s="80"/>
      <c r="AC62" s="94"/>
      <c r="AD62" s="80"/>
      <c r="AE62" s="80"/>
      <c r="AF62" s="80"/>
      <c r="AG62" s="80"/>
      <c r="AH62" s="80"/>
      <c r="AI62" s="80"/>
      <c r="AJ62" s="94"/>
      <c r="AK62" s="94"/>
    </row>
    <row r="63" spans="4:37" x14ac:dyDescent="0.25">
      <c r="D63" s="80"/>
      <c r="E63" s="80"/>
      <c r="F63" s="80"/>
      <c r="G63" s="80"/>
      <c r="H63" s="80"/>
      <c r="I63" s="80"/>
      <c r="J63" s="80"/>
      <c r="K63" s="80"/>
      <c r="L63" s="80"/>
      <c r="M63" s="94"/>
      <c r="N63" s="80"/>
      <c r="O63" s="80"/>
      <c r="P63" s="80"/>
      <c r="Q63" s="94"/>
      <c r="R63" s="80"/>
      <c r="S63" s="80"/>
      <c r="T63" s="80"/>
      <c r="U63" s="94"/>
      <c r="V63" s="80"/>
      <c r="W63" s="80"/>
      <c r="X63" s="80"/>
      <c r="Y63" s="94"/>
      <c r="Z63" s="80"/>
      <c r="AA63" s="80"/>
      <c r="AB63" s="80"/>
      <c r="AC63" s="94"/>
      <c r="AD63" s="80"/>
      <c r="AE63" s="80"/>
      <c r="AF63" s="80"/>
      <c r="AG63" s="80"/>
      <c r="AH63" s="80"/>
      <c r="AI63" s="80"/>
      <c r="AJ63" s="94"/>
      <c r="AK63" s="94"/>
    </row>
    <row r="64" spans="4:37" x14ac:dyDescent="0.25">
      <c r="D64" s="80"/>
      <c r="E64" s="80"/>
      <c r="F64" s="80"/>
      <c r="G64" s="80"/>
      <c r="H64" s="80"/>
      <c r="I64" s="80"/>
      <c r="J64" s="80"/>
      <c r="K64" s="80"/>
      <c r="L64" s="80"/>
      <c r="M64" s="94"/>
      <c r="N64" s="80"/>
      <c r="O64" s="80"/>
      <c r="P64" s="80"/>
      <c r="Q64" s="94"/>
      <c r="R64" s="80"/>
      <c r="S64" s="80"/>
      <c r="T64" s="80"/>
      <c r="U64" s="94"/>
      <c r="V64" s="80"/>
      <c r="W64" s="80"/>
      <c r="X64" s="80"/>
      <c r="Y64" s="94"/>
      <c r="Z64" s="80"/>
      <c r="AA64" s="80"/>
      <c r="AB64" s="80"/>
      <c r="AC64" s="94"/>
      <c r="AD64" s="80"/>
      <c r="AE64" s="80"/>
      <c r="AF64" s="80"/>
      <c r="AG64" s="80"/>
      <c r="AH64" s="80"/>
      <c r="AI64" s="80"/>
      <c r="AJ64" s="94"/>
      <c r="AK64" s="94"/>
    </row>
    <row r="65" spans="4:37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94"/>
      <c r="N65" s="80"/>
      <c r="O65" s="80"/>
      <c r="P65" s="80"/>
      <c r="Q65" s="94"/>
      <c r="R65" s="80"/>
      <c r="S65" s="80"/>
      <c r="T65" s="80"/>
      <c r="U65" s="94"/>
      <c r="V65" s="80"/>
      <c r="W65" s="80"/>
      <c r="X65" s="80"/>
      <c r="Y65" s="94"/>
      <c r="Z65" s="80"/>
      <c r="AA65" s="80"/>
      <c r="AB65" s="80"/>
      <c r="AC65" s="94"/>
      <c r="AD65" s="80"/>
      <c r="AE65" s="80"/>
      <c r="AF65" s="80"/>
      <c r="AG65" s="80"/>
      <c r="AH65" s="80"/>
      <c r="AI65" s="80"/>
      <c r="AJ65" s="94"/>
      <c r="AK65" s="94"/>
    </row>
    <row r="66" spans="4:37" x14ac:dyDescent="0.25">
      <c r="D66" s="80"/>
      <c r="E66" s="80"/>
      <c r="F66" s="80"/>
      <c r="G66" s="80"/>
      <c r="H66" s="80"/>
      <c r="I66" s="80"/>
      <c r="J66" s="80"/>
      <c r="K66" s="80"/>
      <c r="L66" s="80"/>
      <c r="M66" s="94"/>
      <c r="N66" s="80"/>
      <c r="O66" s="80"/>
      <c r="P66" s="80"/>
      <c r="Q66" s="94"/>
      <c r="R66" s="80"/>
      <c r="S66" s="80"/>
      <c r="T66" s="80"/>
      <c r="U66" s="94"/>
      <c r="V66" s="80"/>
      <c r="W66" s="80"/>
      <c r="X66" s="80"/>
      <c r="Y66" s="94"/>
      <c r="Z66" s="80"/>
      <c r="AA66" s="80"/>
      <c r="AB66" s="80"/>
      <c r="AC66" s="94"/>
      <c r="AD66" s="80"/>
      <c r="AE66" s="80"/>
      <c r="AF66" s="80"/>
      <c r="AG66" s="80"/>
      <c r="AH66" s="80"/>
      <c r="AI66" s="80"/>
      <c r="AJ66" s="94"/>
      <c r="AK66" s="94"/>
    </row>
    <row r="67" spans="4:37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94"/>
      <c r="N67" s="80"/>
      <c r="O67" s="80"/>
      <c r="P67" s="80"/>
      <c r="Q67" s="94"/>
      <c r="R67" s="80"/>
      <c r="S67" s="80"/>
      <c r="T67" s="80"/>
      <c r="U67" s="94"/>
      <c r="V67" s="80"/>
      <c r="W67" s="80"/>
      <c r="X67" s="80"/>
      <c r="Y67" s="94"/>
      <c r="Z67" s="80"/>
      <c r="AA67" s="80"/>
      <c r="AB67" s="80"/>
      <c r="AC67" s="94"/>
      <c r="AD67" s="80"/>
      <c r="AE67" s="80"/>
      <c r="AF67" s="80"/>
      <c r="AG67" s="80"/>
      <c r="AH67" s="80"/>
      <c r="AI67" s="80"/>
      <c r="AJ67" s="94"/>
      <c r="AK67" s="94"/>
    </row>
    <row r="68" spans="4:37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94"/>
      <c r="N68" s="80"/>
      <c r="O68" s="80"/>
      <c r="P68" s="80"/>
      <c r="Q68" s="94"/>
      <c r="R68" s="80"/>
      <c r="S68" s="80"/>
      <c r="T68" s="80"/>
      <c r="U68" s="94"/>
      <c r="V68" s="80"/>
      <c r="W68" s="80"/>
      <c r="X68" s="80"/>
      <c r="Y68" s="94"/>
      <c r="Z68" s="80"/>
      <c r="AA68" s="80"/>
      <c r="AB68" s="80"/>
      <c r="AC68" s="94"/>
      <c r="AD68" s="80"/>
      <c r="AE68" s="80"/>
      <c r="AF68" s="80"/>
      <c r="AG68" s="80"/>
      <c r="AH68" s="80"/>
      <c r="AI68" s="80"/>
      <c r="AJ68" s="94"/>
      <c r="AK68" s="94"/>
    </row>
    <row r="69" spans="4:37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94"/>
      <c r="N69" s="80"/>
      <c r="O69" s="80"/>
      <c r="P69" s="80"/>
      <c r="Q69" s="94"/>
      <c r="R69" s="80"/>
      <c r="S69" s="80"/>
      <c r="T69" s="80"/>
      <c r="U69" s="94"/>
      <c r="V69" s="80"/>
      <c r="W69" s="80"/>
      <c r="X69" s="80"/>
      <c r="Y69" s="94"/>
      <c r="Z69" s="80"/>
      <c r="AA69" s="80"/>
      <c r="AB69" s="80"/>
      <c r="AC69" s="94"/>
      <c r="AD69" s="80"/>
      <c r="AE69" s="80"/>
      <c r="AF69" s="80"/>
      <c r="AG69" s="80"/>
      <c r="AH69" s="80"/>
      <c r="AI69" s="80"/>
      <c r="AJ69" s="94"/>
      <c r="AK69" s="94"/>
    </row>
    <row r="70" spans="4:37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94"/>
      <c r="N70" s="80"/>
      <c r="O70" s="80"/>
      <c r="P70" s="80"/>
      <c r="Q70" s="94"/>
      <c r="R70" s="80"/>
      <c r="S70" s="80"/>
      <c r="T70" s="80"/>
      <c r="U70" s="94"/>
      <c r="V70" s="80"/>
      <c r="W70" s="80"/>
      <c r="X70" s="80"/>
      <c r="Y70" s="94"/>
      <c r="Z70" s="80"/>
      <c r="AA70" s="80"/>
      <c r="AB70" s="80"/>
      <c r="AC70" s="94"/>
      <c r="AD70" s="80"/>
      <c r="AE70" s="80"/>
      <c r="AF70" s="80"/>
      <c r="AG70" s="80"/>
      <c r="AH70" s="80"/>
      <c r="AI70" s="80"/>
      <c r="AJ70" s="94"/>
      <c r="AK70" s="94"/>
    </row>
    <row r="71" spans="4:37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94"/>
      <c r="N71" s="80"/>
      <c r="O71" s="80"/>
      <c r="P71" s="80"/>
      <c r="Q71" s="94"/>
      <c r="R71" s="80"/>
      <c r="S71" s="80"/>
      <c r="T71" s="80"/>
      <c r="U71" s="94"/>
      <c r="V71" s="80"/>
      <c r="W71" s="80"/>
      <c r="X71" s="80"/>
      <c r="Y71" s="94"/>
      <c r="Z71" s="80"/>
      <c r="AA71" s="80"/>
      <c r="AB71" s="80"/>
      <c r="AC71" s="94"/>
      <c r="AD71" s="80"/>
      <c r="AE71" s="80"/>
      <c r="AF71" s="80"/>
      <c r="AG71" s="80"/>
      <c r="AH71" s="80"/>
      <c r="AI71" s="80"/>
      <c r="AJ71" s="94"/>
      <c r="AK71" s="94"/>
    </row>
    <row r="72" spans="4:37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94"/>
      <c r="N72" s="80"/>
      <c r="O72" s="80"/>
      <c r="P72" s="80"/>
      <c r="Q72" s="94"/>
      <c r="R72" s="80"/>
      <c r="S72" s="80"/>
      <c r="T72" s="80"/>
      <c r="U72" s="94"/>
      <c r="V72" s="80"/>
      <c r="W72" s="80"/>
      <c r="X72" s="80"/>
      <c r="Y72" s="94"/>
      <c r="Z72" s="80"/>
      <c r="AA72" s="80"/>
      <c r="AB72" s="80"/>
      <c r="AC72" s="94"/>
      <c r="AD72" s="80"/>
      <c r="AE72" s="80"/>
      <c r="AF72" s="80"/>
      <c r="AG72" s="80"/>
      <c r="AH72" s="80"/>
      <c r="AI72" s="80"/>
      <c r="AJ72" s="94"/>
      <c r="AK72" s="94"/>
    </row>
    <row r="73" spans="4:37" x14ac:dyDescent="0.25">
      <c r="D73" s="80"/>
      <c r="E73" s="80"/>
      <c r="F73" s="80"/>
      <c r="G73" s="80"/>
      <c r="H73" s="80"/>
      <c r="I73" s="80"/>
      <c r="J73" s="80"/>
      <c r="K73" s="80"/>
      <c r="L73" s="80"/>
      <c r="M73" s="94"/>
      <c r="N73" s="80"/>
      <c r="O73" s="80"/>
      <c r="P73" s="80"/>
      <c r="Q73" s="94"/>
      <c r="R73" s="80"/>
      <c r="S73" s="80"/>
      <c r="T73" s="80"/>
      <c r="U73" s="94"/>
      <c r="V73" s="80"/>
      <c r="W73" s="80"/>
      <c r="X73" s="80"/>
      <c r="Y73" s="94"/>
      <c r="Z73" s="80"/>
      <c r="AA73" s="80"/>
      <c r="AB73" s="80"/>
      <c r="AC73" s="94"/>
      <c r="AD73" s="80"/>
      <c r="AE73" s="80"/>
      <c r="AF73" s="80"/>
      <c r="AG73" s="80"/>
      <c r="AH73" s="80"/>
      <c r="AI73" s="80"/>
      <c r="AJ73" s="94"/>
      <c r="AK73" s="94"/>
    </row>
    <row r="74" spans="4:37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94"/>
      <c r="N74" s="80"/>
      <c r="O74" s="80"/>
      <c r="P74" s="80"/>
      <c r="Q74" s="94"/>
      <c r="R74" s="80"/>
      <c r="S74" s="80"/>
      <c r="T74" s="80"/>
      <c r="U74" s="94"/>
      <c r="V74" s="80"/>
      <c r="W74" s="80"/>
      <c r="X74" s="80"/>
      <c r="Y74" s="94"/>
      <c r="Z74" s="80"/>
      <c r="AA74" s="80"/>
      <c r="AB74" s="80"/>
      <c r="AC74" s="94"/>
      <c r="AD74" s="80"/>
      <c r="AE74" s="80"/>
      <c r="AF74" s="80"/>
      <c r="AG74" s="80"/>
      <c r="AH74" s="80"/>
      <c r="AI74" s="80"/>
      <c r="AJ74" s="94"/>
      <c r="AK74" s="94"/>
    </row>
    <row r="75" spans="4:37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94"/>
      <c r="N75" s="80"/>
      <c r="O75" s="80"/>
      <c r="P75" s="80"/>
      <c r="Q75" s="94"/>
      <c r="R75" s="80"/>
      <c r="S75" s="80"/>
      <c r="T75" s="80"/>
      <c r="U75" s="94"/>
      <c r="V75" s="80"/>
      <c r="W75" s="80"/>
      <c r="X75" s="80"/>
      <c r="Y75" s="94"/>
      <c r="Z75" s="80"/>
      <c r="AA75" s="80"/>
      <c r="AB75" s="80"/>
      <c r="AC75" s="94"/>
      <c r="AD75" s="80"/>
      <c r="AE75" s="80"/>
      <c r="AF75" s="80"/>
      <c r="AG75" s="80"/>
      <c r="AH75" s="80"/>
      <c r="AI75" s="80"/>
      <c r="AJ75" s="94"/>
      <c r="AK75" s="94"/>
    </row>
    <row r="76" spans="4:37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94"/>
      <c r="N76" s="80"/>
      <c r="O76" s="80"/>
      <c r="P76" s="80"/>
      <c r="Q76" s="94"/>
      <c r="R76" s="80"/>
      <c r="S76" s="80"/>
      <c r="T76" s="80"/>
      <c r="U76" s="94"/>
      <c r="V76" s="80"/>
      <c r="W76" s="80"/>
      <c r="X76" s="80"/>
      <c r="Y76" s="94"/>
      <c r="Z76" s="80"/>
      <c r="AA76" s="80"/>
      <c r="AB76" s="80"/>
      <c r="AC76" s="94"/>
      <c r="AD76" s="80"/>
      <c r="AE76" s="80"/>
      <c r="AF76" s="80"/>
      <c r="AG76" s="80"/>
      <c r="AH76" s="80"/>
      <c r="AI76" s="80"/>
      <c r="AJ76" s="94"/>
      <c r="AK76" s="94"/>
    </row>
    <row r="77" spans="4:37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94"/>
      <c r="N77" s="80"/>
      <c r="O77" s="80"/>
      <c r="P77" s="80"/>
      <c r="Q77" s="94"/>
      <c r="R77" s="80"/>
      <c r="S77" s="80"/>
      <c r="T77" s="80"/>
      <c r="U77" s="94"/>
      <c r="V77" s="80"/>
      <c r="W77" s="80"/>
      <c r="X77" s="80"/>
      <c r="Y77" s="94"/>
      <c r="Z77" s="80"/>
      <c r="AA77" s="80"/>
      <c r="AB77" s="80"/>
      <c r="AC77" s="94"/>
      <c r="AD77" s="80"/>
      <c r="AE77" s="80"/>
      <c r="AF77" s="80"/>
      <c r="AG77" s="80"/>
      <c r="AH77" s="80"/>
      <c r="AI77" s="80"/>
      <c r="AJ77" s="94"/>
      <c r="AK77" s="94"/>
    </row>
    <row r="78" spans="4:37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94"/>
      <c r="N78" s="80"/>
      <c r="O78" s="80"/>
      <c r="P78" s="80"/>
      <c r="Q78" s="94"/>
      <c r="R78" s="80"/>
      <c r="S78" s="80"/>
      <c r="T78" s="80"/>
      <c r="U78" s="94"/>
      <c r="V78" s="80"/>
      <c r="W78" s="80"/>
      <c r="X78" s="80"/>
      <c r="Y78" s="94"/>
      <c r="Z78" s="80"/>
      <c r="AA78" s="80"/>
      <c r="AB78" s="80"/>
      <c r="AC78" s="94"/>
      <c r="AD78" s="80"/>
      <c r="AE78" s="80"/>
      <c r="AF78" s="80"/>
      <c r="AG78" s="80"/>
      <c r="AH78" s="80"/>
      <c r="AI78" s="80"/>
      <c r="AJ78" s="94"/>
      <c r="AK78" s="94"/>
    </row>
    <row r="79" spans="4:37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94"/>
      <c r="N79" s="80"/>
      <c r="O79" s="80"/>
      <c r="P79" s="80"/>
      <c r="Q79" s="94"/>
      <c r="R79" s="80"/>
      <c r="S79" s="80"/>
      <c r="T79" s="80"/>
      <c r="U79" s="94"/>
      <c r="V79" s="80"/>
      <c r="W79" s="80"/>
      <c r="X79" s="80"/>
      <c r="Y79" s="94"/>
      <c r="Z79" s="80"/>
      <c r="AA79" s="80"/>
      <c r="AB79" s="80"/>
      <c r="AC79" s="94"/>
      <c r="AD79" s="80"/>
      <c r="AE79" s="80"/>
      <c r="AF79" s="80"/>
      <c r="AG79" s="80"/>
      <c r="AH79" s="80"/>
      <c r="AI79" s="80"/>
      <c r="AJ79" s="94"/>
      <c r="AK79" s="94"/>
    </row>
    <row r="80" spans="4:37" x14ac:dyDescent="0.25">
      <c r="D80" s="80"/>
      <c r="E80" s="80"/>
      <c r="F80" s="80"/>
      <c r="G80" s="80"/>
      <c r="H80" s="80"/>
      <c r="I80" s="80"/>
      <c r="J80" s="80"/>
      <c r="K80" s="80"/>
      <c r="L80" s="80"/>
      <c r="M80" s="94"/>
      <c r="N80" s="80"/>
      <c r="O80" s="80"/>
      <c r="P80" s="80"/>
      <c r="Q80" s="94"/>
      <c r="R80" s="80"/>
      <c r="S80" s="80"/>
      <c r="T80" s="80"/>
      <c r="U80" s="94"/>
      <c r="V80" s="80"/>
      <c r="W80" s="80"/>
      <c r="X80" s="80"/>
      <c r="Y80" s="94"/>
      <c r="Z80" s="80"/>
      <c r="AA80" s="80"/>
      <c r="AB80" s="80"/>
      <c r="AC80" s="94"/>
      <c r="AD80" s="80"/>
      <c r="AE80" s="80"/>
      <c r="AF80" s="80"/>
      <c r="AG80" s="80"/>
      <c r="AH80" s="80"/>
      <c r="AI80" s="80"/>
      <c r="AJ80" s="94"/>
      <c r="AK80" s="94"/>
    </row>
    <row r="81" spans="4:37" x14ac:dyDescent="0.25">
      <c r="D81" s="80"/>
      <c r="E81" s="80"/>
      <c r="F81" s="80"/>
      <c r="G81" s="80"/>
      <c r="H81" s="80"/>
      <c r="I81" s="80"/>
      <c r="J81" s="80"/>
      <c r="K81" s="80"/>
      <c r="L81" s="80"/>
      <c r="M81" s="94"/>
      <c r="N81" s="80"/>
      <c r="O81" s="80"/>
      <c r="P81" s="80"/>
      <c r="Q81" s="94"/>
      <c r="R81" s="80"/>
      <c r="S81" s="80"/>
      <c r="T81" s="80"/>
      <c r="U81" s="94"/>
      <c r="V81" s="80"/>
      <c r="W81" s="80"/>
      <c r="X81" s="80"/>
      <c r="Y81" s="94"/>
      <c r="Z81" s="80"/>
      <c r="AA81" s="80"/>
      <c r="AB81" s="80"/>
      <c r="AC81" s="94"/>
      <c r="AD81" s="80"/>
      <c r="AE81" s="80"/>
      <c r="AF81" s="80"/>
      <c r="AG81" s="80"/>
      <c r="AH81" s="80"/>
      <c r="AI81" s="80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37" orientation="landscape" r:id="rId1"/>
  <rowBreaks count="1" manualBreakCount="1">
    <brk id="33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08968A-BA66-4734-9FB6-231B6A01BAE7}"/>
</file>

<file path=customXml/itemProps2.xml><?xml version="1.0" encoding="utf-8"?>
<ds:datastoreItem xmlns:ds="http://schemas.openxmlformats.org/officeDocument/2006/customXml" ds:itemID="{10222E99-B33F-46D8-B33D-9B3F09D09753}"/>
</file>

<file path=customXml/itemProps3.xml><?xml version="1.0" encoding="utf-8"?>
<ds:datastoreItem xmlns:ds="http://schemas.openxmlformats.org/officeDocument/2006/customXml" ds:itemID="{B51EE014-F631-4115-9BE0-8E2F7C8B57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cp:lastPrinted>2025-09-16T07:36:54Z</cp:lastPrinted>
  <dcterms:created xsi:type="dcterms:W3CDTF">2025-08-20T09:51:28Z</dcterms:created>
  <dcterms:modified xsi:type="dcterms:W3CDTF">2025-09-16T07:37:37Z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